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EF32C7AE-3C2F-F64A-853C-6437E01A0255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7" i="1" l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O36" i="1"/>
  <c r="AN36" i="1"/>
  <c r="AL36" i="1"/>
  <c r="P36" i="1" s="1"/>
  <c r="AD36" i="1"/>
  <c r="AC36" i="1"/>
  <c r="AB36" i="1"/>
  <c r="U36" i="1"/>
  <c r="AR35" i="1"/>
  <c r="AQ35" i="1"/>
  <c r="AO35" i="1"/>
  <c r="AN35" i="1"/>
  <c r="AL35" i="1"/>
  <c r="N35" i="1" s="1"/>
  <c r="M35" i="1" s="1"/>
  <c r="AD35" i="1"/>
  <c r="AC35" i="1"/>
  <c r="AB35" i="1"/>
  <c r="U35" i="1"/>
  <c r="S35" i="1"/>
  <c r="P35" i="1"/>
  <c r="O35" i="1"/>
  <c r="AR34" i="1"/>
  <c r="AQ34" i="1"/>
  <c r="AP34" i="1"/>
  <c r="AO34" i="1"/>
  <c r="AN34" i="1"/>
  <c r="AL34" i="1" s="1"/>
  <c r="AM34" i="1"/>
  <c r="AD34" i="1"/>
  <c r="AC34" i="1"/>
  <c r="AB34" i="1" s="1"/>
  <c r="X34" i="1"/>
  <c r="U34" i="1"/>
  <c r="N34" i="1"/>
  <c r="M34" i="1" s="1"/>
  <c r="AR33" i="1"/>
  <c r="AQ33" i="1"/>
  <c r="AO33" i="1"/>
  <c r="AP33" i="1" s="1"/>
  <c r="AN33" i="1"/>
  <c r="AL33" i="1"/>
  <c r="AD33" i="1"/>
  <c r="AC33" i="1"/>
  <c r="AB33" i="1"/>
  <c r="U33" i="1"/>
  <c r="S33" i="1"/>
  <c r="AR32" i="1"/>
  <c r="AQ32" i="1"/>
  <c r="AO32" i="1"/>
  <c r="AN32" i="1"/>
  <c r="AL32" i="1"/>
  <c r="P32" i="1" s="1"/>
  <c r="AD32" i="1"/>
  <c r="AC32" i="1"/>
  <c r="AB32" i="1"/>
  <c r="U32" i="1"/>
  <c r="AR31" i="1"/>
  <c r="AQ31" i="1"/>
  <c r="AP31" i="1"/>
  <c r="AO31" i="1"/>
  <c r="AN31" i="1"/>
  <c r="AL31" i="1"/>
  <c r="N31" i="1" s="1"/>
  <c r="M31" i="1" s="1"/>
  <c r="AF31" i="1"/>
  <c r="AD31" i="1"/>
  <c r="AC31" i="1"/>
  <c r="AB31" i="1"/>
  <c r="X31" i="1"/>
  <c r="U31" i="1"/>
  <c r="S31" i="1"/>
  <c r="P31" i="1"/>
  <c r="O31" i="1"/>
  <c r="AR30" i="1"/>
  <c r="AQ30" i="1"/>
  <c r="AP30" i="1"/>
  <c r="AO30" i="1"/>
  <c r="AN30" i="1"/>
  <c r="AL30" i="1" s="1"/>
  <c r="P30" i="1" s="1"/>
  <c r="AM30" i="1"/>
  <c r="AD30" i="1"/>
  <c r="AC30" i="1"/>
  <c r="X30" i="1"/>
  <c r="U30" i="1"/>
  <c r="N30" i="1"/>
  <c r="M30" i="1"/>
  <c r="AF30" i="1" s="1"/>
  <c r="AR29" i="1"/>
  <c r="AQ29" i="1"/>
  <c r="AO29" i="1"/>
  <c r="AP29" i="1" s="1"/>
  <c r="AN29" i="1"/>
  <c r="AL29" i="1"/>
  <c r="AD29" i="1"/>
  <c r="AC29" i="1"/>
  <c r="AB29" i="1"/>
  <c r="U29" i="1"/>
  <c r="S29" i="1"/>
  <c r="N29" i="1"/>
  <c r="M29" i="1" s="1"/>
  <c r="AF29" i="1" s="1"/>
  <c r="AR28" i="1"/>
  <c r="AQ28" i="1"/>
  <c r="AO28" i="1"/>
  <c r="AN28" i="1"/>
  <c r="AL28" i="1"/>
  <c r="AD28" i="1"/>
  <c r="AC28" i="1"/>
  <c r="AB28" i="1"/>
  <c r="U28" i="1"/>
  <c r="AR27" i="1"/>
  <c r="X27" i="1" s="1"/>
  <c r="AQ27" i="1"/>
  <c r="AP27" i="1"/>
  <c r="AO27" i="1"/>
  <c r="AN27" i="1"/>
  <c r="AL27" i="1"/>
  <c r="N27" i="1" s="1"/>
  <c r="M27" i="1" s="1"/>
  <c r="AF27" i="1"/>
  <c r="AD27" i="1"/>
  <c r="AC27" i="1"/>
  <c r="AB27" i="1"/>
  <c r="U27" i="1"/>
  <c r="S27" i="1"/>
  <c r="P27" i="1"/>
  <c r="O27" i="1"/>
  <c r="AR26" i="1"/>
  <c r="AQ26" i="1"/>
  <c r="AP26" i="1"/>
  <c r="AO26" i="1"/>
  <c r="AN26" i="1"/>
  <c r="AL26" i="1" s="1"/>
  <c r="P26" i="1" s="1"/>
  <c r="AM26" i="1"/>
  <c r="AD26" i="1"/>
  <c r="AC26" i="1"/>
  <c r="AB26" i="1" s="1"/>
  <c r="X26" i="1"/>
  <c r="U26" i="1"/>
  <c r="N26" i="1"/>
  <c r="M26" i="1" s="1"/>
  <c r="AR25" i="1"/>
  <c r="AQ25" i="1"/>
  <c r="AO25" i="1"/>
  <c r="AP25" i="1" s="1"/>
  <c r="AN25" i="1"/>
  <c r="AL25" i="1"/>
  <c r="AD25" i="1"/>
  <c r="AB25" i="1" s="1"/>
  <c r="AC25" i="1"/>
  <c r="U25" i="1"/>
  <c r="S25" i="1"/>
  <c r="N25" i="1"/>
  <c r="M25" i="1" s="1"/>
  <c r="AF25" i="1" s="1"/>
  <c r="AR24" i="1"/>
  <c r="AQ24" i="1"/>
  <c r="AO24" i="1"/>
  <c r="AP24" i="1" s="1"/>
  <c r="AN24" i="1"/>
  <c r="AL24" i="1"/>
  <c r="AD24" i="1"/>
  <c r="AC24" i="1"/>
  <c r="AB24" i="1"/>
  <c r="U24" i="1"/>
  <c r="AR23" i="1"/>
  <c r="AQ23" i="1"/>
  <c r="AO23" i="1"/>
  <c r="AP23" i="1" s="1"/>
  <c r="AN23" i="1"/>
  <c r="AL23" i="1"/>
  <c r="N23" i="1" s="1"/>
  <c r="M23" i="1" s="1"/>
  <c r="AF23" i="1" s="1"/>
  <c r="AD23" i="1"/>
  <c r="AC23" i="1"/>
  <c r="AB23" i="1"/>
  <c r="X23" i="1"/>
  <c r="U23" i="1"/>
  <c r="S23" i="1"/>
  <c r="P23" i="1"/>
  <c r="O23" i="1"/>
  <c r="AR22" i="1"/>
  <c r="AQ22" i="1"/>
  <c r="AP22" i="1"/>
  <c r="AO22" i="1"/>
  <c r="AN22" i="1"/>
  <c r="AL22" i="1" s="1"/>
  <c r="AD22" i="1"/>
  <c r="AC22" i="1"/>
  <c r="AB22" i="1" s="1"/>
  <c r="X22" i="1"/>
  <c r="U22" i="1"/>
  <c r="P22" i="1"/>
  <c r="AR21" i="1"/>
  <c r="AQ21" i="1"/>
  <c r="AO21" i="1"/>
  <c r="AP21" i="1" s="1"/>
  <c r="AN21" i="1"/>
  <c r="AL21" i="1"/>
  <c r="S21" i="1" s="1"/>
  <c r="AD21" i="1"/>
  <c r="AC21" i="1"/>
  <c r="AB21" i="1"/>
  <c r="U21" i="1"/>
  <c r="AR20" i="1"/>
  <c r="AQ20" i="1"/>
  <c r="AO20" i="1"/>
  <c r="AP20" i="1" s="1"/>
  <c r="AN20" i="1"/>
  <c r="AL20" i="1"/>
  <c r="AD20" i="1"/>
  <c r="AC20" i="1"/>
  <c r="AB20" i="1"/>
  <c r="U20" i="1"/>
  <c r="AR19" i="1"/>
  <c r="AQ19" i="1"/>
  <c r="AO19" i="1"/>
  <c r="AP19" i="1" s="1"/>
  <c r="AN19" i="1"/>
  <c r="AL19" i="1"/>
  <c r="N19" i="1" s="1"/>
  <c r="M19" i="1" s="1"/>
  <c r="AD19" i="1"/>
  <c r="AC19" i="1"/>
  <c r="AB19" i="1"/>
  <c r="X19" i="1"/>
  <c r="U19" i="1"/>
  <c r="S19" i="1"/>
  <c r="P19" i="1"/>
  <c r="O19" i="1"/>
  <c r="AF26" i="1" l="1"/>
  <c r="AF34" i="1"/>
  <c r="Y27" i="1"/>
  <c r="Z27" i="1" s="1"/>
  <c r="S22" i="1"/>
  <c r="O22" i="1"/>
  <c r="AP28" i="1"/>
  <c r="AB30" i="1"/>
  <c r="P33" i="1"/>
  <c r="O33" i="1"/>
  <c r="N33" i="1"/>
  <c r="M33" i="1" s="1"/>
  <c r="AM33" i="1"/>
  <c r="AP36" i="1"/>
  <c r="Y19" i="1"/>
  <c r="Z19" i="1" s="1"/>
  <c r="V19" i="1" s="1"/>
  <c r="T19" i="1" s="1"/>
  <c r="W19" i="1" s="1"/>
  <c r="Q19" i="1" s="1"/>
  <c r="R19" i="1" s="1"/>
  <c r="P21" i="1"/>
  <c r="O21" i="1"/>
  <c r="AM21" i="1"/>
  <c r="P29" i="1"/>
  <c r="O29" i="1"/>
  <c r="AM29" i="1"/>
  <c r="Y31" i="1"/>
  <c r="Z31" i="1" s="1"/>
  <c r="AP32" i="1"/>
  <c r="S34" i="1"/>
  <c r="P34" i="1"/>
  <c r="O34" i="1"/>
  <c r="AP35" i="1"/>
  <c r="X35" i="1"/>
  <c r="P24" i="1"/>
  <c r="N24" i="1"/>
  <c r="M24" i="1" s="1"/>
  <c r="O24" i="1"/>
  <c r="AM24" i="1"/>
  <c r="S24" i="1"/>
  <c r="Y26" i="1"/>
  <c r="Z26" i="1" s="1"/>
  <c r="P20" i="1"/>
  <c r="N20" i="1"/>
  <c r="M20" i="1" s="1"/>
  <c r="O20" i="1"/>
  <c r="AM20" i="1"/>
  <c r="S20" i="1"/>
  <c r="S26" i="1"/>
  <c r="O26" i="1"/>
  <c r="Y23" i="1"/>
  <c r="Z23" i="1" s="1"/>
  <c r="P25" i="1"/>
  <c r="O25" i="1"/>
  <c r="AM25" i="1"/>
  <c r="S30" i="1"/>
  <c r="O30" i="1"/>
  <c r="AF35" i="1"/>
  <c r="P28" i="1"/>
  <c r="O28" i="1"/>
  <c r="N28" i="1"/>
  <c r="M28" i="1" s="1"/>
  <c r="AM28" i="1"/>
  <c r="S28" i="1"/>
  <c r="V30" i="1"/>
  <c r="T30" i="1" s="1"/>
  <c r="W30" i="1" s="1"/>
  <c r="Q30" i="1" s="1"/>
  <c r="R30" i="1" s="1"/>
  <c r="AF19" i="1"/>
  <c r="N21" i="1"/>
  <c r="M21" i="1" s="1"/>
  <c r="N22" i="1"/>
  <c r="M22" i="1" s="1"/>
  <c r="Y22" i="1" s="1"/>
  <c r="Z22" i="1" s="1"/>
  <c r="AM22" i="1"/>
  <c r="S32" i="1"/>
  <c r="S36" i="1"/>
  <c r="AM37" i="1"/>
  <c r="N37" i="1"/>
  <c r="M37" i="1" s="1"/>
  <c r="AM32" i="1"/>
  <c r="Y34" i="1"/>
  <c r="Z34" i="1" s="1"/>
  <c r="AG34" i="1" s="1"/>
  <c r="AM36" i="1"/>
  <c r="O37" i="1"/>
  <c r="X21" i="1"/>
  <c r="X25" i="1"/>
  <c r="X29" i="1"/>
  <c r="N32" i="1"/>
  <c r="M32" i="1" s="1"/>
  <c r="X33" i="1"/>
  <c r="N36" i="1"/>
  <c r="M36" i="1" s="1"/>
  <c r="X37" i="1"/>
  <c r="Y30" i="1"/>
  <c r="Z30" i="1" s="1"/>
  <c r="AG30" i="1" s="1"/>
  <c r="AM31" i="1"/>
  <c r="O32" i="1"/>
  <c r="AM35" i="1"/>
  <c r="O36" i="1"/>
  <c r="AM19" i="1"/>
  <c r="AM23" i="1"/>
  <c r="AM27" i="1"/>
  <c r="X20" i="1"/>
  <c r="X24" i="1"/>
  <c r="X28" i="1"/>
  <c r="X32" i="1"/>
  <c r="X36" i="1"/>
  <c r="V34" i="1" l="1"/>
  <c r="T34" i="1" s="1"/>
  <c r="W34" i="1" s="1"/>
  <c r="Q34" i="1" s="1"/>
  <c r="R34" i="1" s="1"/>
  <c r="AA22" i="1"/>
  <c r="AE22" i="1" s="1"/>
  <c r="AH22" i="1"/>
  <c r="AG22" i="1"/>
  <c r="AA23" i="1"/>
  <c r="AE23" i="1" s="1"/>
  <c r="AG23" i="1"/>
  <c r="AH23" i="1"/>
  <c r="Y25" i="1"/>
  <c r="Z25" i="1" s="1"/>
  <c r="AF24" i="1"/>
  <c r="Y33" i="1"/>
  <c r="Z33" i="1" s="1"/>
  <c r="AH31" i="1"/>
  <c r="AA31" i="1"/>
  <c r="AE31" i="1" s="1"/>
  <c r="AG31" i="1"/>
  <c r="V23" i="1"/>
  <c r="T23" i="1" s="1"/>
  <c r="W23" i="1" s="1"/>
  <c r="Q23" i="1" s="1"/>
  <c r="R23" i="1" s="1"/>
  <c r="Y35" i="1"/>
  <c r="Z35" i="1" s="1"/>
  <c r="AF33" i="1"/>
  <c r="V33" i="1"/>
  <c r="T33" i="1" s="1"/>
  <c r="W33" i="1" s="1"/>
  <c r="Q33" i="1" s="1"/>
  <c r="R33" i="1" s="1"/>
  <c r="AA27" i="1"/>
  <c r="AE27" i="1" s="1"/>
  <c r="AG27" i="1"/>
  <c r="AH27" i="1"/>
  <c r="AI27" i="1" s="1"/>
  <c r="Y20" i="1"/>
  <c r="Z20" i="1" s="1"/>
  <c r="AA30" i="1"/>
  <c r="AE30" i="1" s="1"/>
  <c r="AH30" i="1"/>
  <c r="AI30" i="1" s="1"/>
  <c r="V31" i="1"/>
  <c r="T31" i="1" s="1"/>
  <c r="W31" i="1" s="1"/>
  <c r="Q31" i="1" s="1"/>
  <c r="R31" i="1" s="1"/>
  <c r="Y36" i="1"/>
  <c r="Z36" i="1" s="1"/>
  <c r="AF37" i="1"/>
  <c r="Y32" i="1"/>
  <c r="Z32" i="1" s="1"/>
  <c r="V32" i="1" s="1"/>
  <c r="T32" i="1" s="1"/>
  <c r="W32" i="1" s="1"/>
  <c r="Q32" i="1" s="1"/>
  <c r="R32" i="1" s="1"/>
  <c r="AF21" i="1"/>
  <c r="Y37" i="1"/>
  <c r="Z37" i="1" s="1"/>
  <c r="V37" i="1" s="1"/>
  <c r="T37" i="1" s="1"/>
  <c r="W37" i="1" s="1"/>
  <c r="Q37" i="1" s="1"/>
  <c r="R37" i="1" s="1"/>
  <c r="AA26" i="1"/>
  <c r="AE26" i="1" s="1"/>
  <c r="AH26" i="1"/>
  <c r="AI26" i="1" s="1"/>
  <c r="AG26" i="1"/>
  <c r="V27" i="1"/>
  <c r="T27" i="1" s="1"/>
  <c r="W27" i="1" s="1"/>
  <c r="Q27" i="1" s="1"/>
  <c r="R27" i="1" s="1"/>
  <c r="AF32" i="1"/>
  <c r="AF22" i="1"/>
  <c r="V22" i="1"/>
  <c r="T22" i="1" s="1"/>
  <c r="W22" i="1" s="1"/>
  <c r="Q22" i="1" s="1"/>
  <c r="R22" i="1" s="1"/>
  <c r="Y29" i="1"/>
  <c r="Z29" i="1" s="1"/>
  <c r="Y28" i="1"/>
  <c r="Z28" i="1" s="1"/>
  <c r="AF20" i="1"/>
  <c r="V20" i="1"/>
  <c r="T20" i="1" s="1"/>
  <c r="W20" i="1" s="1"/>
  <c r="Q20" i="1" s="1"/>
  <c r="R20" i="1" s="1"/>
  <c r="Y24" i="1"/>
  <c r="Z24" i="1" s="1"/>
  <c r="Y21" i="1"/>
  <c r="Z21" i="1" s="1"/>
  <c r="AA19" i="1"/>
  <c r="AE19" i="1" s="1"/>
  <c r="AG19" i="1"/>
  <c r="AH19" i="1"/>
  <c r="AI19" i="1" s="1"/>
  <c r="AF36" i="1"/>
  <c r="AA34" i="1"/>
  <c r="AE34" i="1" s="1"/>
  <c r="AH34" i="1"/>
  <c r="AI34" i="1" s="1"/>
  <c r="AF28" i="1"/>
  <c r="V26" i="1"/>
  <c r="T26" i="1" s="1"/>
  <c r="W26" i="1" s="1"/>
  <c r="Q26" i="1" s="1"/>
  <c r="R26" i="1" s="1"/>
  <c r="AA24" i="1" l="1"/>
  <c r="AE24" i="1" s="1"/>
  <c r="AH24" i="1"/>
  <c r="AG24" i="1"/>
  <c r="AH25" i="1"/>
  <c r="AA25" i="1"/>
  <c r="AE25" i="1" s="1"/>
  <c r="AG25" i="1"/>
  <c r="V25" i="1"/>
  <c r="T25" i="1" s="1"/>
  <c r="W25" i="1" s="1"/>
  <c r="Q25" i="1" s="1"/>
  <c r="R25" i="1" s="1"/>
  <c r="AA36" i="1"/>
  <c r="AE36" i="1" s="1"/>
  <c r="AH36" i="1"/>
  <c r="AG36" i="1"/>
  <c r="AI23" i="1"/>
  <c r="AH21" i="1"/>
  <c r="AA21" i="1"/>
  <c r="AE21" i="1" s="1"/>
  <c r="AG21" i="1"/>
  <c r="AH33" i="1"/>
  <c r="AI33" i="1" s="1"/>
  <c r="AA33" i="1"/>
  <c r="AE33" i="1" s="1"/>
  <c r="AG33" i="1"/>
  <c r="AH29" i="1"/>
  <c r="AA29" i="1"/>
  <c r="AE29" i="1" s="1"/>
  <c r="V29" i="1"/>
  <c r="T29" i="1" s="1"/>
  <c r="W29" i="1" s="1"/>
  <c r="Q29" i="1" s="1"/>
  <c r="R29" i="1" s="1"/>
  <c r="AG29" i="1"/>
  <c r="AH37" i="1"/>
  <c r="AA37" i="1"/>
  <c r="AE37" i="1" s="1"/>
  <c r="AG37" i="1"/>
  <c r="AI31" i="1"/>
  <c r="V21" i="1"/>
  <c r="T21" i="1" s="1"/>
  <c r="W21" i="1" s="1"/>
  <c r="Q21" i="1" s="1"/>
  <c r="R21" i="1" s="1"/>
  <c r="V36" i="1"/>
  <c r="T36" i="1" s="1"/>
  <c r="W36" i="1" s="1"/>
  <c r="Q36" i="1" s="1"/>
  <c r="R36" i="1" s="1"/>
  <c r="AA28" i="1"/>
  <c r="AE28" i="1" s="1"/>
  <c r="AH28" i="1"/>
  <c r="AG28" i="1"/>
  <c r="AA32" i="1"/>
  <c r="AE32" i="1" s="1"/>
  <c r="AG32" i="1"/>
  <c r="AH32" i="1"/>
  <c r="AA35" i="1"/>
  <c r="AE35" i="1" s="1"/>
  <c r="AH35" i="1"/>
  <c r="AG35" i="1"/>
  <c r="V35" i="1"/>
  <c r="T35" i="1" s="1"/>
  <c r="W35" i="1" s="1"/>
  <c r="Q35" i="1" s="1"/>
  <c r="R35" i="1" s="1"/>
  <c r="V24" i="1"/>
  <c r="T24" i="1" s="1"/>
  <c r="W24" i="1" s="1"/>
  <c r="Q24" i="1" s="1"/>
  <c r="R24" i="1" s="1"/>
  <c r="AI22" i="1"/>
  <c r="V28" i="1"/>
  <c r="T28" i="1" s="1"/>
  <c r="W28" i="1" s="1"/>
  <c r="Q28" i="1" s="1"/>
  <c r="R28" i="1" s="1"/>
  <c r="AA20" i="1"/>
  <c r="AE20" i="1" s="1"/>
  <c r="AH20" i="1"/>
  <c r="AG20" i="1"/>
  <c r="AI37" i="1" l="1"/>
  <c r="AI35" i="1"/>
  <c r="AI28" i="1"/>
  <c r="AI21" i="1"/>
  <c r="AI25" i="1"/>
  <c r="AI20" i="1"/>
  <c r="AI29" i="1"/>
  <c r="AI24" i="1"/>
  <c r="AI32" i="1"/>
  <c r="AI36" i="1"/>
</calcChain>
</file>

<file path=xl/sharedStrings.xml><?xml version="1.0" encoding="utf-8"?>
<sst xmlns="http://schemas.openxmlformats.org/spreadsheetml/2006/main" count="1000" uniqueCount="396">
  <si>
    <t>File opened</t>
  </si>
  <si>
    <t>2023-07-12 13:02:32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</si>
  <si>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</si>
  <si>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</si>
  <si>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</si>
  <si>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</si>
  <si>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</si>
  <si>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</si>
  <si>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</si>
  <si>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</si>
  <si>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</si>
  <si>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</si>
  <si>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</si>
  <si>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{"h2oaspan2b": "0.0685964", "co2bzero": "0.928369", "h2obzero": "1.0566", "co2bspanconc1": "2473", "chamberpressurezero": "2.68486", "h2obspan2b": "0.0690967", "flowazero": "0.2969", "co2bspan2": "-0.0342144", "ssa_ref": "34842.2", "oxygen": "21", "ssb_ref": "37125.5", "co2bspan1": "1.0021", "co2aspan2a": "0.292292", "tbzero": "-0.243059", "h2obspanconc2": "0", "co2bspanconc2": "301.4", "co2azero": "0.925242", "tazero": "-0.14134", "h2oaspan1": "1.00591", "co2aspan1": "1.00226", "co2bspan2b": "0.29074", "co2aspan2": "-0.0349502", "h2oaspanconc2": "0", "co2aspan2b": "0.289966", "h2obspan1": "1.00489", "h2obspanconc1": "11.65", "flowmeterzero": "0.996167", "h2oazero": "1.04545", "h2oaspan2": "0", "h2obspan2": "0", "co2aspanconc2": "301.4", "co2aspanconc1": "2473", "flowbzero": "0.29043", "h2oaspan2a": "0.0681933", "h2obspan2a": "0.0687607", "h2oaspanconc1": "11.65", "co2bspan2a": "0.293064"}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</si>
  <si>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</si>
  <si>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</si>
  <si>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</si>
  <si>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</si>
  <si>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</si>
  <si>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</si>
  <si>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</si>
  <si>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</si>
  <si>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</si>
  <si>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</si>
  <si>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</si>
  <si>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</si>
  <si>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</si>
  <si>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13:02:32</t>
  </si>
  <si>
    <t>Stability Definition:	A (GasEx): Std&lt;0.2 Per=20	CO2_r (Meas): Std&lt;0.75 Per=20	Qin (LeafQ): Per=20</t>
  </si>
  <si>
    <t>13:03:58</t>
  </si>
  <si>
    <t>Stability Definition:	A (GasEx): Std&lt;0.2 Per=20	CO2_r (Meas): Std&lt;0.75 Per=20	Qin (LeafQ): Std&lt;1 Per=20</t>
  </si>
  <si>
    <t>13:03:59</t>
  </si>
  <si>
    <t>Stability Definition:	A (GasEx): Std&lt;0.2 Per=20	CO2_r (Meas):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</si>
  <si>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</si>
  <si>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</si>
  <si>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</si>
  <si>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</si>
  <si>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</si>
  <si>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</si>
  <si>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</si>
  <si>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</si>
  <si>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</si>
  <si>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</si>
  <si>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</si>
  <si>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</si>
  <si>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</si>
  <si>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</si>
  <si>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</si>
  <si>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</si>
  <si>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</si>
  <si>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</si>
  <si>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</si>
  <si>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</si>
  <si>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</si>
  <si>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</si>
  <si>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</si>
  <si>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</si>
  <si>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</si>
  <si>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</si>
  <si>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</si>
  <si>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</si>
  <si>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</si>
  <si>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</si>
  <si>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</si>
  <si>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</si>
  <si>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</si>
  <si>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</si>
  <si>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</si>
  <si>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</si>
  <si>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</si>
  <si>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</si>
  <si>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</si>
  <si>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</si>
  <si>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</si>
  <si>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</si>
  <si>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</si>
  <si>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</si>
  <si>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</si>
  <si>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</si>
  <si>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</si>
  <si>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</si>
  <si>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</si>
  <si>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</si>
  <si>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</si>
  <si>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</si>
  <si>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</si>
  <si>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</si>
  <si>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</si>
  <si>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</si>
  <si>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</si>
  <si>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</si>
  <si>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4.22145 87.1527 366.56 602.084 829.233 1054.2 1231.48 1344.21</t>
  </si>
  <si>
    <t>Fs_true</t>
  </si>
  <si>
    <t>0.13625 100.928 402.832 601.482 802.593 1001.13 1202.98 1401.32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</si>
  <si>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</si>
  <si>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</si>
  <si>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</si>
  <si>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</si>
  <si>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</si>
  <si>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</si>
  <si>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</si>
  <si>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</si>
  <si>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</si>
  <si>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</si>
  <si>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</si>
  <si>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</si>
  <si>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</si>
  <si>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</si>
  <si>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</si>
  <si>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</si>
  <si>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</si>
  <si>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</si>
  <si>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</si>
  <si>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</si>
  <si>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</si>
  <si>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</si>
  <si>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</si>
  <si>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</si>
  <si>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</si>
  <si>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</si>
  <si>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</si>
  <si>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</si>
  <si>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</si>
  <si>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</si>
  <si>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</si>
  <si>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</si>
  <si>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</si>
  <si>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</si>
  <si>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</si>
  <si>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</si>
  <si>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</si>
  <si>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</si>
  <si>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</si>
  <si>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</si>
  <si>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</si>
  <si>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</si>
  <si>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</si>
  <si>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</si>
  <si>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</si>
  <si>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</si>
  <si>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</si>
  <si>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</si>
  <si>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</si>
  <si>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</si>
  <si>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</si>
  <si>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</si>
  <si>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</si>
  <si>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</si>
  <si>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</si>
  <si>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</si>
  <si>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</si>
  <si>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</si>
  <si>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</si>
  <si>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</si>
  <si>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</si>
  <si>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</si>
  <si>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</si>
  <si>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</si>
  <si>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</si>
  <si>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</si>
  <si>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</si>
  <si>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</si>
  <si>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</si>
  <si>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</si>
  <si>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</si>
  <si>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</si>
  <si>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</si>
  <si>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</si>
  <si>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</si>
  <si>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</si>
  <si>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</si>
  <si>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</si>
  <si>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</si>
  <si>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</si>
  <si>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</si>
  <si>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</si>
  <si>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</si>
  <si>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</si>
  <si>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</si>
  <si>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</si>
  <si>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</si>
  <si>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</si>
  <si>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</si>
  <si>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</si>
  <si>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</si>
  <si>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</si>
  <si>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</si>
  <si>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</si>
  <si>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</si>
  <si>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</si>
  <si>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</si>
  <si>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</si>
  <si>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</si>
  <si>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</si>
  <si>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</si>
  <si>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</si>
  <si>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</si>
  <si>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</si>
  <si>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</si>
  <si>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</si>
  <si>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</si>
  <si>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</si>
  <si>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</si>
  <si>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</si>
  <si>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</si>
  <si>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</si>
  <si>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</si>
  <si>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</si>
  <si>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</si>
  <si>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</si>
  <si>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</si>
  <si>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</si>
  <si>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</si>
  <si>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</si>
  <si>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</si>
  <si>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</si>
  <si>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</si>
  <si>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</si>
  <si>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</si>
  <si>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</si>
  <si>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</si>
  <si>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</si>
  <si>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</si>
  <si>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</si>
  <si>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</si>
  <si>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</si>
  <si>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</si>
  <si>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</si>
  <si>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</si>
  <si>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</si>
  <si>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</si>
  <si>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</si>
  <si>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</si>
  <si>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</si>
  <si>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</si>
  <si>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</si>
  <si>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</si>
  <si>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</si>
  <si>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</si>
  <si>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</si>
  <si>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</si>
  <si>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</si>
  <si>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</si>
  <si>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</si>
  <si>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</si>
  <si>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</si>
  <si>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</si>
  <si>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</si>
  <si>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</si>
  <si>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</si>
  <si>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</si>
  <si>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</si>
  <si>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</si>
  <si>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</si>
  <si>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</si>
  <si>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</si>
  <si>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</si>
  <si>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</si>
  <si>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</si>
  <si>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</si>
  <si>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</si>
  <si>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</si>
  <si>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</si>
  <si>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</si>
  <si>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</si>
  <si>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</si>
  <si>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</si>
  <si>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</si>
  <si>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</si>
  <si>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</si>
  <si>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</si>
  <si>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</si>
  <si>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</si>
  <si>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</si>
  <si>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</si>
  <si>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</si>
  <si>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</si>
  <si>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</si>
  <si>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</si>
  <si>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</si>
  <si>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</si>
  <si>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</si>
  <si>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</si>
  <si>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</si>
  <si>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</si>
  <si>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</si>
  <si>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</si>
  <si>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</si>
  <si>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</si>
  <si>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</si>
  <si>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</si>
  <si>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</si>
  <si>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</si>
  <si>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</si>
  <si>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</si>
  <si>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</si>
  <si>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</si>
  <si>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</si>
  <si>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</si>
  <si>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</si>
  <si>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</si>
  <si>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</si>
  <si>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</si>
  <si>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</si>
  <si>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</si>
  <si>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</si>
  <si>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</si>
  <si>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</si>
  <si>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</si>
  <si>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</si>
  <si>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</si>
  <si>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</si>
  <si>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</si>
  <si>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</si>
  <si>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</si>
  <si>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</si>
  <si>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</si>
  <si>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</si>
  <si>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</si>
  <si>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</si>
  <si>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</si>
  <si>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</si>
  <si>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</si>
  <si>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</si>
  <si>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</si>
  <si>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</si>
  <si>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</si>
  <si>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</si>
  <si>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</si>
  <si>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</si>
  <si>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</si>
  <si>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</si>
  <si>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</si>
  <si>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</si>
  <si>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</si>
  <si>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</si>
  <si>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</si>
  <si>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</si>
  <si>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</si>
  <si>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</si>
  <si>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</si>
  <si>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</si>
  <si>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</si>
  <si>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</si>
  <si>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</si>
  <si>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</si>
  <si>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20230712 13:16:48</t>
  </si>
  <si>
    <t>13:16:48</t>
  </si>
  <si>
    <t>none</t>
  </si>
  <si>
    <t>Lindsey</t>
  </si>
  <si>
    <t>20230712</t>
  </si>
  <si>
    <t>kse</t>
  </si>
  <si>
    <t>BENA</t>
  </si>
  <si>
    <t>BNL14309</t>
  </si>
  <si>
    <t>13:13:04</t>
  </si>
  <si>
    <t>2/2</t>
  </si>
  <si>
    <t>00000000</t>
  </si>
  <si>
    <t>iiiiiiii</t>
  </si>
  <si>
    <t>off</t>
  </si>
  <si>
    <t>20230712 13:17:49</t>
  </si>
  <si>
    <t>13:17:49</t>
  </si>
  <si>
    <t>20230712 13:18:50</t>
  </si>
  <si>
    <t>13:18:50</t>
  </si>
  <si>
    <t>20230712 13:19:51</t>
  </si>
  <si>
    <t>13:19:51</t>
  </si>
  <si>
    <t>20230712 13:20:52</t>
  </si>
  <si>
    <t>13:20:52</t>
  </si>
  <si>
    <t>20230712 13:21:53</t>
  </si>
  <si>
    <t>13:21:53</t>
  </si>
  <si>
    <t>20230712 13:22:54</t>
  </si>
  <si>
    <t>13:22:54</t>
  </si>
  <si>
    <t>20230712 13:23:55</t>
  </si>
  <si>
    <t>13:23:55</t>
  </si>
  <si>
    <t>20230712 13:24:56</t>
  </si>
  <si>
    <t>13:24:56</t>
  </si>
  <si>
    <t>20230712 13:25:57</t>
  </si>
  <si>
    <t>13:25:57</t>
  </si>
  <si>
    <t>20230712 13:26:58</t>
  </si>
  <si>
    <t>13:26:58</t>
  </si>
  <si>
    <t>20230712 13:27:59</t>
  </si>
  <si>
    <t>13:27:59</t>
  </si>
  <si>
    <t>20230712 13:29:00</t>
  </si>
  <si>
    <t>13:29:00</t>
  </si>
  <si>
    <t>20230712 13:30:01</t>
  </si>
  <si>
    <t>13:30:01</t>
  </si>
  <si>
    <t>20230712 13:31:02</t>
  </si>
  <si>
    <t>13:31:02</t>
  </si>
  <si>
    <t>20230712 13:32:03</t>
  </si>
  <si>
    <t>13:32:03</t>
  </si>
  <si>
    <t>20230712 13:33:04</t>
  </si>
  <si>
    <t>13:33:04</t>
  </si>
  <si>
    <t>20230712 13:34:05</t>
  </si>
  <si>
    <t>13:34:05</t>
  </si>
  <si>
    <t>20230712 13:36:06</t>
  </si>
  <si>
    <t>13:36:06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</si>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</sst>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7"/>
  <sheetViews>
    <sheetView tabSelected="1" workbookViewId="0">
      <selection activeCell="D3" sqref="D3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5.0759999999999996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1689196608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1689196608</v>
      </c>
      <c r="M19">
        <f t="shared" ref="M19:M37" si="0">(N19)/1000</f>
        <v>1.2705474047632588E-3</v>
      </c>
      <c r="N19">
        <f t="shared" ref="N19:N37" si="1">1000*AZ19*AL19*(AV19-AW19)/(100*$B$7*(1000-AL19*AV19))</f>
        <v>1.2705474047632588</v>
      </c>
      <c r="O19">
        <f t="shared" ref="O19:O37" si="2">AZ19*AL19*(AU19-AT19*(1000-AL19*AW19)/(1000-AL19*AV19))/(100*$B$7)</f>
        <v>12.70431812427198</v>
      </c>
      <c r="P19">
        <f t="shared" ref="P19:P37" si="3">AT19 - IF(AL19&gt;1, O19*$B$7*100/(AN19*BH19), 0)</f>
        <v>400.09899999999999</v>
      </c>
      <c r="Q19">
        <f t="shared" ref="Q19:Q37" si="4">((W19-M19/2)*P19-O19)/(W19+M19/2)</f>
        <v>261.83927704913066</v>
      </c>
      <c r="R19">
        <f t="shared" ref="R19:R37" si="5">Q19*(BA19+BB19)/1000</f>
        <v>26.684309109335882</v>
      </c>
      <c r="S19">
        <f t="shared" ref="S19:S37" si="6">(AT19 - IF(AL19&gt;1, O19*$B$7*100/(AN19*BH19), 0))*(BA19+BB19)/1000</f>
        <v>40.774499191475009</v>
      </c>
      <c r="T19">
        <f t="shared" ref="T19:T37" si="7">2/((1/V19-1/U19)+SIGN(V19)*SQRT((1/V19-1/U19)*(1/V19-1/U19) + 4*$C$7/(($C$7+1)*($C$7+1))*(2*1/V19*1/U19-1/U19*1/U19)))</f>
        <v>0.15543255733902792</v>
      </c>
      <c r="U19">
        <f t="shared" ref="U19:U37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3.1607712190417927</v>
      </c>
      <c r="V19">
        <f t="shared" ref="V19:V37" si="9">M19*(1000-(1000*0.61365*EXP(17.502*Z19/(240.97+Z19))/(BA19+BB19)+AV19)/2)/(1000*0.61365*EXP(17.502*Z19/(240.97+Z19))/(BA19+BB19)-AV19)</f>
        <v>0.15130771253542502</v>
      </c>
      <c r="W19">
        <f t="shared" ref="W19:W37" si="10">1/(($C$7+1)/(T19/1.6)+1/(U19/1.37)) + $C$7/(($C$7+1)/(T19/1.6) + $C$7/(U19/1.37))</f>
        <v>9.4928803733716566E-2</v>
      </c>
      <c r="X19">
        <f t="shared" ref="X19:X37" si="11">(AO19*AR19)</f>
        <v>330.77942099999996</v>
      </c>
      <c r="Y19">
        <f t="shared" ref="Y19:Y37" si="12">(BC19+(X19+2*0.95*0.0000000567*(((BC19+$B$9)+273)^4-(BC19+273)^4)-44100*M19)/(1.84*29.3*U19+8*0.95*0.0000000567*(BC19+273)^3))</f>
        <v>19.409258935529792</v>
      </c>
      <c r="Z19">
        <f t="shared" ref="Z19:Z37" si="13">($C$9*BD19+$D$9*BE19+$E$9*Y19)</f>
        <v>19.409258935529792</v>
      </c>
      <c r="AA19">
        <f t="shared" ref="AA19:AA37" si="14">0.61365*EXP(17.502*Z19/(240.97+Z19))</f>
        <v>2.2621328865914618</v>
      </c>
      <c r="AB19">
        <f t="shared" ref="AB19:AB37" si="15">(AC19/AD19*100)</f>
        <v>69.11627590013569</v>
      </c>
      <c r="AC19">
        <f t="shared" ref="AC19:AC37" si="16">AV19*(BA19+BB19)/1000</f>
        <v>1.4218422385950003</v>
      </c>
      <c r="AD19">
        <f t="shared" ref="AD19:AD37" si="17">0.61365*EXP(17.502*BC19/(240.97+BC19))</f>
        <v>2.0571742618907636</v>
      </c>
      <c r="AE19">
        <f t="shared" ref="AE19:AE37" si="18">(AA19-AV19*(BA19+BB19)/1000)</f>
        <v>0.84029064799646158</v>
      </c>
      <c r="AF19">
        <f t="shared" ref="AF19:AF37" si="19">(-M19*44100)</f>
        <v>-56.031140550059717</v>
      </c>
      <c r="AG19">
        <f t="shared" ref="AG19:AG37" si="20">2*29.3*U19*0.92*(BC19-Z19)</f>
        <v>-258.6484720256077</v>
      </c>
      <c r="AH19">
        <f t="shared" ref="AH19:AH37" si="21">2*0.95*0.0000000567*(((BC19+$B$9)+273)^4-(Z19+273)^4)</f>
        <v>-16.226259518871604</v>
      </c>
      <c r="AI19">
        <f t="shared" ref="AI19:AI37" si="22">X19+AH19+AF19+AG19</f>
        <v>-0.12645109453904979</v>
      </c>
      <c r="AJ19">
        <v>0</v>
      </c>
      <c r="AK19">
        <v>0</v>
      </c>
      <c r="AL19">
        <f t="shared" ref="AL19:AL37" si="23">IF(AJ19*$H$15&gt;=AN19,1,(AN19/(AN19-AJ19*$H$15)))</f>
        <v>1</v>
      </c>
      <c r="AM19">
        <f t="shared" ref="AM19:AM37" si="24">(AL19-1)*100</f>
        <v>0</v>
      </c>
      <c r="AN19">
        <f t="shared" ref="AN19:AN37" si="25">MAX(0,($B$15+$C$15*BH19)/(1+$D$15*BH19)*BA19/(BC19+273)*$E$15)</f>
        <v>55523.685146261647</v>
      </c>
      <c r="AO19">
        <f t="shared" ref="AO19:AO37" si="26">$B$13*BI19+$C$13*BJ19+$F$13*BU19*(1-BX19)</f>
        <v>2000</v>
      </c>
      <c r="AP19">
        <f t="shared" ref="AP19:AP37" si="27">AO19*AQ19</f>
        <v>1685.9996999999998</v>
      </c>
      <c r="AQ19">
        <f t="shared" ref="AQ19:AQ37" si="28">($B$13*$D$11+$C$13*$D$11+$F$13*((CH19+BZ19)/MAX(CH19+BZ19+CI19, 0.1)*$I$11+CI19/MAX(CH19+BZ19+CI19, 0.1)*$J$11))/($B$13+$C$13+$F$13)</f>
        <v>0.84299984999999988</v>
      </c>
      <c r="AR19">
        <f t="shared" ref="AR19:AR37" si="29">($B$13*$K$11+$C$13*$K$11+$F$13*((CH19+BZ19)/MAX(CH19+BZ19+CI19, 0.1)*$P$11+CI19/MAX(CH19+BZ19+CI19, 0.1)*$Q$11))/($B$13+$C$13+$F$13)</f>
        <v>0.16538971049999998</v>
      </c>
      <c r="AS19">
        <v>1689196608</v>
      </c>
      <c r="AT19">
        <v>400.09899999999999</v>
      </c>
      <c r="AU19">
        <v>411.27600000000001</v>
      </c>
      <c r="AV19">
        <v>13.9518</v>
      </c>
      <c r="AW19">
        <v>12.891999999999999</v>
      </c>
      <c r="AX19">
        <v>401.05399999999997</v>
      </c>
      <c r="AY19">
        <v>13.8749</v>
      </c>
      <c r="AZ19">
        <v>600.04899999999998</v>
      </c>
      <c r="BA19">
        <v>101.81100000000001</v>
      </c>
      <c r="BB19">
        <v>0.100025</v>
      </c>
      <c r="BC19">
        <v>17.891400000000001</v>
      </c>
      <c r="BD19">
        <v>17.830200000000001</v>
      </c>
      <c r="BE19">
        <v>999.9</v>
      </c>
      <c r="BF19">
        <v>0</v>
      </c>
      <c r="BG19">
        <v>0</v>
      </c>
      <c r="BH19">
        <v>10000.6</v>
      </c>
      <c r="BI19">
        <v>0</v>
      </c>
      <c r="BJ19">
        <v>0.95242800000000005</v>
      </c>
      <c r="BK19">
        <v>-11.177</v>
      </c>
      <c r="BL19">
        <v>405.76</v>
      </c>
      <c r="BM19">
        <v>416.64699999999999</v>
      </c>
      <c r="BN19">
        <v>1.0597799999999999</v>
      </c>
      <c r="BO19">
        <v>411.27600000000001</v>
      </c>
      <c r="BP19">
        <v>12.891999999999999</v>
      </c>
      <c r="BQ19">
        <v>1.4204399999999999</v>
      </c>
      <c r="BR19">
        <v>1.31254</v>
      </c>
      <c r="BS19">
        <v>12.137600000000001</v>
      </c>
      <c r="BT19">
        <v>10.943300000000001</v>
      </c>
      <c r="BU19">
        <v>2000</v>
      </c>
      <c r="BV19">
        <v>0.900003</v>
      </c>
      <c r="BW19">
        <v>9.9997000000000003E-2</v>
      </c>
      <c r="BX19">
        <v>0</v>
      </c>
      <c r="BY19">
        <v>2.3814000000000002</v>
      </c>
      <c r="BZ19">
        <v>0</v>
      </c>
      <c r="CA19">
        <v>6118.9</v>
      </c>
      <c r="CB19">
        <v>19110.7</v>
      </c>
      <c r="CC19">
        <v>35.311999999999998</v>
      </c>
      <c r="CD19">
        <v>36.436999999999998</v>
      </c>
      <c r="CE19">
        <v>36.561999999999998</v>
      </c>
      <c r="CF19">
        <v>34.875</v>
      </c>
      <c r="CG19">
        <v>34.436999999999998</v>
      </c>
      <c r="CH19">
        <v>1800.01</v>
      </c>
      <c r="CI19">
        <v>199.99</v>
      </c>
      <c r="CJ19">
        <v>0</v>
      </c>
      <c r="CK19">
        <v>1689196609</v>
      </c>
      <c r="CL19">
        <v>0</v>
      </c>
      <c r="CM19">
        <v>1689196384</v>
      </c>
      <c r="CN19" t="s">
        <v>354</v>
      </c>
      <c r="CO19">
        <v>1689196384</v>
      </c>
      <c r="CP19">
        <v>1689196382</v>
      </c>
      <c r="CQ19">
        <v>21</v>
      </c>
      <c r="CR19">
        <v>0.245</v>
      </c>
      <c r="CS19">
        <v>4.0000000000000001E-3</v>
      </c>
      <c r="CT19">
        <v>-0.95599999999999996</v>
      </c>
      <c r="CU19">
        <v>7.6999999999999999E-2</v>
      </c>
      <c r="CV19">
        <v>411</v>
      </c>
      <c r="CW19">
        <v>13</v>
      </c>
      <c r="CX19">
        <v>0.18</v>
      </c>
      <c r="CY19">
        <v>0.09</v>
      </c>
      <c r="CZ19">
        <v>16.217473671859601</v>
      </c>
      <c r="DA19">
        <v>5.9852808249084198E-2</v>
      </c>
      <c r="DB19">
        <v>7.20433068795025E-2</v>
      </c>
      <c r="DC19">
        <v>1</v>
      </c>
      <c r="DD19">
        <v>411.24733333333302</v>
      </c>
      <c r="DE19">
        <v>9.3272727272047495E-2</v>
      </c>
      <c r="DF19">
        <v>3.9246878351238197E-2</v>
      </c>
      <c r="DG19">
        <v>-1</v>
      </c>
      <c r="DH19">
        <v>2000.038</v>
      </c>
      <c r="DI19">
        <v>-9.1013106645961406E-2</v>
      </c>
      <c r="DJ19">
        <v>0.13952060779685299</v>
      </c>
      <c r="DK19">
        <v>1</v>
      </c>
      <c r="DL19">
        <v>2</v>
      </c>
      <c r="DM19">
        <v>2</v>
      </c>
      <c r="DN19" t="s">
        <v>355</v>
      </c>
      <c r="DO19">
        <v>3.1610299999999998</v>
      </c>
      <c r="DP19">
        <v>2.8343600000000002</v>
      </c>
      <c r="DQ19">
        <v>9.6873399999999998E-2</v>
      </c>
      <c r="DR19">
        <v>9.9075899999999995E-2</v>
      </c>
      <c r="DS19">
        <v>8.2777000000000003E-2</v>
      </c>
      <c r="DT19">
        <v>7.8818899999999997E-2</v>
      </c>
      <c r="DU19">
        <v>28851.599999999999</v>
      </c>
      <c r="DV19">
        <v>30441.5</v>
      </c>
      <c r="DW19">
        <v>29658.1</v>
      </c>
      <c r="DX19">
        <v>31478.2</v>
      </c>
      <c r="DY19">
        <v>35595.9</v>
      </c>
      <c r="DZ19">
        <v>38029.5</v>
      </c>
      <c r="EA19">
        <v>40657.199999999997</v>
      </c>
      <c r="EB19">
        <v>43693.8</v>
      </c>
      <c r="EC19">
        <v>2.32037</v>
      </c>
      <c r="ED19">
        <v>1.9581500000000001</v>
      </c>
      <c r="EE19">
        <v>0.177924</v>
      </c>
      <c r="EF19">
        <v>0</v>
      </c>
      <c r="EG19">
        <v>14.8687</v>
      </c>
      <c r="EH19">
        <v>999.9</v>
      </c>
      <c r="EI19">
        <v>63.625</v>
      </c>
      <c r="EJ19">
        <v>17.602</v>
      </c>
      <c r="EK19">
        <v>12.6234</v>
      </c>
      <c r="EL19">
        <v>61.424999999999997</v>
      </c>
      <c r="EM19">
        <v>26.017600000000002</v>
      </c>
      <c r="EN19">
        <v>1</v>
      </c>
      <c r="EO19">
        <v>-0.5575</v>
      </c>
      <c r="EP19">
        <v>-0.44020700000000001</v>
      </c>
      <c r="EQ19">
        <v>20.2865</v>
      </c>
      <c r="ER19">
        <v>5.2443900000000001</v>
      </c>
      <c r="ES19">
        <v>11.8302</v>
      </c>
      <c r="ET19">
        <v>4.9825999999999997</v>
      </c>
      <c r="EU19">
        <v>3.2989999999999999</v>
      </c>
      <c r="EV19">
        <v>2247.6999999999998</v>
      </c>
      <c r="EW19">
        <v>124.3</v>
      </c>
      <c r="EX19">
        <v>1028.9000000000001</v>
      </c>
      <c r="EY19">
        <v>17</v>
      </c>
      <c r="EZ19">
        <v>1.87303</v>
      </c>
      <c r="FA19">
        <v>1.87866</v>
      </c>
      <c r="FB19">
        <v>1.87906</v>
      </c>
      <c r="FC19">
        <v>1.87961</v>
      </c>
      <c r="FD19">
        <v>1.87734</v>
      </c>
      <c r="FE19">
        <v>1.8766799999999999</v>
      </c>
      <c r="FF19">
        <v>1.8771599999999999</v>
      </c>
      <c r="FG19">
        <v>1.8747799999999999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-0.95499999999999996</v>
      </c>
      <c r="FV19">
        <v>7.6899999999999996E-2</v>
      </c>
      <c r="FW19">
        <v>-0.95648829297897997</v>
      </c>
      <c r="FX19">
        <v>1.4527828764109799E-4</v>
      </c>
      <c r="FY19">
        <v>-4.3579519040863002E-7</v>
      </c>
      <c r="FZ19">
        <v>2.0799061152897499E-10</v>
      </c>
      <c r="GA19">
        <v>7.6930000000002594E-2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3.7</v>
      </c>
      <c r="GJ19">
        <v>3.8</v>
      </c>
      <c r="GK19">
        <v>1.0437000000000001</v>
      </c>
      <c r="GL19">
        <v>2.4694799999999999</v>
      </c>
      <c r="GM19">
        <v>1.54541</v>
      </c>
      <c r="GN19">
        <v>2.3022499999999999</v>
      </c>
      <c r="GO19">
        <v>1.5979000000000001</v>
      </c>
      <c r="GP19">
        <v>2.3889200000000002</v>
      </c>
      <c r="GQ19">
        <v>21.4191</v>
      </c>
      <c r="GR19">
        <v>15.121499999999999</v>
      </c>
      <c r="GS19">
        <v>18</v>
      </c>
      <c r="GT19">
        <v>632.88300000000004</v>
      </c>
      <c r="GU19">
        <v>435.5</v>
      </c>
      <c r="GV19">
        <v>16.999300000000002</v>
      </c>
      <c r="GW19">
        <v>19.207000000000001</v>
      </c>
      <c r="GX19">
        <v>30.0002</v>
      </c>
      <c r="GY19">
        <v>19.5748</v>
      </c>
      <c r="GZ19">
        <v>19.555599999999998</v>
      </c>
      <c r="HA19">
        <v>20.962299999999999</v>
      </c>
      <c r="HB19">
        <v>-30</v>
      </c>
      <c r="HC19">
        <v>-30</v>
      </c>
      <c r="HD19">
        <v>17</v>
      </c>
      <c r="HE19">
        <v>411.15600000000001</v>
      </c>
      <c r="HF19">
        <v>0</v>
      </c>
      <c r="HG19">
        <v>100.905</v>
      </c>
      <c r="HH19">
        <v>101.24</v>
      </c>
    </row>
    <row r="20" spans="1:216" x14ac:dyDescent="0.2">
      <c r="A20">
        <v>2</v>
      </c>
      <c r="B20">
        <v>1689196669</v>
      </c>
      <c r="C20">
        <v>61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1689196669</v>
      </c>
      <c r="M20">
        <f t="shared" si="0"/>
        <v>1.2620536940893116E-3</v>
      </c>
      <c r="N20">
        <f t="shared" si="1"/>
        <v>1.2620536940893117</v>
      </c>
      <c r="O20">
        <f t="shared" si="2"/>
        <v>12.709368163941962</v>
      </c>
      <c r="P20">
        <f t="shared" si="3"/>
        <v>400.029</v>
      </c>
      <c r="Q20">
        <f t="shared" si="4"/>
        <v>264.47626533718926</v>
      </c>
      <c r="R20">
        <f t="shared" si="5"/>
        <v>26.953067653357365</v>
      </c>
      <c r="S20">
        <f t="shared" si="6"/>
        <v>40.767396221958009</v>
      </c>
      <c r="T20">
        <f t="shared" si="7"/>
        <v>0.15865941935665853</v>
      </c>
      <c r="U20">
        <f t="shared" si="8"/>
        <v>3.1596715040611683</v>
      </c>
      <c r="V20">
        <f t="shared" si="9"/>
        <v>0.15436262593476927</v>
      </c>
      <c r="W20">
        <f t="shared" si="10"/>
        <v>9.6852998643148364E-2</v>
      </c>
      <c r="X20">
        <f t="shared" si="11"/>
        <v>297.65513699999997</v>
      </c>
      <c r="Y20">
        <f t="shared" si="12"/>
        <v>19.245556174173789</v>
      </c>
      <c r="Z20">
        <f t="shared" si="13"/>
        <v>19.245556174173789</v>
      </c>
      <c r="AA20">
        <f t="shared" si="14"/>
        <v>2.2391991764941261</v>
      </c>
      <c r="AB20">
        <f t="shared" si="15"/>
        <v>68.999741655002666</v>
      </c>
      <c r="AC20">
        <f t="shared" si="16"/>
        <v>1.4209464951860002</v>
      </c>
      <c r="AD20">
        <f t="shared" si="17"/>
        <v>2.0593504571230201</v>
      </c>
      <c r="AE20">
        <f t="shared" si="18"/>
        <v>0.8182526813081259</v>
      </c>
      <c r="AF20">
        <f t="shared" si="19"/>
        <v>-55.656567909338641</v>
      </c>
      <c r="AG20">
        <f t="shared" si="20"/>
        <v>-227.81088114802796</v>
      </c>
      <c r="AH20">
        <f t="shared" si="21"/>
        <v>-14.285823076430344</v>
      </c>
      <c r="AI20">
        <f t="shared" si="22"/>
        <v>-9.8135133796972696E-2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55490.657769267113</v>
      </c>
      <c r="AO20">
        <f t="shared" si="26"/>
        <v>1799.71</v>
      </c>
      <c r="AP20">
        <f t="shared" si="27"/>
        <v>1517.1560999999999</v>
      </c>
      <c r="AQ20">
        <f t="shared" si="28"/>
        <v>0.84300031671769338</v>
      </c>
      <c r="AR20">
        <f t="shared" si="29"/>
        <v>0.16539061126514826</v>
      </c>
      <c r="AS20">
        <v>1689196669</v>
      </c>
      <c r="AT20">
        <v>400.029</v>
      </c>
      <c r="AU20">
        <v>411.20600000000002</v>
      </c>
      <c r="AV20">
        <v>13.943</v>
      </c>
      <c r="AW20">
        <v>12.8904</v>
      </c>
      <c r="AX20">
        <v>400.98399999999998</v>
      </c>
      <c r="AY20">
        <v>13.866</v>
      </c>
      <c r="AZ20">
        <v>600.12</v>
      </c>
      <c r="BA20">
        <v>101.81100000000001</v>
      </c>
      <c r="BB20">
        <v>0.100102</v>
      </c>
      <c r="BC20">
        <v>17.908200000000001</v>
      </c>
      <c r="BD20">
        <v>17.8279</v>
      </c>
      <c r="BE20">
        <v>999.9</v>
      </c>
      <c r="BF20">
        <v>0</v>
      </c>
      <c r="BG20">
        <v>0</v>
      </c>
      <c r="BH20">
        <v>9995</v>
      </c>
      <c r="BI20">
        <v>0</v>
      </c>
      <c r="BJ20">
        <v>1.0053399999999999</v>
      </c>
      <c r="BK20">
        <v>-11.176500000000001</v>
      </c>
      <c r="BL20">
        <v>405.68599999999998</v>
      </c>
      <c r="BM20">
        <v>416.57600000000002</v>
      </c>
      <c r="BN20">
        <v>1.05253</v>
      </c>
      <c r="BO20">
        <v>411.20600000000002</v>
      </c>
      <c r="BP20">
        <v>12.8904</v>
      </c>
      <c r="BQ20">
        <v>1.4195500000000001</v>
      </c>
      <c r="BR20">
        <v>1.3123899999999999</v>
      </c>
      <c r="BS20">
        <v>12.1281</v>
      </c>
      <c r="BT20">
        <v>10.9415</v>
      </c>
      <c r="BU20">
        <v>1799.71</v>
      </c>
      <c r="BV20">
        <v>0.89999099999999999</v>
      </c>
      <c r="BW20">
        <v>0.100009</v>
      </c>
      <c r="BX20">
        <v>0</v>
      </c>
      <c r="BY20">
        <v>2.2383000000000002</v>
      </c>
      <c r="BZ20">
        <v>0</v>
      </c>
      <c r="CA20">
        <v>5509.07</v>
      </c>
      <c r="CB20">
        <v>17196.8</v>
      </c>
      <c r="CC20">
        <v>35.25</v>
      </c>
      <c r="CD20">
        <v>36.436999999999998</v>
      </c>
      <c r="CE20">
        <v>36.561999999999998</v>
      </c>
      <c r="CF20">
        <v>34.936999999999998</v>
      </c>
      <c r="CG20">
        <v>34.5</v>
      </c>
      <c r="CH20">
        <v>1619.72</v>
      </c>
      <c r="CI20">
        <v>179.99</v>
      </c>
      <c r="CJ20">
        <v>0</v>
      </c>
      <c r="CK20">
        <v>1689196670.2</v>
      </c>
      <c r="CL20">
        <v>0</v>
      </c>
      <c r="CM20">
        <v>1689196384</v>
      </c>
      <c r="CN20" t="s">
        <v>354</v>
      </c>
      <c r="CO20">
        <v>1689196384</v>
      </c>
      <c r="CP20">
        <v>1689196382</v>
      </c>
      <c r="CQ20">
        <v>21</v>
      </c>
      <c r="CR20">
        <v>0.245</v>
      </c>
      <c r="CS20">
        <v>4.0000000000000001E-3</v>
      </c>
      <c r="CT20">
        <v>-0.95599999999999996</v>
      </c>
      <c r="CU20">
        <v>7.6999999999999999E-2</v>
      </c>
      <c r="CV20">
        <v>411</v>
      </c>
      <c r="CW20">
        <v>13</v>
      </c>
      <c r="CX20">
        <v>0.18</v>
      </c>
      <c r="CY20">
        <v>0.09</v>
      </c>
      <c r="CZ20">
        <v>16.069272784485399</v>
      </c>
      <c r="DA20">
        <v>0.80743245026745003</v>
      </c>
      <c r="DB20">
        <v>9.5632623752555906E-2</v>
      </c>
      <c r="DC20">
        <v>1</v>
      </c>
      <c r="DD20">
        <v>411.15604761904802</v>
      </c>
      <c r="DE20">
        <v>0.51724675324703295</v>
      </c>
      <c r="DF20">
        <v>5.9924139495958498E-2</v>
      </c>
      <c r="DG20">
        <v>-1</v>
      </c>
      <c r="DH20">
        <v>1799.9915000000001</v>
      </c>
      <c r="DI20">
        <v>-0.441589163622092</v>
      </c>
      <c r="DJ20">
        <v>0.16233530115165701</v>
      </c>
      <c r="DK20">
        <v>1</v>
      </c>
      <c r="DL20">
        <v>2</v>
      </c>
      <c r="DM20">
        <v>2</v>
      </c>
      <c r="DN20" t="s">
        <v>355</v>
      </c>
      <c r="DO20">
        <v>3.1611699999999998</v>
      </c>
      <c r="DP20">
        <v>2.83439</v>
      </c>
      <c r="DQ20">
        <v>9.68551E-2</v>
      </c>
      <c r="DR20">
        <v>9.9057500000000007E-2</v>
      </c>
      <c r="DS20">
        <v>8.2732600000000003E-2</v>
      </c>
      <c r="DT20">
        <v>7.8807199999999994E-2</v>
      </c>
      <c r="DU20">
        <v>28851.200000000001</v>
      </c>
      <c r="DV20">
        <v>30442.400000000001</v>
      </c>
      <c r="DW20">
        <v>29657.200000000001</v>
      </c>
      <c r="DX20">
        <v>31478.5</v>
      </c>
      <c r="DY20">
        <v>35596.9</v>
      </c>
      <c r="DZ20">
        <v>38030.699999999997</v>
      </c>
      <c r="EA20">
        <v>40656.300000000003</v>
      </c>
      <c r="EB20">
        <v>43694.7</v>
      </c>
      <c r="EC20">
        <v>2.3201000000000001</v>
      </c>
      <c r="ED20">
        <v>1.95767</v>
      </c>
      <c r="EE20">
        <v>0.177421</v>
      </c>
      <c r="EF20">
        <v>0</v>
      </c>
      <c r="EG20">
        <v>14.8748</v>
      </c>
      <c r="EH20">
        <v>999.9</v>
      </c>
      <c r="EI20">
        <v>63.613</v>
      </c>
      <c r="EJ20">
        <v>17.611999999999998</v>
      </c>
      <c r="EK20">
        <v>12.6294</v>
      </c>
      <c r="EL20">
        <v>61.564999999999998</v>
      </c>
      <c r="EM20">
        <v>26.189900000000002</v>
      </c>
      <c r="EN20">
        <v>1</v>
      </c>
      <c r="EO20">
        <v>-0.55636399999999997</v>
      </c>
      <c r="EP20">
        <v>-0.421541</v>
      </c>
      <c r="EQ20">
        <v>20.2882</v>
      </c>
      <c r="ER20">
        <v>5.2449899999999996</v>
      </c>
      <c r="ES20">
        <v>11.8302</v>
      </c>
      <c r="ET20">
        <v>4.98285</v>
      </c>
      <c r="EU20">
        <v>3.2989999999999999</v>
      </c>
      <c r="EV20">
        <v>2247.6999999999998</v>
      </c>
      <c r="EW20">
        <v>124.3</v>
      </c>
      <c r="EX20">
        <v>1030.4000000000001</v>
      </c>
      <c r="EY20">
        <v>17</v>
      </c>
      <c r="EZ20">
        <v>1.8730500000000001</v>
      </c>
      <c r="FA20">
        <v>1.8786700000000001</v>
      </c>
      <c r="FB20">
        <v>1.8790800000000001</v>
      </c>
      <c r="FC20">
        <v>1.8795999999999999</v>
      </c>
      <c r="FD20">
        <v>1.8773500000000001</v>
      </c>
      <c r="FE20">
        <v>1.87666</v>
      </c>
      <c r="FF20">
        <v>1.87714</v>
      </c>
      <c r="FG20">
        <v>1.87477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-0.95499999999999996</v>
      </c>
      <c r="FV20">
        <v>7.6999999999999999E-2</v>
      </c>
      <c r="FW20">
        <v>-0.95648829297897997</v>
      </c>
      <c r="FX20">
        <v>1.4527828764109799E-4</v>
      </c>
      <c r="FY20">
        <v>-4.3579519040863002E-7</v>
      </c>
      <c r="FZ20">
        <v>2.0799061152897499E-10</v>
      </c>
      <c r="GA20">
        <v>7.6930000000002594E-2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4.8</v>
      </c>
      <c r="GJ20">
        <v>4.8</v>
      </c>
      <c r="GK20">
        <v>1.0437000000000001</v>
      </c>
      <c r="GL20">
        <v>2.4719199999999999</v>
      </c>
      <c r="GM20">
        <v>1.54541</v>
      </c>
      <c r="GN20">
        <v>2.3022499999999999</v>
      </c>
      <c r="GO20">
        <v>1.5979000000000001</v>
      </c>
      <c r="GP20">
        <v>2.323</v>
      </c>
      <c r="GQ20">
        <v>21.4191</v>
      </c>
      <c r="GR20">
        <v>15.1127</v>
      </c>
      <c r="GS20">
        <v>18</v>
      </c>
      <c r="GT20">
        <v>633</v>
      </c>
      <c r="GU20">
        <v>435.44900000000001</v>
      </c>
      <c r="GV20">
        <v>17</v>
      </c>
      <c r="GW20">
        <v>19.226400000000002</v>
      </c>
      <c r="GX20">
        <v>30.0002</v>
      </c>
      <c r="GY20">
        <v>19.599</v>
      </c>
      <c r="GZ20">
        <v>19.5806</v>
      </c>
      <c r="HA20">
        <v>20.959099999999999</v>
      </c>
      <c r="HB20">
        <v>-30</v>
      </c>
      <c r="HC20">
        <v>-30</v>
      </c>
      <c r="HD20">
        <v>17</v>
      </c>
      <c r="HE20">
        <v>411.04700000000003</v>
      </c>
      <c r="HF20">
        <v>0</v>
      </c>
      <c r="HG20">
        <v>100.90300000000001</v>
      </c>
      <c r="HH20">
        <v>101.242</v>
      </c>
    </row>
    <row r="21" spans="1:216" x14ac:dyDescent="0.2">
      <c r="A21">
        <v>3</v>
      </c>
      <c r="B21">
        <v>1689196730</v>
      </c>
      <c r="C21">
        <v>122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1689196730</v>
      </c>
      <c r="M21">
        <f t="shared" si="0"/>
        <v>1.2096456798394095E-3</v>
      </c>
      <c r="N21">
        <f t="shared" si="1"/>
        <v>1.2096456798394095</v>
      </c>
      <c r="O21">
        <f t="shared" si="2"/>
        <v>12.550184574094128</v>
      </c>
      <c r="P21">
        <f t="shared" si="3"/>
        <v>400.02199999999999</v>
      </c>
      <c r="Q21">
        <f t="shared" si="4"/>
        <v>267.92650342177143</v>
      </c>
      <c r="R21">
        <f t="shared" si="5"/>
        <v>27.305443691858031</v>
      </c>
      <c r="S21">
        <f t="shared" si="6"/>
        <v>40.767815266523797</v>
      </c>
      <c r="T21">
        <f t="shared" si="7"/>
        <v>0.16069015506811266</v>
      </c>
      <c r="U21">
        <f t="shared" si="8"/>
        <v>3.1641455415151007</v>
      </c>
      <c r="V21">
        <f t="shared" si="9"/>
        <v>0.15629035617282969</v>
      </c>
      <c r="W21">
        <f t="shared" si="10"/>
        <v>9.8066742776368482E-2</v>
      </c>
      <c r="X21">
        <f t="shared" si="11"/>
        <v>248.12069099999997</v>
      </c>
      <c r="Y21">
        <f t="shared" si="12"/>
        <v>18.901706422190962</v>
      </c>
      <c r="Z21">
        <f t="shared" si="13"/>
        <v>18.901706422190962</v>
      </c>
      <c r="AA21">
        <f t="shared" si="14"/>
        <v>2.19169066406746</v>
      </c>
      <c r="AB21">
        <f t="shared" si="15"/>
        <v>69.155614948874316</v>
      </c>
      <c r="AC21">
        <f t="shared" si="16"/>
        <v>1.4168686435355398</v>
      </c>
      <c r="AD21">
        <f t="shared" si="17"/>
        <v>2.0488121529726966</v>
      </c>
      <c r="AE21">
        <f t="shared" si="18"/>
        <v>0.77482202053192029</v>
      </c>
      <c r="AF21">
        <f t="shared" si="19"/>
        <v>-53.345374480917954</v>
      </c>
      <c r="AG21">
        <f t="shared" si="20"/>
        <v>-183.38041604883131</v>
      </c>
      <c r="AH21">
        <f t="shared" si="21"/>
        <v>-11.458236153606615</v>
      </c>
      <c r="AI21">
        <f t="shared" si="22"/>
        <v>-6.3335683355887795E-2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55627.667359354324</v>
      </c>
      <c r="AO21">
        <f t="shared" si="26"/>
        <v>1500.22</v>
      </c>
      <c r="AP21">
        <f t="shared" si="27"/>
        <v>1264.6850999999999</v>
      </c>
      <c r="AQ21">
        <f t="shared" si="28"/>
        <v>0.84299976003519472</v>
      </c>
      <c r="AR21">
        <f t="shared" si="29"/>
        <v>0.16538953686792601</v>
      </c>
      <c r="AS21">
        <v>1689196730</v>
      </c>
      <c r="AT21">
        <v>400.02199999999999</v>
      </c>
      <c r="AU21">
        <v>411.04300000000001</v>
      </c>
      <c r="AV21">
        <v>13.9026</v>
      </c>
      <c r="AW21">
        <v>12.894</v>
      </c>
      <c r="AX21">
        <v>400.97699999999998</v>
      </c>
      <c r="AY21">
        <v>13.825699999999999</v>
      </c>
      <c r="AZ21">
        <v>600.31700000000001</v>
      </c>
      <c r="BA21">
        <v>101.81399999999999</v>
      </c>
      <c r="BB21">
        <v>9.9932900000000005E-2</v>
      </c>
      <c r="BC21">
        <v>17.826699999999999</v>
      </c>
      <c r="BD21">
        <v>17.705100000000002</v>
      </c>
      <c r="BE21">
        <v>999.9</v>
      </c>
      <c r="BF21">
        <v>0</v>
      </c>
      <c r="BG21">
        <v>0</v>
      </c>
      <c r="BH21">
        <v>10017.5</v>
      </c>
      <c r="BI21">
        <v>0</v>
      </c>
      <c r="BJ21">
        <v>0.89951599999999998</v>
      </c>
      <c r="BK21">
        <v>-11.0207</v>
      </c>
      <c r="BL21">
        <v>405.66199999999998</v>
      </c>
      <c r="BM21">
        <v>416.41199999999998</v>
      </c>
      <c r="BN21">
        <v>1.00854</v>
      </c>
      <c r="BO21">
        <v>411.04300000000001</v>
      </c>
      <c r="BP21">
        <v>12.894</v>
      </c>
      <c r="BQ21">
        <v>1.4154800000000001</v>
      </c>
      <c r="BR21">
        <v>1.3128</v>
      </c>
      <c r="BS21">
        <v>12.0845</v>
      </c>
      <c r="BT21">
        <v>10.946199999999999</v>
      </c>
      <c r="BU21">
        <v>1500.22</v>
      </c>
      <c r="BV21">
        <v>0.900007</v>
      </c>
      <c r="BW21">
        <v>9.9992899999999996E-2</v>
      </c>
      <c r="BX21">
        <v>0</v>
      </c>
      <c r="BY21">
        <v>2.4037000000000002</v>
      </c>
      <c r="BZ21">
        <v>0</v>
      </c>
      <c r="CA21">
        <v>4652.1499999999996</v>
      </c>
      <c r="CB21">
        <v>14335.1</v>
      </c>
      <c r="CC21">
        <v>35.186999999999998</v>
      </c>
      <c r="CD21">
        <v>36.5</v>
      </c>
      <c r="CE21">
        <v>36.625</v>
      </c>
      <c r="CF21">
        <v>34.936999999999998</v>
      </c>
      <c r="CG21">
        <v>34.436999999999998</v>
      </c>
      <c r="CH21">
        <v>1350.21</v>
      </c>
      <c r="CI21">
        <v>150.01</v>
      </c>
      <c r="CJ21">
        <v>0</v>
      </c>
      <c r="CK21">
        <v>1689196731.4000001</v>
      </c>
      <c r="CL21">
        <v>0</v>
      </c>
      <c r="CM21">
        <v>1689196384</v>
      </c>
      <c r="CN21" t="s">
        <v>354</v>
      </c>
      <c r="CO21">
        <v>1689196384</v>
      </c>
      <c r="CP21">
        <v>1689196382</v>
      </c>
      <c r="CQ21">
        <v>21</v>
      </c>
      <c r="CR21">
        <v>0.245</v>
      </c>
      <c r="CS21">
        <v>4.0000000000000001E-3</v>
      </c>
      <c r="CT21">
        <v>-0.95599999999999996</v>
      </c>
      <c r="CU21">
        <v>7.6999999999999999E-2</v>
      </c>
      <c r="CV21">
        <v>411</v>
      </c>
      <c r="CW21">
        <v>13</v>
      </c>
      <c r="CX21">
        <v>0.18</v>
      </c>
      <c r="CY21">
        <v>0.09</v>
      </c>
      <c r="CZ21">
        <v>15.967898790650599</v>
      </c>
      <c r="DA21">
        <v>5.81122163822674E-2</v>
      </c>
      <c r="DB21">
        <v>9.1799572238139102E-2</v>
      </c>
      <c r="DC21">
        <v>1</v>
      </c>
      <c r="DD21">
        <v>411.03009523809499</v>
      </c>
      <c r="DE21">
        <v>0.28542857142935402</v>
      </c>
      <c r="DF21">
        <v>5.9233118762027602E-2</v>
      </c>
      <c r="DG21">
        <v>-1</v>
      </c>
      <c r="DH21">
        <v>1500.0061904761901</v>
      </c>
      <c r="DI21">
        <v>-0.51079697536875801</v>
      </c>
      <c r="DJ21">
        <v>0.17897794997139699</v>
      </c>
      <c r="DK21">
        <v>1</v>
      </c>
      <c r="DL21">
        <v>2</v>
      </c>
      <c r="DM21">
        <v>2</v>
      </c>
      <c r="DN21" t="s">
        <v>355</v>
      </c>
      <c r="DO21">
        <v>3.1615899999999999</v>
      </c>
      <c r="DP21">
        <v>2.8344100000000001</v>
      </c>
      <c r="DQ21">
        <v>9.6850500000000006E-2</v>
      </c>
      <c r="DR21">
        <v>9.9024799999999996E-2</v>
      </c>
      <c r="DS21">
        <v>8.2547899999999994E-2</v>
      </c>
      <c r="DT21">
        <v>7.88214E-2</v>
      </c>
      <c r="DU21">
        <v>28850.1</v>
      </c>
      <c r="DV21">
        <v>30440.5</v>
      </c>
      <c r="DW21">
        <v>29655.9</v>
      </c>
      <c r="DX21">
        <v>31475.5</v>
      </c>
      <c r="DY21">
        <v>35602.9</v>
      </c>
      <c r="DZ21">
        <v>38025.800000000003</v>
      </c>
      <c r="EA21">
        <v>40654.699999999997</v>
      </c>
      <c r="EB21">
        <v>43689.599999999999</v>
      </c>
      <c r="EC21">
        <v>2.3201499999999999</v>
      </c>
      <c r="ED21">
        <v>1.9573</v>
      </c>
      <c r="EE21">
        <v>0.17330100000000001</v>
      </c>
      <c r="EF21">
        <v>0</v>
      </c>
      <c r="EG21">
        <v>14.8201</v>
      </c>
      <c r="EH21">
        <v>999.9</v>
      </c>
      <c r="EI21">
        <v>63.588000000000001</v>
      </c>
      <c r="EJ21">
        <v>17.611999999999998</v>
      </c>
      <c r="EK21">
        <v>12.6234</v>
      </c>
      <c r="EL21">
        <v>61.405000000000001</v>
      </c>
      <c r="EM21">
        <v>25.288499999999999</v>
      </c>
      <c r="EN21">
        <v>1</v>
      </c>
      <c r="EO21">
        <v>-0.55501500000000004</v>
      </c>
      <c r="EP21">
        <v>-0.42322199999999999</v>
      </c>
      <c r="EQ21">
        <v>20.290400000000002</v>
      </c>
      <c r="ER21">
        <v>5.2446900000000003</v>
      </c>
      <c r="ES21">
        <v>11.8302</v>
      </c>
      <c r="ET21">
        <v>4.9829499999999998</v>
      </c>
      <c r="EU21">
        <v>3.2989999999999999</v>
      </c>
      <c r="EV21">
        <v>2247.6999999999998</v>
      </c>
      <c r="EW21">
        <v>124.3</v>
      </c>
      <c r="EX21">
        <v>1031.5999999999999</v>
      </c>
      <c r="EY21">
        <v>17</v>
      </c>
      <c r="EZ21">
        <v>1.8730599999999999</v>
      </c>
      <c r="FA21">
        <v>1.8786700000000001</v>
      </c>
      <c r="FB21">
        <v>1.87907</v>
      </c>
      <c r="FC21">
        <v>1.87961</v>
      </c>
      <c r="FD21">
        <v>1.8774</v>
      </c>
      <c r="FE21">
        <v>1.8766400000000001</v>
      </c>
      <c r="FF21">
        <v>1.87714</v>
      </c>
      <c r="FG21">
        <v>1.87477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-0.95499999999999996</v>
      </c>
      <c r="FV21">
        <v>7.6899999999999996E-2</v>
      </c>
      <c r="FW21">
        <v>-0.95648829297897997</v>
      </c>
      <c r="FX21">
        <v>1.4527828764109799E-4</v>
      </c>
      <c r="FY21">
        <v>-4.3579519040863002E-7</v>
      </c>
      <c r="FZ21">
        <v>2.0799061152897499E-10</v>
      </c>
      <c r="GA21">
        <v>7.6930000000002594E-2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5.8</v>
      </c>
      <c r="GJ21">
        <v>5.8</v>
      </c>
      <c r="GK21">
        <v>1.0437000000000001</v>
      </c>
      <c r="GL21">
        <v>2.47925</v>
      </c>
      <c r="GM21">
        <v>1.54541</v>
      </c>
      <c r="GN21">
        <v>2.3022499999999999</v>
      </c>
      <c r="GO21">
        <v>1.5979000000000001</v>
      </c>
      <c r="GP21">
        <v>2.3864700000000001</v>
      </c>
      <c r="GQ21">
        <v>21.4191</v>
      </c>
      <c r="GR21">
        <v>15.121499999999999</v>
      </c>
      <c r="GS21">
        <v>18</v>
      </c>
      <c r="GT21">
        <v>633.31700000000001</v>
      </c>
      <c r="GU21">
        <v>435.43099999999998</v>
      </c>
      <c r="GV21">
        <v>17</v>
      </c>
      <c r="GW21">
        <v>19.242999999999999</v>
      </c>
      <c r="GX21">
        <v>30.000299999999999</v>
      </c>
      <c r="GY21">
        <v>19.6206</v>
      </c>
      <c r="GZ21">
        <v>19.602599999999999</v>
      </c>
      <c r="HA21">
        <v>20.953700000000001</v>
      </c>
      <c r="HB21">
        <v>-30</v>
      </c>
      <c r="HC21">
        <v>-30</v>
      </c>
      <c r="HD21">
        <v>17</v>
      </c>
      <c r="HE21">
        <v>411.01299999999998</v>
      </c>
      <c r="HF21">
        <v>0</v>
      </c>
      <c r="HG21">
        <v>100.899</v>
      </c>
      <c r="HH21">
        <v>101.23099999999999</v>
      </c>
    </row>
    <row r="22" spans="1:216" x14ac:dyDescent="0.2">
      <c r="A22">
        <v>4</v>
      </c>
      <c r="B22">
        <v>1689196791</v>
      </c>
      <c r="C22">
        <v>183</v>
      </c>
      <c r="D22" t="s">
        <v>363</v>
      </c>
      <c r="E22" t="s">
        <v>364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1689196791</v>
      </c>
      <c r="M22">
        <f t="shared" si="0"/>
        <v>1.1332844296443444E-3</v>
      </c>
      <c r="N22">
        <f t="shared" si="1"/>
        <v>1.1332844296443445</v>
      </c>
      <c r="O22">
        <f t="shared" si="2"/>
        <v>12.301190725438687</v>
      </c>
      <c r="P22">
        <f t="shared" si="3"/>
        <v>399.98500000000001</v>
      </c>
      <c r="Q22">
        <f t="shared" si="4"/>
        <v>269.90089451427014</v>
      </c>
      <c r="R22">
        <f t="shared" si="5"/>
        <v>27.507240617586124</v>
      </c>
      <c r="S22">
        <f t="shared" si="6"/>
        <v>40.764902458830001</v>
      </c>
      <c r="T22">
        <f t="shared" si="7"/>
        <v>0.15971272458735161</v>
      </c>
      <c r="U22">
        <f t="shared" si="8"/>
        <v>3.1602589147219176</v>
      </c>
      <c r="V22">
        <f t="shared" si="9"/>
        <v>0.15536031907233211</v>
      </c>
      <c r="W22">
        <f t="shared" si="10"/>
        <v>9.748136642086111E-2</v>
      </c>
      <c r="X22">
        <f t="shared" si="11"/>
        <v>206.74388399999998</v>
      </c>
      <c r="Y22">
        <f t="shared" si="12"/>
        <v>18.537708149277172</v>
      </c>
      <c r="Z22">
        <f t="shared" si="13"/>
        <v>18.537708149277172</v>
      </c>
      <c r="AA22">
        <f t="shared" si="14"/>
        <v>2.1423634822507887</v>
      </c>
      <c r="AB22">
        <f t="shared" si="15"/>
        <v>69.590456529570616</v>
      </c>
      <c r="AC22">
        <f t="shared" si="16"/>
        <v>1.411894386573</v>
      </c>
      <c r="AD22">
        <f t="shared" si="17"/>
        <v>2.0288620839454516</v>
      </c>
      <c r="AE22">
        <f t="shared" si="18"/>
        <v>0.73046909567778862</v>
      </c>
      <c r="AF22">
        <f t="shared" si="19"/>
        <v>-49.977843347315591</v>
      </c>
      <c r="AG22">
        <f t="shared" si="20"/>
        <v>-147.59801208052431</v>
      </c>
      <c r="AH22">
        <f t="shared" si="21"/>
        <v>-9.2090962366615496</v>
      </c>
      <c r="AI22">
        <f t="shared" si="22"/>
        <v>-4.1067664501468926E-2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55551.916494212717</v>
      </c>
      <c r="AO22">
        <f t="shared" si="26"/>
        <v>1250.04</v>
      </c>
      <c r="AP22">
        <f t="shared" si="27"/>
        <v>1053.7836</v>
      </c>
      <c r="AQ22">
        <f t="shared" si="28"/>
        <v>0.8429999040030719</v>
      </c>
      <c r="AR22">
        <f t="shared" si="29"/>
        <v>0.16538981472592876</v>
      </c>
      <c r="AS22">
        <v>1689196791</v>
      </c>
      <c r="AT22">
        <v>399.98500000000001</v>
      </c>
      <c r="AU22">
        <v>410.77100000000002</v>
      </c>
      <c r="AV22">
        <v>13.8535</v>
      </c>
      <c r="AW22">
        <v>12.9084</v>
      </c>
      <c r="AX22">
        <v>400.94</v>
      </c>
      <c r="AY22">
        <v>13.7766</v>
      </c>
      <c r="AZ22">
        <v>600.23900000000003</v>
      </c>
      <c r="BA22">
        <v>101.816</v>
      </c>
      <c r="BB22">
        <v>0.100078</v>
      </c>
      <c r="BC22">
        <v>17.671399999999998</v>
      </c>
      <c r="BD22">
        <v>17.513500000000001</v>
      </c>
      <c r="BE22">
        <v>999.9</v>
      </c>
      <c r="BF22">
        <v>0</v>
      </c>
      <c r="BG22">
        <v>0</v>
      </c>
      <c r="BH22">
        <v>9997.5</v>
      </c>
      <c r="BI22">
        <v>0</v>
      </c>
      <c r="BJ22">
        <v>0.89951599999999998</v>
      </c>
      <c r="BK22">
        <v>-10.7864</v>
      </c>
      <c r="BL22">
        <v>405.60399999999998</v>
      </c>
      <c r="BM22">
        <v>416.14299999999997</v>
      </c>
      <c r="BN22">
        <v>0.94510499999999997</v>
      </c>
      <c r="BO22">
        <v>410.77100000000002</v>
      </c>
      <c r="BP22">
        <v>12.9084</v>
      </c>
      <c r="BQ22">
        <v>1.4105000000000001</v>
      </c>
      <c r="BR22">
        <v>1.3142799999999999</v>
      </c>
      <c r="BS22">
        <v>12.031000000000001</v>
      </c>
      <c r="BT22">
        <v>10.963100000000001</v>
      </c>
      <c r="BU22">
        <v>1250.04</v>
      </c>
      <c r="BV22">
        <v>0.90000100000000005</v>
      </c>
      <c r="BW22">
        <v>9.9999099999999994E-2</v>
      </c>
      <c r="BX22">
        <v>0</v>
      </c>
      <c r="BY22">
        <v>2.3542999999999998</v>
      </c>
      <c r="BZ22">
        <v>0</v>
      </c>
      <c r="CA22">
        <v>3953.12</v>
      </c>
      <c r="CB22">
        <v>11944.6</v>
      </c>
      <c r="CC22">
        <v>34.811999999999998</v>
      </c>
      <c r="CD22">
        <v>36.436999999999998</v>
      </c>
      <c r="CE22">
        <v>36.5</v>
      </c>
      <c r="CF22">
        <v>34.875</v>
      </c>
      <c r="CG22">
        <v>34.25</v>
      </c>
      <c r="CH22">
        <v>1125.04</v>
      </c>
      <c r="CI22">
        <v>125</v>
      </c>
      <c r="CJ22">
        <v>0</v>
      </c>
      <c r="CK22">
        <v>1689196792</v>
      </c>
      <c r="CL22">
        <v>0</v>
      </c>
      <c r="CM22">
        <v>1689196384</v>
      </c>
      <c r="CN22" t="s">
        <v>354</v>
      </c>
      <c r="CO22">
        <v>1689196384</v>
      </c>
      <c r="CP22">
        <v>1689196382</v>
      </c>
      <c r="CQ22">
        <v>21</v>
      </c>
      <c r="CR22">
        <v>0.245</v>
      </c>
      <c r="CS22">
        <v>4.0000000000000001E-3</v>
      </c>
      <c r="CT22">
        <v>-0.95599999999999996</v>
      </c>
      <c r="CU22">
        <v>7.6999999999999999E-2</v>
      </c>
      <c r="CV22">
        <v>411</v>
      </c>
      <c r="CW22">
        <v>13</v>
      </c>
      <c r="CX22">
        <v>0.18</v>
      </c>
      <c r="CY22">
        <v>0.09</v>
      </c>
      <c r="CZ22">
        <v>15.515316113231201</v>
      </c>
      <c r="DA22">
        <v>-7.0551701333148698E-2</v>
      </c>
      <c r="DB22">
        <v>4.07929553085076E-2</v>
      </c>
      <c r="DC22">
        <v>1</v>
      </c>
      <c r="DD22">
        <v>410.75585000000001</v>
      </c>
      <c r="DE22">
        <v>-0.2399548872175</v>
      </c>
      <c r="DF22">
        <v>4.0168737844247702E-2</v>
      </c>
      <c r="DG22">
        <v>-1</v>
      </c>
      <c r="DH22">
        <v>1249.992</v>
      </c>
      <c r="DI22">
        <v>-2.2521087619876399E-2</v>
      </c>
      <c r="DJ22">
        <v>5.3065996645638103E-2</v>
      </c>
      <c r="DK22">
        <v>1</v>
      </c>
      <c r="DL22">
        <v>2</v>
      </c>
      <c r="DM22">
        <v>2</v>
      </c>
      <c r="DN22" t="s">
        <v>355</v>
      </c>
      <c r="DO22">
        <v>3.1614100000000001</v>
      </c>
      <c r="DP22">
        <v>2.8343799999999999</v>
      </c>
      <c r="DQ22">
        <v>9.6840099999999998E-2</v>
      </c>
      <c r="DR22">
        <v>9.8972599999999994E-2</v>
      </c>
      <c r="DS22">
        <v>8.2323499999999994E-2</v>
      </c>
      <c r="DT22">
        <v>7.8884800000000005E-2</v>
      </c>
      <c r="DU22">
        <v>28849.200000000001</v>
      </c>
      <c r="DV22">
        <v>30441.7</v>
      </c>
      <c r="DW22">
        <v>29654.7</v>
      </c>
      <c r="DX22">
        <v>31475</v>
      </c>
      <c r="DY22">
        <v>35610.6</v>
      </c>
      <c r="DZ22">
        <v>38023.5</v>
      </c>
      <c r="EA22">
        <v>40653.199999999997</v>
      </c>
      <c r="EB22">
        <v>43690.1</v>
      </c>
      <c r="EC22">
        <v>2.3197800000000002</v>
      </c>
      <c r="ED22">
        <v>1.9569000000000001</v>
      </c>
      <c r="EE22">
        <v>0.168845</v>
      </c>
      <c r="EF22">
        <v>0</v>
      </c>
      <c r="EG22">
        <v>14.702</v>
      </c>
      <c r="EH22">
        <v>999.9</v>
      </c>
      <c r="EI22">
        <v>63.551000000000002</v>
      </c>
      <c r="EJ22">
        <v>17.652000000000001</v>
      </c>
      <c r="EK22">
        <v>12.648300000000001</v>
      </c>
      <c r="EL22">
        <v>61.604999999999997</v>
      </c>
      <c r="EM22">
        <v>25.544899999999998</v>
      </c>
      <c r="EN22">
        <v>1</v>
      </c>
      <c r="EO22">
        <v>-0.55405000000000004</v>
      </c>
      <c r="EP22">
        <v>-0.47102899999999998</v>
      </c>
      <c r="EQ22">
        <v>20.292300000000001</v>
      </c>
      <c r="ER22">
        <v>5.2457399999999996</v>
      </c>
      <c r="ES22">
        <v>11.8302</v>
      </c>
      <c r="ET22">
        <v>4.98325</v>
      </c>
      <c r="EU22">
        <v>3.2989999999999999</v>
      </c>
      <c r="EV22">
        <v>2247.6999999999998</v>
      </c>
      <c r="EW22">
        <v>124.3</v>
      </c>
      <c r="EX22">
        <v>1033.0999999999999</v>
      </c>
      <c r="EY22">
        <v>17</v>
      </c>
      <c r="EZ22">
        <v>1.8731</v>
      </c>
      <c r="FA22">
        <v>1.87869</v>
      </c>
      <c r="FB22">
        <v>1.8791100000000001</v>
      </c>
      <c r="FC22">
        <v>1.8796200000000001</v>
      </c>
      <c r="FD22">
        <v>1.87737</v>
      </c>
      <c r="FE22">
        <v>1.8766700000000001</v>
      </c>
      <c r="FF22">
        <v>1.87714</v>
      </c>
      <c r="FG22">
        <v>1.87479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-0.95499999999999996</v>
      </c>
      <c r="FV22">
        <v>7.6899999999999996E-2</v>
      </c>
      <c r="FW22">
        <v>-0.95648829297897997</v>
      </c>
      <c r="FX22">
        <v>1.4527828764109799E-4</v>
      </c>
      <c r="FY22">
        <v>-4.3579519040863002E-7</v>
      </c>
      <c r="FZ22">
        <v>2.0799061152897499E-10</v>
      </c>
      <c r="GA22">
        <v>7.6930000000002594E-2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6.8</v>
      </c>
      <c r="GJ22">
        <v>6.8</v>
      </c>
      <c r="GK22">
        <v>1.0437000000000001</v>
      </c>
      <c r="GL22">
        <v>2.47437</v>
      </c>
      <c r="GM22">
        <v>1.54541</v>
      </c>
      <c r="GN22">
        <v>2.3010299999999999</v>
      </c>
      <c r="GO22">
        <v>1.5979000000000001</v>
      </c>
      <c r="GP22">
        <v>2.36572</v>
      </c>
      <c r="GQ22">
        <v>21.459299999999999</v>
      </c>
      <c r="GR22">
        <v>15.1127</v>
      </c>
      <c r="GS22">
        <v>18</v>
      </c>
      <c r="GT22">
        <v>633.28599999999994</v>
      </c>
      <c r="GU22">
        <v>435.35899999999998</v>
      </c>
      <c r="GV22">
        <v>16.9984</v>
      </c>
      <c r="GW22">
        <v>19.254999999999999</v>
      </c>
      <c r="GX22">
        <v>30.0002</v>
      </c>
      <c r="GY22">
        <v>19.6388</v>
      </c>
      <c r="GZ22">
        <v>19.6205</v>
      </c>
      <c r="HA22">
        <v>20.943300000000001</v>
      </c>
      <c r="HB22">
        <v>-30</v>
      </c>
      <c r="HC22">
        <v>-30</v>
      </c>
      <c r="HD22">
        <v>17</v>
      </c>
      <c r="HE22">
        <v>410.68400000000003</v>
      </c>
      <c r="HF22">
        <v>0</v>
      </c>
      <c r="HG22">
        <v>100.895</v>
      </c>
      <c r="HH22">
        <v>101.23099999999999</v>
      </c>
    </row>
    <row r="23" spans="1:216" x14ac:dyDescent="0.2">
      <c r="A23">
        <v>5</v>
      </c>
      <c r="B23">
        <v>1689196852</v>
      </c>
      <c r="C23">
        <v>244</v>
      </c>
      <c r="D23" t="s">
        <v>365</v>
      </c>
      <c r="E23" t="s">
        <v>366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1689196852</v>
      </c>
      <c r="M23">
        <f t="shared" si="0"/>
        <v>1.0797053156550401E-3</v>
      </c>
      <c r="N23">
        <f t="shared" si="1"/>
        <v>1.07970531565504</v>
      </c>
      <c r="O23">
        <f t="shared" si="2"/>
        <v>11.579403414365913</v>
      </c>
      <c r="P23">
        <f t="shared" si="3"/>
        <v>400.02699999999999</v>
      </c>
      <c r="Q23">
        <f t="shared" si="4"/>
        <v>279.38986894370066</v>
      </c>
      <c r="R23">
        <f t="shared" si="5"/>
        <v>28.474327219202436</v>
      </c>
      <c r="S23">
        <f t="shared" si="6"/>
        <v>40.769193734835</v>
      </c>
      <c r="T23">
        <f t="shared" si="7"/>
        <v>0.16230776823497561</v>
      </c>
      <c r="U23">
        <f t="shared" si="8"/>
        <v>3.1578031352779536</v>
      </c>
      <c r="V23">
        <f t="shared" si="9"/>
        <v>0.15781152862424491</v>
      </c>
      <c r="W23">
        <f t="shared" si="10"/>
        <v>9.9025800035504263E-2</v>
      </c>
      <c r="X23">
        <f t="shared" si="11"/>
        <v>165.39057899999997</v>
      </c>
      <c r="Y23">
        <f t="shared" si="12"/>
        <v>18.163881120253283</v>
      </c>
      <c r="Z23">
        <f t="shared" si="13"/>
        <v>18.163881120253283</v>
      </c>
      <c r="AA23">
        <f t="shared" si="14"/>
        <v>2.0927203677962138</v>
      </c>
      <c r="AB23">
        <f t="shared" si="15"/>
        <v>70.068312309151253</v>
      </c>
      <c r="AC23">
        <f t="shared" si="16"/>
        <v>1.4074104519975001</v>
      </c>
      <c r="AD23">
        <f t="shared" si="17"/>
        <v>2.0086261615490426</v>
      </c>
      <c r="AE23">
        <f t="shared" si="18"/>
        <v>0.6853099157987137</v>
      </c>
      <c r="AF23">
        <f t="shared" si="19"/>
        <v>-47.615004420387272</v>
      </c>
      <c r="AG23">
        <f t="shared" si="20"/>
        <v>-110.89339043076686</v>
      </c>
      <c r="AH23">
        <f t="shared" si="21"/>
        <v>-6.9053654039954395</v>
      </c>
      <c r="AI23">
        <f t="shared" si="22"/>
        <v>-2.3181255149580693E-2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55515.630276880445</v>
      </c>
      <c r="AO23">
        <f t="shared" si="26"/>
        <v>1000</v>
      </c>
      <c r="AP23">
        <f t="shared" si="27"/>
        <v>843.00029999999992</v>
      </c>
      <c r="AQ23">
        <f t="shared" si="28"/>
        <v>0.84300029999999992</v>
      </c>
      <c r="AR23">
        <f t="shared" si="29"/>
        <v>0.16539057899999998</v>
      </c>
      <c r="AS23">
        <v>1689196852</v>
      </c>
      <c r="AT23">
        <v>400.02699999999999</v>
      </c>
      <c r="AU23">
        <v>410.185</v>
      </c>
      <c r="AV23">
        <v>13.8095</v>
      </c>
      <c r="AW23">
        <v>12.909000000000001</v>
      </c>
      <c r="AX23">
        <v>400.98200000000003</v>
      </c>
      <c r="AY23">
        <v>13.7326</v>
      </c>
      <c r="AZ23">
        <v>600.21100000000001</v>
      </c>
      <c r="BA23">
        <v>101.816</v>
      </c>
      <c r="BB23">
        <v>0.100105</v>
      </c>
      <c r="BC23">
        <v>17.512499999999999</v>
      </c>
      <c r="BD23">
        <v>17.335699999999999</v>
      </c>
      <c r="BE23">
        <v>999.9</v>
      </c>
      <c r="BF23">
        <v>0</v>
      </c>
      <c r="BG23">
        <v>0</v>
      </c>
      <c r="BH23">
        <v>9985</v>
      </c>
      <c r="BI23">
        <v>0</v>
      </c>
      <c r="BJ23">
        <v>0.84660299999999999</v>
      </c>
      <c r="BK23">
        <v>-10.158099999999999</v>
      </c>
      <c r="BL23">
        <v>405.62799999999999</v>
      </c>
      <c r="BM23">
        <v>415.54899999999998</v>
      </c>
      <c r="BN23">
        <v>0.90047200000000005</v>
      </c>
      <c r="BO23">
        <v>410.185</v>
      </c>
      <c r="BP23">
        <v>12.909000000000001</v>
      </c>
      <c r="BQ23">
        <v>1.40602</v>
      </c>
      <c r="BR23">
        <v>1.3143400000000001</v>
      </c>
      <c r="BS23">
        <v>11.982699999999999</v>
      </c>
      <c r="BT23">
        <v>10.963800000000001</v>
      </c>
      <c r="BU23">
        <v>1000</v>
      </c>
      <c r="BV23">
        <v>0.89999200000000001</v>
      </c>
      <c r="BW23">
        <v>0.100008</v>
      </c>
      <c r="BX23">
        <v>0</v>
      </c>
      <c r="BY23">
        <v>2.6286</v>
      </c>
      <c r="BZ23">
        <v>0</v>
      </c>
      <c r="CA23">
        <v>3260.48</v>
      </c>
      <c r="CB23">
        <v>9555.33</v>
      </c>
      <c r="CC23">
        <v>34.436999999999998</v>
      </c>
      <c r="CD23">
        <v>36.311999999999998</v>
      </c>
      <c r="CE23">
        <v>36.311999999999998</v>
      </c>
      <c r="CF23">
        <v>34.75</v>
      </c>
      <c r="CG23">
        <v>34</v>
      </c>
      <c r="CH23">
        <v>899.99</v>
      </c>
      <c r="CI23">
        <v>100.01</v>
      </c>
      <c r="CJ23">
        <v>0</v>
      </c>
      <c r="CK23">
        <v>1689196853.2</v>
      </c>
      <c r="CL23">
        <v>0</v>
      </c>
      <c r="CM23">
        <v>1689196384</v>
      </c>
      <c r="CN23" t="s">
        <v>354</v>
      </c>
      <c r="CO23">
        <v>1689196384</v>
      </c>
      <c r="CP23">
        <v>1689196382</v>
      </c>
      <c r="CQ23">
        <v>21</v>
      </c>
      <c r="CR23">
        <v>0.245</v>
      </c>
      <c r="CS23">
        <v>4.0000000000000001E-3</v>
      </c>
      <c r="CT23">
        <v>-0.95599999999999996</v>
      </c>
      <c r="CU23">
        <v>7.6999999999999999E-2</v>
      </c>
      <c r="CV23">
        <v>411</v>
      </c>
      <c r="CW23">
        <v>13</v>
      </c>
      <c r="CX23">
        <v>0.18</v>
      </c>
      <c r="CY23">
        <v>0.09</v>
      </c>
      <c r="CZ23">
        <v>14.855318829474101</v>
      </c>
      <c r="DA23">
        <v>0.31451800227903798</v>
      </c>
      <c r="DB23">
        <v>6.2324964016982502E-2</v>
      </c>
      <c r="DC23">
        <v>1</v>
      </c>
      <c r="DD23">
        <v>410.28309999999999</v>
      </c>
      <c r="DE23">
        <v>0.27780451127828798</v>
      </c>
      <c r="DF23">
        <v>5.08359125028758E-2</v>
      </c>
      <c r="DG23">
        <v>-1</v>
      </c>
      <c r="DH23">
        <v>999.98985000000005</v>
      </c>
      <c r="DI23">
        <v>0.27479125044882902</v>
      </c>
      <c r="DJ23">
        <v>0.10526835944384801</v>
      </c>
      <c r="DK23">
        <v>1</v>
      </c>
      <c r="DL23">
        <v>2</v>
      </c>
      <c r="DM23">
        <v>2</v>
      </c>
      <c r="DN23" t="s">
        <v>355</v>
      </c>
      <c r="DO23">
        <v>3.16134</v>
      </c>
      <c r="DP23">
        <v>2.8342999999999998</v>
      </c>
      <c r="DQ23">
        <v>9.68445E-2</v>
      </c>
      <c r="DR23">
        <v>9.8862900000000004E-2</v>
      </c>
      <c r="DS23">
        <v>8.2121899999999998E-2</v>
      </c>
      <c r="DT23">
        <v>7.8885200000000003E-2</v>
      </c>
      <c r="DU23">
        <v>28849.3</v>
      </c>
      <c r="DV23">
        <v>30444.799999999999</v>
      </c>
      <c r="DW23">
        <v>29655</v>
      </c>
      <c r="DX23">
        <v>31474.400000000001</v>
      </c>
      <c r="DY23">
        <v>35619.300000000003</v>
      </c>
      <c r="DZ23">
        <v>38022.199999999997</v>
      </c>
      <c r="EA23">
        <v>40653.9</v>
      </c>
      <c r="EB23">
        <v>43688.5</v>
      </c>
      <c r="EC23">
        <v>2.3196300000000001</v>
      </c>
      <c r="ED23">
        <v>1.9568000000000001</v>
      </c>
      <c r="EE23">
        <v>0.16828599999999999</v>
      </c>
      <c r="EF23">
        <v>0</v>
      </c>
      <c r="EG23">
        <v>14.5327</v>
      </c>
      <c r="EH23">
        <v>999.9</v>
      </c>
      <c r="EI23">
        <v>63.527000000000001</v>
      </c>
      <c r="EJ23">
        <v>17.652000000000001</v>
      </c>
      <c r="EK23">
        <v>12.644</v>
      </c>
      <c r="EL23">
        <v>61.805</v>
      </c>
      <c r="EM23">
        <v>25.368600000000001</v>
      </c>
      <c r="EN23">
        <v>1</v>
      </c>
      <c r="EO23">
        <v>-0.55359800000000003</v>
      </c>
      <c r="EP23">
        <v>-0.54604799999999998</v>
      </c>
      <c r="EQ23">
        <v>20.294</v>
      </c>
      <c r="ER23">
        <v>5.2452899999999998</v>
      </c>
      <c r="ES23">
        <v>11.8302</v>
      </c>
      <c r="ET23">
        <v>4.9829999999999997</v>
      </c>
      <c r="EU23">
        <v>3.2989999999999999</v>
      </c>
      <c r="EV23">
        <v>2247.6999999999998</v>
      </c>
      <c r="EW23">
        <v>124.3</v>
      </c>
      <c r="EX23">
        <v>1034.4000000000001</v>
      </c>
      <c r="EY23">
        <v>17</v>
      </c>
      <c r="EZ23">
        <v>1.8731</v>
      </c>
      <c r="FA23">
        <v>1.8787100000000001</v>
      </c>
      <c r="FB23">
        <v>1.8791100000000001</v>
      </c>
      <c r="FC23">
        <v>1.8796600000000001</v>
      </c>
      <c r="FD23">
        <v>1.8774</v>
      </c>
      <c r="FE23">
        <v>1.8766799999999999</v>
      </c>
      <c r="FF23">
        <v>1.8771599999999999</v>
      </c>
      <c r="FG23">
        <v>1.87479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-0.95499999999999996</v>
      </c>
      <c r="FV23">
        <v>7.6899999999999996E-2</v>
      </c>
      <c r="FW23">
        <v>-0.95648829297897997</v>
      </c>
      <c r="FX23">
        <v>1.4527828764109799E-4</v>
      </c>
      <c r="FY23">
        <v>-4.3579519040863002E-7</v>
      </c>
      <c r="FZ23">
        <v>2.0799061152897499E-10</v>
      </c>
      <c r="GA23">
        <v>7.6930000000002594E-2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7.8</v>
      </c>
      <c r="GJ23">
        <v>7.8</v>
      </c>
      <c r="GK23">
        <v>1.0424800000000001</v>
      </c>
      <c r="GL23">
        <v>2.4706999999999999</v>
      </c>
      <c r="GM23">
        <v>1.54541</v>
      </c>
      <c r="GN23">
        <v>2.3010299999999999</v>
      </c>
      <c r="GO23">
        <v>1.5979000000000001</v>
      </c>
      <c r="GP23">
        <v>2.34741</v>
      </c>
      <c r="GQ23">
        <v>21.479399999999998</v>
      </c>
      <c r="GR23">
        <v>15.103899999999999</v>
      </c>
      <c r="GS23">
        <v>18</v>
      </c>
      <c r="GT23">
        <v>633.32799999999997</v>
      </c>
      <c r="GU23">
        <v>435.41</v>
      </c>
      <c r="GV23">
        <v>16.998699999999999</v>
      </c>
      <c r="GW23">
        <v>19.257899999999999</v>
      </c>
      <c r="GX23">
        <v>30</v>
      </c>
      <c r="GY23">
        <v>19.650200000000002</v>
      </c>
      <c r="GZ23">
        <v>19.632400000000001</v>
      </c>
      <c r="HA23">
        <v>20.920100000000001</v>
      </c>
      <c r="HB23">
        <v>-30</v>
      </c>
      <c r="HC23">
        <v>-30</v>
      </c>
      <c r="HD23">
        <v>17</v>
      </c>
      <c r="HE23">
        <v>410.255</v>
      </c>
      <c r="HF23">
        <v>0</v>
      </c>
      <c r="HG23">
        <v>100.896</v>
      </c>
      <c r="HH23">
        <v>101.22799999999999</v>
      </c>
    </row>
    <row r="24" spans="1:216" x14ac:dyDescent="0.2">
      <c r="A24">
        <v>6</v>
      </c>
      <c r="B24">
        <v>1689196913</v>
      </c>
      <c r="C24">
        <v>305</v>
      </c>
      <c r="D24" t="s">
        <v>367</v>
      </c>
      <c r="E24" t="s">
        <v>368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1689196913</v>
      </c>
      <c r="M24">
        <f t="shared" si="0"/>
        <v>1.054176665187097E-3</v>
      </c>
      <c r="N24">
        <f t="shared" si="1"/>
        <v>1.054176665187097</v>
      </c>
      <c r="O24">
        <f t="shared" si="2"/>
        <v>10.592875211383848</v>
      </c>
      <c r="P24">
        <f t="shared" si="3"/>
        <v>400.02600000000001</v>
      </c>
      <c r="Q24">
        <f t="shared" si="4"/>
        <v>292.93163306917546</v>
      </c>
      <c r="R24">
        <f t="shared" si="5"/>
        <v>29.854421194672987</v>
      </c>
      <c r="S24">
        <f t="shared" si="6"/>
        <v>40.769051016078002</v>
      </c>
      <c r="T24">
        <f t="shared" si="7"/>
        <v>0.1678434130661362</v>
      </c>
      <c r="U24">
        <f t="shared" si="8"/>
        <v>3.1602589147219176</v>
      </c>
      <c r="V24">
        <f t="shared" si="9"/>
        <v>0.16304375129461277</v>
      </c>
      <c r="W24">
        <f t="shared" si="10"/>
        <v>0.10232214269341013</v>
      </c>
      <c r="X24">
        <f t="shared" si="11"/>
        <v>124.01729478247091</v>
      </c>
      <c r="Y24">
        <f t="shared" si="12"/>
        <v>17.873988082010275</v>
      </c>
      <c r="Z24">
        <f t="shared" si="13"/>
        <v>17.873988082010275</v>
      </c>
      <c r="AA24">
        <f t="shared" si="14"/>
        <v>2.0549209307812024</v>
      </c>
      <c r="AB24">
        <f t="shared" si="15"/>
        <v>70.353053826419455</v>
      </c>
      <c r="AC24">
        <f t="shared" si="16"/>
        <v>1.4071644450213001</v>
      </c>
      <c r="AD24">
        <f t="shared" si="17"/>
        <v>2.0001469282245603</v>
      </c>
      <c r="AE24">
        <f t="shared" si="18"/>
        <v>0.6477564857599023</v>
      </c>
      <c r="AF24">
        <f t="shared" si="19"/>
        <v>-46.48919093475098</v>
      </c>
      <c r="AG24">
        <f t="shared" si="20"/>
        <v>-73.004033446623566</v>
      </c>
      <c r="AH24">
        <f t="shared" si="21"/>
        <v>-4.5340916487018683</v>
      </c>
      <c r="AI24">
        <f t="shared" si="22"/>
        <v>-1.002124760550771E-2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55595.123147220052</v>
      </c>
      <c r="AO24">
        <f t="shared" si="26"/>
        <v>749.84199999999998</v>
      </c>
      <c r="AP24">
        <f t="shared" si="27"/>
        <v>632.11728600128026</v>
      </c>
      <c r="AQ24">
        <f t="shared" si="28"/>
        <v>0.8430006401365624</v>
      </c>
      <c r="AR24">
        <f t="shared" si="29"/>
        <v>0.16539123546356554</v>
      </c>
      <c r="AS24">
        <v>1689196913</v>
      </c>
      <c r="AT24">
        <v>400.02600000000001</v>
      </c>
      <c r="AU24">
        <v>409.34199999999998</v>
      </c>
      <c r="AV24">
        <v>13.8071</v>
      </c>
      <c r="AW24">
        <v>12.9278</v>
      </c>
      <c r="AX24">
        <v>400.98099999999999</v>
      </c>
      <c r="AY24">
        <v>13.7302</v>
      </c>
      <c r="AZ24">
        <v>600.15</v>
      </c>
      <c r="BA24">
        <v>101.816</v>
      </c>
      <c r="BB24">
        <v>0.10000299999999999</v>
      </c>
      <c r="BC24">
        <v>17.445499999999999</v>
      </c>
      <c r="BD24">
        <v>17.237300000000001</v>
      </c>
      <c r="BE24">
        <v>999.9</v>
      </c>
      <c r="BF24">
        <v>0</v>
      </c>
      <c r="BG24">
        <v>0</v>
      </c>
      <c r="BH24">
        <v>9997.5</v>
      </c>
      <c r="BI24">
        <v>0</v>
      </c>
      <c r="BJ24">
        <v>0.79369000000000001</v>
      </c>
      <c r="BK24">
        <v>-9.3158600000000007</v>
      </c>
      <c r="BL24">
        <v>405.62700000000001</v>
      </c>
      <c r="BM24">
        <v>414.70299999999997</v>
      </c>
      <c r="BN24">
        <v>0.87934299999999999</v>
      </c>
      <c r="BO24">
        <v>409.34199999999998</v>
      </c>
      <c r="BP24">
        <v>12.9278</v>
      </c>
      <c r="BQ24">
        <v>1.4057900000000001</v>
      </c>
      <c r="BR24">
        <v>1.31626</v>
      </c>
      <c r="BS24">
        <v>11.9803</v>
      </c>
      <c r="BT24">
        <v>10.985799999999999</v>
      </c>
      <c r="BU24">
        <v>749.84199999999998</v>
      </c>
      <c r="BV24">
        <v>0.89998</v>
      </c>
      <c r="BW24">
        <v>0.10002</v>
      </c>
      <c r="BX24">
        <v>0</v>
      </c>
      <c r="BY24">
        <v>2.4670999999999998</v>
      </c>
      <c r="BZ24">
        <v>0</v>
      </c>
      <c r="CA24">
        <v>2553.04</v>
      </c>
      <c r="CB24">
        <v>7164.97</v>
      </c>
      <c r="CC24">
        <v>33.936999999999998</v>
      </c>
      <c r="CD24">
        <v>36.125</v>
      </c>
      <c r="CE24">
        <v>36.061999999999998</v>
      </c>
      <c r="CF24">
        <v>34.625</v>
      </c>
      <c r="CG24">
        <v>33.625</v>
      </c>
      <c r="CH24">
        <v>674.84</v>
      </c>
      <c r="CI24">
        <v>75</v>
      </c>
      <c r="CJ24">
        <v>0</v>
      </c>
      <c r="CK24">
        <v>1689196914.4000001</v>
      </c>
      <c r="CL24">
        <v>0</v>
      </c>
      <c r="CM24">
        <v>1689196384</v>
      </c>
      <c r="CN24" t="s">
        <v>354</v>
      </c>
      <c r="CO24">
        <v>1689196384</v>
      </c>
      <c r="CP24">
        <v>1689196382</v>
      </c>
      <c r="CQ24">
        <v>21</v>
      </c>
      <c r="CR24">
        <v>0.245</v>
      </c>
      <c r="CS24">
        <v>4.0000000000000001E-3</v>
      </c>
      <c r="CT24">
        <v>-0.95599999999999996</v>
      </c>
      <c r="CU24">
        <v>7.6999999999999999E-2</v>
      </c>
      <c r="CV24">
        <v>411</v>
      </c>
      <c r="CW24">
        <v>13</v>
      </c>
      <c r="CX24">
        <v>0.18</v>
      </c>
      <c r="CY24">
        <v>0.09</v>
      </c>
      <c r="CZ24">
        <v>13.592599935328099</v>
      </c>
      <c r="DA24">
        <v>0.35379050663574002</v>
      </c>
      <c r="DB24">
        <v>8.6899315904073293E-2</v>
      </c>
      <c r="DC24">
        <v>1</v>
      </c>
      <c r="DD24">
        <v>409.45765</v>
      </c>
      <c r="DE24">
        <v>0.186721804511296</v>
      </c>
      <c r="DF24">
        <v>4.5798771817593197E-2</v>
      </c>
      <c r="DG24">
        <v>-1</v>
      </c>
      <c r="DH24">
        <v>749.97176190476205</v>
      </c>
      <c r="DI24">
        <v>0.30901355899043997</v>
      </c>
      <c r="DJ24">
        <v>0.16202466148615199</v>
      </c>
      <c r="DK24">
        <v>1</v>
      </c>
      <c r="DL24">
        <v>2</v>
      </c>
      <c r="DM24">
        <v>2</v>
      </c>
      <c r="DN24" t="s">
        <v>355</v>
      </c>
      <c r="DO24">
        <v>3.1612100000000001</v>
      </c>
      <c r="DP24">
        <v>2.8343099999999999</v>
      </c>
      <c r="DQ24">
        <v>9.6843499999999999E-2</v>
      </c>
      <c r="DR24">
        <v>9.8708599999999994E-2</v>
      </c>
      <c r="DS24">
        <v>8.2110600000000006E-2</v>
      </c>
      <c r="DT24">
        <v>7.8970600000000002E-2</v>
      </c>
      <c r="DU24">
        <v>28848.7</v>
      </c>
      <c r="DV24">
        <v>30449</v>
      </c>
      <c r="DW24">
        <v>29654.3</v>
      </c>
      <c r="DX24">
        <v>31473.4</v>
      </c>
      <c r="DY24">
        <v>35619.199999999997</v>
      </c>
      <c r="DZ24">
        <v>38017.599999999999</v>
      </c>
      <c r="EA24">
        <v>40653.4</v>
      </c>
      <c r="EB24">
        <v>43687.4</v>
      </c>
      <c r="EC24">
        <v>2.31955</v>
      </c>
      <c r="ED24">
        <v>1.95658</v>
      </c>
      <c r="EE24">
        <v>0.168931</v>
      </c>
      <c r="EF24">
        <v>0</v>
      </c>
      <c r="EG24">
        <v>14.423</v>
      </c>
      <c r="EH24">
        <v>999.9</v>
      </c>
      <c r="EI24">
        <v>63.478000000000002</v>
      </c>
      <c r="EJ24">
        <v>17.683</v>
      </c>
      <c r="EK24">
        <v>12.6585</v>
      </c>
      <c r="EL24">
        <v>61.975000000000001</v>
      </c>
      <c r="EM24">
        <v>25.9375</v>
      </c>
      <c r="EN24">
        <v>1</v>
      </c>
      <c r="EO24">
        <v>-0.55383599999999999</v>
      </c>
      <c r="EP24">
        <v>-0.58221900000000004</v>
      </c>
      <c r="EQ24">
        <v>20.296099999999999</v>
      </c>
      <c r="ER24">
        <v>5.2415500000000002</v>
      </c>
      <c r="ES24">
        <v>11.8302</v>
      </c>
      <c r="ET24">
        <v>4.98325</v>
      </c>
      <c r="EU24">
        <v>3.2989999999999999</v>
      </c>
      <c r="EV24">
        <v>2247.6999999999998</v>
      </c>
      <c r="EW24">
        <v>124.3</v>
      </c>
      <c r="EX24">
        <v>1035.9000000000001</v>
      </c>
      <c r="EY24">
        <v>17.100000000000001</v>
      </c>
      <c r="EZ24">
        <v>1.87307</v>
      </c>
      <c r="FA24">
        <v>1.8787100000000001</v>
      </c>
      <c r="FB24">
        <v>1.8791199999999999</v>
      </c>
      <c r="FC24">
        <v>1.8796600000000001</v>
      </c>
      <c r="FD24">
        <v>1.8774</v>
      </c>
      <c r="FE24">
        <v>1.87666</v>
      </c>
      <c r="FF24">
        <v>1.8771500000000001</v>
      </c>
      <c r="FG24">
        <v>1.8747499999999999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-0.95499999999999996</v>
      </c>
      <c r="FV24">
        <v>7.6899999999999996E-2</v>
      </c>
      <c r="FW24">
        <v>-0.95648829297897997</v>
      </c>
      <c r="FX24">
        <v>1.4527828764109799E-4</v>
      </c>
      <c r="FY24">
        <v>-4.3579519040863002E-7</v>
      </c>
      <c r="FZ24">
        <v>2.0799061152897499E-10</v>
      </c>
      <c r="GA24">
        <v>7.6930000000002594E-2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8.8000000000000007</v>
      </c>
      <c r="GJ24">
        <v>8.8000000000000007</v>
      </c>
      <c r="GK24">
        <v>1.0412600000000001</v>
      </c>
      <c r="GL24">
        <v>2.4719199999999999</v>
      </c>
      <c r="GM24">
        <v>1.54541</v>
      </c>
      <c r="GN24">
        <v>2.3010299999999999</v>
      </c>
      <c r="GO24">
        <v>1.5979000000000001</v>
      </c>
      <c r="GP24">
        <v>2.4060100000000002</v>
      </c>
      <c r="GQ24">
        <v>21.499500000000001</v>
      </c>
      <c r="GR24">
        <v>15.103899999999999</v>
      </c>
      <c r="GS24">
        <v>18</v>
      </c>
      <c r="GT24">
        <v>633.35199999999998</v>
      </c>
      <c r="GU24">
        <v>435.339</v>
      </c>
      <c r="GV24">
        <v>16.999500000000001</v>
      </c>
      <c r="GW24">
        <v>19.2546</v>
      </c>
      <c r="GX24">
        <v>30.0001</v>
      </c>
      <c r="GY24">
        <v>19.656099999999999</v>
      </c>
      <c r="GZ24">
        <v>19.639199999999999</v>
      </c>
      <c r="HA24">
        <v>20.8916</v>
      </c>
      <c r="HB24">
        <v>-30</v>
      </c>
      <c r="HC24">
        <v>-30</v>
      </c>
      <c r="HD24">
        <v>17</v>
      </c>
      <c r="HE24">
        <v>409.447</v>
      </c>
      <c r="HF24">
        <v>0</v>
      </c>
      <c r="HG24">
        <v>100.89400000000001</v>
      </c>
      <c r="HH24">
        <v>101.22499999999999</v>
      </c>
    </row>
    <row r="25" spans="1:216" x14ac:dyDescent="0.2">
      <c r="A25">
        <v>7</v>
      </c>
      <c r="B25">
        <v>1689196974</v>
      </c>
      <c r="C25">
        <v>366</v>
      </c>
      <c r="D25" t="s">
        <v>369</v>
      </c>
      <c r="E25" t="s">
        <v>370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1689196974</v>
      </c>
      <c r="M25">
        <f t="shared" si="0"/>
        <v>1.0466626393755079E-3</v>
      </c>
      <c r="N25">
        <f t="shared" si="1"/>
        <v>1.0466626393755079</v>
      </c>
      <c r="O25">
        <f t="shared" si="2"/>
        <v>9.807735136761826</v>
      </c>
      <c r="P25">
        <f t="shared" si="3"/>
        <v>399.98</v>
      </c>
      <c r="Q25">
        <f t="shared" si="4"/>
        <v>302.71472306515835</v>
      </c>
      <c r="R25">
        <f t="shared" si="5"/>
        <v>30.852035372805851</v>
      </c>
      <c r="S25">
        <f t="shared" si="6"/>
        <v>40.765103802892</v>
      </c>
      <c r="T25">
        <f t="shared" si="7"/>
        <v>0.17169766598015437</v>
      </c>
      <c r="U25">
        <f t="shared" si="8"/>
        <v>3.1637323465237128</v>
      </c>
      <c r="V25">
        <f t="shared" si="9"/>
        <v>0.16668392599067361</v>
      </c>
      <c r="W25">
        <f t="shared" si="10"/>
        <v>0.10461572324867513</v>
      </c>
      <c r="X25">
        <f t="shared" si="11"/>
        <v>99.241707391543912</v>
      </c>
      <c r="Y25">
        <f t="shared" si="12"/>
        <v>17.726086832655714</v>
      </c>
      <c r="Z25">
        <f t="shared" si="13"/>
        <v>17.726086832655714</v>
      </c>
      <c r="AA25">
        <f t="shared" si="14"/>
        <v>2.0358677072417213</v>
      </c>
      <c r="AB25">
        <f t="shared" si="15"/>
        <v>70.385420448364897</v>
      </c>
      <c r="AC25">
        <f t="shared" si="16"/>
        <v>1.4067008155874201</v>
      </c>
      <c r="AD25">
        <f t="shared" si="17"/>
        <v>1.9985684629381208</v>
      </c>
      <c r="AE25">
        <f t="shared" si="18"/>
        <v>0.62916689165430117</v>
      </c>
      <c r="AF25">
        <f t="shared" si="19"/>
        <v>-46.157822396459899</v>
      </c>
      <c r="AG25">
        <f t="shared" si="20"/>
        <v>-49.989809962137933</v>
      </c>
      <c r="AH25">
        <f t="shared" si="21"/>
        <v>-3.098761705351794</v>
      </c>
      <c r="AI25">
        <f t="shared" si="22"/>
        <v>-4.6866724057110787E-3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55691.934138308243</v>
      </c>
      <c r="AO25">
        <f t="shared" si="26"/>
        <v>600.04100000000005</v>
      </c>
      <c r="AP25">
        <f t="shared" si="27"/>
        <v>505.8350430008</v>
      </c>
      <c r="AQ25">
        <f t="shared" si="28"/>
        <v>0.84300079994667021</v>
      </c>
      <c r="AR25">
        <f t="shared" si="29"/>
        <v>0.16539154389707353</v>
      </c>
      <c r="AS25">
        <v>1689196974</v>
      </c>
      <c r="AT25">
        <v>399.98</v>
      </c>
      <c r="AU25">
        <v>408.62799999999999</v>
      </c>
      <c r="AV25">
        <v>13.802300000000001</v>
      </c>
      <c r="AW25">
        <v>12.929399999999999</v>
      </c>
      <c r="AX25">
        <v>400.935</v>
      </c>
      <c r="AY25">
        <v>13.7254</v>
      </c>
      <c r="AZ25">
        <v>600.24400000000003</v>
      </c>
      <c r="BA25">
        <v>101.818</v>
      </c>
      <c r="BB25">
        <v>9.9855399999999997E-2</v>
      </c>
      <c r="BC25">
        <v>17.433</v>
      </c>
      <c r="BD25">
        <v>17.211400000000001</v>
      </c>
      <c r="BE25">
        <v>999.9</v>
      </c>
      <c r="BF25">
        <v>0</v>
      </c>
      <c r="BG25">
        <v>0</v>
      </c>
      <c r="BH25">
        <v>10015</v>
      </c>
      <c r="BI25">
        <v>0</v>
      </c>
      <c r="BJ25">
        <v>0.79369000000000001</v>
      </c>
      <c r="BK25">
        <v>-8.6480399999999999</v>
      </c>
      <c r="BL25">
        <v>405.57799999999997</v>
      </c>
      <c r="BM25">
        <v>413.98099999999999</v>
      </c>
      <c r="BN25">
        <v>0.87289099999999997</v>
      </c>
      <c r="BO25">
        <v>408.62799999999999</v>
      </c>
      <c r="BP25">
        <v>12.929399999999999</v>
      </c>
      <c r="BQ25">
        <v>1.4053199999999999</v>
      </c>
      <c r="BR25">
        <v>1.3164400000000001</v>
      </c>
      <c r="BS25">
        <v>11.975199999999999</v>
      </c>
      <c r="BT25">
        <v>10.9879</v>
      </c>
      <c r="BU25">
        <v>600.04100000000005</v>
      </c>
      <c r="BV25">
        <v>0.89997799999999994</v>
      </c>
      <c r="BW25">
        <v>0.100022</v>
      </c>
      <c r="BX25">
        <v>0</v>
      </c>
      <c r="BY25">
        <v>2.1113</v>
      </c>
      <c r="BZ25">
        <v>0</v>
      </c>
      <c r="CA25">
        <v>2133.16</v>
      </c>
      <c r="CB25">
        <v>5733.57</v>
      </c>
      <c r="CC25">
        <v>33.375</v>
      </c>
      <c r="CD25">
        <v>35.936999999999998</v>
      </c>
      <c r="CE25">
        <v>35.75</v>
      </c>
      <c r="CF25">
        <v>34.436999999999998</v>
      </c>
      <c r="CG25">
        <v>33.25</v>
      </c>
      <c r="CH25">
        <v>540.02</v>
      </c>
      <c r="CI25">
        <v>60.02</v>
      </c>
      <c r="CJ25">
        <v>0</v>
      </c>
      <c r="CK25">
        <v>1689196975</v>
      </c>
      <c r="CL25">
        <v>0</v>
      </c>
      <c r="CM25">
        <v>1689196384</v>
      </c>
      <c r="CN25" t="s">
        <v>354</v>
      </c>
      <c r="CO25">
        <v>1689196384</v>
      </c>
      <c r="CP25">
        <v>1689196382</v>
      </c>
      <c r="CQ25">
        <v>21</v>
      </c>
      <c r="CR25">
        <v>0.245</v>
      </c>
      <c r="CS25">
        <v>4.0000000000000001E-3</v>
      </c>
      <c r="CT25">
        <v>-0.95599999999999996</v>
      </c>
      <c r="CU25">
        <v>7.6999999999999999E-2</v>
      </c>
      <c r="CV25">
        <v>411</v>
      </c>
      <c r="CW25">
        <v>13</v>
      </c>
      <c r="CX25">
        <v>0.18</v>
      </c>
      <c r="CY25">
        <v>0.09</v>
      </c>
      <c r="CZ25">
        <v>12.352423546696</v>
      </c>
      <c r="DA25">
        <v>0.17358441112664799</v>
      </c>
      <c r="DB25">
        <v>5.8896363608016401E-2</v>
      </c>
      <c r="DC25">
        <v>1</v>
      </c>
      <c r="DD25">
        <v>408.62514285714298</v>
      </c>
      <c r="DE25">
        <v>-0.29306493506537701</v>
      </c>
      <c r="DF25">
        <v>4.7064581480476403E-2</v>
      </c>
      <c r="DG25">
        <v>-1</v>
      </c>
      <c r="DH25">
        <v>600.00923809523795</v>
      </c>
      <c r="DI25">
        <v>0.21364751765596501</v>
      </c>
      <c r="DJ25">
        <v>9.7386761964323998E-2</v>
      </c>
      <c r="DK25">
        <v>1</v>
      </c>
      <c r="DL25">
        <v>2</v>
      </c>
      <c r="DM25">
        <v>2</v>
      </c>
      <c r="DN25" t="s">
        <v>355</v>
      </c>
      <c r="DO25">
        <v>3.1614200000000001</v>
      </c>
      <c r="DP25">
        <v>2.8343099999999999</v>
      </c>
      <c r="DQ25">
        <v>9.6835000000000004E-2</v>
      </c>
      <c r="DR25">
        <v>9.8578100000000002E-2</v>
      </c>
      <c r="DS25">
        <v>8.2088700000000001E-2</v>
      </c>
      <c r="DT25">
        <v>7.8977599999999995E-2</v>
      </c>
      <c r="DU25">
        <v>28849.7</v>
      </c>
      <c r="DV25">
        <v>30453.4</v>
      </c>
      <c r="DW25">
        <v>29655</v>
      </c>
      <c r="DX25">
        <v>31473.3</v>
      </c>
      <c r="DY25">
        <v>35621.199999999997</v>
      </c>
      <c r="DZ25">
        <v>38017.800000000003</v>
      </c>
      <c r="EA25">
        <v>40654.6</v>
      </c>
      <c r="EB25">
        <v>43688.1</v>
      </c>
      <c r="EC25">
        <v>2.3195999999999999</v>
      </c>
      <c r="ED25">
        <v>1.95618</v>
      </c>
      <c r="EE25">
        <v>0.16484399999999999</v>
      </c>
      <c r="EF25">
        <v>0</v>
      </c>
      <c r="EG25">
        <v>14.465299999999999</v>
      </c>
      <c r="EH25">
        <v>999.9</v>
      </c>
      <c r="EI25">
        <v>63.454000000000001</v>
      </c>
      <c r="EJ25">
        <v>17.713000000000001</v>
      </c>
      <c r="EK25">
        <v>12.676</v>
      </c>
      <c r="EL25">
        <v>61.664999999999999</v>
      </c>
      <c r="EM25">
        <v>25.665099999999999</v>
      </c>
      <c r="EN25">
        <v>1</v>
      </c>
      <c r="EO25">
        <v>-0.55381100000000005</v>
      </c>
      <c r="EP25">
        <v>-0.56687399999999999</v>
      </c>
      <c r="EQ25">
        <v>20.297699999999999</v>
      </c>
      <c r="ER25">
        <v>5.2442500000000001</v>
      </c>
      <c r="ES25">
        <v>11.8302</v>
      </c>
      <c r="ET25">
        <v>4.9826499999999996</v>
      </c>
      <c r="EU25">
        <v>3.2989999999999999</v>
      </c>
      <c r="EV25">
        <v>2247.6999999999998</v>
      </c>
      <c r="EW25">
        <v>124.3</v>
      </c>
      <c r="EX25">
        <v>1037.0999999999999</v>
      </c>
      <c r="EY25">
        <v>17.100000000000001</v>
      </c>
      <c r="EZ25">
        <v>1.8731</v>
      </c>
      <c r="FA25">
        <v>1.8787700000000001</v>
      </c>
      <c r="FB25">
        <v>1.8791199999999999</v>
      </c>
      <c r="FC25">
        <v>1.87968</v>
      </c>
      <c r="FD25">
        <v>1.8774299999999999</v>
      </c>
      <c r="FE25">
        <v>1.8766799999999999</v>
      </c>
      <c r="FF25">
        <v>1.8771599999999999</v>
      </c>
      <c r="FG25">
        <v>1.8748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-0.95499999999999996</v>
      </c>
      <c r="FV25">
        <v>7.6899999999999996E-2</v>
      </c>
      <c r="FW25">
        <v>-0.95648829297897997</v>
      </c>
      <c r="FX25">
        <v>1.4527828764109799E-4</v>
      </c>
      <c r="FY25">
        <v>-4.3579519040863002E-7</v>
      </c>
      <c r="FZ25">
        <v>2.0799061152897499E-10</v>
      </c>
      <c r="GA25">
        <v>7.6930000000002594E-2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9.8000000000000007</v>
      </c>
      <c r="GJ25">
        <v>9.9</v>
      </c>
      <c r="GK25">
        <v>1.0388200000000001</v>
      </c>
      <c r="GL25">
        <v>2.4694799999999999</v>
      </c>
      <c r="GM25">
        <v>1.54541</v>
      </c>
      <c r="GN25">
        <v>2.3010299999999999</v>
      </c>
      <c r="GO25">
        <v>1.5979000000000001</v>
      </c>
      <c r="GP25">
        <v>2.3889200000000002</v>
      </c>
      <c r="GQ25">
        <v>21.499500000000001</v>
      </c>
      <c r="GR25">
        <v>15.0952</v>
      </c>
      <c r="GS25">
        <v>18</v>
      </c>
      <c r="GT25">
        <v>633.45299999999997</v>
      </c>
      <c r="GU25">
        <v>435.16300000000001</v>
      </c>
      <c r="GV25">
        <v>17.000499999999999</v>
      </c>
      <c r="GW25">
        <v>19.251300000000001</v>
      </c>
      <c r="GX25">
        <v>30.0002</v>
      </c>
      <c r="GY25">
        <v>19.661100000000001</v>
      </c>
      <c r="GZ25">
        <v>19.646000000000001</v>
      </c>
      <c r="HA25">
        <v>20.863900000000001</v>
      </c>
      <c r="HB25">
        <v>-30</v>
      </c>
      <c r="HC25">
        <v>-30</v>
      </c>
      <c r="HD25">
        <v>17</v>
      </c>
      <c r="HE25">
        <v>408.73500000000001</v>
      </c>
      <c r="HF25">
        <v>0</v>
      </c>
      <c r="HG25">
        <v>100.89700000000001</v>
      </c>
      <c r="HH25">
        <v>101.226</v>
      </c>
    </row>
    <row r="26" spans="1:216" x14ac:dyDescent="0.2">
      <c r="A26">
        <v>8</v>
      </c>
      <c r="B26">
        <v>1689197035</v>
      </c>
      <c r="C26">
        <v>427</v>
      </c>
      <c r="D26" t="s">
        <v>371</v>
      </c>
      <c r="E26" t="s">
        <v>372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1689197035</v>
      </c>
      <c r="M26">
        <f t="shared" si="0"/>
        <v>9.9594311594383548E-4</v>
      </c>
      <c r="N26">
        <f t="shared" si="1"/>
        <v>0.99594311594383556</v>
      </c>
      <c r="O26">
        <f t="shared" si="2"/>
        <v>9.0137589003105987</v>
      </c>
      <c r="P26">
        <f t="shared" si="3"/>
        <v>399.97399999999999</v>
      </c>
      <c r="Q26">
        <f t="shared" si="4"/>
        <v>309.08508367488054</v>
      </c>
      <c r="R26">
        <f t="shared" si="5"/>
        <v>31.501184826234208</v>
      </c>
      <c r="S26">
        <f t="shared" si="6"/>
        <v>40.764357664511195</v>
      </c>
      <c r="T26">
        <f t="shared" si="7"/>
        <v>0.16907011764704094</v>
      </c>
      <c r="U26">
        <f t="shared" si="8"/>
        <v>3.1686327175058442</v>
      </c>
      <c r="V26">
        <f t="shared" si="9"/>
        <v>0.16421360667700932</v>
      </c>
      <c r="W26">
        <f t="shared" si="10"/>
        <v>0.10305822245031598</v>
      </c>
      <c r="X26">
        <f t="shared" si="11"/>
        <v>82.734213776759148</v>
      </c>
      <c r="Y26">
        <f t="shared" si="12"/>
        <v>17.526898395534083</v>
      </c>
      <c r="Z26">
        <f t="shared" si="13"/>
        <v>17.526898395534083</v>
      </c>
      <c r="AA26">
        <f t="shared" si="14"/>
        <v>2.0104524726239981</v>
      </c>
      <c r="AB26">
        <f t="shared" si="15"/>
        <v>70.718940901384997</v>
      </c>
      <c r="AC26">
        <f t="shared" si="16"/>
        <v>1.4026806194925201</v>
      </c>
      <c r="AD26">
        <f t="shared" si="17"/>
        <v>1.9834581819437984</v>
      </c>
      <c r="AE26">
        <f t="shared" si="18"/>
        <v>0.60777185313147797</v>
      </c>
      <c r="AF26">
        <f t="shared" si="19"/>
        <v>-43.921091413123143</v>
      </c>
      <c r="AG26">
        <f t="shared" si="20"/>
        <v>-36.556773905537639</v>
      </c>
      <c r="AH26">
        <f t="shared" si="21"/>
        <v>-2.2588445180987113</v>
      </c>
      <c r="AI26">
        <f t="shared" si="22"/>
        <v>-2.4960600003467448E-3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55848.268895508372</v>
      </c>
      <c r="AO26">
        <f t="shared" si="26"/>
        <v>500.24200000000002</v>
      </c>
      <c r="AP26">
        <f t="shared" si="27"/>
        <v>421.70358599832076</v>
      </c>
      <c r="AQ26">
        <f t="shared" si="28"/>
        <v>0.84299916040300649</v>
      </c>
      <c r="AR26">
        <f t="shared" si="29"/>
        <v>0.16538837957780264</v>
      </c>
      <c r="AS26">
        <v>1689197035</v>
      </c>
      <c r="AT26">
        <v>399.97399999999999</v>
      </c>
      <c r="AU26">
        <v>407.935</v>
      </c>
      <c r="AV26">
        <v>13.7629</v>
      </c>
      <c r="AW26">
        <v>12.9321</v>
      </c>
      <c r="AX26">
        <v>400.92899999999997</v>
      </c>
      <c r="AY26">
        <v>13.686</v>
      </c>
      <c r="AZ26">
        <v>600.12400000000002</v>
      </c>
      <c r="BA26">
        <v>101.818</v>
      </c>
      <c r="BB26">
        <v>9.9518800000000004E-2</v>
      </c>
      <c r="BC26">
        <v>17.312899999999999</v>
      </c>
      <c r="BD26">
        <v>17.096</v>
      </c>
      <c r="BE26">
        <v>999.9</v>
      </c>
      <c r="BF26">
        <v>0</v>
      </c>
      <c r="BG26">
        <v>0</v>
      </c>
      <c r="BH26">
        <v>10040</v>
      </c>
      <c r="BI26">
        <v>0</v>
      </c>
      <c r="BJ26">
        <v>0.89951599999999998</v>
      </c>
      <c r="BK26">
        <v>-7.9614900000000004</v>
      </c>
      <c r="BL26">
        <v>405.55500000000001</v>
      </c>
      <c r="BM26">
        <v>413.28</v>
      </c>
      <c r="BN26">
        <v>0.83076499999999998</v>
      </c>
      <c r="BO26">
        <v>407.935</v>
      </c>
      <c r="BP26">
        <v>12.9321</v>
      </c>
      <c r="BQ26">
        <v>1.4013100000000001</v>
      </c>
      <c r="BR26">
        <v>1.31673</v>
      </c>
      <c r="BS26">
        <v>11.931900000000001</v>
      </c>
      <c r="BT26">
        <v>10.991199999999999</v>
      </c>
      <c r="BU26">
        <v>500.24200000000002</v>
      </c>
      <c r="BV26">
        <v>0.90001900000000001</v>
      </c>
      <c r="BW26">
        <v>9.9981299999999995E-2</v>
      </c>
      <c r="BX26">
        <v>0</v>
      </c>
      <c r="BY26">
        <v>2.3052000000000001</v>
      </c>
      <c r="BZ26">
        <v>0</v>
      </c>
      <c r="CA26">
        <v>1837.49</v>
      </c>
      <c r="CB26">
        <v>4780</v>
      </c>
      <c r="CC26">
        <v>32.875</v>
      </c>
      <c r="CD26">
        <v>35.75</v>
      </c>
      <c r="CE26">
        <v>35.375</v>
      </c>
      <c r="CF26">
        <v>34.25</v>
      </c>
      <c r="CG26">
        <v>32.875</v>
      </c>
      <c r="CH26">
        <v>450.23</v>
      </c>
      <c r="CI26">
        <v>50.01</v>
      </c>
      <c r="CJ26">
        <v>0</v>
      </c>
      <c r="CK26">
        <v>1689197036.2</v>
      </c>
      <c r="CL26">
        <v>0</v>
      </c>
      <c r="CM26">
        <v>1689196384</v>
      </c>
      <c r="CN26" t="s">
        <v>354</v>
      </c>
      <c r="CO26">
        <v>1689196384</v>
      </c>
      <c r="CP26">
        <v>1689196382</v>
      </c>
      <c r="CQ26">
        <v>21</v>
      </c>
      <c r="CR26">
        <v>0.245</v>
      </c>
      <c r="CS26">
        <v>4.0000000000000001E-3</v>
      </c>
      <c r="CT26">
        <v>-0.95599999999999996</v>
      </c>
      <c r="CU26">
        <v>7.6999999999999999E-2</v>
      </c>
      <c r="CV26">
        <v>411</v>
      </c>
      <c r="CW26">
        <v>13</v>
      </c>
      <c r="CX26">
        <v>0.18</v>
      </c>
      <c r="CY26">
        <v>0.09</v>
      </c>
      <c r="CZ26">
        <v>11.339691373691</v>
      </c>
      <c r="DA26">
        <v>0.97329001845015095</v>
      </c>
      <c r="DB26">
        <v>0.108861922075976</v>
      </c>
      <c r="DC26">
        <v>1</v>
      </c>
      <c r="DD26">
        <v>407.91014999999999</v>
      </c>
      <c r="DE26">
        <v>0.35652631578908101</v>
      </c>
      <c r="DF26">
        <v>3.7709779898582201E-2</v>
      </c>
      <c r="DG26">
        <v>-1</v>
      </c>
      <c r="DH26">
        <v>499.98338095238103</v>
      </c>
      <c r="DI26">
        <v>-0.10179395148175301</v>
      </c>
      <c r="DJ26">
        <v>0.143888010748593</v>
      </c>
      <c r="DK26">
        <v>1</v>
      </c>
      <c r="DL26">
        <v>2</v>
      </c>
      <c r="DM26">
        <v>2</v>
      </c>
      <c r="DN26" t="s">
        <v>355</v>
      </c>
      <c r="DO26">
        <v>3.1611600000000002</v>
      </c>
      <c r="DP26">
        <v>2.83419</v>
      </c>
      <c r="DQ26">
        <v>9.6833000000000002E-2</v>
      </c>
      <c r="DR26">
        <v>9.8451499999999997E-2</v>
      </c>
      <c r="DS26">
        <v>8.1909800000000005E-2</v>
      </c>
      <c r="DT26">
        <v>7.8989699999999996E-2</v>
      </c>
      <c r="DU26">
        <v>28850.400000000001</v>
      </c>
      <c r="DV26">
        <v>30457.5</v>
      </c>
      <c r="DW26">
        <v>29655.7</v>
      </c>
      <c r="DX26">
        <v>31473.1</v>
      </c>
      <c r="DY26">
        <v>35629</v>
      </c>
      <c r="DZ26">
        <v>38016.300000000003</v>
      </c>
      <c r="EA26">
        <v>40655.4</v>
      </c>
      <c r="EB26">
        <v>43686.9</v>
      </c>
      <c r="EC26">
        <v>2.3198799999999999</v>
      </c>
      <c r="ED26">
        <v>1.9561500000000001</v>
      </c>
      <c r="EE26">
        <v>0.16266900000000001</v>
      </c>
      <c r="EF26">
        <v>0</v>
      </c>
      <c r="EG26">
        <v>14.3857</v>
      </c>
      <c r="EH26">
        <v>999.9</v>
      </c>
      <c r="EI26">
        <v>63.442</v>
      </c>
      <c r="EJ26">
        <v>17.722999999999999</v>
      </c>
      <c r="EK26">
        <v>12.683</v>
      </c>
      <c r="EL26">
        <v>61.475000000000001</v>
      </c>
      <c r="EM26">
        <v>26.169899999999998</v>
      </c>
      <c r="EN26">
        <v>1</v>
      </c>
      <c r="EO26">
        <v>-0.55410099999999995</v>
      </c>
      <c r="EP26">
        <v>-0.60613799999999995</v>
      </c>
      <c r="EQ26">
        <v>20.297999999999998</v>
      </c>
      <c r="ER26">
        <v>5.2458900000000002</v>
      </c>
      <c r="ES26">
        <v>11.8302</v>
      </c>
      <c r="ET26">
        <v>4.9832000000000001</v>
      </c>
      <c r="EU26">
        <v>3.2989999999999999</v>
      </c>
      <c r="EV26">
        <v>2247.6999999999998</v>
      </c>
      <c r="EW26">
        <v>124.3</v>
      </c>
      <c r="EX26">
        <v>1038.5999999999999</v>
      </c>
      <c r="EY26">
        <v>17.100000000000001</v>
      </c>
      <c r="EZ26">
        <v>1.8730899999999999</v>
      </c>
      <c r="FA26">
        <v>1.87873</v>
      </c>
      <c r="FB26">
        <v>1.8791</v>
      </c>
      <c r="FC26">
        <v>1.8796900000000001</v>
      </c>
      <c r="FD26">
        <v>1.8773899999999999</v>
      </c>
      <c r="FE26">
        <v>1.8766799999999999</v>
      </c>
      <c r="FF26">
        <v>1.8771899999999999</v>
      </c>
      <c r="FG26">
        <v>1.87477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-0.95499999999999996</v>
      </c>
      <c r="FV26">
        <v>7.6899999999999996E-2</v>
      </c>
      <c r="FW26">
        <v>-0.95648829297897997</v>
      </c>
      <c r="FX26">
        <v>1.4527828764109799E-4</v>
      </c>
      <c r="FY26">
        <v>-4.3579519040863002E-7</v>
      </c>
      <c r="FZ26">
        <v>2.0799061152897499E-10</v>
      </c>
      <c r="GA26">
        <v>7.6930000000002594E-2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10.8</v>
      </c>
      <c r="GJ26">
        <v>10.9</v>
      </c>
      <c r="GK26">
        <v>1.0376000000000001</v>
      </c>
      <c r="GL26">
        <v>2.4719199999999999</v>
      </c>
      <c r="GM26">
        <v>1.54541</v>
      </c>
      <c r="GN26">
        <v>2.3010299999999999</v>
      </c>
      <c r="GO26">
        <v>1.5979000000000001</v>
      </c>
      <c r="GP26">
        <v>2.4035600000000001</v>
      </c>
      <c r="GQ26">
        <v>21.499500000000001</v>
      </c>
      <c r="GR26">
        <v>15.0952</v>
      </c>
      <c r="GS26">
        <v>18</v>
      </c>
      <c r="GT26">
        <v>633.69399999999996</v>
      </c>
      <c r="GU26">
        <v>435.18</v>
      </c>
      <c r="GV26">
        <v>16.999199999999998</v>
      </c>
      <c r="GW26">
        <v>19.247900000000001</v>
      </c>
      <c r="GX26">
        <v>30.0001</v>
      </c>
      <c r="GY26">
        <v>19.6646</v>
      </c>
      <c r="GZ26">
        <v>19.6494</v>
      </c>
      <c r="HA26">
        <v>20.8292</v>
      </c>
      <c r="HB26">
        <v>-30</v>
      </c>
      <c r="HC26">
        <v>-30</v>
      </c>
      <c r="HD26">
        <v>17</v>
      </c>
      <c r="HE26">
        <v>407.90100000000001</v>
      </c>
      <c r="HF26">
        <v>0</v>
      </c>
      <c r="HG26">
        <v>100.899</v>
      </c>
      <c r="HH26">
        <v>101.224</v>
      </c>
    </row>
    <row r="27" spans="1:216" x14ac:dyDescent="0.2">
      <c r="A27">
        <v>9</v>
      </c>
      <c r="B27">
        <v>1689197096</v>
      </c>
      <c r="C27">
        <v>488</v>
      </c>
      <c r="D27" t="s">
        <v>373</v>
      </c>
      <c r="E27" t="s">
        <v>374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1689197096</v>
      </c>
      <c r="M27">
        <f t="shared" si="0"/>
        <v>9.8457392650857806E-4</v>
      </c>
      <c r="N27">
        <f t="shared" si="1"/>
        <v>0.98457392650857811</v>
      </c>
      <c r="O27">
        <f t="shared" si="2"/>
        <v>7.4699518612778215</v>
      </c>
      <c r="P27">
        <f t="shared" si="3"/>
        <v>400.04700000000003</v>
      </c>
      <c r="Q27">
        <f t="shared" si="4"/>
        <v>325.8323411643463</v>
      </c>
      <c r="R27">
        <f t="shared" si="5"/>
        <v>33.208840031446364</v>
      </c>
      <c r="S27">
        <f t="shared" si="6"/>
        <v>40.772799841127998</v>
      </c>
      <c r="T27">
        <f t="shared" si="7"/>
        <v>0.17313905777829719</v>
      </c>
      <c r="U27">
        <f t="shared" si="8"/>
        <v>3.159599506010788</v>
      </c>
      <c r="V27">
        <f t="shared" si="9"/>
        <v>0.16803567418991591</v>
      </c>
      <c r="W27">
        <f t="shared" si="10"/>
        <v>0.10546828511550481</v>
      </c>
      <c r="X27">
        <f t="shared" si="11"/>
        <v>62.003338573591549</v>
      </c>
      <c r="Y27">
        <f t="shared" si="12"/>
        <v>17.352241693716273</v>
      </c>
      <c r="Z27">
        <f t="shared" si="13"/>
        <v>17.352241693716273</v>
      </c>
      <c r="AA27">
        <f t="shared" si="14"/>
        <v>1.9883968453081138</v>
      </c>
      <c r="AB27">
        <f t="shared" si="15"/>
        <v>70.925329247346227</v>
      </c>
      <c r="AC27">
        <f t="shared" si="16"/>
        <v>1.40114552994</v>
      </c>
      <c r="AD27">
        <f t="shared" si="17"/>
        <v>1.9755220663884698</v>
      </c>
      <c r="AE27">
        <f t="shared" si="18"/>
        <v>0.58725131536811381</v>
      </c>
      <c r="AF27">
        <f t="shared" si="19"/>
        <v>-43.419710159028291</v>
      </c>
      <c r="AG27">
        <f t="shared" si="20"/>
        <v>-17.501053865268094</v>
      </c>
      <c r="AH27">
        <f t="shared" si="21"/>
        <v>-1.0831494949504172</v>
      </c>
      <c r="AI27">
        <f t="shared" si="22"/>
        <v>-5.7494565525573194E-4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55614.833403982375</v>
      </c>
      <c r="AO27">
        <f t="shared" si="26"/>
        <v>374.88400000000001</v>
      </c>
      <c r="AP27">
        <f t="shared" si="27"/>
        <v>316.02787200704222</v>
      </c>
      <c r="AQ27">
        <f t="shared" si="28"/>
        <v>0.84300176056338016</v>
      </c>
      <c r="AR27">
        <f t="shared" si="29"/>
        <v>0.16539339788732393</v>
      </c>
      <c r="AS27">
        <v>1689197096</v>
      </c>
      <c r="AT27">
        <v>400.04700000000003</v>
      </c>
      <c r="AU27">
        <v>406.69900000000001</v>
      </c>
      <c r="AV27">
        <v>13.7475</v>
      </c>
      <c r="AW27">
        <v>12.9261</v>
      </c>
      <c r="AX27">
        <v>401.00200000000001</v>
      </c>
      <c r="AY27">
        <v>13.6706</v>
      </c>
      <c r="AZ27">
        <v>600.072</v>
      </c>
      <c r="BA27">
        <v>101.82</v>
      </c>
      <c r="BB27">
        <v>0.100024</v>
      </c>
      <c r="BC27">
        <v>17.249500000000001</v>
      </c>
      <c r="BD27">
        <v>17.0092</v>
      </c>
      <c r="BE27">
        <v>999.9</v>
      </c>
      <c r="BF27">
        <v>0</v>
      </c>
      <c r="BG27">
        <v>0</v>
      </c>
      <c r="BH27">
        <v>9993.75</v>
      </c>
      <c r="BI27">
        <v>0</v>
      </c>
      <c r="BJ27">
        <v>0.84660299999999999</v>
      </c>
      <c r="BK27">
        <v>-6.6528299999999998</v>
      </c>
      <c r="BL27">
        <v>405.62299999999999</v>
      </c>
      <c r="BM27">
        <v>412.02499999999998</v>
      </c>
      <c r="BN27">
        <v>0.82139399999999996</v>
      </c>
      <c r="BO27">
        <v>406.69900000000001</v>
      </c>
      <c r="BP27">
        <v>12.9261</v>
      </c>
      <c r="BQ27">
        <v>1.39978</v>
      </c>
      <c r="BR27">
        <v>1.3161400000000001</v>
      </c>
      <c r="BS27">
        <v>11.9152</v>
      </c>
      <c r="BT27">
        <v>10.984500000000001</v>
      </c>
      <c r="BU27">
        <v>374.88400000000001</v>
      </c>
      <c r="BV27">
        <v>0.89994200000000002</v>
      </c>
      <c r="BW27">
        <v>0.10005799999999999</v>
      </c>
      <c r="BX27">
        <v>0</v>
      </c>
      <c r="BY27">
        <v>2.2883</v>
      </c>
      <c r="BZ27">
        <v>0</v>
      </c>
      <c r="CA27">
        <v>1426.32</v>
      </c>
      <c r="CB27">
        <v>3582.11</v>
      </c>
      <c r="CC27">
        <v>32.311999999999998</v>
      </c>
      <c r="CD27">
        <v>35.5</v>
      </c>
      <c r="CE27">
        <v>35</v>
      </c>
      <c r="CF27">
        <v>34.061999999999998</v>
      </c>
      <c r="CG27">
        <v>32.436999999999998</v>
      </c>
      <c r="CH27">
        <v>337.37</v>
      </c>
      <c r="CI27">
        <v>37.51</v>
      </c>
      <c r="CJ27">
        <v>0</v>
      </c>
      <c r="CK27">
        <v>1689197097.4000001</v>
      </c>
      <c r="CL27">
        <v>0</v>
      </c>
      <c r="CM27">
        <v>1689196384</v>
      </c>
      <c r="CN27" t="s">
        <v>354</v>
      </c>
      <c r="CO27">
        <v>1689196384</v>
      </c>
      <c r="CP27">
        <v>1689196382</v>
      </c>
      <c r="CQ27">
        <v>21</v>
      </c>
      <c r="CR27">
        <v>0.245</v>
      </c>
      <c r="CS27">
        <v>4.0000000000000001E-3</v>
      </c>
      <c r="CT27">
        <v>-0.95599999999999996</v>
      </c>
      <c r="CU27">
        <v>7.6999999999999999E-2</v>
      </c>
      <c r="CV27">
        <v>411</v>
      </c>
      <c r="CW27">
        <v>13</v>
      </c>
      <c r="CX27">
        <v>0.18</v>
      </c>
      <c r="CY27">
        <v>0.09</v>
      </c>
      <c r="CZ27">
        <v>9.4046151439550094</v>
      </c>
      <c r="DA27">
        <v>2.7294413706223201E-2</v>
      </c>
      <c r="DB27">
        <v>5.8620106750589998E-2</v>
      </c>
      <c r="DC27">
        <v>1</v>
      </c>
      <c r="DD27">
        <v>406.70729999999998</v>
      </c>
      <c r="DE27">
        <v>-0.338887218044857</v>
      </c>
      <c r="DF27">
        <v>5.9483695244999198E-2</v>
      </c>
      <c r="DG27">
        <v>-1</v>
      </c>
      <c r="DH27">
        <v>375.03138095238103</v>
      </c>
      <c r="DI27">
        <v>-0.118082998955044</v>
      </c>
      <c r="DJ27">
        <v>0.15448700860481601</v>
      </c>
      <c r="DK27">
        <v>1</v>
      </c>
      <c r="DL27">
        <v>2</v>
      </c>
      <c r="DM27">
        <v>2</v>
      </c>
      <c r="DN27" t="s">
        <v>355</v>
      </c>
      <c r="DO27">
        <v>3.16106</v>
      </c>
      <c r="DP27">
        <v>2.8342900000000002</v>
      </c>
      <c r="DQ27">
        <v>9.6848299999999998E-2</v>
      </c>
      <c r="DR27">
        <v>9.8227599999999998E-2</v>
      </c>
      <c r="DS27">
        <v>8.1841800000000006E-2</v>
      </c>
      <c r="DT27">
        <v>7.8963500000000006E-2</v>
      </c>
      <c r="DU27">
        <v>28848.9</v>
      </c>
      <c r="DV27">
        <v>30465.599999999999</v>
      </c>
      <c r="DW27">
        <v>29654.6</v>
      </c>
      <c r="DX27">
        <v>31473.599999999999</v>
      </c>
      <c r="DY27">
        <v>35630.9</v>
      </c>
      <c r="DZ27">
        <v>38018.6</v>
      </c>
      <c r="EA27">
        <v>40654.400000000001</v>
      </c>
      <c r="EB27">
        <v>43688.4</v>
      </c>
      <c r="EC27">
        <v>2.3199800000000002</v>
      </c>
      <c r="ED27">
        <v>1.9561999999999999</v>
      </c>
      <c r="EE27">
        <v>0.161104</v>
      </c>
      <c r="EF27">
        <v>0</v>
      </c>
      <c r="EG27">
        <v>14.3247</v>
      </c>
      <c r="EH27">
        <v>999.9</v>
      </c>
      <c r="EI27">
        <v>63.387</v>
      </c>
      <c r="EJ27">
        <v>17.742999999999999</v>
      </c>
      <c r="EK27">
        <v>12.686999999999999</v>
      </c>
      <c r="EL27">
        <v>61.734999999999999</v>
      </c>
      <c r="EM27">
        <v>26.245999999999999</v>
      </c>
      <c r="EN27">
        <v>1</v>
      </c>
      <c r="EO27">
        <v>-0.55459599999999998</v>
      </c>
      <c r="EP27">
        <v>-0.64326499999999998</v>
      </c>
      <c r="EQ27">
        <v>20.2989</v>
      </c>
      <c r="ER27">
        <v>5.2458900000000002</v>
      </c>
      <c r="ES27">
        <v>11.8302</v>
      </c>
      <c r="ET27">
        <v>4.9833499999999997</v>
      </c>
      <c r="EU27">
        <v>3.2989999999999999</v>
      </c>
      <c r="EV27">
        <v>2247.6999999999998</v>
      </c>
      <c r="EW27">
        <v>124.3</v>
      </c>
      <c r="EX27">
        <v>1039.9000000000001</v>
      </c>
      <c r="EY27">
        <v>17.100000000000001</v>
      </c>
      <c r="EZ27">
        <v>1.8731199999999999</v>
      </c>
      <c r="FA27">
        <v>1.8787499999999999</v>
      </c>
      <c r="FB27">
        <v>1.8791199999999999</v>
      </c>
      <c r="FC27">
        <v>1.8797200000000001</v>
      </c>
      <c r="FD27">
        <v>1.87741</v>
      </c>
      <c r="FE27">
        <v>1.8766799999999999</v>
      </c>
      <c r="FF27">
        <v>1.8771599999999999</v>
      </c>
      <c r="FG27">
        <v>1.8748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-0.95499999999999996</v>
      </c>
      <c r="FV27">
        <v>7.6899999999999996E-2</v>
      </c>
      <c r="FW27">
        <v>-0.95648829297897997</v>
      </c>
      <c r="FX27">
        <v>1.4527828764109799E-4</v>
      </c>
      <c r="FY27">
        <v>-4.3579519040863002E-7</v>
      </c>
      <c r="FZ27">
        <v>2.0799061152897499E-10</v>
      </c>
      <c r="GA27">
        <v>7.6930000000002594E-2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11.9</v>
      </c>
      <c r="GJ27">
        <v>11.9</v>
      </c>
      <c r="GK27">
        <v>1.0351600000000001</v>
      </c>
      <c r="GL27">
        <v>2.4706999999999999</v>
      </c>
      <c r="GM27">
        <v>1.54541</v>
      </c>
      <c r="GN27">
        <v>2.3022499999999999</v>
      </c>
      <c r="GO27">
        <v>1.5979000000000001</v>
      </c>
      <c r="GP27">
        <v>2.4230999999999998</v>
      </c>
      <c r="GQ27">
        <v>21.499500000000001</v>
      </c>
      <c r="GR27">
        <v>15.086399999999999</v>
      </c>
      <c r="GS27">
        <v>18</v>
      </c>
      <c r="GT27">
        <v>633.76499999999999</v>
      </c>
      <c r="GU27">
        <v>435.226</v>
      </c>
      <c r="GV27">
        <v>16.999300000000002</v>
      </c>
      <c r="GW27">
        <v>19.241299999999999</v>
      </c>
      <c r="GX27">
        <v>30</v>
      </c>
      <c r="GY27">
        <v>19.6646</v>
      </c>
      <c r="GZ27">
        <v>19.6511</v>
      </c>
      <c r="HA27">
        <v>20.7791</v>
      </c>
      <c r="HB27">
        <v>-30</v>
      </c>
      <c r="HC27">
        <v>-30</v>
      </c>
      <c r="HD27">
        <v>17</v>
      </c>
      <c r="HE27">
        <v>406.67899999999997</v>
      </c>
      <c r="HF27">
        <v>0</v>
      </c>
      <c r="HG27">
        <v>100.896</v>
      </c>
      <c r="HH27">
        <v>101.227</v>
      </c>
    </row>
    <row r="28" spans="1:216" x14ac:dyDescent="0.2">
      <c r="A28">
        <v>10</v>
      </c>
      <c r="B28">
        <v>1689197157</v>
      </c>
      <c r="C28">
        <v>549</v>
      </c>
      <c r="D28" t="s">
        <v>375</v>
      </c>
      <c r="E28" t="s">
        <v>376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1689197157</v>
      </c>
      <c r="M28">
        <f t="shared" si="0"/>
        <v>9.7366479332167458E-4</v>
      </c>
      <c r="N28">
        <f t="shared" si="1"/>
        <v>0.97366479332167455</v>
      </c>
      <c r="O28">
        <f t="shared" si="2"/>
        <v>5.2469986078005109</v>
      </c>
      <c r="P28">
        <f t="shared" si="3"/>
        <v>400.08199999999999</v>
      </c>
      <c r="Q28">
        <f t="shared" si="4"/>
        <v>348.04899518719327</v>
      </c>
      <c r="R28">
        <f t="shared" si="5"/>
        <v>35.474227320628891</v>
      </c>
      <c r="S28">
        <f t="shared" si="6"/>
        <v>40.777591692969999</v>
      </c>
      <c r="T28">
        <f t="shared" si="7"/>
        <v>0.17713204839055868</v>
      </c>
      <c r="U28">
        <f t="shared" si="8"/>
        <v>3.1616309064357617</v>
      </c>
      <c r="V28">
        <f t="shared" si="9"/>
        <v>0.17179778307967147</v>
      </c>
      <c r="W28">
        <f t="shared" si="10"/>
        <v>0.10783949597742015</v>
      </c>
      <c r="X28">
        <f t="shared" si="11"/>
        <v>41.334732224591868</v>
      </c>
      <c r="Y28">
        <f t="shared" si="12"/>
        <v>17.207737929538244</v>
      </c>
      <c r="Z28">
        <f t="shared" si="13"/>
        <v>17.207737929538244</v>
      </c>
      <c r="AA28">
        <f t="shared" si="14"/>
        <v>1.9703097211828153</v>
      </c>
      <c r="AB28">
        <f t="shared" si="15"/>
        <v>71.127448204221906</v>
      </c>
      <c r="AC28">
        <f t="shared" si="16"/>
        <v>1.4022170341960001</v>
      </c>
      <c r="AD28">
        <f t="shared" si="17"/>
        <v>1.9714147907709823</v>
      </c>
      <c r="AE28">
        <f t="shared" si="18"/>
        <v>0.56809268698681525</v>
      </c>
      <c r="AF28">
        <f t="shared" si="19"/>
        <v>-42.938617385485848</v>
      </c>
      <c r="AG28">
        <f t="shared" si="20"/>
        <v>1.510538540376293</v>
      </c>
      <c r="AH28">
        <f t="shared" si="21"/>
        <v>9.3342344947463227E-2</v>
      </c>
      <c r="AI28">
        <f t="shared" si="22"/>
        <v>-4.2755702218677527E-6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55676.427060615315</v>
      </c>
      <c r="AO28">
        <f t="shared" si="26"/>
        <v>249.91300000000001</v>
      </c>
      <c r="AP28">
        <f t="shared" si="27"/>
        <v>210.67749897647246</v>
      </c>
      <c r="AQ28">
        <f t="shared" si="28"/>
        <v>0.84300336107554408</v>
      </c>
      <c r="AR28">
        <f t="shared" si="29"/>
        <v>0.16539648687580025</v>
      </c>
      <c r="AS28">
        <v>1689197157</v>
      </c>
      <c r="AT28">
        <v>400.08199999999999</v>
      </c>
      <c r="AU28">
        <v>404.85</v>
      </c>
      <c r="AV28">
        <v>13.7576</v>
      </c>
      <c r="AW28">
        <v>12.9453</v>
      </c>
      <c r="AX28">
        <v>401.03699999999998</v>
      </c>
      <c r="AY28">
        <v>13.6807</v>
      </c>
      <c r="AZ28">
        <v>600.06500000000005</v>
      </c>
      <c r="BA28">
        <v>101.82299999999999</v>
      </c>
      <c r="BB28">
        <v>0.10008499999999999</v>
      </c>
      <c r="BC28">
        <v>17.2166</v>
      </c>
      <c r="BD28">
        <v>16.9693</v>
      </c>
      <c r="BE28">
        <v>999.9</v>
      </c>
      <c r="BF28">
        <v>0</v>
      </c>
      <c r="BG28">
        <v>0</v>
      </c>
      <c r="BH28">
        <v>10003.799999999999</v>
      </c>
      <c r="BI28">
        <v>0</v>
      </c>
      <c r="BJ28">
        <v>0.84660299999999999</v>
      </c>
      <c r="BK28">
        <v>-4.7679400000000003</v>
      </c>
      <c r="BL28">
        <v>405.66300000000001</v>
      </c>
      <c r="BM28">
        <v>410.15899999999999</v>
      </c>
      <c r="BN28">
        <v>0.81228900000000004</v>
      </c>
      <c r="BO28">
        <v>404.85</v>
      </c>
      <c r="BP28">
        <v>12.9453</v>
      </c>
      <c r="BQ28">
        <v>1.4008400000000001</v>
      </c>
      <c r="BR28">
        <v>1.31813</v>
      </c>
      <c r="BS28">
        <v>11.9267</v>
      </c>
      <c r="BT28">
        <v>11.007199999999999</v>
      </c>
      <c r="BU28">
        <v>249.91300000000001</v>
      </c>
      <c r="BV28">
        <v>0.89990300000000001</v>
      </c>
      <c r="BW28">
        <v>0.10009700000000001</v>
      </c>
      <c r="BX28">
        <v>0</v>
      </c>
      <c r="BY28">
        <v>2.4664000000000001</v>
      </c>
      <c r="BZ28">
        <v>0</v>
      </c>
      <c r="CA28">
        <v>1015.56</v>
      </c>
      <c r="CB28">
        <v>2387.96</v>
      </c>
      <c r="CC28">
        <v>31.812000000000001</v>
      </c>
      <c r="CD28">
        <v>35.25</v>
      </c>
      <c r="CE28">
        <v>34.561999999999998</v>
      </c>
      <c r="CF28">
        <v>33.811999999999998</v>
      </c>
      <c r="CG28">
        <v>32.061999999999998</v>
      </c>
      <c r="CH28">
        <v>224.9</v>
      </c>
      <c r="CI28">
        <v>25.02</v>
      </c>
      <c r="CJ28">
        <v>0</v>
      </c>
      <c r="CK28">
        <v>1689197158</v>
      </c>
      <c r="CL28">
        <v>0</v>
      </c>
      <c r="CM28">
        <v>1689196384</v>
      </c>
      <c r="CN28" t="s">
        <v>354</v>
      </c>
      <c r="CO28">
        <v>1689196384</v>
      </c>
      <c r="CP28">
        <v>1689196382</v>
      </c>
      <c r="CQ28">
        <v>21</v>
      </c>
      <c r="CR28">
        <v>0.245</v>
      </c>
      <c r="CS28">
        <v>4.0000000000000001E-3</v>
      </c>
      <c r="CT28">
        <v>-0.95599999999999996</v>
      </c>
      <c r="CU28">
        <v>7.6999999999999999E-2</v>
      </c>
      <c r="CV28">
        <v>411</v>
      </c>
      <c r="CW28">
        <v>13</v>
      </c>
      <c r="CX28">
        <v>0.18</v>
      </c>
      <c r="CY28">
        <v>0.09</v>
      </c>
      <c r="CZ28">
        <v>6.6884118063035398</v>
      </c>
      <c r="DA28">
        <v>-2.94268711530986E-2</v>
      </c>
      <c r="DB28">
        <v>4.8896611550427099E-2</v>
      </c>
      <c r="DC28">
        <v>1</v>
      </c>
      <c r="DD28">
        <v>404.95859999999999</v>
      </c>
      <c r="DE28">
        <v>-0.54730827067713395</v>
      </c>
      <c r="DF28">
        <v>5.7824216380331903E-2</v>
      </c>
      <c r="DG28">
        <v>-1</v>
      </c>
      <c r="DH28">
        <v>249.999</v>
      </c>
      <c r="DI28">
        <v>0.35156393514690298</v>
      </c>
      <c r="DJ28">
        <v>0.142855871422915</v>
      </c>
      <c r="DK28">
        <v>1</v>
      </c>
      <c r="DL28">
        <v>2</v>
      </c>
      <c r="DM28">
        <v>2</v>
      </c>
      <c r="DN28" t="s">
        <v>355</v>
      </c>
      <c r="DO28">
        <v>3.1610399999999998</v>
      </c>
      <c r="DP28">
        <v>2.8344399999999998</v>
      </c>
      <c r="DQ28">
        <v>9.6857399999999996E-2</v>
      </c>
      <c r="DR28">
        <v>9.7891800000000001E-2</v>
      </c>
      <c r="DS28">
        <v>8.1889900000000002E-2</v>
      </c>
      <c r="DT28">
        <v>7.9053300000000007E-2</v>
      </c>
      <c r="DU28">
        <v>28849.9</v>
      </c>
      <c r="DV28">
        <v>30477.200000000001</v>
      </c>
      <c r="DW28">
        <v>29655.9</v>
      </c>
      <c r="DX28">
        <v>31473.8</v>
      </c>
      <c r="DY28">
        <v>35630.6</v>
      </c>
      <c r="DZ28">
        <v>38014.699999999997</v>
      </c>
      <c r="EA28">
        <v>40656.300000000003</v>
      </c>
      <c r="EB28">
        <v>43688.3</v>
      </c>
      <c r="EC28">
        <v>2.3198500000000002</v>
      </c>
      <c r="ED28">
        <v>1.9560500000000001</v>
      </c>
      <c r="EE28">
        <v>0.157308</v>
      </c>
      <c r="EF28">
        <v>0</v>
      </c>
      <c r="EG28">
        <v>14.348000000000001</v>
      </c>
      <c r="EH28">
        <v>999.9</v>
      </c>
      <c r="EI28">
        <v>63.362000000000002</v>
      </c>
      <c r="EJ28">
        <v>17.742999999999999</v>
      </c>
      <c r="EK28">
        <v>12.6814</v>
      </c>
      <c r="EL28">
        <v>61.274999999999999</v>
      </c>
      <c r="EM28">
        <v>25.933499999999999</v>
      </c>
      <c r="EN28">
        <v>1</v>
      </c>
      <c r="EO28">
        <v>-0.55477600000000005</v>
      </c>
      <c r="EP28">
        <v>-0.64743200000000001</v>
      </c>
      <c r="EQ28">
        <v>20.299700000000001</v>
      </c>
      <c r="ER28">
        <v>5.2413999999999996</v>
      </c>
      <c r="ES28">
        <v>11.8302</v>
      </c>
      <c r="ET28">
        <v>4.9831500000000002</v>
      </c>
      <c r="EU28">
        <v>3.2989999999999999</v>
      </c>
      <c r="EV28">
        <v>2247.6999999999998</v>
      </c>
      <c r="EW28">
        <v>124.3</v>
      </c>
      <c r="EX28">
        <v>1041.4000000000001</v>
      </c>
      <c r="EY28">
        <v>17.100000000000001</v>
      </c>
      <c r="EZ28">
        <v>1.8731500000000001</v>
      </c>
      <c r="FA28">
        <v>1.8787499999999999</v>
      </c>
      <c r="FB28">
        <v>1.8791199999999999</v>
      </c>
      <c r="FC28">
        <v>1.87971</v>
      </c>
      <c r="FD28">
        <v>1.87744</v>
      </c>
      <c r="FE28">
        <v>1.8766799999999999</v>
      </c>
      <c r="FF28">
        <v>1.8772200000000001</v>
      </c>
      <c r="FG28">
        <v>1.87483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-0.95499999999999996</v>
      </c>
      <c r="FV28">
        <v>7.6899999999999996E-2</v>
      </c>
      <c r="FW28">
        <v>-0.95648829297897997</v>
      </c>
      <c r="FX28">
        <v>1.4527828764109799E-4</v>
      </c>
      <c r="FY28">
        <v>-4.3579519040863002E-7</v>
      </c>
      <c r="FZ28">
        <v>2.0799061152897499E-10</v>
      </c>
      <c r="GA28">
        <v>7.6930000000002594E-2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12.9</v>
      </c>
      <c r="GJ28">
        <v>12.9</v>
      </c>
      <c r="GK28">
        <v>1.03149</v>
      </c>
      <c r="GL28">
        <v>2.47681</v>
      </c>
      <c r="GM28">
        <v>1.54541</v>
      </c>
      <c r="GN28">
        <v>2.3022499999999999</v>
      </c>
      <c r="GO28">
        <v>1.5979000000000001</v>
      </c>
      <c r="GP28">
        <v>2.3913600000000002</v>
      </c>
      <c r="GQ28">
        <v>21.499500000000001</v>
      </c>
      <c r="GR28">
        <v>15.086399999999999</v>
      </c>
      <c r="GS28">
        <v>18</v>
      </c>
      <c r="GT28">
        <v>633.654</v>
      </c>
      <c r="GU28">
        <v>435.13600000000002</v>
      </c>
      <c r="GV28">
        <v>16.9999</v>
      </c>
      <c r="GW28">
        <v>19.2347</v>
      </c>
      <c r="GX28">
        <v>30.0002</v>
      </c>
      <c r="GY28">
        <v>19.6629</v>
      </c>
      <c r="GZ28">
        <v>19.6511</v>
      </c>
      <c r="HA28">
        <v>20.7044</v>
      </c>
      <c r="HB28">
        <v>-30</v>
      </c>
      <c r="HC28">
        <v>-30</v>
      </c>
      <c r="HD28">
        <v>17</v>
      </c>
      <c r="HE28">
        <v>404.84100000000001</v>
      </c>
      <c r="HF28">
        <v>0</v>
      </c>
      <c r="HG28">
        <v>100.901</v>
      </c>
      <c r="HH28">
        <v>101.227</v>
      </c>
    </row>
    <row r="29" spans="1:216" x14ac:dyDescent="0.2">
      <c r="A29">
        <v>11</v>
      </c>
      <c r="B29">
        <v>1689197218</v>
      </c>
      <c r="C29">
        <v>610</v>
      </c>
      <c r="D29" t="s">
        <v>377</v>
      </c>
      <c r="E29" t="s">
        <v>378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1689197218</v>
      </c>
      <c r="M29">
        <f t="shared" si="0"/>
        <v>9.4417482363375667E-4</v>
      </c>
      <c r="N29">
        <f t="shared" si="1"/>
        <v>0.94417482363375671</v>
      </c>
      <c r="O29">
        <f t="shared" si="2"/>
        <v>3.8041889390106274</v>
      </c>
      <c r="P29">
        <f t="shared" si="3"/>
        <v>400.04700000000003</v>
      </c>
      <c r="Q29">
        <f t="shared" si="4"/>
        <v>361.24341088161952</v>
      </c>
      <c r="R29">
        <f t="shared" si="5"/>
        <v>36.819807264034658</v>
      </c>
      <c r="S29">
        <f t="shared" si="6"/>
        <v>40.774870884447004</v>
      </c>
      <c r="T29">
        <f t="shared" si="7"/>
        <v>0.17623011477161049</v>
      </c>
      <c r="U29">
        <f t="shared" si="8"/>
        <v>3.1552729195596894</v>
      </c>
      <c r="V29">
        <f t="shared" si="9"/>
        <v>0.17093886483519663</v>
      </c>
      <c r="W29">
        <f t="shared" si="10"/>
        <v>0.10729895489880176</v>
      </c>
      <c r="X29">
        <f t="shared" si="11"/>
        <v>29.773416685085813</v>
      </c>
      <c r="Y29">
        <f t="shared" si="12"/>
        <v>17.076315746404802</v>
      </c>
      <c r="Z29">
        <f t="shared" si="13"/>
        <v>17.076315746404802</v>
      </c>
      <c r="AA29">
        <f t="shared" si="14"/>
        <v>1.9539855157006296</v>
      </c>
      <c r="AB29">
        <f t="shared" si="15"/>
        <v>71.364753316360108</v>
      </c>
      <c r="AC29">
        <f t="shared" si="16"/>
        <v>1.4002687963782001</v>
      </c>
      <c r="AD29">
        <f t="shared" si="17"/>
        <v>1.9621293864364744</v>
      </c>
      <c r="AE29">
        <f t="shared" si="18"/>
        <v>0.5537167193224295</v>
      </c>
      <c r="AF29">
        <f t="shared" si="19"/>
        <v>-41.638109722248672</v>
      </c>
      <c r="AG29">
        <f t="shared" si="20"/>
        <v>11.173356163260825</v>
      </c>
      <c r="AH29">
        <f t="shared" si="21"/>
        <v>0.69110214525153402</v>
      </c>
      <c r="AI29">
        <f t="shared" si="22"/>
        <v>-2.3472865049889435E-4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55517.968582354748</v>
      </c>
      <c r="AO29">
        <f t="shared" si="26"/>
        <v>180.024</v>
      </c>
      <c r="AP29">
        <f t="shared" si="27"/>
        <v>151.75984201299781</v>
      </c>
      <c r="AQ29">
        <f t="shared" si="28"/>
        <v>0.84299783369438419</v>
      </c>
      <c r="AR29">
        <f t="shared" si="29"/>
        <v>0.16538581903016161</v>
      </c>
      <c r="AS29">
        <v>1689197218</v>
      </c>
      <c r="AT29">
        <v>400.04700000000003</v>
      </c>
      <c r="AU29">
        <v>403.584</v>
      </c>
      <c r="AV29">
        <v>13.738200000000001</v>
      </c>
      <c r="AW29">
        <v>12.9506</v>
      </c>
      <c r="AX29">
        <v>401.00200000000001</v>
      </c>
      <c r="AY29">
        <v>13.661300000000001</v>
      </c>
      <c r="AZ29">
        <v>600.15099999999995</v>
      </c>
      <c r="BA29">
        <v>101.825</v>
      </c>
      <c r="BB29">
        <v>0.100201</v>
      </c>
      <c r="BC29">
        <v>17.141999999999999</v>
      </c>
      <c r="BD29">
        <v>16.904499999999999</v>
      </c>
      <c r="BE29">
        <v>999.9</v>
      </c>
      <c r="BF29">
        <v>0</v>
      </c>
      <c r="BG29">
        <v>0</v>
      </c>
      <c r="BH29">
        <v>9971.25</v>
      </c>
      <c r="BI29">
        <v>0</v>
      </c>
      <c r="BJ29">
        <v>0.79369000000000001</v>
      </c>
      <c r="BK29">
        <v>-3.53668</v>
      </c>
      <c r="BL29">
        <v>405.62</v>
      </c>
      <c r="BM29">
        <v>408.87900000000002</v>
      </c>
      <c r="BN29">
        <v>0.787609</v>
      </c>
      <c r="BO29">
        <v>403.584</v>
      </c>
      <c r="BP29">
        <v>12.9506</v>
      </c>
      <c r="BQ29">
        <v>1.39889</v>
      </c>
      <c r="BR29">
        <v>1.3186899999999999</v>
      </c>
      <c r="BS29">
        <v>11.9056</v>
      </c>
      <c r="BT29">
        <v>11.0136</v>
      </c>
      <c r="BU29">
        <v>180.024</v>
      </c>
      <c r="BV29">
        <v>0.90007499999999996</v>
      </c>
      <c r="BW29">
        <v>9.9924899999999997E-2</v>
      </c>
      <c r="BX29">
        <v>0</v>
      </c>
      <c r="BY29">
        <v>2.7134999999999998</v>
      </c>
      <c r="BZ29">
        <v>0</v>
      </c>
      <c r="CA29">
        <v>787.28399999999999</v>
      </c>
      <c r="CB29">
        <v>1720.22</v>
      </c>
      <c r="CC29">
        <v>31.312000000000001</v>
      </c>
      <c r="CD29">
        <v>35</v>
      </c>
      <c r="CE29">
        <v>34.125</v>
      </c>
      <c r="CF29">
        <v>33.561999999999998</v>
      </c>
      <c r="CG29">
        <v>31.625</v>
      </c>
      <c r="CH29">
        <v>162.04</v>
      </c>
      <c r="CI29">
        <v>17.989999999999998</v>
      </c>
      <c r="CJ29">
        <v>0</v>
      </c>
      <c r="CK29">
        <v>1689197219.2</v>
      </c>
      <c r="CL29">
        <v>0</v>
      </c>
      <c r="CM29">
        <v>1689196384</v>
      </c>
      <c r="CN29" t="s">
        <v>354</v>
      </c>
      <c r="CO29">
        <v>1689196384</v>
      </c>
      <c r="CP29">
        <v>1689196382</v>
      </c>
      <c r="CQ29">
        <v>21</v>
      </c>
      <c r="CR29">
        <v>0.245</v>
      </c>
      <c r="CS29">
        <v>4.0000000000000001E-3</v>
      </c>
      <c r="CT29">
        <v>-0.95599999999999996</v>
      </c>
      <c r="CU29">
        <v>7.6999999999999999E-2</v>
      </c>
      <c r="CV29">
        <v>411</v>
      </c>
      <c r="CW29">
        <v>13</v>
      </c>
      <c r="CX29">
        <v>0.18</v>
      </c>
      <c r="CY29">
        <v>0.09</v>
      </c>
      <c r="CZ29">
        <v>4.8162401368793901</v>
      </c>
      <c r="DA29">
        <v>-0.232807398932902</v>
      </c>
      <c r="DB29">
        <v>9.0396039790223301E-2</v>
      </c>
      <c r="DC29">
        <v>1</v>
      </c>
      <c r="DD29">
        <v>403.66471428571401</v>
      </c>
      <c r="DE29">
        <v>-0.61714285714306105</v>
      </c>
      <c r="DF29">
        <v>7.6487249393135198E-2</v>
      </c>
      <c r="DG29">
        <v>-1</v>
      </c>
      <c r="DH29">
        <v>180.01590476190501</v>
      </c>
      <c r="DI29">
        <v>-0.14309488933155701</v>
      </c>
      <c r="DJ29">
        <v>6.3118109062375499E-2</v>
      </c>
      <c r="DK29">
        <v>1</v>
      </c>
      <c r="DL29">
        <v>2</v>
      </c>
      <c r="DM29">
        <v>2</v>
      </c>
      <c r="DN29" t="s">
        <v>355</v>
      </c>
      <c r="DO29">
        <v>3.1612300000000002</v>
      </c>
      <c r="DP29">
        <v>2.8342700000000001</v>
      </c>
      <c r="DQ29">
        <v>9.6852900000000006E-2</v>
      </c>
      <c r="DR29">
        <v>9.7662299999999994E-2</v>
      </c>
      <c r="DS29">
        <v>8.1803500000000001E-2</v>
      </c>
      <c r="DT29">
        <v>7.9079399999999994E-2</v>
      </c>
      <c r="DU29">
        <v>28850.2</v>
      </c>
      <c r="DV29">
        <v>30485.3</v>
      </c>
      <c r="DW29">
        <v>29656.1</v>
      </c>
      <c r="DX29">
        <v>31474.2</v>
      </c>
      <c r="DY29">
        <v>35634.400000000001</v>
      </c>
      <c r="DZ29">
        <v>38014.6</v>
      </c>
      <c r="EA29">
        <v>40656.699999999997</v>
      </c>
      <c r="EB29">
        <v>43689.5</v>
      </c>
      <c r="EC29">
        <v>2.3201700000000001</v>
      </c>
      <c r="ED29">
        <v>1.95583</v>
      </c>
      <c r="EE29">
        <v>0.15376500000000001</v>
      </c>
      <c r="EF29">
        <v>0</v>
      </c>
      <c r="EG29">
        <v>14.3421</v>
      </c>
      <c r="EH29">
        <v>999.9</v>
      </c>
      <c r="EI29">
        <v>63.338000000000001</v>
      </c>
      <c r="EJ29">
        <v>17.763000000000002</v>
      </c>
      <c r="EK29">
        <v>12.694000000000001</v>
      </c>
      <c r="EL29">
        <v>61.924999999999997</v>
      </c>
      <c r="EM29">
        <v>25.4968</v>
      </c>
      <c r="EN29">
        <v>1</v>
      </c>
      <c r="EO29">
        <v>-0.55524399999999996</v>
      </c>
      <c r="EP29">
        <v>-0.66252699999999998</v>
      </c>
      <c r="EQ29">
        <v>20.3002</v>
      </c>
      <c r="ER29">
        <v>5.2461900000000004</v>
      </c>
      <c r="ES29">
        <v>11.8302</v>
      </c>
      <c r="ET29">
        <v>4.9827500000000002</v>
      </c>
      <c r="EU29">
        <v>3.2989999999999999</v>
      </c>
      <c r="EV29">
        <v>2247.6999999999998</v>
      </c>
      <c r="EW29">
        <v>124.3</v>
      </c>
      <c r="EX29">
        <v>1042.5999999999999</v>
      </c>
      <c r="EY29">
        <v>17.100000000000001</v>
      </c>
      <c r="EZ29">
        <v>1.8730899999999999</v>
      </c>
      <c r="FA29">
        <v>1.87873</v>
      </c>
      <c r="FB29">
        <v>1.8791100000000001</v>
      </c>
      <c r="FC29">
        <v>1.87967</v>
      </c>
      <c r="FD29">
        <v>1.8774</v>
      </c>
      <c r="FE29">
        <v>1.8766700000000001</v>
      </c>
      <c r="FF29">
        <v>1.8771599999999999</v>
      </c>
      <c r="FG29">
        <v>1.87477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-0.95499999999999996</v>
      </c>
      <c r="FV29">
        <v>7.6899999999999996E-2</v>
      </c>
      <c r="FW29">
        <v>-0.95648829297897997</v>
      </c>
      <c r="FX29">
        <v>1.4527828764109799E-4</v>
      </c>
      <c r="FY29">
        <v>-4.3579519040863002E-7</v>
      </c>
      <c r="FZ29">
        <v>2.0799061152897499E-10</v>
      </c>
      <c r="GA29">
        <v>7.6930000000002594E-2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13.9</v>
      </c>
      <c r="GJ29">
        <v>13.9</v>
      </c>
      <c r="GK29">
        <v>1.02905</v>
      </c>
      <c r="GL29">
        <v>2.48047</v>
      </c>
      <c r="GM29">
        <v>1.54541</v>
      </c>
      <c r="GN29">
        <v>2.3010299999999999</v>
      </c>
      <c r="GO29">
        <v>1.5979000000000001</v>
      </c>
      <c r="GP29">
        <v>2.36694</v>
      </c>
      <c r="GQ29">
        <v>21.519600000000001</v>
      </c>
      <c r="GR29">
        <v>15.068899999999999</v>
      </c>
      <c r="GS29">
        <v>18</v>
      </c>
      <c r="GT29">
        <v>633.88099999999997</v>
      </c>
      <c r="GU29">
        <v>434.98599999999999</v>
      </c>
      <c r="GV29">
        <v>16.999300000000002</v>
      </c>
      <c r="GW29">
        <v>19.228100000000001</v>
      </c>
      <c r="GX29">
        <v>30.0001</v>
      </c>
      <c r="GY29">
        <v>19.662400000000002</v>
      </c>
      <c r="GZ29">
        <v>19.6494</v>
      </c>
      <c r="HA29">
        <v>20.6557</v>
      </c>
      <c r="HB29">
        <v>-30</v>
      </c>
      <c r="HC29">
        <v>-30</v>
      </c>
      <c r="HD29">
        <v>17</v>
      </c>
      <c r="HE29">
        <v>403.55399999999997</v>
      </c>
      <c r="HF29">
        <v>0</v>
      </c>
      <c r="HG29">
        <v>100.902</v>
      </c>
      <c r="HH29">
        <v>101.229</v>
      </c>
    </row>
    <row r="30" spans="1:216" x14ac:dyDescent="0.2">
      <c r="A30">
        <v>12</v>
      </c>
      <c r="B30">
        <v>1689197279</v>
      </c>
      <c r="C30">
        <v>671</v>
      </c>
      <c r="D30" t="s">
        <v>379</v>
      </c>
      <c r="E30" t="s">
        <v>380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1689197279</v>
      </c>
      <c r="M30">
        <f t="shared" si="0"/>
        <v>9.2250908465478455E-4</v>
      </c>
      <c r="N30">
        <f t="shared" si="1"/>
        <v>0.92250908465478454</v>
      </c>
      <c r="O30">
        <f t="shared" si="2"/>
        <v>2.5648679455071899</v>
      </c>
      <c r="P30">
        <f t="shared" si="3"/>
        <v>400.02</v>
      </c>
      <c r="Q30">
        <f t="shared" si="4"/>
        <v>372.77575629613852</v>
      </c>
      <c r="R30">
        <f t="shared" si="5"/>
        <v>37.995835707201628</v>
      </c>
      <c r="S30">
        <f t="shared" si="6"/>
        <v>40.772753975771991</v>
      </c>
      <c r="T30">
        <f t="shared" si="7"/>
        <v>0.17609066678597624</v>
      </c>
      <c r="U30">
        <f t="shared" si="8"/>
        <v>3.1678270451283654</v>
      </c>
      <c r="V30">
        <f t="shared" si="9"/>
        <v>0.17082791518037796</v>
      </c>
      <c r="W30">
        <f t="shared" si="10"/>
        <v>0.10722718274525112</v>
      </c>
      <c r="X30">
        <f t="shared" si="11"/>
        <v>20.681068449260295</v>
      </c>
      <c r="Y30">
        <f t="shared" si="12"/>
        <v>16.964777952077938</v>
      </c>
      <c r="Z30">
        <f t="shared" si="13"/>
        <v>16.964777952077938</v>
      </c>
      <c r="AA30">
        <f t="shared" si="14"/>
        <v>1.940224429936191</v>
      </c>
      <c r="AB30">
        <f t="shared" si="15"/>
        <v>71.593180839070698</v>
      </c>
      <c r="AC30">
        <f t="shared" si="16"/>
        <v>1.3988126687098199</v>
      </c>
      <c r="AD30">
        <f t="shared" si="17"/>
        <v>1.9538350612666768</v>
      </c>
      <c r="AE30">
        <f t="shared" si="18"/>
        <v>0.54141176122637114</v>
      </c>
      <c r="AF30">
        <f t="shared" si="19"/>
        <v>-40.682650633275998</v>
      </c>
      <c r="AG30">
        <f t="shared" si="20"/>
        <v>18.841228679695266</v>
      </c>
      <c r="AH30">
        <f t="shared" si="21"/>
        <v>1.1596917095609813</v>
      </c>
      <c r="AI30">
        <f t="shared" si="22"/>
        <v>-6.6179475945560284E-4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55872.317740743711</v>
      </c>
      <c r="AO30">
        <f t="shared" si="26"/>
        <v>125.04600000000001</v>
      </c>
      <c r="AP30">
        <f t="shared" si="27"/>
        <v>105.41362800479808</v>
      </c>
      <c r="AQ30">
        <f t="shared" si="28"/>
        <v>0.84299880047980802</v>
      </c>
      <c r="AR30">
        <f t="shared" si="29"/>
        <v>0.16538768492602957</v>
      </c>
      <c r="AS30">
        <v>1689197279</v>
      </c>
      <c r="AT30">
        <v>400.02</v>
      </c>
      <c r="AU30">
        <v>402.50099999999998</v>
      </c>
      <c r="AV30">
        <v>13.723699999999999</v>
      </c>
      <c r="AW30">
        <v>12.9543</v>
      </c>
      <c r="AX30">
        <v>400.97500000000002</v>
      </c>
      <c r="AY30">
        <v>13.646699999999999</v>
      </c>
      <c r="AZ30">
        <v>600.25900000000001</v>
      </c>
      <c r="BA30">
        <v>101.827</v>
      </c>
      <c r="BB30">
        <v>9.9788600000000005E-2</v>
      </c>
      <c r="BC30">
        <v>17.075099999999999</v>
      </c>
      <c r="BD30">
        <v>16.828099999999999</v>
      </c>
      <c r="BE30">
        <v>999.9</v>
      </c>
      <c r="BF30">
        <v>0</v>
      </c>
      <c r="BG30">
        <v>0</v>
      </c>
      <c r="BH30">
        <v>10035</v>
      </c>
      <c r="BI30">
        <v>0</v>
      </c>
      <c r="BJ30">
        <v>0.79369000000000001</v>
      </c>
      <c r="BK30">
        <v>-2.4815999999999998</v>
      </c>
      <c r="BL30">
        <v>405.58600000000001</v>
      </c>
      <c r="BM30">
        <v>407.78399999999999</v>
      </c>
      <c r="BN30">
        <v>0.76935799999999999</v>
      </c>
      <c r="BO30">
        <v>402.50099999999998</v>
      </c>
      <c r="BP30">
        <v>12.9543</v>
      </c>
      <c r="BQ30">
        <v>1.39744</v>
      </c>
      <c r="BR30">
        <v>1.3190999999999999</v>
      </c>
      <c r="BS30">
        <v>11.889900000000001</v>
      </c>
      <c r="BT30">
        <v>11.0183</v>
      </c>
      <c r="BU30">
        <v>125.04600000000001</v>
      </c>
      <c r="BV30">
        <v>0.900065</v>
      </c>
      <c r="BW30">
        <v>9.9935099999999999E-2</v>
      </c>
      <c r="BX30">
        <v>0</v>
      </c>
      <c r="BY30">
        <v>2.5691999999999999</v>
      </c>
      <c r="BZ30">
        <v>0</v>
      </c>
      <c r="CA30">
        <v>607.09100000000001</v>
      </c>
      <c r="CB30">
        <v>1194.8800000000001</v>
      </c>
      <c r="CC30">
        <v>30.812000000000001</v>
      </c>
      <c r="CD30">
        <v>34.686999999999998</v>
      </c>
      <c r="CE30">
        <v>33.75</v>
      </c>
      <c r="CF30">
        <v>33.25</v>
      </c>
      <c r="CG30">
        <v>31.25</v>
      </c>
      <c r="CH30">
        <v>112.55</v>
      </c>
      <c r="CI30">
        <v>12.5</v>
      </c>
      <c r="CJ30">
        <v>0</v>
      </c>
      <c r="CK30">
        <v>1689197280.4000001</v>
      </c>
      <c r="CL30">
        <v>0</v>
      </c>
      <c r="CM30">
        <v>1689196384</v>
      </c>
      <c r="CN30" t="s">
        <v>354</v>
      </c>
      <c r="CO30">
        <v>1689196384</v>
      </c>
      <c r="CP30">
        <v>1689196382</v>
      </c>
      <c r="CQ30">
        <v>21</v>
      </c>
      <c r="CR30">
        <v>0.245</v>
      </c>
      <c r="CS30">
        <v>4.0000000000000001E-3</v>
      </c>
      <c r="CT30">
        <v>-0.95599999999999996</v>
      </c>
      <c r="CU30">
        <v>7.6999999999999999E-2</v>
      </c>
      <c r="CV30">
        <v>411</v>
      </c>
      <c r="CW30">
        <v>13</v>
      </c>
      <c r="CX30">
        <v>0.18</v>
      </c>
      <c r="CY30">
        <v>0.09</v>
      </c>
      <c r="CZ30">
        <v>3.1853371579082999</v>
      </c>
      <c r="DA30">
        <v>0.69892260904492698</v>
      </c>
      <c r="DB30">
        <v>9.3978869962433598E-2</v>
      </c>
      <c r="DC30">
        <v>1</v>
      </c>
      <c r="DD30">
        <v>402.5342</v>
      </c>
      <c r="DE30">
        <v>-0.10989473684223899</v>
      </c>
      <c r="DF30">
        <v>3.9692064698123697E-2</v>
      </c>
      <c r="DG30">
        <v>-1</v>
      </c>
      <c r="DH30">
        <v>125.01180952381</v>
      </c>
      <c r="DI30">
        <v>-2.90863087183631E-2</v>
      </c>
      <c r="DJ30">
        <v>8.8378309689555498E-2</v>
      </c>
      <c r="DK30">
        <v>1</v>
      </c>
      <c r="DL30">
        <v>2</v>
      </c>
      <c r="DM30">
        <v>2</v>
      </c>
      <c r="DN30" t="s">
        <v>355</v>
      </c>
      <c r="DO30">
        <v>3.16147</v>
      </c>
      <c r="DP30">
        <v>2.8344200000000002</v>
      </c>
      <c r="DQ30">
        <v>9.6851199999999998E-2</v>
      </c>
      <c r="DR30">
        <v>9.7466999999999998E-2</v>
      </c>
      <c r="DS30">
        <v>8.1740400000000005E-2</v>
      </c>
      <c r="DT30">
        <v>7.90989E-2</v>
      </c>
      <c r="DU30">
        <v>28850.5</v>
      </c>
      <c r="DV30">
        <v>30492.1</v>
      </c>
      <c r="DW30">
        <v>29656.3</v>
      </c>
      <c r="DX30">
        <v>31474.3</v>
      </c>
      <c r="DY30">
        <v>35636.300000000003</v>
      </c>
      <c r="DZ30">
        <v>38013</v>
      </c>
      <c r="EA30">
        <v>40656</v>
      </c>
      <c r="EB30">
        <v>43688.6</v>
      </c>
      <c r="EC30">
        <v>2.3197800000000002</v>
      </c>
      <c r="ED30">
        <v>1.95618</v>
      </c>
      <c r="EE30">
        <v>0.155415</v>
      </c>
      <c r="EF30">
        <v>0</v>
      </c>
      <c r="EG30">
        <v>14.2378</v>
      </c>
      <c r="EH30">
        <v>999.9</v>
      </c>
      <c r="EI30">
        <v>63.319000000000003</v>
      </c>
      <c r="EJ30">
        <v>17.792999999999999</v>
      </c>
      <c r="EK30">
        <v>12.712899999999999</v>
      </c>
      <c r="EL30">
        <v>61.494999999999997</v>
      </c>
      <c r="EM30">
        <v>25.340499999999999</v>
      </c>
      <c r="EN30">
        <v>1</v>
      </c>
      <c r="EO30">
        <v>-0.55574699999999999</v>
      </c>
      <c r="EP30">
        <v>-0.70133999999999996</v>
      </c>
      <c r="EQ30">
        <v>20.300599999999999</v>
      </c>
      <c r="ER30">
        <v>5.2469400000000004</v>
      </c>
      <c r="ES30">
        <v>11.8302</v>
      </c>
      <c r="ET30">
        <v>4.9836499999999999</v>
      </c>
      <c r="EU30">
        <v>3.2989999999999999</v>
      </c>
      <c r="EV30">
        <v>2247.6999999999998</v>
      </c>
      <c r="EW30">
        <v>124.3</v>
      </c>
      <c r="EX30">
        <v>1044.2</v>
      </c>
      <c r="EY30">
        <v>17.2</v>
      </c>
      <c r="EZ30">
        <v>1.8731500000000001</v>
      </c>
      <c r="FA30">
        <v>1.87876</v>
      </c>
      <c r="FB30">
        <v>1.8791199999999999</v>
      </c>
      <c r="FC30">
        <v>1.8797200000000001</v>
      </c>
      <c r="FD30">
        <v>1.87744</v>
      </c>
      <c r="FE30">
        <v>1.8766799999999999</v>
      </c>
      <c r="FF30">
        <v>1.8771800000000001</v>
      </c>
      <c r="FG30">
        <v>1.87483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-0.95499999999999996</v>
      </c>
      <c r="FV30">
        <v>7.6999999999999999E-2</v>
      </c>
      <c r="FW30">
        <v>-0.95648829297897997</v>
      </c>
      <c r="FX30">
        <v>1.4527828764109799E-4</v>
      </c>
      <c r="FY30">
        <v>-4.3579519040863002E-7</v>
      </c>
      <c r="FZ30">
        <v>2.0799061152897499E-10</v>
      </c>
      <c r="GA30">
        <v>7.6930000000002594E-2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14.9</v>
      </c>
      <c r="GJ30">
        <v>14.9</v>
      </c>
      <c r="GK30">
        <v>1.02661</v>
      </c>
      <c r="GL30">
        <v>2.47803</v>
      </c>
      <c r="GM30">
        <v>1.54541</v>
      </c>
      <c r="GN30">
        <v>2.3022499999999999</v>
      </c>
      <c r="GO30">
        <v>1.5979000000000001</v>
      </c>
      <c r="GP30">
        <v>2.35107</v>
      </c>
      <c r="GQ30">
        <v>21.5397</v>
      </c>
      <c r="GR30">
        <v>15.0602</v>
      </c>
      <c r="GS30">
        <v>18</v>
      </c>
      <c r="GT30">
        <v>633.53399999999999</v>
      </c>
      <c r="GU30">
        <v>435.16399999999999</v>
      </c>
      <c r="GV30">
        <v>16.999600000000001</v>
      </c>
      <c r="GW30">
        <v>19.2181</v>
      </c>
      <c r="GX30">
        <v>30.0001</v>
      </c>
      <c r="GY30">
        <v>19.657800000000002</v>
      </c>
      <c r="GZ30">
        <v>19.646000000000001</v>
      </c>
      <c r="HA30">
        <v>20.6038</v>
      </c>
      <c r="HB30">
        <v>-30</v>
      </c>
      <c r="HC30">
        <v>-30</v>
      </c>
      <c r="HD30">
        <v>17</v>
      </c>
      <c r="HE30">
        <v>402.44200000000001</v>
      </c>
      <c r="HF30">
        <v>0</v>
      </c>
      <c r="HG30">
        <v>100.901</v>
      </c>
      <c r="HH30">
        <v>101.22799999999999</v>
      </c>
    </row>
    <row r="31" spans="1:216" x14ac:dyDescent="0.2">
      <c r="A31">
        <v>13</v>
      </c>
      <c r="B31">
        <v>1689197340</v>
      </c>
      <c r="C31">
        <v>732</v>
      </c>
      <c r="D31" t="s">
        <v>381</v>
      </c>
      <c r="E31" t="s">
        <v>382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1689197340</v>
      </c>
      <c r="M31">
        <f t="shared" si="0"/>
        <v>9.2941054862204003E-4</v>
      </c>
      <c r="N31">
        <f t="shared" si="1"/>
        <v>0.92941054862203998</v>
      </c>
      <c r="O31">
        <f t="shared" si="2"/>
        <v>1.8872178782156153</v>
      </c>
      <c r="P31">
        <f t="shared" si="3"/>
        <v>400.012</v>
      </c>
      <c r="Q31">
        <f t="shared" si="4"/>
        <v>379.60370525394114</v>
      </c>
      <c r="R31">
        <f t="shared" si="5"/>
        <v>38.691906723807506</v>
      </c>
      <c r="S31">
        <f t="shared" si="6"/>
        <v>40.772065125259999</v>
      </c>
      <c r="T31">
        <f t="shared" si="7"/>
        <v>0.18116238218443598</v>
      </c>
      <c r="U31">
        <f t="shared" si="8"/>
        <v>3.1582608221053423</v>
      </c>
      <c r="V31">
        <f t="shared" si="9"/>
        <v>0.17558097169326656</v>
      </c>
      <c r="W31">
        <f t="shared" si="10"/>
        <v>0.11022525087830934</v>
      </c>
      <c r="X31">
        <f t="shared" si="11"/>
        <v>16.505574845410823</v>
      </c>
      <c r="Y31">
        <f t="shared" si="12"/>
        <v>16.821473769570339</v>
      </c>
      <c r="Z31">
        <f t="shared" si="13"/>
        <v>16.821473769570339</v>
      </c>
      <c r="AA31">
        <f t="shared" si="14"/>
        <v>1.922669026469255</v>
      </c>
      <c r="AB31">
        <f t="shared" si="15"/>
        <v>71.775287311479261</v>
      </c>
      <c r="AC31">
        <f t="shared" si="16"/>
        <v>1.3919063531695002</v>
      </c>
      <c r="AD31">
        <f t="shared" si="17"/>
        <v>1.9392557038874967</v>
      </c>
      <c r="AE31">
        <f t="shared" si="18"/>
        <v>0.53076267329975479</v>
      </c>
      <c r="AF31">
        <f t="shared" si="19"/>
        <v>-40.987005194231962</v>
      </c>
      <c r="AG31">
        <f t="shared" si="20"/>
        <v>23.058774724485289</v>
      </c>
      <c r="AH31">
        <f t="shared" si="21"/>
        <v>1.4216592439852291</v>
      </c>
      <c r="AI31">
        <f t="shared" si="22"/>
        <v>-9.9638035062099561E-4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55634.697376734708</v>
      </c>
      <c r="AO31">
        <f t="shared" si="26"/>
        <v>99.790899999999993</v>
      </c>
      <c r="AP31">
        <f t="shared" si="27"/>
        <v>84.124328645290575</v>
      </c>
      <c r="AQ31">
        <f t="shared" si="28"/>
        <v>0.84300601202404812</v>
      </c>
      <c r="AR31">
        <f t="shared" si="29"/>
        <v>0.16540160320641284</v>
      </c>
      <c r="AS31">
        <v>1689197340</v>
      </c>
      <c r="AT31">
        <v>400.012</v>
      </c>
      <c r="AU31">
        <v>401.923</v>
      </c>
      <c r="AV31">
        <v>13.655900000000001</v>
      </c>
      <c r="AW31">
        <v>12.8804</v>
      </c>
      <c r="AX31">
        <v>400.96699999999998</v>
      </c>
      <c r="AY31">
        <v>13.579000000000001</v>
      </c>
      <c r="AZ31">
        <v>600.03399999999999</v>
      </c>
      <c r="BA31">
        <v>101.827</v>
      </c>
      <c r="BB31">
        <v>0.100105</v>
      </c>
      <c r="BC31">
        <v>16.956900000000001</v>
      </c>
      <c r="BD31">
        <v>16.718399999999999</v>
      </c>
      <c r="BE31">
        <v>999.9</v>
      </c>
      <c r="BF31">
        <v>0</v>
      </c>
      <c r="BG31">
        <v>0</v>
      </c>
      <c r="BH31">
        <v>9986.25</v>
      </c>
      <c r="BI31">
        <v>0</v>
      </c>
      <c r="BJ31">
        <v>0.79369000000000001</v>
      </c>
      <c r="BK31">
        <v>-1.9112899999999999</v>
      </c>
      <c r="BL31">
        <v>405.55</v>
      </c>
      <c r="BM31">
        <v>407.16800000000001</v>
      </c>
      <c r="BN31">
        <v>0.77548799999999996</v>
      </c>
      <c r="BO31">
        <v>401.923</v>
      </c>
      <c r="BP31">
        <v>12.8804</v>
      </c>
      <c r="BQ31">
        <v>1.3905400000000001</v>
      </c>
      <c r="BR31">
        <v>1.3115699999999999</v>
      </c>
      <c r="BS31">
        <v>11.8148</v>
      </c>
      <c r="BT31">
        <v>10.9321</v>
      </c>
      <c r="BU31">
        <v>99.790899999999993</v>
      </c>
      <c r="BV31">
        <v>0.89983900000000006</v>
      </c>
      <c r="BW31">
        <v>0.100161</v>
      </c>
      <c r="BX31">
        <v>0</v>
      </c>
      <c r="BY31">
        <v>2.5015999999999998</v>
      </c>
      <c r="BZ31">
        <v>0</v>
      </c>
      <c r="CA31">
        <v>526.41800000000001</v>
      </c>
      <c r="CB31">
        <v>953.50300000000004</v>
      </c>
      <c r="CC31">
        <v>30.375</v>
      </c>
      <c r="CD31">
        <v>34.311999999999998</v>
      </c>
      <c r="CE31">
        <v>33.25</v>
      </c>
      <c r="CF31">
        <v>32.936999999999998</v>
      </c>
      <c r="CG31">
        <v>30.812000000000001</v>
      </c>
      <c r="CH31">
        <v>89.8</v>
      </c>
      <c r="CI31">
        <v>10</v>
      </c>
      <c r="CJ31">
        <v>0</v>
      </c>
      <c r="CK31">
        <v>1689197341</v>
      </c>
      <c r="CL31">
        <v>0</v>
      </c>
      <c r="CM31">
        <v>1689196384</v>
      </c>
      <c r="CN31" t="s">
        <v>354</v>
      </c>
      <c r="CO31">
        <v>1689196384</v>
      </c>
      <c r="CP31">
        <v>1689196382</v>
      </c>
      <c r="CQ31">
        <v>21</v>
      </c>
      <c r="CR31">
        <v>0.245</v>
      </c>
      <c r="CS31">
        <v>4.0000000000000001E-3</v>
      </c>
      <c r="CT31">
        <v>-0.95599999999999996</v>
      </c>
      <c r="CU31">
        <v>7.6999999999999999E-2</v>
      </c>
      <c r="CV31">
        <v>411</v>
      </c>
      <c r="CW31">
        <v>13</v>
      </c>
      <c r="CX31">
        <v>0.18</v>
      </c>
      <c r="CY31">
        <v>0.09</v>
      </c>
      <c r="CZ31">
        <v>2.3683284095655401</v>
      </c>
      <c r="DA31">
        <v>-0.29531209270706799</v>
      </c>
      <c r="DB31">
        <v>4.1064874912016401E-2</v>
      </c>
      <c r="DC31">
        <v>1</v>
      </c>
      <c r="DD31">
        <v>401.95828571428598</v>
      </c>
      <c r="DE31">
        <v>-0.32999999999998197</v>
      </c>
      <c r="DF31">
        <v>4.3240350266355802E-2</v>
      </c>
      <c r="DG31">
        <v>-1</v>
      </c>
      <c r="DH31">
        <v>100.010205</v>
      </c>
      <c r="DI31">
        <v>0.10226224095957701</v>
      </c>
      <c r="DJ31">
        <v>0.139514491989183</v>
      </c>
      <c r="DK31">
        <v>1</v>
      </c>
      <c r="DL31">
        <v>2</v>
      </c>
      <c r="DM31">
        <v>2</v>
      </c>
      <c r="DN31" t="s">
        <v>355</v>
      </c>
      <c r="DO31">
        <v>3.161</v>
      </c>
      <c r="DP31">
        <v>2.8343099999999999</v>
      </c>
      <c r="DQ31">
        <v>9.6850500000000006E-2</v>
      </c>
      <c r="DR31">
        <v>9.7361600000000006E-2</v>
      </c>
      <c r="DS31">
        <v>8.1434000000000006E-2</v>
      </c>
      <c r="DT31">
        <v>7.8761300000000006E-2</v>
      </c>
      <c r="DU31">
        <v>28850.799999999999</v>
      </c>
      <c r="DV31">
        <v>30494.5</v>
      </c>
      <c r="DW31">
        <v>29656.5</v>
      </c>
      <c r="DX31">
        <v>31473.1</v>
      </c>
      <c r="DY31">
        <v>35649.300000000003</v>
      </c>
      <c r="DZ31">
        <v>38026.6</v>
      </c>
      <c r="EA31">
        <v>40656.9</v>
      </c>
      <c r="EB31">
        <v>43688</v>
      </c>
      <c r="EC31">
        <v>2.3201000000000001</v>
      </c>
      <c r="ED31">
        <v>1.9560200000000001</v>
      </c>
      <c r="EE31">
        <v>0.154696</v>
      </c>
      <c r="EF31">
        <v>0</v>
      </c>
      <c r="EG31">
        <v>14.1396</v>
      </c>
      <c r="EH31">
        <v>999.9</v>
      </c>
      <c r="EI31">
        <v>63.295000000000002</v>
      </c>
      <c r="EJ31">
        <v>17.812999999999999</v>
      </c>
      <c r="EK31">
        <v>12.722799999999999</v>
      </c>
      <c r="EL31">
        <v>61.935000000000002</v>
      </c>
      <c r="EM31">
        <v>26.085699999999999</v>
      </c>
      <c r="EN31">
        <v>1</v>
      </c>
      <c r="EO31">
        <v>-0.556585</v>
      </c>
      <c r="EP31">
        <v>-0.76489099999999999</v>
      </c>
      <c r="EQ31">
        <v>20.300699999999999</v>
      </c>
      <c r="ER31">
        <v>5.2467899999999998</v>
      </c>
      <c r="ES31">
        <v>11.8302</v>
      </c>
      <c r="ET31">
        <v>4.9836499999999999</v>
      </c>
      <c r="EU31">
        <v>3.2989999999999999</v>
      </c>
      <c r="EV31">
        <v>2247.6999999999998</v>
      </c>
      <c r="EW31">
        <v>124.3</v>
      </c>
      <c r="EX31">
        <v>1045.7</v>
      </c>
      <c r="EY31">
        <v>17.2</v>
      </c>
      <c r="EZ31">
        <v>1.87314</v>
      </c>
      <c r="FA31">
        <v>1.8787700000000001</v>
      </c>
      <c r="FB31">
        <v>1.8791199999999999</v>
      </c>
      <c r="FC31">
        <v>1.8796999999999999</v>
      </c>
      <c r="FD31">
        <v>1.8774299999999999</v>
      </c>
      <c r="FE31">
        <v>1.8766799999999999</v>
      </c>
      <c r="FF31">
        <v>1.8771500000000001</v>
      </c>
      <c r="FG31">
        <v>1.87479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-0.95499999999999996</v>
      </c>
      <c r="FV31">
        <v>7.6899999999999996E-2</v>
      </c>
      <c r="FW31">
        <v>-0.95648829297897997</v>
      </c>
      <c r="FX31">
        <v>1.4527828764109799E-4</v>
      </c>
      <c r="FY31">
        <v>-4.3579519040863002E-7</v>
      </c>
      <c r="FZ31">
        <v>2.0799061152897499E-10</v>
      </c>
      <c r="GA31">
        <v>7.6930000000002594E-2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15.9</v>
      </c>
      <c r="GJ31">
        <v>16</v>
      </c>
      <c r="GK31">
        <v>1.02539</v>
      </c>
      <c r="GL31">
        <v>2.47925</v>
      </c>
      <c r="GM31">
        <v>1.54541</v>
      </c>
      <c r="GN31">
        <v>2.3010299999999999</v>
      </c>
      <c r="GO31">
        <v>1.5979000000000001</v>
      </c>
      <c r="GP31">
        <v>2.32056</v>
      </c>
      <c r="GQ31">
        <v>21.559799999999999</v>
      </c>
      <c r="GR31">
        <v>15.051399999999999</v>
      </c>
      <c r="GS31">
        <v>18</v>
      </c>
      <c r="GT31">
        <v>633.65599999999995</v>
      </c>
      <c r="GU31">
        <v>434.995</v>
      </c>
      <c r="GV31">
        <v>16.998699999999999</v>
      </c>
      <c r="GW31">
        <v>19.204499999999999</v>
      </c>
      <c r="GX31">
        <v>30</v>
      </c>
      <c r="GY31">
        <v>19.6493</v>
      </c>
      <c r="GZ31">
        <v>19.637499999999999</v>
      </c>
      <c r="HA31">
        <v>20.585999999999999</v>
      </c>
      <c r="HB31">
        <v>-30</v>
      </c>
      <c r="HC31">
        <v>-30</v>
      </c>
      <c r="HD31">
        <v>17</v>
      </c>
      <c r="HE31">
        <v>401.97399999999999</v>
      </c>
      <c r="HF31">
        <v>0</v>
      </c>
      <c r="HG31">
        <v>100.90300000000001</v>
      </c>
      <c r="HH31">
        <v>101.226</v>
      </c>
    </row>
    <row r="32" spans="1:216" x14ac:dyDescent="0.2">
      <c r="A32">
        <v>14</v>
      </c>
      <c r="B32">
        <v>1689197401</v>
      </c>
      <c r="C32">
        <v>793</v>
      </c>
      <c r="D32" t="s">
        <v>383</v>
      </c>
      <c r="E32" t="s">
        <v>384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1689197401</v>
      </c>
      <c r="M32">
        <f t="shared" si="0"/>
        <v>9.0552607266357625E-4</v>
      </c>
      <c r="N32">
        <f t="shared" si="1"/>
        <v>0.90552607266357621</v>
      </c>
      <c r="O32">
        <f t="shared" si="2"/>
        <v>1.2589706543524484</v>
      </c>
      <c r="P32">
        <f t="shared" si="3"/>
        <v>400.05900000000003</v>
      </c>
      <c r="Q32">
        <f t="shared" si="4"/>
        <v>385.16937886016012</v>
      </c>
      <c r="R32">
        <f t="shared" si="5"/>
        <v>39.26016345416717</v>
      </c>
      <c r="S32">
        <f t="shared" si="6"/>
        <v>40.7778566868189</v>
      </c>
      <c r="T32">
        <f t="shared" si="7"/>
        <v>0.17812051067990342</v>
      </c>
      <c r="U32">
        <f t="shared" si="8"/>
        <v>3.1673951057901202</v>
      </c>
      <c r="V32">
        <f t="shared" si="9"/>
        <v>0.1727370156924862</v>
      </c>
      <c r="W32">
        <f t="shared" si="10"/>
        <v>0.10843076692255045</v>
      </c>
      <c r="X32">
        <f t="shared" si="11"/>
        <v>12.386528601495526</v>
      </c>
      <c r="Y32">
        <f t="shared" si="12"/>
        <v>16.782826696637663</v>
      </c>
      <c r="Z32">
        <f t="shared" si="13"/>
        <v>16.782826696637663</v>
      </c>
      <c r="AA32">
        <f t="shared" si="14"/>
        <v>1.9179585237665662</v>
      </c>
      <c r="AB32">
        <f t="shared" si="15"/>
        <v>71.896112882136393</v>
      </c>
      <c r="AC32">
        <f t="shared" si="16"/>
        <v>1.39229727522174</v>
      </c>
      <c r="AD32">
        <f t="shared" si="17"/>
        <v>1.9365404044919874</v>
      </c>
      <c r="AE32">
        <f t="shared" si="18"/>
        <v>0.52566124854482621</v>
      </c>
      <c r="AF32">
        <f t="shared" si="19"/>
        <v>-39.933699804463714</v>
      </c>
      <c r="AG32">
        <f t="shared" si="20"/>
        <v>25.951053217392808</v>
      </c>
      <c r="AH32">
        <f t="shared" si="21"/>
        <v>1.5948634833360047</v>
      </c>
      <c r="AI32">
        <f t="shared" si="22"/>
        <v>-1.2545022393766203E-3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55887.655284502987</v>
      </c>
      <c r="AO32">
        <f t="shared" si="26"/>
        <v>74.888999999999996</v>
      </c>
      <c r="AP32">
        <f t="shared" si="27"/>
        <v>63.131756995593527</v>
      </c>
      <c r="AQ32">
        <f t="shared" si="28"/>
        <v>0.84300440646281205</v>
      </c>
      <c r="AR32">
        <f t="shared" si="29"/>
        <v>0.1653985044732274</v>
      </c>
      <c r="AS32">
        <v>1689197401</v>
      </c>
      <c r="AT32">
        <v>400.05900000000003</v>
      </c>
      <c r="AU32">
        <v>401.43</v>
      </c>
      <c r="AV32">
        <v>13.6594</v>
      </c>
      <c r="AW32">
        <v>12.9041</v>
      </c>
      <c r="AX32">
        <v>401.01400000000001</v>
      </c>
      <c r="AY32">
        <v>13.5824</v>
      </c>
      <c r="AZ32">
        <v>600.24699999999996</v>
      </c>
      <c r="BA32">
        <v>101.83</v>
      </c>
      <c r="BB32">
        <v>9.9607100000000004E-2</v>
      </c>
      <c r="BC32">
        <v>16.934799999999999</v>
      </c>
      <c r="BD32">
        <v>16.697399999999998</v>
      </c>
      <c r="BE32">
        <v>999.9</v>
      </c>
      <c r="BF32">
        <v>0</v>
      </c>
      <c r="BG32">
        <v>0</v>
      </c>
      <c r="BH32">
        <v>10032.5</v>
      </c>
      <c r="BI32">
        <v>0</v>
      </c>
      <c r="BJ32">
        <v>0.74077700000000002</v>
      </c>
      <c r="BK32">
        <v>-1.3712800000000001</v>
      </c>
      <c r="BL32">
        <v>405.59899999999999</v>
      </c>
      <c r="BM32">
        <v>406.678</v>
      </c>
      <c r="BN32">
        <v>0.75529199999999996</v>
      </c>
      <c r="BO32">
        <v>401.43</v>
      </c>
      <c r="BP32">
        <v>12.9041</v>
      </c>
      <c r="BQ32">
        <v>1.3909400000000001</v>
      </c>
      <c r="BR32">
        <v>1.31403</v>
      </c>
      <c r="BS32">
        <v>11.8192</v>
      </c>
      <c r="BT32">
        <v>10.9602</v>
      </c>
      <c r="BU32">
        <v>74.888999999999996</v>
      </c>
      <c r="BV32">
        <v>0.89987200000000001</v>
      </c>
      <c r="BW32">
        <v>0.10012799999999999</v>
      </c>
      <c r="BX32">
        <v>0</v>
      </c>
      <c r="BY32">
        <v>2.9190999999999998</v>
      </c>
      <c r="BZ32">
        <v>0</v>
      </c>
      <c r="CA32">
        <v>442.39600000000002</v>
      </c>
      <c r="CB32">
        <v>715.57</v>
      </c>
      <c r="CC32">
        <v>29.875</v>
      </c>
      <c r="CD32">
        <v>34</v>
      </c>
      <c r="CE32">
        <v>32.875</v>
      </c>
      <c r="CF32">
        <v>32.686999999999998</v>
      </c>
      <c r="CG32">
        <v>30.437000000000001</v>
      </c>
      <c r="CH32">
        <v>67.39</v>
      </c>
      <c r="CI32">
        <v>7.5</v>
      </c>
      <c r="CJ32">
        <v>0</v>
      </c>
      <c r="CK32">
        <v>1689197402.2</v>
      </c>
      <c r="CL32">
        <v>0</v>
      </c>
      <c r="CM32">
        <v>1689196384</v>
      </c>
      <c r="CN32" t="s">
        <v>354</v>
      </c>
      <c r="CO32">
        <v>1689196384</v>
      </c>
      <c r="CP32">
        <v>1689196382</v>
      </c>
      <c r="CQ32">
        <v>21</v>
      </c>
      <c r="CR32">
        <v>0.245</v>
      </c>
      <c r="CS32">
        <v>4.0000000000000001E-3</v>
      </c>
      <c r="CT32">
        <v>-0.95599999999999996</v>
      </c>
      <c r="CU32">
        <v>7.6999999999999999E-2</v>
      </c>
      <c r="CV32">
        <v>411</v>
      </c>
      <c r="CW32">
        <v>13</v>
      </c>
      <c r="CX32">
        <v>0.18</v>
      </c>
      <c r="CY32">
        <v>0.09</v>
      </c>
      <c r="CZ32">
        <v>1.56596422140007</v>
      </c>
      <c r="DA32">
        <v>0.74516240086855101</v>
      </c>
      <c r="DB32">
        <v>8.2574535158961002E-2</v>
      </c>
      <c r="DC32">
        <v>1</v>
      </c>
      <c r="DD32">
        <v>401.37954999999999</v>
      </c>
      <c r="DE32">
        <v>0.406601503759699</v>
      </c>
      <c r="DF32">
        <v>4.5911300351874802E-2</v>
      </c>
      <c r="DG32">
        <v>-1</v>
      </c>
      <c r="DH32">
        <v>74.970657142857107</v>
      </c>
      <c r="DI32">
        <v>-0.35607892648605299</v>
      </c>
      <c r="DJ32">
        <v>0.12666126017821</v>
      </c>
      <c r="DK32">
        <v>1</v>
      </c>
      <c r="DL32">
        <v>2</v>
      </c>
      <c r="DM32">
        <v>2</v>
      </c>
      <c r="DN32" t="s">
        <v>355</v>
      </c>
      <c r="DO32">
        <v>3.16147</v>
      </c>
      <c r="DP32">
        <v>2.8342200000000002</v>
      </c>
      <c r="DQ32">
        <v>9.6865199999999999E-2</v>
      </c>
      <c r="DR32">
        <v>9.72774E-2</v>
      </c>
      <c r="DS32">
        <v>8.1454700000000005E-2</v>
      </c>
      <c r="DT32">
        <v>7.8874700000000006E-2</v>
      </c>
      <c r="DU32">
        <v>28852.1</v>
      </c>
      <c r="DV32">
        <v>30498.5</v>
      </c>
      <c r="DW32">
        <v>29658.2</v>
      </c>
      <c r="DX32">
        <v>31474.2</v>
      </c>
      <c r="DY32">
        <v>35649.9</v>
      </c>
      <c r="DZ32">
        <v>38023.199999999997</v>
      </c>
      <c r="EA32">
        <v>40658.6</v>
      </c>
      <c r="EB32">
        <v>43689.599999999999</v>
      </c>
      <c r="EC32">
        <v>2.3201499999999999</v>
      </c>
      <c r="ED32">
        <v>1.9558500000000001</v>
      </c>
      <c r="EE32">
        <v>0.15532599999999999</v>
      </c>
      <c r="EF32">
        <v>0</v>
      </c>
      <c r="EG32">
        <v>14.108000000000001</v>
      </c>
      <c r="EH32">
        <v>999.9</v>
      </c>
      <c r="EI32">
        <v>63.271000000000001</v>
      </c>
      <c r="EJ32">
        <v>17.824000000000002</v>
      </c>
      <c r="EK32">
        <v>12.728199999999999</v>
      </c>
      <c r="EL32">
        <v>61.475000000000001</v>
      </c>
      <c r="EM32">
        <v>25.3886</v>
      </c>
      <c r="EN32">
        <v>1</v>
      </c>
      <c r="EO32">
        <v>-0.557759</v>
      </c>
      <c r="EP32">
        <v>-0.78544099999999994</v>
      </c>
      <c r="EQ32">
        <v>20.300699999999999</v>
      </c>
      <c r="ER32">
        <v>5.2464899999999997</v>
      </c>
      <c r="ES32">
        <v>11.8302</v>
      </c>
      <c r="ET32">
        <v>4.9836</v>
      </c>
      <c r="EU32">
        <v>3.2989999999999999</v>
      </c>
      <c r="EV32">
        <v>2247.6999999999998</v>
      </c>
      <c r="EW32">
        <v>124.3</v>
      </c>
      <c r="EX32">
        <v>1046.9000000000001</v>
      </c>
      <c r="EY32">
        <v>17.2</v>
      </c>
      <c r="EZ32">
        <v>1.8731500000000001</v>
      </c>
      <c r="FA32">
        <v>1.87876</v>
      </c>
      <c r="FB32">
        <v>1.8791199999999999</v>
      </c>
      <c r="FC32">
        <v>1.8796900000000001</v>
      </c>
      <c r="FD32">
        <v>1.8774200000000001</v>
      </c>
      <c r="FE32">
        <v>1.8766799999999999</v>
      </c>
      <c r="FF32">
        <v>1.8771599999999999</v>
      </c>
      <c r="FG32">
        <v>1.87479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-0.95499999999999996</v>
      </c>
      <c r="FV32">
        <v>7.6999999999999999E-2</v>
      </c>
      <c r="FW32">
        <v>-0.95648829297897997</v>
      </c>
      <c r="FX32">
        <v>1.4527828764109799E-4</v>
      </c>
      <c r="FY32">
        <v>-4.3579519040863002E-7</v>
      </c>
      <c r="FZ32">
        <v>2.0799061152897499E-10</v>
      </c>
      <c r="GA32">
        <v>7.6930000000002594E-2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16.899999999999999</v>
      </c>
      <c r="GJ32">
        <v>17</v>
      </c>
      <c r="GK32">
        <v>1.02417</v>
      </c>
      <c r="GL32">
        <v>2.4731399999999999</v>
      </c>
      <c r="GM32">
        <v>1.54541</v>
      </c>
      <c r="GN32">
        <v>2.3010299999999999</v>
      </c>
      <c r="GO32">
        <v>1.5979000000000001</v>
      </c>
      <c r="GP32">
        <v>2.3974600000000001</v>
      </c>
      <c r="GQ32">
        <v>21.579799999999999</v>
      </c>
      <c r="GR32">
        <v>15.051399999999999</v>
      </c>
      <c r="GS32">
        <v>18</v>
      </c>
      <c r="GT32">
        <v>633.55999999999995</v>
      </c>
      <c r="GU32">
        <v>434.79599999999999</v>
      </c>
      <c r="GV32">
        <v>16.999300000000002</v>
      </c>
      <c r="GW32">
        <v>19.1875</v>
      </c>
      <c r="GX32">
        <v>30</v>
      </c>
      <c r="GY32">
        <v>19.639099999999999</v>
      </c>
      <c r="GZ32">
        <v>19.627300000000002</v>
      </c>
      <c r="HA32">
        <v>20.5579</v>
      </c>
      <c r="HB32">
        <v>-30</v>
      </c>
      <c r="HC32">
        <v>-30</v>
      </c>
      <c r="HD32">
        <v>17</v>
      </c>
      <c r="HE32">
        <v>401.32900000000001</v>
      </c>
      <c r="HF32">
        <v>0</v>
      </c>
      <c r="HG32">
        <v>100.908</v>
      </c>
      <c r="HH32">
        <v>101.229</v>
      </c>
    </row>
    <row r="33" spans="1:216" x14ac:dyDescent="0.2">
      <c r="A33">
        <v>15</v>
      </c>
      <c r="B33">
        <v>1689197462</v>
      </c>
      <c r="C33">
        <v>854</v>
      </c>
      <c r="D33" t="s">
        <v>385</v>
      </c>
      <c r="E33" t="s">
        <v>386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1689197462</v>
      </c>
      <c r="M33">
        <f t="shared" si="0"/>
        <v>9.1517469989404576E-4</v>
      </c>
      <c r="N33">
        <f t="shared" si="1"/>
        <v>0.91517469989404576</v>
      </c>
      <c r="O33">
        <f t="shared" si="2"/>
        <v>0.53469994810775656</v>
      </c>
      <c r="P33">
        <f t="shared" si="3"/>
        <v>400.065</v>
      </c>
      <c r="Q33">
        <f t="shared" si="4"/>
        <v>391.98802681147527</v>
      </c>
      <c r="R33">
        <f t="shared" si="5"/>
        <v>39.955658886340316</v>
      </c>
      <c r="S33">
        <f t="shared" si="6"/>
        <v>40.778951342949</v>
      </c>
      <c r="T33">
        <f t="shared" si="7"/>
        <v>0.18258554689507797</v>
      </c>
      <c r="U33">
        <f t="shared" si="8"/>
        <v>3.1634926932980116</v>
      </c>
      <c r="V33">
        <f t="shared" si="9"/>
        <v>0.1769266375055015</v>
      </c>
      <c r="W33">
        <f t="shared" si="10"/>
        <v>0.11107296913385022</v>
      </c>
      <c r="X33">
        <f t="shared" si="11"/>
        <v>8.2631656183907118</v>
      </c>
      <c r="Y33">
        <f t="shared" si="12"/>
        <v>16.682917634893219</v>
      </c>
      <c r="Z33">
        <f t="shared" si="13"/>
        <v>16.682917634893219</v>
      </c>
      <c r="AA33">
        <f t="shared" si="14"/>
        <v>1.9058280092216622</v>
      </c>
      <c r="AB33">
        <f t="shared" si="15"/>
        <v>71.967177115418195</v>
      </c>
      <c r="AC33">
        <f t="shared" si="16"/>
        <v>1.38709491123972</v>
      </c>
      <c r="AD33">
        <f t="shared" si="17"/>
        <v>1.9273993601487946</v>
      </c>
      <c r="AE33">
        <f t="shared" si="18"/>
        <v>0.51873309798194223</v>
      </c>
      <c r="AF33">
        <f t="shared" si="19"/>
        <v>-40.359204265327421</v>
      </c>
      <c r="AG33">
        <f t="shared" si="20"/>
        <v>30.235546030891456</v>
      </c>
      <c r="AH33">
        <f t="shared" si="21"/>
        <v>1.8587864587400209</v>
      </c>
      <c r="AI33">
        <f t="shared" si="22"/>
        <v>-1.7061573052323808E-3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55795.755666810408</v>
      </c>
      <c r="AO33">
        <f t="shared" si="26"/>
        <v>49.960299999999997</v>
      </c>
      <c r="AP33">
        <f t="shared" si="27"/>
        <v>42.116652900720574</v>
      </c>
      <c r="AQ33">
        <f t="shared" si="28"/>
        <v>0.84300240192153719</v>
      </c>
      <c r="AR33">
        <f t="shared" si="29"/>
        <v>0.16539463570856686</v>
      </c>
      <c r="AS33">
        <v>1689197462</v>
      </c>
      <c r="AT33">
        <v>400.065</v>
      </c>
      <c r="AU33">
        <v>400.827</v>
      </c>
      <c r="AV33">
        <v>13.6082</v>
      </c>
      <c r="AW33">
        <v>12.8446</v>
      </c>
      <c r="AX33">
        <v>401.02</v>
      </c>
      <c r="AY33">
        <v>13.5313</v>
      </c>
      <c r="AZ33">
        <v>600.08000000000004</v>
      </c>
      <c r="BA33">
        <v>101.831</v>
      </c>
      <c r="BB33">
        <v>9.9814600000000003E-2</v>
      </c>
      <c r="BC33">
        <v>16.860199999999999</v>
      </c>
      <c r="BD33">
        <v>16.627300000000002</v>
      </c>
      <c r="BE33">
        <v>999.9</v>
      </c>
      <c r="BF33">
        <v>0</v>
      </c>
      <c r="BG33">
        <v>0</v>
      </c>
      <c r="BH33">
        <v>10012.5</v>
      </c>
      <c r="BI33">
        <v>0</v>
      </c>
      <c r="BJ33">
        <v>0.74077700000000002</v>
      </c>
      <c r="BK33">
        <v>-0.76165799999999995</v>
      </c>
      <c r="BL33">
        <v>405.58499999999998</v>
      </c>
      <c r="BM33">
        <v>406.04199999999997</v>
      </c>
      <c r="BN33">
        <v>0.76360799999999995</v>
      </c>
      <c r="BO33">
        <v>400.827</v>
      </c>
      <c r="BP33">
        <v>12.8446</v>
      </c>
      <c r="BQ33">
        <v>1.3857299999999999</v>
      </c>
      <c r="BR33">
        <v>1.3079700000000001</v>
      </c>
      <c r="BS33">
        <v>11.7624</v>
      </c>
      <c r="BT33">
        <v>10.8908</v>
      </c>
      <c r="BU33">
        <v>49.960299999999997</v>
      </c>
      <c r="BV33">
        <v>0.89993800000000002</v>
      </c>
      <c r="BW33">
        <v>0.100062</v>
      </c>
      <c r="BX33">
        <v>0</v>
      </c>
      <c r="BY33">
        <v>2.6103000000000001</v>
      </c>
      <c r="BZ33">
        <v>0</v>
      </c>
      <c r="CA33">
        <v>376.76400000000001</v>
      </c>
      <c r="CB33">
        <v>477.38099999999997</v>
      </c>
      <c r="CC33">
        <v>29.5</v>
      </c>
      <c r="CD33">
        <v>33.686999999999998</v>
      </c>
      <c r="CE33">
        <v>32.436999999999998</v>
      </c>
      <c r="CF33">
        <v>32.375</v>
      </c>
      <c r="CG33">
        <v>30</v>
      </c>
      <c r="CH33">
        <v>44.96</v>
      </c>
      <c r="CI33">
        <v>5</v>
      </c>
      <c r="CJ33">
        <v>0</v>
      </c>
      <c r="CK33">
        <v>1689197463.4000001</v>
      </c>
      <c r="CL33">
        <v>0</v>
      </c>
      <c r="CM33">
        <v>1689196384</v>
      </c>
      <c r="CN33" t="s">
        <v>354</v>
      </c>
      <c r="CO33">
        <v>1689196384</v>
      </c>
      <c r="CP33">
        <v>1689196382</v>
      </c>
      <c r="CQ33">
        <v>21</v>
      </c>
      <c r="CR33">
        <v>0.245</v>
      </c>
      <c r="CS33">
        <v>4.0000000000000001E-3</v>
      </c>
      <c r="CT33">
        <v>-0.95599999999999996</v>
      </c>
      <c r="CU33">
        <v>7.6999999999999999E-2</v>
      </c>
      <c r="CV33">
        <v>411</v>
      </c>
      <c r="CW33">
        <v>13</v>
      </c>
      <c r="CX33">
        <v>0.18</v>
      </c>
      <c r="CY33">
        <v>0.09</v>
      </c>
      <c r="CZ33">
        <v>0.59508377377018595</v>
      </c>
      <c r="DA33">
        <v>0.73990924669835201</v>
      </c>
      <c r="DB33">
        <v>9.1699035284626404E-2</v>
      </c>
      <c r="DC33">
        <v>1</v>
      </c>
      <c r="DD33">
        <v>400.77466666666697</v>
      </c>
      <c r="DE33">
        <v>-0.10114285714255999</v>
      </c>
      <c r="DF33">
        <v>4.9559327922470899E-2</v>
      </c>
      <c r="DG33">
        <v>-1</v>
      </c>
      <c r="DH33">
        <v>50.008042857142897</v>
      </c>
      <c r="DI33">
        <v>-0.16815056259605399</v>
      </c>
      <c r="DJ33">
        <v>0.103986576841751</v>
      </c>
      <c r="DK33">
        <v>1</v>
      </c>
      <c r="DL33">
        <v>2</v>
      </c>
      <c r="DM33">
        <v>2</v>
      </c>
      <c r="DN33" t="s">
        <v>355</v>
      </c>
      <c r="DO33">
        <v>3.1611199999999999</v>
      </c>
      <c r="DP33">
        <v>2.8342499999999999</v>
      </c>
      <c r="DQ33">
        <v>9.6869499999999997E-2</v>
      </c>
      <c r="DR33">
        <v>9.7169099999999994E-2</v>
      </c>
      <c r="DS33">
        <v>8.1225099999999995E-2</v>
      </c>
      <c r="DT33">
        <v>7.8604300000000002E-2</v>
      </c>
      <c r="DU33">
        <v>28852.6</v>
      </c>
      <c r="DV33">
        <v>30502.7</v>
      </c>
      <c r="DW33">
        <v>29658.799999999999</v>
      </c>
      <c r="DX33">
        <v>31474.7</v>
      </c>
      <c r="DY33">
        <v>35659.9</v>
      </c>
      <c r="DZ33">
        <v>38035.1</v>
      </c>
      <c r="EA33">
        <v>40659.5</v>
      </c>
      <c r="EB33">
        <v>43690.2</v>
      </c>
      <c r="EC33">
        <v>2.3206000000000002</v>
      </c>
      <c r="ED33">
        <v>1.95573</v>
      </c>
      <c r="EE33">
        <v>0.15732599999999999</v>
      </c>
      <c r="EF33">
        <v>0</v>
      </c>
      <c r="EG33">
        <v>14.004200000000001</v>
      </c>
      <c r="EH33">
        <v>999.9</v>
      </c>
      <c r="EI33">
        <v>63.234000000000002</v>
      </c>
      <c r="EJ33">
        <v>17.864000000000001</v>
      </c>
      <c r="EK33">
        <v>12.751099999999999</v>
      </c>
      <c r="EL33">
        <v>61.375</v>
      </c>
      <c r="EM33">
        <v>25.7652</v>
      </c>
      <c r="EN33">
        <v>1</v>
      </c>
      <c r="EO33">
        <v>-0.55894600000000005</v>
      </c>
      <c r="EP33">
        <v>-0.83854600000000001</v>
      </c>
      <c r="EQ33">
        <v>20.3001</v>
      </c>
      <c r="ER33">
        <v>5.2466400000000002</v>
      </c>
      <c r="ES33">
        <v>11.8302</v>
      </c>
      <c r="ET33">
        <v>4.9835500000000001</v>
      </c>
      <c r="EU33">
        <v>3.2989999999999999</v>
      </c>
      <c r="EV33">
        <v>2247.6999999999998</v>
      </c>
      <c r="EW33">
        <v>124.3</v>
      </c>
      <c r="EX33">
        <v>1048.4000000000001</v>
      </c>
      <c r="EY33">
        <v>17.2</v>
      </c>
      <c r="EZ33">
        <v>1.8731599999999999</v>
      </c>
      <c r="FA33">
        <v>1.8787100000000001</v>
      </c>
      <c r="FB33">
        <v>1.8791</v>
      </c>
      <c r="FC33">
        <v>1.87971</v>
      </c>
      <c r="FD33">
        <v>1.87744</v>
      </c>
      <c r="FE33">
        <v>1.8766700000000001</v>
      </c>
      <c r="FF33">
        <v>1.8771599999999999</v>
      </c>
      <c r="FG33">
        <v>1.8748100000000001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-0.95499999999999996</v>
      </c>
      <c r="FV33">
        <v>7.6899999999999996E-2</v>
      </c>
      <c r="FW33">
        <v>-0.95648829297897997</v>
      </c>
      <c r="FX33">
        <v>1.4527828764109799E-4</v>
      </c>
      <c r="FY33">
        <v>-4.3579519040863002E-7</v>
      </c>
      <c r="FZ33">
        <v>2.0799061152897499E-10</v>
      </c>
      <c r="GA33">
        <v>7.6930000000002594E-2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18</v>
      </c>
      <c r="GJ33">
        <v>18</v>
      </c>
      <c r="GK33">
        <v>1.02295</v>
      </c>
      <c r="GL33">
        <v>2.48169</v>
      </c>
      <c r="GM33">
        <v>1.54541</v>
      </c>
      <c r="GN33">
        <v>2.3010299999999999</v>
      </c>
      <c r="GO33">
        <v>1.5979000000000001</v>
      </c>
      <c r="GP33">
        <v>2.3290999999999999</v>
      </c>
      <c r="GQ33">
        <v>21.579799999999999</v>
      </c>
      <c r="GR33">
        <v>15.033899999999999</v>
      </c>
      <c r="GS33">
        <v>18</v>
      </c>
      <c r="GT33">
        <v>633.70399999999995</v>
      </c>
      <c r="GU33">
        <v>434.61099999999999</v>
      </c>
      <c r="GV33">
        <v>16.999099999999999</v>
      </c>
      <c r="GW33">
        <v>19.166799999999999</v>
      </c>
      <c r="GX33">
        <v>30.0001</v>
      </c>
      <c r="GY33">
        <v>19.625599999999999</v>
      </c>
      <c r="GZ33">
        <v>19.615400000000001</v>
      </c>
      <c r="HA33">
        <v>20.529800000000002</v>
      </c>
      <c r="HB33">
        <v>-30</v>
      </c>
      <c r="HC33">
        <v>-30</v>
      </c>
      <c r="HD33">
        <v>17</v>
      </c>
      <c r="HE33">
        <v>400.709</v>
      </c>
      <c r="HF33">
        <v>0</v>
      </c>
      <c r="HG33">
        <v>100.91</v>
      </c>
      <c r="HH33">
        <v>101.23099999999999</v>
      </c>
    </row>
    <row r="34" spans="1:216" x14ac:dyDescent="0.2">
      <c r="A34">
        <v>16</v>
      </c>
      <c r="B34">
        <v>1689197523</v>
      </c>
      <c r="C34">
        <v>915</v>
      </c>
      <c r="D34" t="s">
        <v>387</v>
      </c>
      <c r="E34" t="s">
        <v>388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1689197523</v>
      </c>
      <c r="M34">
        <f t="shared" si="0"/>
        <v>8.8487349778551864E-4</v>
      </c>
      <c r="N34">
        <f t="shared" si="1"/>
        <v>0.8848734977855186</v>
      </c>
      <c r="O34">
        <f t="shared" si="2"/>
        <v>-0.13408843966999526</v>
      </c>
      <c r="P34">
        <f t="shared" si="3"/>
        <v>400.03699999999998</v>
      </c>
      <c r="Q34">
        <f t="shared" si="4"/>
        <v>398.02290211963873</v>
      </c>
      <c r="R34">
        <f t="shared" si="5"/>
        <v>40.57123208945125</v>
      </c>
      <c r="S34">
        <f t="shared" si="6"/>
        <v>40.776532920433191</v>
      </c>
      <c r="T34">
        <f t="shared" si="7"/>
        <v>0.17864106724009723</v>
      </c>
      <c r="U34">
        <f t="shared" si="8"/>
        <v>3.1622756132959915</v>
      </c>
      <c r="V34">
        <f t="shared" si="9"/>
        <v>0.1732180954225897</v>
      </c>
      <c r="W34">
        <f t="shared" si="10"/>
        <v>0.10873482911675045</v>
      </c>
      <c r="X34">
        <f t="shared" si="11"/>
        <v>4.9690676280399337</v>
      </c>
      <c r="Y34">
        <f t="shared" si="12"/>
        <v>16.626030260573568</v>
      </c>
      <c r="Z34">
        <f t="shared" si="13"/>
        <v>16.626030260573568</v>
      </c>
      <c r="AA34">
        <f t="shared" si="14"/>
        <v>1.8989511315518035</v>
      </c>
      <c r="AB34">
        <f t="shared" si="15"/>
        <v>72.153390771458731</v>
      </c>
      <c r="AC34">
        <f t="shared" si="16"/>
        <v>1.3866306506226</v>
      </c>
      <c r="AD34">
        <f t="shared" si="17"/>
        <v>1.9217816873148268</v>
      </c>
      <c r="AE34">
        <f t="shared" si="18"/>
        <v>0.51232048092920346</v>
      </c>
      <c r="AF34">
        <f t="shared" si="19"/>
        <v>-39.022921252341369</v>
      </c>
      <c r="AG34">
        <f t="shared" si="20"/>
        <v>32.080043297140072</v>
      </c>
      <c r="AH34">
        <f t="shared" si="21"/>
        <v>1.9718888341759226</v>
      </c>
      <c r="AI34">
        <f t="shared" si="22"/>
        <v>-1.9214929854385332E-3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55771.488998183479</v>
      </c>
      <c r="AO34">
        <f t="shared" si="26"/>
        <v>30.0533</v>
      </c>
      <c r="AP34">
        <f t="shared" si="27"/>
        <v>25.334181817637269</v>
      </c>
      <c r="AQ34">
        <f t="shared" si="28"/>
        <v>0.84297504159733772</v>
      </c>
      <c r="AR34">
        <f t="shared" si="29"/>
        <v>0.1653418302828619</v>
      </c>
      <c r="AS34">
        <v>1689197523</v>
      </c>
      <c r="AT34">
        <v>400.03699999999998</v>
      </c>
      <c r="AU34">
        <v>400.22300000000001</v>
      </c>
      <c r="AV34">
        <v>13.6035</v>
      </c>
      <c r="AW34">
        <v>12.8652</v>
      </c>
      <c r="AX34">
        <v>400.99200000000002</v>
      </c>
      <c r="AY34">
        <v>13.5266</v>
      </c>
      <c r="AZ34">
        <v>600.09699999999998</v>
      </c>
      <c r="BA34">
        <v>101.83199999999999</v>
      </c>
      <c r="BB34">
        <v>9.9903599999999995E-2</v>
      </c>
      <c r="BC34">
        <v>16.8142</v>
      </c>
      <c r="BD34">
        <v>16.583600000000001</v>
      </c>
      <c r="BE34">
        <v>999.9</v>
      </c>
      <c r="BF34">
        <v>0</v>
      </c>
      <c r="BG34">
        <v>0</v>
      </c>
      <c r="BH34">
        <v>10006.200000000001</v>
      </c>
      <c r="BI34">
        <v>0</v>
      </c>
      <c r="BJ34">
        <v>0.89951599999999998</v>
      </c>
      <c r="BK34">
        <v>-0.18606600000000001</v>
      </c>
      <c r="BL34">
        <v>405.55399999999997</v>
      </c>
      <c r="BM34">
        <v>405.43900000000002</v>
      </c>
      <c r="BN34">
        <v>0.73832799999999998</v>
      </c>
      <c r="BO34">
        <v>400.22300000000001</v>
      </c>
      <c r="BP34">
        <v>12.8652</v>
      </c>
      <c r="BQ34">
        <v>1.3852800000000001</v>
      </c>
      <c r="BR34">
        <v>1.31009</v>
      </c>
      <c r="BS34">
        <v>11.757400000000001</v>
      </c>
      <c r="BT34">
        <v>10.9152</v>
      </c>
      <c r="BU34">
        <v>30.0533</v>
      </c>
      <c r="BV34">
        <v>0.90074600000000005</v>
      </c>
      <c r="BW34">
        <v>9.9254200000000001E-2</v>
      </c>
      <c r="BX34">
        <v>0</v>
      </c>
      <c r="BY34">
        <v>2.5013999999999998</v>
      </c>
      <c r="BZ34">
        <v>0</v>
      </c>
      <c r="CA34">
        <v>339.59</v>
      </c>
      <c r="CB34">
        <v>287.21600000000001</v>
      </c>
      <c r="CC34">
        <v>29.062000000000001</v>
      </c>
      <c r="CD34">
        <v>33.311999999999998</v>
      </c>
      <c r="CE34">
        <v>32.061999999999998</v>
      </c>
      <c r="CF34">
        <v>32.061999999999998</v>
      </c>
      <c r="CG34">
        <v>29.687000000000001</v>
      </c>
      <c r="CH34">
        <v>27.07</v>
      </c>
      <c r="CI34">
        <v>2.98</v>
      </c>
      <c r="CJ34">
        <v>0</v>
      </c>
      <c r="CK34">
        <v>1689197524</v>
      </c>
      <c r="CL34">
        <v>0</v>
      </c>
      <c r="CM34">
        <v>1689196384</v>
      </c>
      <c r="CN34" t="s">
        <v>354</v>
      </c>
      <c r="CO34">
        <v>1689196384</v>
      </c>
      <c r="CP34">
        <v>1689196382</v>
      </c>
      <c r="CQ34">
        <v>21</v>
      </c>
      <c r="CR34">
        <v>0.245</v>
      </c>
      <c r="CS34">
        <v>4.0000000000000001E-3</v>
      </c>
      <c r="CT34">
        <v>-0.95599999999999996</v>
      </c>
      <c r="CU34">
        <v>7.6999999999999999E-2</v>
      </c>
      <c r="CV34">
        <v>411</v>
      </c>
      <c r="CW34">
        <v>13</v>
      </c>
      <c r="CX34">
        <v>0.18</v>
      </c>
      <c r="CY34">
        <v>0.09</v>
      </c>
      <c r="CZ34">
        <v>-8.6053015523324103E-2</v>
      </c>
      <c r="DA34">
        <v>-0.218755108741716</v>
      </c>
      <c r="DB34">
        <v>3.9327353253089198E-2</v>
      </c>
      <c r="DC34">
        <v>1</v>
      </c>
      <c r="DD34">
        <v>400.2901</v>
      </c>
      <c r="DE34">
        <v>-0.51563909774458305</v>
      </c>
      <c r="DF34">
        <v>5.8666770833236202E-2</v>
      </c>
      <c r="DG34">
        <v>-1</v>
      </c>
      <c r="DH34">
        <v>30.016815000000001</v>
      </c>
      <c r="DI34">
        <v>-0.203081592833635</v>
      </c>
      <c r="DJ34">
        <v>0.115770571714059</v>
      </c>
      <c r="DK34">
        <v>1</v>
      </c>
      <c r="DL34">
        <v>2</v>
      </c>
      <c r="DM34">
        <v>2</v>
      </c>
      <c r="DN34" t="s">
        <v>355</v>
      </c>
      <c r="DO34">
        <v>3.1611799999999999</v>
      </c>
      <c r="DP34">
        <v>2.8342800000000001</v>
      </c>
      <c r="DQ34">
        <v>9.6869800000000006E-2</v>
      </c>
      <c r="DR34">
        <v>9.7063700000000003E-2</v>
      </c>
      <c r="DS34">
        <v>8.12084E-2</v>
      </c>
      <c r="DT34">
        <v>7.8703300000000004E-2</v>
      </c>
      <c r="DU34">
        <v>28852.7</v>
      </c>
      <c r="DV34">
        <v>30506.6</v>
      </c>
      <c r="DW34">
        <v>29658.7</v>
      </c>
      <c r="DX34">
        <v>31474.9</v>
      </c>
      <c r="DY34">
        <v>35660.5</v>
      </c>
      <c r="DZ34">
        <v>38030.800000000003</v>
      </c>
      <c r="EA34">
        <v>40659.599999999999</v>
      </c>
      <c r="EB34">
        <v>43690.1</v>
      </c>
      <c r="EC34">
        <v>2.3207200000000001</v>
      </c>
      <c r="ED34">
        <v>1.9557800000000001</v>
      </c>
      <c r="EE34">
        <v>0.156384</v>
      </c>
      <c r="EF34">
        <v>0</v>
      </c>
      <c r="EG34">
        <v>13.976000000000001</v>
      </c>
      <c r="EH34">
        <v>999.9</v>
      </c>
      <c r="EI34">
        <v>63.197000000000003</v>
      </c>
      <c r="EJ34">
        <v>17.884</v>
      </c>
      <c r="EK34">
        <v>12.7613</v>
      </c>
      <c r="EL34">
        <v>61.725000000000001</v>
      </c>
      <c r="EM34">
        <v>26.213899999999999</v>
      </c>
      <c r="EN34">
        <v>1</v>
      </c>
      <c r="EO34">
        <v>-0.56009100000000001</v>
      </c>
      <c r="EP34">
        <v>-0.84672400000000003</v>
      </c>
      <c r="EQ34">
        <v>20.3005</v>
      </c>
      <c r="ER34">
        <v>5.2469400000000004</v>
      </c>
      <c r="ES34">
        <v>11.8302</v>
      </c>
      <c r="ET34">
        <v>4.9832999999999998</v>
      </c>
      <c r="EU34">
        <v>3.2989999999999999</v>
      </c>
      <c r="EV34">
        <v>2247.6999999999998</v>
      </c>
      <c r="EW34">
        <v>124.3</v>
      </c>
      <c r="EX34">
        <v>1049.7</v>
      </c>
      <c r="EY34">
        <v>17.2</v>
      </c>
      <c r="EZ34">
        <v>1.8731100000000001</v>
      </c>
      <c r="FA34">
        <v>1.8787199999999999</v>
      </c>
      <c r="FB34">
        <v>1.8791199999999999</v>
      </c>
      <c r="FC34">
        <v>1.8796999999999999</v>
      </c>
      <c r="FD34">
        <v>1.87738</v>
      </c>
      <c r="FE34">
        <v>1.8766799999999999</v>
      </c>
      <c r="FF34">
        <v>1.87714</v>
      </c>
      <c r="FG34">
        <v>1.8748100000000001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-0.95499999999999996</v>
      </c>
      <c r="FV34">
        <v>7.6899999999999996E-2</v>
      </c>
      <c r="FW34">
        <v>-0.95648829297897997</v>
      </c>
      <c r="FX34">
        <v>1.4527828764109799E-4</v>
      </c>
      <c r="FY34">
        <v>-4.3579519040863002E-7</v>
      </c>
      <c r="FZ34">
        <v>2.0799061152897499E-10</v>
      </c>
      <c r="GA34">
        <v>7.6930000000002594E-2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19</v>
      </c>
      <c r="GJ34">
        <v>19</v>
      </c>
      <c r="GK34">
        <v>1.02173</v>
      </c>
      <c r="GL34">
        <v>2.48047</v>
      </c>
      <c r="GM34">
        <v>1.54541</v>
      </c>
      <c r="GN34">
        <v>2.3010299999999999</v>
      </c>
      <c r="GO34">
        <v>1.5979000000000001</v>
      </c>
      <c r="GP34">
        <v>2.34619</v>
      </c>
      <c r="GQ34">
        <v>21.579799999999999</v>
      </c>
      <c r="GR34">
        <v>15.0251</v>
      </c>
      <c r="GS34">
        <v>18</v>
      </c>
      <c r="GT34">
        <v>633.59500000000003</v>
      </c>
      <c r="GU34">
        <v>434.5</v>
      </c>
      <c r="GV34">
        <v>16.998899999999999</v>
      </c>
      <c r="GW34">
        <v>19.145399999999999</v>
      </c>
      <c r="GX34">
        <v>30.0001</v>
      </c>
      <c r="GY34">
        <v>19.610399999999998</v>
      </c>
      <c r="GZ34">
        <v>19.600200000000001</v>
      </c>
      <c r="HA34">
        <v>20.510899999999999</v>
      </c>
      <c r="HB34">
        <v>-30</v>
      </c>
      <c r="HC34">
        <v>-30</v>
      </c>
      <c r="HD34">
        <v>17</v>
      </c>
      <c r="HE34">
        <v>400.25599999999997</v>
      </c>
      <c r="HF34">
        <v>0</v>
      </c>
      <c r="HG34">
        <v>100.91</v>
      </c>
      <c r="HH34">
        <v>101.23099999999999</v>
      </c>
    </row>
    <row r="35" spans="1:216" x14ac:dyDescent="0.2">
      <c r="A35">
        <v>17</v>
      </c>
      <c r="B35">
        <v>1689197584</v>
      </c>
      <c r="C35">
        <v>976</v>
      </c>
      <c r="D35" t="s">
        <v>389</v>
      </c>
      <c r="E35" t="s">
        <v>390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1689197584</v>
      </c>
      <c r="M35">
        <f t="shared" si="0"/>
        <v>8.7193318168286014E-4</v>
      </c>
      <c r="N35">
        <f t="shared" si="1"/>
        <v>0.87193318168286016</v>
      </c>
      <c r="O35">
        <f t="shared" si="2"/>
        <v>-0.45989016288969087</v>
      </c>
      <c r="P35">
        <f t="shared" si="3"/>
        <v>399.98899999999998</v>
      </c>
      <c r="Q35">
        <f t="shared" si="4"/>
        <v>401.00754739986149</v>
      </c>
      <c r="R35">
        <f t="shared" si="5"/>
        <v>40.876678920326377</v>
      </c>
      <c r="S35">
        <f t="shared" si="6"/>
        <v>40.7728533556974</v>
      </c>
      <c r="T35">
        <f t="shared" si="7"/>
        <v>0.17852441784522488</v>
      </c>
      <c r="U35">
        <f t="shared" si="8"/>
        <v>3.1636875867759544</v>
      </c>
      <c r="V35">
        <f t="shared" si="9"/>
        <v>0.17311074863862075</v>
      </c>
      <c r="W35">
        <f t="shared" si="10"/>
        <v>0.10866693966237614</v>
      </c>
      <c r="X35">
        <f t="shared" si="11"/>
        <v>3.3054847645945951</v>
      </c>
      <c r="Y35">
        <f t="shared" si="12"/>
        <v>16.590069355576819</v>
      </c>
      <c r="Z35">
        <f t="shared" si="13"/>
        <v>16.590069355576819</v>
      </c>
      <c r="AA35">
        <f t="shared" si="14"/>
        <v>1.8946152134597505</v>
      </c>
      <c r="AB35">
        <f t="shared" si="15"/>
        <v>72.438146690499565</v>
      </c>
      <c r="AC35">
        <f t="shared" si="16"/>
        <v>1.38945473380728</v>
      </c>
      <c r="AD35">
        <f t="shared" si="17"/>
        <v>1.9181257352481524</v>
      </c>
      <c r="AE35">
        <f t="shared" si="18"/>
        <v>0.50516047965247046</v>
      </c>
      <c r="AF35">
        <f t="shared" si="19"/>
        <v>-38.452253312214133</v>
      </c>
      <c r="AG35">
        <f t="shared" si="20"/>
        <v>33.111063492141398</v>
      </c>
      <c r="AH35">
        <f t="shared" si="21"/>
        <v>2.0336603463450627</v>
      </c>
      <c r="AI35">
        <f t="shared" si="22"/>
        <v>-2.0447091330737521E-3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55815.788005288923</v>
      </c>
      <c r="AO35">
        <f t="shared" si="26"/>
        <v>19.9818</v>
      </c>
      <c r="AP35">
        <f t="shared" si="27"/>
        <v>16.845017432432435</v>
      </c>
      <c r="AQ35">
        <f t="shared" si="28"/>
        <v>0.84301801801801812</v>
      </c>
      <c r="AR35">
        <f t="shared" si="29"/>
        <v>0.1654247747747748</v>
      </c>
      <c r="AS35">
        <v>1689197584</v>
      </c>
      <c r="AT35">
        <v>399.98899999999998</v>
      </c>
      <c r="AU35">
        <v>399.89499999999998</v>
      </c>
      <c r="AV35">
        <v>13.630800000000001</v>
      </c>
      <c r="AW35">
        <v>12.9033</v>
      </c>
      <c r="AX35">
        <v>400.94400000000002</v>
      </c>
      <c r="AY35">
        <v>13.553900000000001</v>
      </c>
      <c r="AZ35">
        <v>600.08299999999997</v>
      </c>
      <c r="BA35">
        <v>101.83499999999999</v>
      </c>
      <c r="BB35">
        <v>9.99366E-2</v>
      </c>
      <c r="BC35">
        <v>16.784199999999998</v>
      </c>
      <c r="BD35">
        <v>16.5548</v>
      </c>
      <c r="BE35">
        <v>999.9</v>
      </c>
      <c r="BF35">
        <v>0</v>
      </c>
      <c r="BG35">
        <v>0</v>
      </c>
      <c r="BH35">
        <v>10013.1</v>
      </c>
      <c r="BI35">
        <v>0</v>
      </c>
      <c r="BJ35">
        <v>0.95242800000000005</v>
      </c>
      <c r="BK35">
        <v>9.4482399999999994E-2</v>
      </c>
      <c r="BL35">
        <v>405.517</v>
      </c>
      <c r="BM35">
        <v>405.12200000000001</v>
      </c>
      <c r="BN35">
        <v>0.72750000000000004</v>
      </c>
      <c r="BO35">
        <v>399.89499999999998</v>
      </c>
      <c r="BP35">
        <v>12.9033</v>
      </c>
      <c r="BQ35">
        <v>1.3880999999999999</v>
      </c>
      <c r="BR35">
        <v>1.3140099999999999</v>
      </c>
      <c r="BS35">
        <v>11.7882</v>
      </c>
      <c r="BT35">
        <v>10.960100000000001</v>
      </c>
      <c r="BU35">
        <v>19.9818</v>
      </c>
      <c r="BV35">
        <v>0.89921399999999996</v>
      </c>
      <c r="BW35">
        <v>0.100786</v>
      </c>
      <c r="BX35">
        <v>0</v>
      </c>
      <c r="BY35">
        <v>2.4906000000000001</v>
      </c>
      <c r="BZ35">
        <v>0</v>
      </c>
      <c r="CA35">
        <v>318.39</v>
      </c>
      <c r="CB35">
        <v>190.9</v>
      </c>
      <c r="CC35">
        <v>28.625</v>
      </c>
      <c r="CD35">
        <v>33</v>
      </c>
      <c r="CE35">
        <v>31.687000000000001</v>
      </c>
      <c r="CF35">
        <v>31.75</v>
      </c>
      <c r="CG35">
        <v>29.312000000000001</v>
      </c>
      <c r="CH35">
        <v>17.97</v>
      </c>
      <c r="CI35">
        <v>2.0099999999999998</v>
      </c>
      <c r="CJ35">
        <v>0</v>
      </c>
      <c r="CK35">
        <v>1689197585.2</v>
      </c>
      <c r="CL35">
        <v>0</v>
      </c>
      <c r="CM35">
        <v>1689196384</v>
      </c>
      <c r="CN35" t="s">
        <v>354</v>
      </c>
      <c r="CO35">
        <v>1689196384</v>
      </c>
      <c r="CP35">
        <v>1689196382</v>
      </c>
      <c r="CQ35">
        <v>21</v>
      </c>
      <c r="CR35">
        <v>0.245</v>
      </c>
      <c r="CS35">
        <v>4.0000000000000001E-3</v>
      </c>
      <c r="CT35">
        <v>-0.95599999999999996</v>
      </c>
      <c r="CU35">
        <v>7.6999999999999999E-2</v>
      </c>
      <c r="CV35">
        <v>411</v>
      </c>
      <c r="CW35">
        <v>13</v>
      </c>
      <c r="CX35">
        <v>0.18</v>
      </c>
      <c r="CY35">
        <v>0.09</v>
      </c>
      <c r="CZ35">
        <v>-0.65103776388236301</v>
      </c>
      <c r="DA35">
        <v>-0.51407616643560405</v>
      </c>
      <c r="DB35">
        <v>6.3250261871323807E-2</v>
      </c>
      <c r="DC35">
        <v>1</v>
      </c>
      <c r="DD35">
        <v>399.923190476191</v>
      </c>
      <c r="DE35">
        <v>-0.388363636363802</v>
      </c>
      <c r="DF35">
        <v>4.1318298779823001E-2</v>
      </c>
      <c r="DG35">
        <v>-1</v>
      </c>
      <c r="DH35">
        <v>20.000661904761898</v>
      </c>
      <c r="DI35">
        <v>-0.14221221823104399</v>
      </c>
      <c r="DJ35">
        <v>6.5921905284752197E-2</v>
      </c>
      <c r="DK35">
        <v>1</v>
      </c>
      <c r="DL35">
        <v>2</v>
      </c>
      <c r="DM35">
        <v>2</v>
      </c>
      <c r="DN35" t="s">
        <v>355</v>
      </c>
      <c r="DO35">
        <v>3.1611699999999998</v>
      </c>
      <c r="DP35">
        <v>2.8343699999999998</v>
      </c>
      <c r="DQ35">
        <v>9.6868099999999999E-2</v>
      </c>
      <c r="DR35">
        <v>9.70105E-2</v>
      </c>
      <c r="DS35">
        <v>8.1338400000000005E-2</v>
      </c>
      <c r="DT35">
        <v>7.8883800000000004E-2</v>
      </c>
      <c r="DU35">
        <v>28854.3</v>
      </c>
      <c r="DV35">
        <v>30509.599999999999</v>
      </c>
      <c r="DW35">
        <v>29660.2</v>
      </c>
      <c r="DX35">
        <v>31476</v>
      </c>
      <c r="DY35">
        <v>35656.699999999997</v>
      </c>
      <c r="DZ35">
        <v>38024.300000000003</v>
      </c>
      <c r="EA35">
        <v>40661.199999999997</v>
      </c>
      <c r="EB35">
        <v>43691.5</v>
      </c>
      <c r="EC35">
        <v>2.3213699999999999</v>
      </c>
      <c r="ED35">
        <v>1.956</v>
      </c>
      <c r="EE35">
        <v>0.15754299999999999</v>
      </c>
      <c r="EF35">
        <v>0</v>
      </c>
      <c r="EG35">
        <v>13.9277</v>
      </c>
      <c r="EH35">
        <v>999.9</v>
      </c>
      <c r="EI35">
        <v>63.173000000000002</v>
      </c>
      <c r="EJ35">
        <v>17.893999999999998</v>
      </c>
      <c r="EK35">
        <v>12.762700000000001</v>
      </c>
      <c r="EL35">
        <v>61.715000000000003</v>
      </c>
      <c r="EM35">
        <v>25.973600000000001</v>
      </c>
      <c r="EN35">
        <v>1</v>
      </c>
      <c r="EO35">
        <v>-0.56147100000000005</v>
      </c>
      <c r="EP35">
        <v>-0.87042799999999998</v>
      </c>
      <c r="EQ35">
        <v>20.3005</v>
      </c>
      <c r="ER35">
        <v>5.2458900000000002</v>
      </c>
      <c r="ES35">
        <v>11.8302</v>
      </c>
      <c r="ET35">
        <v>4.9836499999999999</v>
      </c>
      <c r="EU35">
        <v>3.2989999999999999</v>
      </c>
      <c r="EV35">
        <v>2247.6999999999998</v>
      </c>
      <c r="EW35">
        <v>124.3</v>
      </c>
      <c r="EX35">
        <v>1051.2</v>
      </c>
      <c r="EY35">
        <v>17.2</v>
      </c>
      <c r="EZ35">
        <v>1.8731199999999999</v>
      </c>
      <c r="FA35">
        <v>1.8787199999999999</v>
      </c>
      <c r="FB35">
        <v>1.8791199999999999</v>
      </c>
      <c r="FC35">
        <v>1.87971</v>
      </c>
      <c r="FD35">
        <v>1.8774200000000001</v>
      </c>
      <c r="FE35">
        <v>1.87666</v>
      </c>
      <c r="FF35">
        <v>1.8771599999999999</v>
      </c>
      <c r="FG35">
        <v>1.87479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-0.95499999999999996</v>
      </c>
      <c r="FV35">
        <v>7.6899999999999996E-2</v>
      </c>
      <c r="FW35">
        <v>-0.95648829297897997</v>
      </c>
      <c r="FX35">
        <v>1.4527828764109799E-4</v>
      </c>
      <c r="FY35">
        <v>-4.3579519040863002E-7</v>
      </c>
      <c r="FZ35">
        <v>2.0799061152897499E-10</v>
      </c>
      <c r="GA35">
        <v>7.6930000000002594E-2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20</v>
      </c>
      <c r="GJ35">
        <v>20</v>
      </c>
      <c r="GK35">
        <v>1.02173</v>
      </c>
      <c r="GL35">
        <v>2.4853499999999999</v>
      </c>
      <c r="GM35">
        <v>1.54541</v>
      </c>
      <c r="GN35">
        <v>2.3010299999999999</v>
      </c>
      <c r="GO35">
        <v>1.5979000000000001</v>
      </c>
      <c r="GP35">
        <v>2.3095699999999999</v>
      </c>
      <c r="GQ35">
        <v>21.599900000000002</v>
      </c>
      <c r="GR35">
        <v>15.016400000000001</v>
      </c>
      <c r="GS35">
        <v>18</v>
      </c>
      <c r="GT35">
        <v>633.83900000000006</v>
      </c>
      <c r="GU35">
        <v>434.48099999999999</v>
      </c>
      <c r="GV35">
        <v>16.999199999999998</v>
      </c>
      <c r="GW35">
        <v>19.1236</v>
      </c>
      <c r="GX35">
        <v>30</v>
      </c>
      <c r="GY35">
        <v>19.593499999999999</v>
      </c>
      <c r="GZ35">
        <v>19.583600000000001</v>
      </c>
      <c r="HA35">
        <v>20.495699999999999</v>
      </c>
      <c r="HB35">
        <v>-30</v>
      </c>
      <c r="HC35">
        <v>-30</v>
      </c>
      <c r="HD35">
        <v>17</v>
      </c>
      <c r="HE35">
        <v>399.92099999999999</v>
      </c>
      <c r="HF35">
        <v>0</v>
      </c>
      <c r="HG35">
        <v>100.914</v>
      </c>
      <c r="HH35">
        <v>101.23399999999999</v>
      </c>
    </row>
    <row r="36" spans="1:216" x14ac:dyDescent="0.2">
      <c r="A36">
        <v>18</v>
      </c>
      <c r="B36">
        <v>1689197645</v>
      </c>
      <c r="C36">
        <v>1037</v>
      </c>
      <c r="D36" t="s">
        <v>391</v>
      </c>
      <c r="E36" t="s">
        <v>392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1689197645</v>
      </c>
      <c r="M36">
        <f t="shared" si="0"/>
        <v>8.570927726868797E-4</v>
      </c>
      <c r="N36">
        <f t="shared" si="1"/>
        <v>0.85709277268687967</v>
      </c>
      <c r="O36">
        <f t="shared" si="2"/>
        <v>-1.1435071439501343</v>
      </c>
      <c r="P36">
        <f t="shared" si="3"/>
        <v>400.07799999999997</v>
      </c>
      <c r="Q36">
        <f t="shared" si="4"/>
        <v>407.46652335179044</v>
      </c>
      <c r="R36">
        <f t="shared" si="5"/>
        <v>41.534251142110008</v>
      </c>
      <c r="S36">
        <f t="shared" si="6"/>
        <v>40.781117407494797</v>
      </c>
      <c r="T36">
        <f t="shared" si="7"/>
        <v>0.17728218964730802</v>
      </c>
      <c r="U36">
        <f t="shared" si="8"/>
        <v>3.1622949009137793</v>
      </c>
      <c r="V36">
        <f t="shared" si="9"/>
        <v>0.17194010995797906</v>
      </c>
      <c r="W36">
        <f t="shared" si="10"/>
        <v>0.10792912449319589</v>
      </c>
      <c r="X36">
        <f t="shared" si="11"/>
        <v>0</v>
      </c>
      <c r="Y36">
        <f t="shared" si="12"/>
        <v>16.533834806748516</v>
      </c>
      <c r="Z36">
        <f t="shared" si="13"/>
        <v>16.533834806748516</v>
      </c>
      <c r="AA36">
        <f t="shared" si="14"/>
        <v>1.8878522602682573</v>
      </c>
      <c r="AB36">
        <f t="shared" si="15"/>
        <v>72.547900100910596</v>
      </c>
      <c r="AC36">
        <f t="shared" si="16"/>
        <v>1.38789820584228</v>
      </c>
      <c r="AD36">
        <f t="shared" si="17"/>
        <v>1.9130783991153173</v>
      </c>
      <c r="AE36">
        <f t="shared" si="18"/>
        <v>0.49995405442597729</v>
      </c>
      <c r="AF36">
        <f t="shared" si="19"/>
        <v>-37.797791275491392</v>
      </c>
      <c r="AG36">
        <f t="shared" si="20"/>
        <v>35.608516708734449</v>
      </c>
      <c r="AH36">
        <f t="shared" si="21"/>
        <v>2.1869084491023032</v>
      </c>
      <c r="AI36">
        <f t="shared" si="22"/>
        <v>-2.3661176546383444E-3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55785.799582369727</v>
      </c>
      <c r="AO36">
        <f t="shared" si="26"/>
        <v>0</v>
      </c>
      <c r="AP36">
        <f t="shared" si="27"/>
        <v>0</v>
      </c>
      <c r="AQ36">
        <f t="shared" si="28"/>
        <v>0</v>
      </c>
      <c r="AR36">
        <f t="shared" si="29"/>
        <v>0</v>
      </c>
      <c r="AS36">
        <v>1689197645</v>
      </c>
      <c r="AT36">
        <v>400.07799999999997</v>
      </c>
      <c r="AU36">
        <v>399.40100000000001</v>
      </c>
      <c r="AV36">
        <v>13.6158</v>
      </c>
      <c r="AW36">
        <v>12.9009</v>
      </c>
      <c r="AX36">
        <v>401.03300000000002</v>
      </c>
      <c r="AY36">
        <v>13.5388</v>
      </c>
      <c r="AZ36">
        <v>600.27499999999998</v>
      </c>
      <c r="BA36">
        <v>101.833</v>
      </c>
      <c r="BB36">
        <v>9.9916599999999994E-2</v>
      </c>
      <c r="BC36">
        <v>16.742699999999999</v>
      </c>
      <c r="BD36">
        <v>16.525099999999998</v>
      </c>
      <c r="BE36">
        <v>999.9</v>
      </c>
      <c r="BF36">
        <v>0</v>
      </c>
      <c r="BG36">
        <v>0</v>
      </c>
      <c r="BH36">
        <v>10006.200000000001</v>
      </c>
      <c r="BI36">
        <v>0</v>
      </c>
      <c r="BJ36">
        <v>0.95242800000000005</v>
      </c>
      <c r="BK36">
        <v>0.67669699999999999</v>
      </c>
      <c r="BL36">
        <v>405.6</v>
      </c>
      <c r="BM36">
        <v>404.62099999999998</v>
      </c>
      <c r="BN36">
        <v>0.71480999999999995</v>
      </c>
      <c r="BO36">
        <v>399.40100000000001</v>
      </c>
      <c r="BP36">
        <v>12.9009</v>
      </c>
      <c r="BQ36">
        <v>1.38653</v>
      </c>
      <c r="BR36">
        <v>1.3137399999999999</v>
      </c>
      <c r="BS36">
        <v>11.7712</v>
      </c>
      <c r="BT36">
        <v>10.957000000000001</v>
      </c>
      <c r="BU36">
        <v>0</v>
      </c>
      <c r="BV36">
        <v>0</v>
      </c>
      <c r="BW36">
        <v>0</v>
      </c>
      <c r="BX36">
        <v>0</v>
      </c>
      <c r="BY36">
        <v>3.05</v>
      </c>
      <c r="BZ36">
        <v>0</v>
      </c>
      <c r="CA36">
        <v>266.45</v>
      </c>
      <c r="CB36">
        <v>-8.49</v>
      </c>
      <c r="CC36">
        <v>28.25</v>
      </c>
      <c r="CD36">
        <v>32.686999999999998</v>
      </c>
      <c r="CE36">
        <v>31.312000000000001</v>
      </c>
      <c r="CF36">
        <v>31.5</v>
      </c>
      <c r="CG36">
        <v>29</v>
      </c>
      <c r="CH36">
        <v>0</v>
      </c>
      <c r="CI36">
        <v>0</v>
      </c>
      <c r="CJ36">
        <v>0</v>
      </c>
      <c r="CK36">
        <v>1689197645.9000001</v>
      </c>
      <c r="CL36">
        <v>0</v>
      </c>
      <c r="CM36">
        <v>1689196384</v>
      </c>
      <c r="CN36" t="s">
        <v>354</v>
      </c>
      <c r="CO36">
        <v>1689196384</v>
      </c>
      <c r="CP36">
        <v>1689196382</v>
      </c>
      <c r="CQ36">
        <v>21</v>
      </c>
      <c r="CR36">
        <v>0.245</v>
      </c>
      <c r="CS36">
        <v>4.0000000000000001E-3</v>
      </c>
      <c r="CT36">
        <v>-0.95599999999999996</v>
      </c>
      <c r="CU36">
        <v>7.6999999999999999E-2</v>
      </c>
      <c r="CV36">
        <v>411</v>
      </c>
      <c r="CW36">
        <v>13</v>
      </c>
      <c r="CX36">
        <v>0.18</v>
      </c>
      <c r="CY36">
        <v>0.09</v>
      </c>
      <c r="CZ36">
        <v>-1.40797019331099</v>
      </c>
      <c r="DA36">
        <v>1.73297871960136E-2</v>
      </c>
      <c r="DB36">
        <v>4.8115020711997601E-2</v>
      </c>
      <c r="DC36">
        <v>1</v>
      </c>
      <c r="DD36">
        <v>399.40674999999999</v>
      </c>
      <c r="DE36">
        <v>-0.21099248120296901</v>
      </c>
      <c r="DF36">
        <v>4.3434865027991702E-2</v>
      </c>
      <c r="DG36">
        <v>-1</v>
      </c>
      <c r="DH36">
        <v>0</v>
      </c>
      <c r="DI36">
        <v>0</v>
      </c>
      <c r="DJ36">
        <v>0</v>
      </c>
      <c r="DK36">
        <v>1</v>
      </c>
      <c r="DL36">
        <v>2</v>
      </c>
      <c r="DM36">
        <v>2</v>
      </c>
      <c r="DN36" t="s">
        <v>355</v>
      </c>
      <c r="DO36">
        <v>3.16161</v>
      </c>
      <c r="DP36">
        <v>2.8342999999999998</v>
      </c>
      <c r="DQ36">
        <v>9.6887000000000001E-2</v>
      </c>
      <c r="DR36">
        <v>9.6922099999999997E-2</v>
      </c>
      <c r="DS36">
        <v>8.12721E-2</v>
      </c>
      <c r="DT36">
        <v>7.8874899999999998E-2</v>
      </c>
      <c r="DU36">
        <v>28855.599999999999</v>
      </c>
      <c r="DV36">
        <v>30513.8</v>
      </c>
      <c r="DW36">
        <v>29662.2</v>
      </c>
      <c r="DX36">
        <v>31477.200000000001</v>
      </c>
      <c r="DY36">
        <v>35662</v>
      </c>
      <c r="DZ36">
        <v>38026.6</v>
      </c>
      <c r="EA36">
        <v>40664.300000000003</v>
      </c>
      <c r="EB36">
        <v>43693.8</v>
      </c>
      <c r="EC36">
        <v>2.3217300000000001</v>
      </c>
      <c r="ED36">
        <v>1.9560200000000001</v>
      </c>
      <c r="EE36">
        <v>0.157967</v>
      </c>
      <c r="EF36">
        <v>0</v>
      </c>
      <c r="EG36">
        <v>13.8908</v>
      </c>
      <c r="EH36">
        <v>999.9</v>
      </c>
      <c r="EI36">
        <v>63.124000000000002</v>
      </c>
      <c r="EJ36">
        <v>17.904</v>
      </c>
      <c r="EK36">
        <v>12.762</v>
      </c>
      <c r="EL36">
        <v>61.555</v>
      </c>
      <c r="EM36">
        <v>25.3566</v>
      </c>
      <c r="EN36">
        <v>1</v>
      </c>
      <c r="EO36">
        <v>-0.56279000000000001</v>
      </c>
      <c r="EP36">
        <v>-0.89799600000000002</v>
      </c>
      <c r="EQ36">
        <v>20.300999999999998</v>
      </c>
      <c r="ER36">
        <v>5.2461900000000004</v>
      </c>
      <c r="ES36">
        <v>11.8302</v>
      </c>
      <c r="ET36">
        <v>4.9831000000000003</v>
      </c>
      <c r="EU36">
        <v>3.2989999999999999</v>
      </c>
      <c r="EV36">
        <v>2247.6999999999998</v>
      </c>
      <c r="EW36">
        <v>124.3</v>
      </c>
      <c r="EX36">
        <v>1052.4000000000001</v>
      </c>
      <c r="EY36">
        <v>17.3</v>
      </c>
      <c r="EZ36">
        <v>1.87313</v>
      </c>
      <c r="FA36">
        <v>1.8787499999999999</v>
      </c>
      <c r="FB36">
        <v>1.8791199999999999</v>
      </c>
      <c r="FC36">
        <v>1.8796999999999999</v>
      </c>
      <c r="FD36">
        <v>1.8774299999999999</v>
      </c>
      <c r="FE36">
        <v>1.87666</v>
      </c>
      <c r="FF36">
        <v>1.87717</v>
      </c>
      <c r="FG36">
        <v>1.87479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-0.95499999999999996</v>
      </c>
      <c r="FV36">
        <v>7.6999999999999999E-2</v>
      </c>
      <c r="FW36">
        <v>-0.95648829297897997</v>
      </c>
      <c r="FX36">
        <v>1.4527828764109799E-4</v>
      </c>
      <c r="FY36">
        <v>-4.3579519040863002E-7</v>
      </c>
      <c r="FZ36">
        <v>2.0799061152897499E-10</v>
      </c>
      <c r="GA36">
        <v>7.6930000000002594E-2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21</v>
      </c>
      <c r="GJ36">
        <v>21.1</v>
      </c>
      <c r="GK36">
        <v>1.01929</v>
      </c>
      <c r="GL36">
        <v>2.47803</v>
      </c>
      <c r="GM36">
        <v>1.54541</v>
      </c>
      <c r="GN36">
        <v>2.3010299999999999</v>
      </c>
      <c r="GO36">
        <v>1.5979000000000001</v>
      </c>
      <c r="GP36">
        <v>2.3120099999999999</v>
      </c>
      <c r="GQ36">
        <v>21.599900000000002</v>
      </c>
      <c r="GR36">
        <v>15.0076</v>
      </c>
      <c r="GS36">
        <v>18</v>
      </c>
      <c r="GT36">
        <v>633.846</v>
      </c>
      <c r="GU36">
        <v>434.33</v>
      </c>
      <c r="GV36">
        <v>16.9998</v>
      </c>
      <c r="GW36">
        <v>19.100100000000001</v>
      </c>
      <c r="GX36">
        <v>29.9999</v>
      </c>
      <c r="GY36">
        <v>19.5748</v>
      </c>
      <c r="GZ36">
        <v>19.565799999999999</v>
      </c>
      <c r="HA36">
        <v>20.474499999999999</v>
      </c>
      <c r="HB36">
        <v>-30</v>
      </c>
      <c r="HC36">
        <v>-30</v>
      </c>
      <c r="HD36">
        <v>17</v>
      </c>
      <c r="HE36">
        <v>399.21</v>
      </c>
      <c r="HF36">
        <v>0</v>
      </c>
      <c r="HG36">
        <v>100.92100000000001</v>
      </c>
      <c r="HH36">
        <v>101.239</v>
      </c>
    </row>
    <row r="37" spans="1:216" x14ac:dyDescent="0.2">
      <c r="A37">
        <v>19</v>
      </c>
      <c r="B37">
        <v>1689197766.0999999</v>
      </c>
      <c r="C37">
        <v>1158.0999999046301</v>
      </c>
      <c r="D37" t="s">
        <v>393</v>
      </c>
      <c r="E37" t="s">
        <v>394</v>
      </c>
      <c r="F37" t="s">
        <v>348</v>
      </c>
      <c r="G37" t="s">
        <v>349</v>
      </c>
      <c r="H37" t="s">
        <v>350</v>
      </c>
      <c r="I37" t="s">
        <v>351</v>
      </c>
      <c r="J37" t="s">
        <v>352</v>
      </c>
      <c r="K37" t="s">
        <v>353</v>
      </c>
      <c r="L37">
        <v>1689197766.0999999</v>
      </c>
      <c r="M37">
        <f t="shared" si="0"/>
        <v>1.1143402702801614E-3</v>
      </c>
      <c r="N37">
        <f t="shared" si="1"/>
        <v>1.1143402702801615</v>
      </c>
      <c r="O37">
        <f t="shared" si="2"/>
        <v>8.7532586861365278</v>
      </c>
      <c r="P37">
        <f t="shared" si="3"/>
        <v>399.5</v>
      </c>
      <c r="Q37">
        <f t="shared" si="4"/>
        <v>303.31522756859061</v>
      </c>
      <c r="R37">
        <f t="shared" si="5"/>
        <v>30.918113387231447</v>
      </c>
      <c r="S37">
        <f t="shared" si="6"/>
        <v>40.722605314650004</v>
      </c>
      <c r="T37">
        <f t="shared" si="7"/>
        <v>0.15568248120320774</v>
      </c>
      <c r="U37">
        <f t="shared" si="8"/>
        <v>3.1576586361396686</v>
      </c>
      <c r="V37">
        <f t="shared" si="9"/>
        <v>0.15154058901398362</v>
      </c>
      <c r="W37">
        <f t="shared" si="10"/>
        <v>9.5075822401937182E-2</v>
      </c>
      <c r="X37">
        <f t="shared" si="11"/>
        <v>297.68125199999997</v>
      </c>
      <c r="Y37">
        <f t="shared" si="12"/>
        <v>18.686019387484503</v>
      </c>
      <c r="Z37">
        <f t="shared" si="13"/>
        <v>18.686019387484503</v>
      </c>
      <c r="AA37">
        <f t="shared" si="14"/>
        <v>2.1623430688421794</v>
      </c>
      <c r="AB37">
        <f t="shared" si="15"/>
        <v>71.901057578883979</v>
      </c>
      <c r="AC37">
        <f t="shared" si="16"/>
        <v>1.4259741433484401</v>
      </c>
      <c r="AD37">
        <f t="shared" si="17"/>
        <v>1.983245019426839</v>
      </c>
      <c r="AE37">
        <f t="shared" si="18"/>
        <v>0.73636892549373933</v>
      </c>
      <c r="AF37">
        <f t="shared" si="19"/>
        <v>-49.14240591935512</v>
      </c>
      <c r="AG37">
        <f t="shared" si="20"/>
        <v>-234.04333034176742</v>
      </c>
      <c r="AH37">
        <f t="shared" si="21"/>
        <v>-14.598810278505768</v>
      </c>
      <c r="AI37">
        <f t="shared" si="22"/>
        <v>-0.10329453962833668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55550.597104155335</v>
      </c>
      <c r="AO37">
        <f t="shared" si="26"/>
        <v>1799.87</v>
      </c>
      <c r="AP37">
        <f t="shared" si="27"/>
        <v>1517.2907999999998</v>
      </c>
      <c r="AQ37">
        <f t="shared" si="28"/>
        <v>0.84300021668231584</v>
      </c>
      <c r="AR37">
        <f t="shared" si="29"/>
        <v>0.16539041819686978</v>
      </c>
      <c r="AS37">
        <v>1689197766.0999999</v>
      </c>
      <c r="AT37">
        <v>399.5</v>
      </c>
      <c r="AU37">
        <v>407.279</v>
      </c>
      <c r="AV37">
        <v>13.9892</v>
      </c>
      <c r="AW37">
        <v>13.06</v>
      </c>
      <c r="AX37">
        <v>400.45499999999998</v>
      </c>
      <c r="AY37">
        <v>13.9122</v>
      </c>
      <c r="AZ37">
        <v>600.22199999999998</v>
      </c>
      <c r="BA37">
        <v>101.834</v>
      </c>
      <c r="BB37">
        <v>9.9930699999999997E-2</v>
      </c>
      <c r="BC37">
        <v>17.311199999999999</v>
      </c>
      <c r="BD37">
        <v>17.327300000000001</v>
      </c>
      <c r="BE37">
        <v>999.9</v>
      </c>
      <c r="BF37">
        <v>0</v>
      </c>
      <c r="BG37">
        <v>0</v>
      </c>
      <c r="BH37">
        <v>9982.5</v>
      </c>
      <c r="BI37">
        <v>0</v>
      </c>
      <c r="BJ37">
        <v>1.0582499999999999</v>
      </c>
      <c r="BK37">
        <v>-7.7785000000000002</v>
      </c>
      <c r="BL37">
        <v>405.16800000000001</v>
      </c>
      <c r="BM37">
        <v>412.66800000000001</v>
      </c>
      <c r="BN37">
        <v>0.92913100000000004</v>
      </c>
      <c r="BO37">
        <v>407.279</v>
      </c>
      <c r="BP37">
        <v>13.06</v>
      </c>
      <c r="BQ37">
        <v>1.42458</v>
      </c>
      <c r="BR37">
        <v>1.32996</v>
      </c>
      <c r="BS37">
        <v>12.181800000000001</v>
      </c>
      <c r="BT37">
        <v>11.1418</v>
      </c>
      <c r="BU37">
        <v>1799.87</v>
      </c>
      <c r="BV37">
        <v>0.89999399999999996</v>
      </c>
      <c r="BW37">
        <v>0.100006</v>
      </c>
      <c r="BX37">
        <v>0</v>
      </c>
      <c r="BY37">
        <v>2.6947999999999999</v>
      </c>
      <c r="BZ37">
        <v>0</v>
      </c>
      <c r="CA37">
        <v>5601.5</v>
      </c>
      <c r="CB37">
        <v>17198.3</v>
      </c>
      <c r="CC37">
        <v>29.812000000000001</v>
      </c>
      <c r="CD37">
        <v>32.375</v>
      </c>
      <c r="CE37">
        <v>31.375</v>
      </c>
      <c r="CF37">
        <v>31.25</v>
      </c>
      <c r="CG37">
        <v>29.687000000000001</v>
      </c>
      <c r="CH37">
        <v>1619.87</v>
      </c>
      <c r="CI37">
        <v>180</v>
      </c>
      <c r="CJ37">
        <v>0</v>
      </c>
      <c r="CK37">
        <v>1689197767.0999999</v>
      </c>
      <c r="CL37">
        <v>0</v>
      </c>
      <c r="CM37">
        <v>1689196384</v>
      </c>
      <c r="CN37" t="s">
        <v>354</v>
      </c>
      <c r="CO37">
        <v>1689196384</v>
      </c>
      <c r="CP37">
        <v>1689196382</v>
      </c>
      <c r="CQ37">
        <v>21</v>
      </c>
      <c r="CR37">
        <v>0.245</v>
      </c>
      <c r="CS37">
        <v>4.0000000000000001E-3</v>
      </c>
      <c r="CT37">
        <v>-0.95599999999999996</v>
      </c>
      <c r="CU37">
        <v>7.6999999999999999E-2</v>
      </c>
      <c r="CV37">
        <v>411</v>
      </c>
      <c r="CW37">
        <v>13</v>
      </c>
      <c r="CX37">
        <v>0.18</v>
      </c>
      <c r="CY37">
        <v>0.09</v>
      </c>
      <c r="CZ37">
        <v>10.226629432329499</v>
      </c>
      <c r="DA37">
        <v>4.1100622626149104</v>
      </c>
      <c r="DB37">
        <v>0.39056635150901298</v>
      </c>
      <c r="DC37">
        <v>0</v>
      </c>
      <c r="DD37">
        <v>406.649523809524</v>
      </c>
      <c r="DE37">
        <v>2.89996752261573</v>
      </c>
      <c r="DF37">
        <v>0.27564428752039999</v>
      </c>
      <c r="DG37">
        <v>-1</v>
      </c>
      <c r="DH37">
        <v>1800.00761904762</v>
      </c>
      <c r="DI37">
        <v>-0.39136233444859098</v>
      </c>
      <c r="DJ37">
        <v>6.9275486072030601E-2</v>
      </c>
      <c r="DK37">
        <v>1</v>
      </c>
      <c r="DL37">
        <v>1</v>
      </c>
      <c r="DM37">
        <v>2</v>
      </c>
      <c r="DN37" t="s">
        <v>395</v>
      </c>
      <c r="DO37">
        <v>3.1615099999999998</v>
      </c>
      <c r="DP37">
        <v>2.8341099999999999</v>
      </c>
      <c r="DQ37">
        <v>9.6793100000000007E-2</v>
      </c>
      <c r="DR37">
        <v>9.8376400000000003E-2</v>
      </c>
      <c r="DS37">
        <v>8.2970600000000005E-2</v>
      </c>
      <c r="DT37">
        <v>7.9609899999999997E-2</v>
      </c>
      <c r="DU37">
        <v>28860.2</v>
      </c>
      <c r="DV37">
        <v>30465.3</v>
      </c>
      <c r="DW37">
        <v>29663.7</v>
      </c>
      <c r="DX37">
        <v>31477.7</v>
      </c>
      <c r="DY37">
        <v>35595.9</v>
      </c>
      <c r="DZ37">
        <v>37996.199999999997</v>
      </c>
      <c r="EA37">
        <v>40666.400000000001</v>
      </c>
      <c r="EB37">
        <v>43694.2</v>
      </c>
      <c r="EC37">
        <v>2.3227799999999998</v>
      </c>
      <c r="ED37">
        <v>1.9568000000000001</v>
      </c>
      <c r="EE37">
        <v>0.180259</v>
      </c>
      <c r="EF37">
        <v>0</v>
      </c>
      <c r="EG37">
        <v>14.324299999999999</v>
      </c>
      <c r="EH37">
        <v>999.9</v>
      </c>
      <c r="EI37">
        <v>63.1</v>
      </c>
      <c r="EJ37">
        <v>17.943999999999999</v>
      </c>
      <c r="EK37">
        <v>12.7896</v>
      </c>
      <c r="EL37">
        <v>61.640500000000003</v>
      </c>
      <c r="EM37">
        <v>25.897400000000001</v>
      </c>
      <c r="EN37">
        <v>1</v>
      </c>
      <c r="EO37">
        <v>-0.5655</v>
      </c>
      <c r="EP37">
        <v>-0.78693100000000005</v>
      </c>
      <c r="EQ37">
        <v>20.287099999999999</v>
      </c>
      <c r="ER37">
        <v>5.2449899999999996</v>
      </c>
      <c r="ES37">
        <v>11.8302</v>
      </c>
      <c r="ET37">
        <v>4.98325</v>
      </c>
      <c r="EU37">
        <v>3.2989999999999999</v>
      </c>
      <c r="EV37">
        <v>2247.6999999999998</v>
      </c>
      <c r="EW37">
        <v>124.3</v>
      </c>
      <c r="EX37">
        <v>1055.0999999999999</v>
      </c>
      <c r="EY37">
        <v>17.3</v>
      </c>
      <c r="EZ37">
        <v>1.87303</v>
      </c>
      <c r="FA37">
        <v>1.8786799999999999</v>
      </c>
      <c r="FB37">
        <v>1.87903</v>
      </c>
      <c r="FC37">
        <v>1.8795900000000001</v>
      </c>
      <c r="FD37">
        <v>1.8773299999999999</v>
      </c>
      <c r="FE37">
        <v>1.87659</v>
      </c>
      <c r="FF37">
        <v>1.87714</v>
      </c>
      <c r="FG37">
        <v>1.8747199999999999</v>
      </c>
      <c r="FH37">
        <v>0</v>
      </c>
      <c r="FI37">
        <v>0</v>
      </c>
      <c r="FJ37">
        <v>0</v>
      </c>
      <c r="FK37">
        <v>0</v>
      </c>
      <c r="FL37" t="s">
        <v>356</v>
      </c>
      <c r="FM37" t="s">
        <v>357</v>
      </c>
      <c r="FN37" t="s">
        <v>358</v>
      </c>
      <c r="FO37" t="s">
        <v>358</v>
      </c>
      <c r="FP37" t="s">
        <v>358</v>
      </c>
      <c r="FQ37" t="s">
        <v>358</v>
      </c>
      <c r="FR37">
        <v>0</v>
      </c>
      <c r="FS37">
        <v>100</v>
      </c>
      <c r="FT37">
        <v>100</v>
      </c>
      <c r="FU37">
        <v>-0.95499999999999996</v>
      </c>
      <c r="FV37">
        <v>7.6999999999999999E-2</v>
      </c>
      <c r="FW37">
        <v>-0.95648829297897997</v>
      </c>
      <c r="FX37">
        <v>1.4527828764109799E-4</v>
      </c>
      <c r="FY37">
        <v>-4.3579519040863002E-7</v>
      </c>
      <c r="FZ37">
        <v>2.0799061152897499E-10</v>
      </c>
      <c r="GA37">
        <v>7.6930000000002594E-2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23</v>
      </c>
      <c r="GJ37">
        <v>23.1</v>
      </c>
      <c r="GK37">
        <v>1.0363800000000001</v>
      </c>
      <c r="GL37">
        <v>2.48047</v>
      </c>
      <c r="GM37">
        <v>1.54541</v>
      </c>
      <c r="GN37">
        <v>2.3022499999999999</v>
      </c>
      <c r="GO37">
        <v>1.5979000000000001</v>
      </c>
      <c r="GP37">
        <v>2.3059099999999999</v>
      </c>
      <c r="GQ37">
        <v>21.6602</v>
      </c>
      <c r="GR37">
        <v>14.946300000000001</v>
      </c>
      <c r="GS37">
        <v>18</v>
      </c>
      <c r="GT37">
        <v>634.22199999999998</v>
      </c>
      <c r="GU37">
        <v>434.53500000000003</v>
      </c>
      <c r="GV37">
        <v>17.000599999999999</v>
      </c>
      <c r="GW37">
        <v>19.071300000000001</v>
      </c>
      <c r="GX37">
        <v>30.0001</v>
      </c>
      <c r="GY37">
        <v>19.546199999999999</v>
      </c>
      <c r="GZ37">
        <v>19.5383</v>
      </c>
      <c r="HA37">
        <v>20.8004</v>
      </c>
      <c r="HB37">
        <v>-30</v>
      </c>
      <c r="HC37">
        <v>-30</v>
      </c>
      <c r="HD37">
        <v>17</v>
      </c>
      <c r="HE37">
        <v>407.30099999999999</v>
      </c>
      <c r="HF37">
        <v>0</v>
      </c>
      <c r="HG37">
        <v>100.92700000000001</v>
      </c>
      <c r="HH37">
        <v>101.24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2023-07-12T13:41:09Z</dcterms:created>
  <dcterms:modified xsi:type="dcterms:W3CDTF">2023-07-14T21:20:37Z</dcterms:modified>
</cp:coreProperties>
</file>