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FF36CA93-6A00-0149-8C4D-2460FBDA39FF}" xr6:coauthVersionLast="47" xr6:coauthVersionMax="47" xr10:uidLastSave="{00000000-0000-0000-0000-000000000000}"/>
  <bookViews>
    <workbookView xWindow="36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7" i="1" l="1"/>
  <c r="AQ37" i="1"/>
  <c r="AO37" i="1"/>
  <c r="AP37" i="1" s="1"/>
  <c r="AN37" i="1"/>
  <c r="AL37" i="1"/>
  <c r="P37" i="1" s="1"/>
  <c r="AD37" i="1"/>
  <c r="AC37" i="1"/>
  <c r="AB37" i="1"/>
  <c r="U37" i="1"/>
  <c r="S37" i="1"/>
  <c r="AR36" i="1"/>
  <c r="AQ36" i="1"/>
  <c r="AO36" i="1"/>
  <c r="AP36" i="1" s="1"/>
  <c r="AN36" i="1"/>
  <c r="AM36" i="1"/>
  <c r="AL36" i="1"/>
  <c r="P36" i="1" s="1"/>
  <c r="AD36" i="1"/>
  <c r="AC36" i="1"/>
  <c r="AB36" i="1" s="1"/>
  <c r="U36" i="1"/>
  <c r="AR35" i="1"/>
  <c r="AQ35" i="1"/>
  <c r="AO35" i="1"/>
  <c r="X35" i="1" s="1"/>
  <c r="AN35" i="1"/>
  <c r="AM35" i="1"/>
  <c r="AL35" i="1"/>
  <c r="AD35" i="1"/>
  <c r="AC35" i="1"/>
  <c r="AB35" i="1" s="1"/>
  <c r="U35" i="1"/>
  <c r="S35" i="1"/>
  <c r="P35" i="1"/>
  <c r="O35" i="1"/>
  <c r="N35" i="1"/>
  <c r="M35" i="1" s="1"/>
  <c r="AF35" i="1" s="1"/>
  <c r="AR34" i="1"/>
  <c r="AQ34" i="1"/>
  <c r="AP34" i="1" s="1"/>
  <c r="AO34" i="1"/>
  <c r="AN34" i="1"/>
  <c r="AL34" i="1" s="1"/>
  <c r="AD34" i="1"/>
  <c r="AC34" i="1"/>
  <c r="AB34" i="1" s="1"/>
  <c r="X34" i="1"/>
  <c r="U34" i="1"/>
  <c r="AR33" i="1"/>
  <c r="AQ33" i="1"/>
  <c r="AO33" i="1"/>
  <c r="AP33" i="1" s="1"/>
  <c r="AN33" i="1"/>
  <c r="AL33" i="1"/>
  <c r="O33" i="1" s="1"/>
  <c r="AD33" i="1"/>
  <c r="AC33" i="1"/>
  <c r="AB33" i="1"/>
  <c r="U33" i="1"/>
  <c r="S33" i="1"/>
  <c r="AR32" i="1"/>
  <c r="AQ32" i="1"/>
  <c r="AO32" i="1"/>
  <c r="AP32" i="1" s="1"/>
  <c r="AN32" i="1"/>
  <c r="AM32" i="1"/>
  <c r="AL32" i="1"/>
  <c r="P32" i="1" s="1"/>
  <c r="AD32" i="1"/>
  <c r="AC32" i="1"/>
  <c r="AB32" i="1" s="1"/>
  <c r="U32" i="1"/>
  <c r="AR31" i="1"/>
  <c r="AQ31" i="1"/>
  <c r="AO31" i="1"/>
  <c r="X31" i="1" s="1"/>
  <c r="AN31" i="1"/>
  <c r="AM31" i="1"/>
  <c r="AL31" i="1"/>
  <c r="AD31" i="1"/>
  <c r="AC31" i="1"/>
  <c r="AB31" i="1" s="1"/>
  <c r="U31" i="1"/>
  <c r="S31" i="1"/>
  <c r="P31" i="1"/>
  <c r="O31" i="1"/>
  <c r="N31" i="1"/>
  <c r="M31" i="1"/>
  <c r="AF31" i="1" s="1"/>
  <c r="AR30" i="1"/>
  <c r="AQ30" i="1"/>
  <c r="AP30" i="1" s="1"/>
  <c r="AO30" i="1"/>
  <c r="AN30" i="1"/>
  <c r="AL30" i="1" s="1"/>
  <c r="AD30" i="1"/>
  <c r="AC30" i="1"/>
  <c r="AB30" i="1" s="1"/>
  <c r="X30" i="1"/>
  <c r="U30" i="1"/>
  <c r="AR29" i="1"/>
  <c r="AQ29" i="1"/>
  <c r="AO29" i="1"/>
  <c r="AP29" i="1" s="1"/>
  <c r="AN29" i="1"/>
  <c r="AL29" i="1"/>
  <c r="O29" i="1" s="1"/>
  <c r="AD29" i="1"/>
  <c r="AC29" i="1"/>
  <c r="AB29" i="1"/>
  <c r="U29" i="1"/>
  <c r="S29" i="1"/>
  <c r="AR28" i="1"/>
  <c r="AQ28" i="1"/>
  <c r="AO28" i="1"/>
  <c r="AP28" i="1" s="1"/>
  <c r="AN28" i="1"/>
  <c r="AM28" i="1"/>
  <c r="AL28" i="1"/>
  <c r="P28" i="1" s="1"/>
  <c r="AD28" i="1"/>
  <c r="AC28" i="1"/>
  <c r="AB28" i="1" s="1"/>
  <c r="U28" i="1"/>
  <c r="AR27" i="1"/>
  <c r="AQ27" i="1"/>
  <c r="AO27" i="1"/>
  <c r="AP27" i="1" s="1"/>
  <c r="AN27" i="1"/>
  <c r="AM27" i="1"/>
  <c r="AL27" i="1"/>
  <c r="N27" i="1" s="1"/>
  <c r="M27" i="1" s="1"/>
  <c r="AD27" i="1"/>
  <c r="AC27" i="1"/>
  <c r="AB27" i="1" s="1"/>
  <c r="U27" i="1"/>
  <c r="S27" i="1"/>
  <c r="P27" i="1"/>
  <c r="O27" i="1"/>
  <c r="AR26" i="1"/>
  <c r="AQ26" i="1"/>
  <c r="AP26" i="1" s="1"/>
  <c r="AO26" i="1"/>
  <c r="AN26" i="1"/>
  <c r="AL26" i="1" s="1"/>
  <c r="AD26" i="1"/>
  <c r="AC26" i="1"/>
  <c r="AB26" i="1" s="1"/>
  <c r="X26" i="1"/>
  <c r="U26" i="1"/>
  <c r="AR25" i="1"/>
  <c r="AQ25" i="1"/>
  <c r="AO25" i="1"/>
  <c r="AP25" i="1" s="1"/>
  <c r="AN25" i="1"/>
  <c r="AL25" i="1"/>
  <c r="O25" i="1" s="1"/>
  <c r="AD25" i="1"/>
  <c r="AC25" i="1"/>
  <c r="AB25" i="1"/>
  <c r="U25" i="1"/>
  <c r="S25" i="1"/>
  <c r="AR24" i="1"/>
  <c r="AQ24" i="1"/>
  <c r="AO24" i="1"/>
  <c r="AP24" i="1" s="1"/>
  <c r="AN24" i="1"/>
  <c r="AM24" i="1"/>
  <c r="AL24" i="1"/>
  <c r="P24" i="1" s="1"/>
  <c r="AD24" i="1"/>
  <c r="AC24" i="1"/>
  <c r="AB24" i="1" s="1"/>
  <c r="U24" i="1"/>
  <c r="AR23" i="1"/>
  <c r="AQ23" i="1"/>
  <c r="AO23" i="1"/>
  <c r="AP23" i="1" s="1"/>
  <c r="AN23" i="1"/>
  <c r="AM23" i="1"/>
  <c r="AL23" i="1"/>
  <c r="N23" i="1" s="1"/>
  <c r="M23" i="1" s="1"/>
  <c r="AD23" i="1"/>
  <c r="AC23" i="1"/>
  <c r="AB23" i="1" s="1"/>
  <c r="U23" i="1"/>
  <c r="S23" i="1"/>
  <c r="P23" i="1"/>
  <c r="O23" i="1"/>
  <c r="AR22" i="1"/>
  <c r="AQ22" i="1"/>
  <c r="AP22" i="1" s="1"/>
  <c r="AO22" i="1"/>
  <c r="AN22" i="1"/>
  <c r="AL22" i="1" s="1"/>
  <c r="AD22" i="1"/>
  <c r="AC22" i="1"/>
  <c r="AB22" i="1" s="1"/>
  <c r="X22" i="1"/>
  <c r="U22" i="1"/>
  <c r="AR21" i="1"/>
  <c r="AQ21" i="1"/>
  <c r="AO21" i="1"/>
  <c r="AP21" i="1" s="1"/>
  <c r="AN21" i="1"/>
  <c r="AL21" i="1"/>
  <c r="O21" i="1" s="1"/>
  <c r="AD21" i="1"/>
  <c r="AC21" i="1"/>
  <c r="AB21" i="1"/>
  <c r="U21" i="1"/>
  <c r="S21" i="1"/>
  <c r="AR20" i="1"/>
  <c r="AQ20" i="1"/>
  <c r="AO20" i="1"/>
  <c r="AP20" i="1" s="1"/>
  <c r="AN20" i="1"/>
  <c r="AM20" i="1"/>
  <c r="AL20" i="1"/>
  <c r="P20" i="1" s="1"/>
  <c r="AD20" i="1"/>
  <c r="AC20" i="1"/>
  <c r="AB20" i="1" s="1"/>
  <c r="U20" i="1"/>
  <c r="AR19" i="1"/>
  <c r="AQ19" i="1"/>
  <c r="AO19" i="1"/>
  <c r="AP19" i="1" s="1"/>
  <c r="AN19" i="1"/>
  <c r="AL19" i="1"/>
  <c r="N19" i="1" s="1"/>
  <c r="M19" i="1" s="1"/>
  <c r="AD19" i="1"/>
  <c r="AC19" i="1"/>
  <c r="AB19" i="1"/>
  <c r="U19" i="1"/>
  <c r="S19" i="1"/>
  <c r="P19" i="1"/>
  <c r="O19" i="1"/>
  <c r="S30" i="1" l="1"/>
  <c r="AM30" i="1"/>
  <c r="P30" i="1"/>
  <c r="N30" i="1"/>
  <c r="M30" i="1" s="1"/>
  <c r="O30" i="1"/>
  <c r="Y31" i="1"/>
  <c r="Z31" i="1" s="1"/>
  <c r="AG31" i="1" s="1"/>
  <c r="S26" i="1"/>
  <c r="P26" i="1"/>
  <c r="O26" i="1"/>
  <c r="N26" i="1"/>
  <c r="M26" i="1" s="1"/>
  <c r="AM26" i="1"/>
  <c r="S22" i="1"/>
  <c r="N22" i="1"/>
  <c r="M22" i="1" s="1"/>
  <c r="P22" i="1"/>
  <c r="AM22" i="1"/>
  <c r="O22" i="1"/>
  <c r="S34" i="1"/>
  <c r="AM34" i="1"/>
  <c r="P34" i="1"/>
  <c r="O34" i="1"/>
  <c r="N34" i="1"/>
  <c r="M34" i="1" s="1"/>
  <c r="Y35" i="1"/>
  <c r="Z35" i="1" s="1"/>
  <c r="AF27" i="1"/>
  <c r="AF19" i="1"/>
  <c r="AF23" i="1"/>
  <c r="X23" i="1"/>
  <c r="X27" i="1"/>
  <c r="AP31" i="1"/>
  <c r="AP35" i="1"/>
  <c r="S20" i="1"/>
  <c r="AM21" i="1"/>
  <c r="S24" i="1"/>
  <c r="AM25" i="1"/>
  <c r="S28" i="1"/>
  <c r="AM29" i="1"/>
  <c r="S32" i="1"/>
  <c r="AM33" i="1"/>
  <c r="S36" i="1"/>
  <c r="AM37" i="1"/>
  <c r="X19" i="1"/>
  <c r="N21" i="1"/>
  <c r="M21" i="1" s="1"/>
  <c r="N25" i="1"/>
  <c r="M25" i="1" s="1"/>
  <c r="N29" i="1"/>
  <c r="M29" i="1" s="1"/>
  <c r="N33" i="1"/>
  <c r="M33" i="1" s="1"/>
  <c r="N37" i="1"/>
  <c r="M37" i="1" s="1"/>
  <c r="O37" i="1"/>
  <c r="N20" i="1"/>
  <c r="M20" i="1" s="1"/>
  <c r="P21" i="1"/>
  <c r="X21" i="1"/>
  <c r="N24" i="1"/>
  <c r="M24" i="1" s="1"/>
  <c r="P25" i="1"/>
  <c r="X25" i="1"/>
  <c r="N28" i="1"/>
  <c r="M28" i="1" s="1"/>
  <c r="P29" i="1"/>
  <c r="X29" i="1"/>
  <c r="N32" i="1"/>
  <c r="M32" i="1" s="1"/>
  <c r="P33" i="1"/>
  <c r="X33" i="1"/>
  <c r="N36" i="1"/>
  <c r="M36" i="1" s="1"/>
  <c r="X37" i="1"/>
  <c r="O24" i="1"/>
  <c r="O28" i="1"/>
  <c r="O32" i="1"/>
  <c r="O36" i="1"/>
  <c r="AM19" i="1"/>
  <c r="O20" i="1"/>
  <c r="X20" i="1"/>
  <c r="X24" i="1"/>
  <c r="X28" i="1"/>
  <c r="X32" i="1"/>
  <c r="X36" i="1"/>
  <c r="Y28" i="1" l="1"/>
  <c r="Z28" i="1" s="1"/>
  <c r="V28" i="1" s="1"/>
  <c r="T28" i="1" s="1"/>
  <c r="W28" i="1" s="1"/>
  <c r="Q28" i="1" s="1"/>
  <c r="R28" i="1" s="1"/>
  <c r="AA35" i="1"/>
  <c r="AE35" i="1" s="1"/>
  <c r="AH35" i="1"/>
  <c r="AF33" i="1"/>
  <c r="V35" i="1"/>
  <c r="T35" i="1" s="1"/>
  <c r="W35" i="1" s="1"/>
  <c r="Q35" i="1" s="1"/>
  <c r="R35" i="1" s="1"/>
  <c r="Y20" i="1"/>
  <c r="Z20" i="1" s="1"/>
  <c r="AF29" i="1"/>
  <c r="Y27" i="1"/>
  <c r="Z27" i="1" s="1"/>
  <c r="Y34" i="1"/>
  <c r="Z34" i="1" s="1"/>
  <c r="V34" i="1" s="1"/>
  <c r="T34" i="1" s="1"/>
  <c r="W34" i="1" s="1"/>
  <c r="Q34" i="1" s="1"/>
  <c r="R34" i="1" s="1"/>
  <c r="AF34" i="1"/>
  <c r="Y22" i="1"/>
  <c r="Z22" i="1" s="1"/>
  <c r="AF22" i="1"/>
  <c r="V22" i="1"/>
  <c r="T22" i="1" s="1"/>
  <c r="W22" i="1" s="1"/>
  <c r="Q22" i="1" s="1"/>
  <c r="R22" i="1" s="1"/>
  <c r="AF24" i="1"/>
  <c r="AF21" i="1"/>
  <c r="V21" i="1"/>
  <c r="T21" i="1" s="1"/>
  <c r="W21" i="1" s="1"/>
  <c r="Q21" i="1" s="1"/>
  <c r="R21" i="1" s="1"/>
  <c r="AF20" i="1"/>
  <c r="Y26" i="1"/>
  <c r="Z26" i="1" s="1"/>
  <c r="AF26" i="1"/>
  <c r="V26" i="1"/>
  <c r="T26" i="1" s="1"/>
  <c r="W26" i="1" s="1"/>
  <c r="Q26" i="1" s="1"/>
  <c r="R26" i="1" s="1"/>
  <c r="AF28" i="1"/>
  <c r="Y24" i="1"/>
  <c r="Z24" i="1" s="1"/>
  <c r="Y37" i="1"/>
  <c r="Z37" i="1" s="1"/>
  <c r="V37" i="1" s="1"/>
  <c r="T37" i="1" s="1"/>
  <c r="W37" i="1" s="1"/>
  <c r="Q37" i="1" s="1"/>
  <c r="R37" i="1" s="1"/>
  <c r="AF36" i="1"/>
  <c r="AA31" i="1"/>
  <c r="AE31" i="1" s="1"/>
  <c r="AH31" i="1"/>
  <c r="AI31" i="1" s="1"/>
  <c r="Y33" i="1"/>
  <c r="Z33" i="1" s="1"/>
  <c r="AF25" i="1"/>
  <c r="Y23" i="1"/>
  <c r="Z23" i="1" s="1"/>
  <c r="Y21" i="1"/>
  <c r="Z21" i="1" s="1"/>
  <c r="V31" i="1"/>
  <c r="T31" i="1" s="1"/>
  <c r="W31" i="1" s="1"/>
  <c r="Q31" i="1" s="1"/>
  <c r="R31" i="1" s="1"/>
  <c r="AF32" i="1"/>
  <c r="Y19" i="1"/>
  <c r="Z19" i="1" s="1"/>
  <c r="AG35" i="1"/>
  <c r="Y30" i="1"/>
  <c r="Z30" i="1" s="1"/>
  <c r="AF30" i="1"/>
  <c r="V30" i="1"/>
  <c r="T30" i="1" s="1"/>
  <c r="W30" i="1" s="1"/>
  <c r="Q30" i="1" s="1"/>
  <c r="R30" i="1" s="1"/>
  <c r="Y36" i="1"/>
  <c r="Z36" i="1" s="1"/>
  <c r="Y29" i="1"/>
  <c r="Z29" i="1" s="1"/>
  <c r="V29" i="1" s="1"/>
  <c r="T29" i="1" s="1"/>
  <c r="W29" i="1" s="1"/>
  <c r="Q29" i="1" s="1"/>
  <c r="R29" i="1" s="1"/>
  <c r="Y32" i="1"/>
  <c r="Z32" i="1" s="1"/>
  <c r="AF37" i="1"/>
  <c r="Y25" i="1"/>
  <c r="Z25" i="1" s="1"/>
  <c r="AA36" i="1" l="1"/>
  <c r="AE36" i="1" s="1"/>
  <c r="AH36" i="1"/>
  <c r="AG36" i="1"/>
  <c r="AH20" i="1"/>
  <c r="AG20" i="1"/>
  <c r="AA20" i="1"/>
  <c r="AE20" i="1" s="1"/>
  <c r="AI35" i="1"/>
  <c r="AH25" i="1"/>
  <c r="AI25" i="1" s="1"/>
  <c r="AA25" i="1"/>
  <c r="AE25" i="1" s="1"/>
  <c r="AG25" i="1"/>
  <c r="AH33" i="1"/>
  <c r="AI33" i="1" s="1"/>
  <c r="AG33" i="1"/>
  <c r="AA33" i="1"/>
  <c r="AE33" i="1" s="1"/>
  <c r="AA34" i="1"/>
  <c r="AE34" i="1" s="1"/>
  <c r="AH34" i="1"/>
  <c r="AG34" i="1"/>
  <c r="AH21" i="1"/>
  <c r="AA21" i="1"/>
  <c r="AE21" i="1" s="1"/>
  <c r="AG21" i="1"/>
  <c r="AA27" i="1"/>
  <c r="AE27" i="1" s="1"/>
  <c r="AH27" i="1"/>
  <c r="V27" i="1"/>
  <c r="T27" i="1" s="1"/>
  <c r="W27" i="1" s="1"/>
  <c r="Q27" i="1" s="1"/>
  <c r="R27" i="1" s="1"/>
  <c r="AG27" i="1"/>
  <c r="AA26" i="1"/>
  <c r="AE26" i="1" s="1"/>
  <c r="AH26" i="1"/>
  <c r="AG26" i="1"/>
  <c r="AH24" i="1"/>
  <c r="AI24" i="1" s="1"/>
  <c r="AA24" i="1"/>
  <c r="AE24" i="1" s="1"/>
  <c r="AG24" i="1"/>
  <c r="V33" i="1"/>
  <c r="T33" i="1" s="1"/>
  <c r="W33" i="1" s="1"/>
  <c r="Q33" i="1" s="1"/>
  <c r="R33" i="1" s="1"/>
  <c r="AA30" i="1"/>
  <c r="AE30" i="1" s="1"/>
  <c r="AH30" i="1"/>
  <c r="AI30" i="1" s="1"/>
  <c r="AG30" i="1"/>
  <c r="V24" i="1"/>
  <c r="T24" i="1" s="1"/>
  <c r="W24" i="1" s="1"/>
  <c r="Q24" i="1" s="1"/>
  <c r="R24" i="1" s="1"/>
  <c r="AG32" i="1"/>
  <c r="AA32" i="1"/>
  <c r="AE32" i="1" s="1"/>
  <c r="AH32" i="1"/>
  <c r="AA23" i="1"/>
  <c r="AE23" i="1" s="1"/>
  <c r="AH23" i="1"/>
  <c r="AG23" i="1"/>
  <c r="V23" i="1"/>
  <c r="T23" i="1" s="1"/>
  <c r="W23" i="1" s="1"/>
  <c r="Q23" i="1" s="1"/>
  <c r="R23" i="1" s="1"/>
  <c r="V36" i="1"/>
  <c r="T36" i="1" s="1"/>
  <c r="W36" i="1" s="1"/>
  <c r="Q36" i="1" s="1"/>
  <c r="R36" i="1" s="1"/>
  <c r="AA19" i="1"/>
  <c r="AE19" i="1" s="1"/>
  <c r="AH19" i="1"/>
  <c r="AG19" i="1"/>
  <c r="V19" i="1"/>
  <c r="T19" i="1" s="1"/>
  <c r="W19" i="1" s="1"/>
  <c r="Q19" i="1" s="1"/>
  <c r="R19" i="1" s="1"/>
  <c r="AH29" i="1"/>
  <c r="AG29" i="1"/>
  <c r="AA29" i="1"/>
  <c r="AE29" i="1" s="1"/>
  <c r="V25" i="1"/>
  <c r="T25" i="1" s="1"/>
  <c r="W25" i="1" s="1"/>
  <c r="Q25" i="1" s="1"/>
  <c r="R25" i="1" s="1"/>
  <c r="V32" i="1"/>
  <c r="T32" i="1" s="1"/>
  <c r="W32" i="1" s="1"/>
  <c r="Q32" i="1" s="1"/>
  <c r="R32" i="1" s="1"/>
  <c r="AH37" i="1"/>
  <c r="AA37" i="1"/>
  <c r="AE37" i="1" s="1"/>
  <c r="AG37" i="1"/>
  <c r="V20" i="1"/>
  <c r="T20" i="1" s="1"/>
  <c r="W20" i="1" s="1"/>
  <c r="Q20" i="1" s="1"/>
  <c r="R20" i="1" s="1"/>
  <c r="AA22" i="1"/>
  <c r="AE22" i="1" s="1"/>
  <c r="AH22" i="1"/>
  <c r="AG22" i="1"/>
  <c r="AG28" i="1"/>
  <c r="AA28" i="1"/>
  <c r="AE28" i="1" s="1"/>
  <c r="AH28" i="1"/>
  <c r="AI19" i="1" l="1"/>
  <c r="AI20" i="1"/>
  <c r="AI34" i="1"/>
  <c r="AI28" i="1"/>
  <c r="AI32" i="1"/>
  <c r="AI27" i="1"/>
  <c r="AI29" i="1"/>
  <c r="AI37" i="1"/>
  <c r="AI23" i="1"/>
  <c r="AI36" i="1"/>
  <c r="AI22" i="1"/>
  <c r="AI26" i="1"/>
  <c r="AI21" i="1"/>
</calcChain>
</file>

<file path=xl/sharedStrings.xml><?xml version="1.0" encoding="utf-8"?>
<sst xmlns="http://schemas.openxmlformats.org/spreadsheetml/2006/main" count="1004" uniqueCount="397">
  <si>
    <t>File opened</t>
  </si>
  <si>
    <t>2023-07-12 15:17:00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</si>
  <si>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</si>
  <si>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</si>
  <si>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</si>
  <si>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</si>
  <si>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</si>
  <si>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</si>
  <si>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</si>
  <si>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</si>
  <si>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</si>
  <si>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</si>
  <si>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</si>
  <si>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{"h2oaspan2b": "0.0685964", "co2bzero": "0.928369", "h2obzero": "1.0566", "co2bspanconc1": "2473", "chamberpressurezero": "2.68486", "h2obspan2b": "0.0690967", "flowazero": "0.2969", "co2bspan2": "-0.0342144", "ssa_ref": "34842.2", "oxygen": "21", "ssb_ref": "37125.5", "co2bspan1": "1.0021", "co2aspan2a": "0.292292", "tbzero": "-0.243059", "h2obspanconc2": "0", "co2bspanconc2": "301.4", "co2azero": "0.925242", "tazero": "-0.14134", "h2oaspan1": "1.00591", "co2aspan1": "1.00226", "co2bspan2b": "0.29074", "co2aspan2": "-0.0349502", "h2oaspanconc2": "0", "co2aspan2b": "0.289966", "h2obspan1": "1.00489", "h2obspanconc1": "11.65", "flowmeterzero": "0.996167", "h2oazero": "1.04545", "h2oaspan2": "0", "h2obspan2": "0", "co2aspanconc2": "301.4", "co2aspanconc1": "2473", "flowbzero": "0.29043", "h2oaspan2a": "0.0681933", "h2obspan2a": "0.0687607", "h2oaspanconc1": "11.65", "co2bspan2a": "0.293064"}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</si>
  <si>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</si>
  <si>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</si>
  <si>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</si>
  <si>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</si>
  <si>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</si>
  <si>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</si>
  <si>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</si>
  <si>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</si>
  <si>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</si>
  <si>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</si>
  <si>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</si>
  <si>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</si>
  <si>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</si>
  <si>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15:17:00</t>
  </si>
  <si>
    <t>Stability Definition:	A (GasEx): Std&lt;0.2 Per=20	CO2_r (Meas): Std&lt;0.75 Per=20	Qin (LeafQ): Per=20</t>
  </si>
  <si>
    <t>15:28:49</t>
  </si>
  <si>
    <t>Stability Definition:	A (GasEx): Std&lt;0.2 Per=20	CO2_r (Meas): Std&lt;0.75 Per=20	Qin (LeafQ): Std&lt;1 Per=20</t>
  </si>
  <si>
    <t>15:28:50</t>
  </si>
  <si>
    <t>15:28:51</t>
  </si>
  <si>
    <t>15:28:52</t>
  </si>
  <si>
    <t>Stability Definition:	A (GasEx): Std&lt;0.2 Per=20	CO2_r (Meas): Per=20	Qin (LeafQ): Std&lt;1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</si>
  <si>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</si>
  <si>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</si>
  <si>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</si>
  <si>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</si>
  <si>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</si>
  <si>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</si>
  <si>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</si>
  <si>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</si>
  <si>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</si>
  <si>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</si>
  <si>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</si>
  <si>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</si>
  <si>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</si>
  <si>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</si>
  <si>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</si>
  <si>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</si>
  <si>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</si>
  <si>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</si>
  <si>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</si>
  <si>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</si>
  <si>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</si>
  <si>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</si>
  <si>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</si>
  <si>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</si>
  <si>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</si>
  <si>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</si>
  <si>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</si>
  <si>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</si>
  <si>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</si>
  <si>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</si>
  <si>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</si>
  <si>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</si>
  <si>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</si>
  <si>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</si>
  <si>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</si>
  <si>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</si>
  <si>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</si>
  <si>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</si>
  <si>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</si>
  <si>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</si>
  <si>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</si>
  <si>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</si>
  <si>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</si>
  <si>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</si>
  <si>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</si>
  <si>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</si>
  <si>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</si>
  <si>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</si>
  <si>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</si>
  <si>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</si>
  <si>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</si>
  <si>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</si>
  <si>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</si>
  <si>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</si>
  <si>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</si>
  <si>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</si>
  <si>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</si>
  <si>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</si>
  <si>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4.22145 87.1527 366.56 602.084 829.233 1054.2 1231.48 1344.21</t>
  </si>
  <si>
    <t>Fs_true</t>
  </si>
  <si>
    <t>0.13625 100.928 402.832 601.482 802.593 1001.13 1202.98 1401.32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</si>
  <si>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</si>
  <si>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</si>
  <si>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</si>
  <si>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</si>
  <si>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</si>
  <si>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</si>
  <si>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</si>
  <si>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</si>
  <si>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</si>
  <si>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</si>
  <si>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</si>
  <si>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</si>
  <si>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</si>
  <si>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</si>
  <si>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</si>
  <si>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</si>
  <si>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</si>
  <si>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</si>
  <si>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</si>
  <si>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</si>
  <si>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</si>
  <si>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</si>
  <si>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</si>
  <si>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</si>
  <si>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</si>
  <si>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</si>
  <si>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</si>
  <si>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</si>
  <si>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</si>
  <si>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</si>
  <si>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</si>
  <si>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</si>
  <si>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</si>
  <si>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</si>
  <si>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</si>
  <si>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</si>
  <si>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</si>
  <si>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</si>
  <si>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</si>
  <si>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</si>
  <si>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</si>
  <si>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</si>
  <si>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</si>
  <si>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</si>
  <si>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</si>
  <si>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</si>
  <si>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</si>
  <si>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</si>
  <si>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</si>
  <si>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</si>
  <si>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</si>
  <si>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</si>
  <si>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</si>
  <si>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</si>
  <si>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</si>
  <si>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</si>
  <si>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</si>
  <si>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</si>
  <si>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</si>
  <si>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</si>
  <si>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</si>
  <si>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</si>
  <si>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</si>
  <si>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</si>
  <si>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</si>
  <si>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</si>
  <si>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</si>
  <si>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</si>
  <si>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</si>
  <si>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</si>
  <si>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</si>
  <si>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</si>
  <si>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</si>
  <si>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</si>
  <si>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</si>
  <si>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</si>
  <si>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</si>
  <si>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</si>
  <si>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</si>
  <si>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</si>
  <si>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</si>
  <si>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</si>
  <si>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</si>
  <si>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</si>
  <si>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</si>
  <si>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</si>
  <si>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</si>
  <si>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</si>
  <si>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</si>
  <si>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</si>
  <si>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</si>
  <si>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</si>
  <si>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</si>
  <si>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</si>
  <si>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</si>
  <si>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</si>
  <si>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</si>
  <si>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</si>
  <si>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</si>
  <si>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</si>
  <si>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</si>
  <si>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</si>
  <si>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</si>
  <si>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</si>
  <si>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</si>
  <si>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</si>
  <si>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</si>
  <si>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</si>
  <si>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</si>
  <si>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</si>
  <si>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</si>
  <si>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</si>
  <si>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</si>
  <si>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</si>
  <si>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</si>
  <si>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</si>
  <si>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</si>
  <si>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</si>
  <si>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</si>
  <si>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</si>
  <si>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</si>
  <si>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</si>
  <si>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</si>
  <si>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</si>
  <si>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</si>
  <si>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</si>
  <si>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</si>
  <si>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</si>
  <si>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</si>
  <si>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</si>
  <si>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</si>
  <si>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</si>
  <si>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</si>
  <si>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</si>
  <si>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</si>
  <si>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</si>
  <si>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</si>
  <si>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</si>
  <si>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</si>
  <si>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</si>
  <si>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</si>
  <si>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</si>
  <si>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</si>
  <si>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</si>
  <si>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</si>
  <si>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</si>
  <si>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</si>
  <si>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</si>
  <si>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</si>
  <si>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</si>
  <si>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</si>
  <si>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</si>
  <si>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</si>
  <si>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</si>
  <si>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</si>
  <si>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</si>
  <si>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</si>
  <si>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</si>
  <si>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</si>
  <si>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</si>
  <si>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</si>
  <si>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</si>
  <si>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</si>
  <si>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</si>
  <si>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</si>
  <si>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AccH2O_hum</t>
  </si>
  <si>
    <t>AccCO2_soda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</si>
  <si>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</si>
  <si>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</si>
  <si>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</si>
  <si>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</si>
  <si>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</si>
  <si>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</si>
  <si>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</si>
  <si>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</si>
  <si>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</si>
  <si>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</si>
  <si>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</si>
  <si>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</si>
  <si>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</si>
  <si>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</si>
  <si>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</si>
  <si>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</si>
  <si>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</si>
  <si>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</si>
  <si>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</si>
  <si>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</si>
  <si>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</si>
  <si>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</si>
  <si>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</si>
  <si>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</si>
  <si>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</si>
  <si>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</si>
  <si>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</si>
  <si>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</si>
  <si>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</si>
  <si>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</si>
  <si>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</si>
  <si>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</si>
  <si>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</si>
  <si>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</si>
  <si>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</si>
  <si>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</si>
  <si>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</si>
  <si>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</si>
  <si>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</si>
  <si>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</si>
  <si>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</si>
  <si>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</si>
  <si>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</si>
  <si>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</si>
  <si>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</si>
  <si>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</si>
  <si>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</si>
  <si>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</si>
  <si>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</si>
  <si>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</si>
  <si>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</si>
  <si>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</si>
  <si>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</si>
  <si>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</si>
  <si>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</si>
  <si>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</si>
  <si>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</si>
  <si>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</si>
  <si>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</si>
  <si>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</si>
  <si>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</si>
  <si>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</si>
  <si>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</si>
  <si>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</si>
  <si>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</si>
  <si>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</si>
  <si>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</si>
  <si>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</si>
  <si>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</si>
  <si>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</si>
  <si>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</si>
  <si>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</si>
  <si>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</si>
  <si>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</si>
  <si>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</si>
  <si>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</si>
  <si>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</si>
  <si>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</si>
  <si>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</si>
  <si>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</si>
  <si>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</si>
  <si>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</si>
  <si>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</si>
  <si>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</si>
  <si>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</si>
  <si>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20230712 15:30:22</t>
  </si>
  <si>
    <t>15:30:22</t>
  </si>
  <si>
    <t>none</t>
  </si>
  <si>
    <t>Lindsey</t>
  </si>
  <si>
    <t>20230712</t>
  </si>
  <si>
    <t>kse</t>
  </si>
  <si>
    <t>VAUL</t>
  </si>
  <si>
    <t>BNL14312</t>
  </si>
  <si>
    <t>15:26:19</t>
  </si>
  <si>
    <t>2/2</t>
  </si>
  <si>
    <t>00000000</t>
  </si>
  <si>
    <t>iiiiiiii</t>
  </si>
  <si>
    <t>off</t>
  </si>
  <si>
    <t>20230712 15:31:23</t>
  </si>
  <si>
    <t>15:31:23</t>
  </si>
  <si>
    <t>20230712 15:32:24</t>
  </si>
  <si>
    <t>15:32:24</t>
  </si>
  <si>
    <t>20230712 15:33:25</t>
  </si>
  <si>
    <t>15:33:25</t>
  </si>
  <si>
    <t>20230712 15:34:26</t>
  </si>
  <si>
    <t>15:34:26</t>
  </si>
  <si>
    <t>20230712 15:35:27</t>
  </si>
  <si>
    <t>15:35:27</t>
  </si>
  <si>
    <t>20230712 15:36:28</t>
  </si>
  <si>
    <t>15:36:28</t>
  </si>
  <si>
    <t>20230712 15:37:29</t>
  </si>
  <si>
    <t>15:37:29</t>
  </si>
  <si>
    <t>20230712 15:38:30</t>
  </si>
  <si>
    <t>15:38:30</t>
  </si>
  <si>
    <t>20230712 15:39:31</t>
  </si>
  <si>
    <t>15:39:31</t>
  </si>
  <si>
    <t>20230712 15:40:32</t>
  </si>
  <si>
    <t>15:40:32</t>
  </si>
  <si>
    <t>20230712 15:41:33</t>
  </si>
  <si>
    <t>15:41:33</t>
  </si>
  <si>
    <t>20230712 15:42:34</t>
  </si>
  <si>
    <t>15:42:34</t>
  </si>
  <si>
    <t>20230712 15:43:35</t>
  </si>
  <si>
    <t>15:43:35</t>
  </si>
  <si>
    <t>20230712 15:44:36</t>
  </si>
  <si>
    <t>15:44:36</t>
  </si>
  <si>
    <t>20230712 15:45:37</t>
  </si>
  <si>
    <t>15:45:37</t>
  </si>
  <si>
    <t>20230712 15:46:39</t>
  </si>
  <si>
    <t>15:46:39</t>
  </si>
  <si>
    <t>20230712 15:47:40</t>
  </si>
  <si>
    <t>15:47:40</t>
  </si>
  <si>
    <t>20230712 15:48:56</t>
  </si>
  <si>
    <t>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</si>
</sst>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2" spans="1:216" x14ac:dyDescent="0.2">
      <c r="A2" t="s">
        <v>35</v>
      </c>
      <c r="B2" t="s">
        <v>36</v>
      </c>
      <c r="C2" t="s">
        <v>38</v>
      </c>
    </row>
    <row r="3" spans="1:216" x14ac:dyDescent="0.2">
      <c r="B3" t="s">
        <v>37</v>
      </c>
      <c r="C3">
        <v>21</v>
      </c>
    </row>
    <row r="4" spans="1:216" x14ac:dyDescent="0.2">
      <c r="A4" t="s">
        <v>39</v>
      </c>
      <c r="B4" t="s">
        <v>40</v>
      </c>
      <c r="C4" t="s">
        <v>41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</row>
    <row r="5" spans="1:216" x14ac:dyDescent="0.2">
      <c r="B5" t="s">
        <v>19</v>
      </c>
      <c r="C5" t="s">
        <v>42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51</v>
      </c>
      <c r="B6" t="s">
        <v>52</v>
      </c>
      <c r="C6" t="s">
        <v>53</v>
      </c>
      <c r="D6" t="s">
        <v>54</v>
      </c>
      <c r="E6" t="s">
        <v>56</v>
      </c>
    </row>
    <row r="7" spans="1:216" x14ac:dyDescent="0.2">
      <c r="B7">
        <v>4.4589999999999996</v>
      </c>
      <c r="C7">
        <v>0.5</v>
      </c>
      <c r="D7" t="s">
        <v>55</v>
      </c>
      <c r="E7">
        <v>2</v>
      </c>
    </row>
    <row r="8" spans="1:216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62</v>
      </c>
      <c r="B10" t="s">
        <v>63</v>
      </c>
      <c r="C10" t="s">
        <v>65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 spans="1:216" x14ac:dyDescent="0.2">
      <c r="B11" t="s">
        <v>64</v>
      </c>
      <c r="C11" t="s">
        <v>66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94</v>
      </c>
      <c r="H14" t="s">
        <v>96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93</v>
      </c>
      <c r="G15" t="s">
        <v>95</v>
      </c>
      <c r="H15">
        <v>0</v>
      </c>
    </row>
    <row r="16" spans="1:216" x14ac:dyDescent="0.2">
      <c r="A16" t="s">
        <v>97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101</v>
      </c>
      <c r="AP16" t="s">
        <v>101</v>
      </c>
      <c r="AQ16" t="s">
        <v>101</v>
      </c>
      <c r="AR16" t="s">
        <v>101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102</v>
      </c>
      <c r="BB16" t="s">
        <v>102</v>
      </c>
      <c r="BC16" t="s">
        <v>102</v>
      </c>
      <c r="BD16" t="s">
        <v>102</v>
      </c>
      <c r="BE16" t="s">
        <v>102</v>
      </c>
      <c r="BF16" t="s">
        <v>102</v>
      </c>
      <c r="BG16" t="s">
        <v>102</v>
      </c>
      <c r="BH16" t="s">
        <v>102</v>
      </c>
      <c r="BI16" t="s">
        <v>102</v>
      </c>
      <c r="BJ16" t="s">
        <v>102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104</v>
      </c>
      <c r="BV16" t="s">
        <v>104</v>
      </c>
      <c r="BW16" t="s">
        <v>104</v>
      </c>
      <c r="BX16" t="s">
        <v>104</v>
      </c>
      <c r="BY16" t="s">
        <v>104</v>
      </c>
      <c r="BZ16" t="s">
        <v>104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I16" t="s">
        <v>104</v>
      </c>
      <c r="CJ16" t="s">
        <v>104</v>
      </c>
      <c r="CK16" t="s">
        <v>104</v>
      </c>
      <c r="CL16" t="s">
        <v>104</v>
      </c>
      <c r="CM16" t="s">
        <v>105</v>
      </c>
      <c r="CN16" t="s">
        <v>105</v>
      </c>
      <c r="CO16" t="s">
        <v>105</v>
      </c>
      <c r="CP16" t="s">
        <v>105</v>
      </c>
      <c r="CQ16" t="s">
        <v>105</v>
      </c>
      <c r="CR16" t="s">
        <v>105</v>
      </c>
      <c r="CS16" t="s">
        <v>105</v>
      </c>
      <c r="CT16" t="s">
        <v>105</v>
      </c>
      <c r="CU16" t="s">
        <v>105</v>
      </c>
      <c r="CV16" t="s">
        <v>105</v>
      </c>
      <c r="CW16" t="s">
        <v>105</v>
      </c>
      <c r="CX16" t="s">
        <v>105</v>
      </c>
      <c r="CY16" t="s">
        <v>105</v>
      </c>
      <c r="CZ16" t="s">
        <v>106</v>
      </c>
      <c r="DA16" t="s">
        <v>106</v>
      </c>
      <c r="DB16" t="s">
        <v>106</v>
      </c>
      <c r="DC16" t="s">
        <v>106</v>
      </c>
      <c r="DD16" t="s">
        <v>106</v>
      </c>
      <c r="DE16" t="s">
        <v>106</v>
      </c>
      <c r="DF16" t="s">
        <v>106</v>
      </c>
      <c r="DG16" t="s">
        <v>106</v>
      </c>
      <c r="DH16" t="s">
        <v>106</v>
      </c>
      <c r="DI16" t="s">
        <v>106</v>
      </c>
      <c r="DJ16" t="s">
        <v>106</v>
      </c>
      <c r="DK16" t="s">
        <v>106</v>
      </c>
      <c r="DL16" t="s">
        <v>106</v>
      </c>
      <c r="DM16" t="s">
        <v>106</v>
      </c>
      <c r="DN16" t="s">
        <v>106</v>
      </c>
      <c r="DO16" t="s">
        <v>107</v>
      </c>
      <c r="DP16" t="s">
        <v>107</v>
      </c>
      <c r="DQ16" t="s">
        <v>107</v>
      </c>
      <c r="DR16" t="s">
        <v>107</v>
      </c>
      <c r="DS16" t="s">
        <v>107</v>
      </c>
      <c r="DT16" t="s">
        <v>107</v>
      </c>
      <c r="DU16" t="s">
        <v>107</v>
      </c>
      <c r="DV16" t="s">
        <v>107</v>
      </c>
      <c r="DW16" t="s">
        <v>107</v>
      </c>
      <c r="DX16" t="s">
        <v>107</v>
      </c>
      <c r="DY16" t="s">
        <v>107</v>
      </c>
      <c r="DZ16" t="s">
        <v>107</v>
      </c>
      <c r="EA16" t="s">
        <v>107</v>
      </c>
      <c r="EB16" t="s">
        <v>107</v>
      </c>
      <c r="EC16" t="s">
        <v>107</v>
      </c>
      <c r="ED16" t="s">
        <v>107</v>
      </c>
      <c r="EE16" t="s">
        <v>107</v>
      </c>
      <c r="EF16" t="s">
        <v>107</v>
      </c>
      <c r="EG16" t="s">
        <v>108</v>
      </c>
      <c r="EH16" t="s">
        <v>108</v>
      </c>
      <c r="EI16" t="s">
        <v>108</v>
      </c>
      <c r="EJ16" t="s">
        <v>108</v>
      </c>
      <c r="EK16" t="s">
        <v>108</v>
      </c>
      <c r="EL16" t="s">
        <v>108</v>
      </c>
      <c r="EM16" t="s">
        <v>108</v>
      </c>
      <c r="EN16" t="s">
        <v>108</v>
      </c>
      <c r="EO16" t="s">
        <v>108</v>
      </c>
      <c r="EP16" t="s">
        <v>108</v>
      </c>
      <c r="EQ16" t="s">
        <v>108</v>
      </c>
      <c r="ER16" t="s">
        <v>108</v>
      </c>
      <c r="ES16" t="s">
        <v>108</v>
      </c>
      <c r="ET16" t="s">
        <v>108</v>
      </c>
      <c r="EU16" t="s">
        <v>108</v>
      </c>
      <c r="EV16" t="s">
        <v>108</v>
      </c>
      <c r="EW16" t="s">
        <v>108</v>
      </c>
      <c r="EX16" t="s">
        <v>108</v>
      </c>
      <c r="EY16" t="s">
        <v>108</v>
      </c>
      <c r="EZ16" t="s">
        <v>109</v>
      </c>
      <c r="FA16" t="s">
        <v>109</v>
      </c>
      <c r="FB16" t="s">
        <v>109</v>
      </c>
      <c r="FC16" t="s">
        <v>109</v>
      </c>
      <c r="FD16" t="s">
        <v>109</v>
      </c>
      <c r="FE16" t="s">
        <v>109</v>
      </c>
      <c r="FF16" t="s">
        <v>109</v>
      </c>
      <c r="FG16" t="s">
        <v>109</v>
      </c>
      <c r="FH16" t="s">
        <v>109</v>
      </c>
      <c r="FI16" t="s">
        <v>109</v>
      </c>
      <c r="FJ16" t="s">
        <v>109</v>
      </c>
      <c r="FK16" t="s">
        <v>109</v>
      </c>
      <c r="FL16" t="s">
        <v>109</v>
      </c>
      <c r="FM16" t="s">
        <v>109</v>
      </c>
      <c r="FN16" t="s">
        <v>109</v>
      </c>
      <c r="FO16" t="s">
        <v>109</v>
      </c>
      <c r="FP16" t="s">
        <v>109</v>
      </c>
      <c r="FQ16" t="s">
        <v>109</v>
      </c>
      <c r="FR16" t="s">
        <v>109</v>
      </c>
      <c r="FS16" t="s">
        <v>110</v>
      </c>
      <c r="FT16" t="s">
        <v>110</v>
      </c>
      <c r="FU16" t="s">
        <v>110</v>
      </c>
      <c r="FV16" t="s">
        <v>110</v>
      </c>
      <c r="FW16" t="s">
        <v>110</v>
      </c>
      <c r="FX16" t="s">
        <v>110</v>
      </c>
      <c r="FY16" t="s">
        <v>110</v>
      </c>
      <c r="FZ16" t="s">
        <v>110</v>
      </c>
      <c r="GA16" t="s">
        <v>110</v>
      </c>
      <c r="GB16" t="s">
        <v>110</v>
      </c>
      <c r="GC16" t="s">
        <v>110</v>
      </c>
      <c r="GD16" t="s">
        <v>110</v>
      </c>
      <c r="GE16" t="s">
        <v>110</v>
      </c>
      <c r="GF16" t="s">
        <v>110</v>
      </c>
      <c r="GG16" t="s">
        <v>110</v>
      </c>
      <c r="GH16" t="s">
        <v>110</v>
      </c>
      <c r="GI16" t="s">
        <v>110</v>
      </c>
      <c r="GJ16" t="s">
        <v>110</v>
      </c>
      <c r="GK16" t="s">
        <v>111</v>
      </c>
      <c r="GL16" t="s">
        <v>111</v>
      </c>
      <c r="GM16" t="s">
        <v>111</v>
      </c>
      <c r="GN16" t="s">
        <v>111</v>
      </c>
      <c r="GO16" t="s">
        <v>111</v>
      </c>
      <c r="GP16" t="s">
        <v>111</v>
      </c>
      <c r="GQ16" t="s">
        <v>111</v>
      </c>
      <c r="GR16" t="s">
        <v>111</v>
      </c>
      <c r="GS16" t="s">
        <v>112</v>
      </c>
      <c r="GT16" t="s">
        <v>112</v>
      </c>
      <c r="GU16" t="s">
        <v>112</v>
      </c>
      <c r="GV16" t="s">
        <v>112</v>
      </c>
      <c r="GW16" t="s">
        <v>112</v>
      </c>
      <c r="GX16" t="s">
        <v>112</v>
      </c>
      <c r="GY16" t="s">
        <v>112</v>
      </c>
      <c r="GZ16" t="s">
        <v>112</v>
      </c>
      <c r="HA16" t="s">
        <v>112</v>
      </c>
      <c r="HB16" t="s">
        <v>112</v>
      </c>
      <c r="HC16" t="s">
        <v>112</v>
      </c>
      <c r="HD16" t="s">
        <v>112</v>
      </c>
      <c r="HE16" t="s">
        <v>112</v>
      </c>
      <c r="HF16" t="s">
        <v>112</v>
      </c>
      <c r="HG16" t="s">
        <v>112</v>
      </c>
      <c r="HH16" t="s">
        <v>112</v>
      </c>
    </row>
    <row r="17" spans="1:216" x14ac:dyDescent="0.2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  <c r="R17" t="s">
        <v>130</v>
      </c>
      <c r="S17" t="s">
        <v>131</v>
      </c>
      <c r="T17" t="s">
        <v>132</v>
      </c>
      <c r="U17" t="s">
        <v>133</v>
      </c>
      <c r="V17" t="s">
        <v>134</v>
      </c>
      <c r="W17" t="s">
        <v>135</v>
      </c>
      <c r="X17" t="s">
        <v>136</v>
      </c>
      <c r="Y17" t="s">
        <v>137</v>
      </c>
      <c r="Z17" t="s">
        <v>138</v>
      </c>
      <c r="AA17" t="s">
        <v>139</v>
      </c>
      <c r="AB17" t="s">
        <v>140</v>
      </c>
      <c r="AC17" t="s">
        <v>141</v>
      </c>
      <c r="AD17" t="s">
        <v>142</v>
      </c>
      <c r="AE17" t="s">
        <v>143</v>
      </c>
      <c r="AF17" t="s">
        <v>144</v>
      </c>
      <c r="AG17" t="s">
        <v>145</v>
      </c>
      <c r="AH17" t="s">
        <v>146</v>
      </c>
      <c r="AI17" t="s">
        <v>147</v>
      </c>
      <c r="AJ17" t="s">
        <v>100</v>
      </c>
      <c r="AK17" t="s">
        <v>148</v>
      </c>
      <c r="AL17" t="s">
        <v>149</v>
      </c>
      <c r="AM17" t="s">
        <v>150</v>
      </c>
      <c r="AN17" t="s">
        <v>151</v>
      </c>
      <c r="AO17" t="s">
        <v>152</v>
      </c>
      <c r="AP17" t="s">
        <v>153</v>
      </c>
      <c r="AQ17" t="s">
        <v>154</v>
      </c>
      <c r="AR17" t="s">
        <v>155</v>
      </c>
      <c r="AS17" t="s">
        <v>124</v>
      </c>
      <c r="AT17" t="s">
        <v>156</v>
      </c>
      <c r="AU17" t="s">
        <v>157</v>
      </c>
      <c r="AV17" t="s">
        <v>158</v>
      </c>
      <c r="AW17" t="s">
        <v>159</v>
      </c>
      <c r="AX17" t="s">
        <v>160</v>
      </c>
      <c r="AY17" t="s">
        <v>161</v>
      </c>
      <c r="AZ17" t="s">
        <v>162</v>
      </c>
      <c r="BA17" t="s">
        <v>163</v>
      </c>
      <c r="BB17" t="s">
        <v>164</v>
      </c>
      <c r="BC17" t="s">
        <v>165</v>
      </c>
      <c r="BD17" t="s">
        <v>166</v>
      </c>
      <c r="BE17" t="s">
        <v>167</v>
      </c>
      <c r="BF17" t="s">
        <v>168</v>
      </c>
      <c r="BG17" t="s">
        <v>169</v>
      </c>
      <c r="BH17" t="s">
        <v>170</v>
      </c>
      <c r="BI17" t="s">
        <v>171</v>
      </c>
      <c r="BJ17" t="s">
        <v>172</v>
      </c>
      <c r="BK17" t="s">
        <v>173</v>
      </c>
      <c r="BL17" t="s">
        <v>174</v>
      </c>
      <c r="BM17" t="s">
        <v>175</v>
      </c>
      <c r="BN17" t="s">
        <v>176</v>
      </c>
      <c r="BO17" t="s">
        <v>177</v>
      </c>
      <c r="BP17" t="s">
        <v>178</v>
      </c>
      <c r="BQ17" t="s">
        <v>179</v>
      </c>
      <c r="BR17" t="s">
        <v>180</v>
      </c>
      <c r="BS17" t="s">
        <v>181</v>
      </c>
      <c r="BT17" t="s">
        <v>182</v>
      </c>
      <c r="BU17" t="s">
        <v>183</v>
      </c>
      <c r="BV17" t="s">
        <v>184</v>
      </c>
      <c r="BW17" t="s">
        <v>185</v>
      </c>
      <c r="BX17" t="s">
        <v>186</v>
      </c>
      <c r="BY17" t="s">
        <v>187</v>
      </c>
      <c r="BZ17" t="s">
        <v>188</v>
      </c>
      <c r="CA17" t="s">
        <v>189</v>
      </c>
      <c r="CB17" t="s">
        <v>190</v>
      </c>
      <c r="CC17" t="s">
        <v>191</v>
      </c>
      <c r="CD17" t="s">
        <v>192</v>
      </c>
      <c r="CE17" t="s">
        <v>193</v>
      </c>
      <c r="CF17" t="s">
        <v>194</v>
      </c>
      <c r="CG17" t="s">
        <v>195</v>
      </c>
      <c r="CH17" t="s">
        <v>196</v>
      </c>
      <c r="CI17" t="s">
        <v>197</v>
      </c>
      <c r="CJ17" t="s">
        <v>198</v>
      </c>
      <c r="CK17" t="s">
        <v>199</v>
      </c>
      <c r="CL17" t="s">
        <v>200</v>
      </c>
      <c r="CM17" t="s">
        <v>114</v>
      </c>
      <c r="CN17" t="s">
        <v>117</v>
      </c>
      <c r="CO17" t="s">
        <v>201</v>
      </c>
      <c r="CP17" t="s">
        <v>202</v>
      </c>
      <c r="CQ17" t="s">
        <v>203</v>
      </c>
      <c r="CR17" t="s">
        <v>204</v>
      </c>
      <c r="CS17" t="s">
        <v>205</v>
      </c>
      <c r="CT17" t="s">
        <v>206</v>
      </c>
      <c r="CU17" t="s">
        <v>207</v>
      </c>
      <c r="CV17" t="s">
        <v>208</v>
      </c>
      <c r="CW17" t="s">
        <v>209</v>
      </c>
      <c r="CX17" t="s">
        <v>210</v>
      </c>
      <c r="CY17" t="s">
        <v>211</v>
      </c>
      <c r="CZ17" t="s">
        <v>212</v>
      </c>
      <c r="DA17" t="s">
        <v>213</v>
      </c>
      <c r="DB17" t="s">
        <v>214</v>
      </c>
      <c r="DC17" t="s">
        <v>215</v>
      </c>
      <c r="DD17" t="s">
        <v>216</v>
      </c>
      <c r="DE17" t="s">
        <v>217</v>
      </c>
      <c r="DF17" t="s">
        <v>218</v>
      </c>
      <c r="DG17" t="s">
        <v>219</v>
      </c>
      <c r="DH17" t="s">
        <v>220</v>
      </c>
      <c r="DI17" t="s">
        <v>221</v>
      </c>
      <c r="DJ17" t="s">
        <v>222</v>
      </c>
      <c r="DK17" t="s">
        <v>223</v>
      </c>
      <c r="DL17" t="s">
        <v>224</v>
      </c>
      <c r="DM17" t="s">
        <v>225</v>
      </c>
      <c r="DN17" t="s">
        <v>226</v>
      </c>
      <c r="DO17" t="s">
        <v>227</v>
      </c>
      <c r="DP17" t="s">
        <v>228</v>
      </c>
      <c r="DQ17" t="s">
        <v>229</v>
      </c>
      <c r="DR17" t="s">
        <v>230</v>
      </c>
      <c r="DS17" t="s">
        <v>231</v>
      </c>
      <c r="DT17" t="s">
        <v>232</v>
      </c>
      <c r="DU17" t="s">
        <v>233</v>
      </c>
      <c r="DV17" t="s">
        <v>234</v>
      </c>
      <c r="DW17" t="s">
        <v>235</v>
      </c>
      <c r="DX17" t="s">
        <v>236</v>
      </c>
      <c r="DY17" t="s">
        <v>237</v>
      </c>
      <c r="DZ17" t="s">
        <v>238</v>
      </c>
      <c r="EA17" t="s">
        <v>239</v>
      </c>
      <c r="EB17" t="s">
        <v>240</v>
      </c>
      <c r="EC17" t="s">
        <v>241</v>
      </c>
      <c r="ED17" t="s">
        <v>242</v>
      </c>
      <c r="EE17" t="s">
        <v>243</v>
      </c>
      <c r="EF17" t="s">
        <v>244</v>
      </c>
      <c r="EG17" t="s">
        <v>245</v>
      </c>
      <c r="EH17" t="s">
        <v>246</v>
      </c>
      <c r="EI17" t="s">
        <v>247</v>
      </c>
      <c r="EJ17" t="s">
        <v>248</v>
      </c>
      <c r="EK17" t="s">
        <v>249</v>
      </c>
      <c r="EL17" t="s">
        <v>250</v>
      </c>
      <c r="EM17" t="s">
        <v>251</v>
      </c>
      <c r="EN17" t="s">
        <v>252</v>
      </c>
      <c r="EO17" t="s">
        <v>253</v>
      </c>
      <c r="EP17" t="s">
        <v>254</v>
      </c>
      <c r="EQ17" t="s">
        <v>255</v>
      </c>
      <c r="ER17" t="s">
        <v>256</v>
      </c>
      <c r="ES17" t="s">
        <v>257</v>
      </c>
      <c r="ET17" t="s">
        <v>258</v>
      </c>
      <c r="EU17" t="s">
        <v>259</v>
      </c>
      <c r="EV17" t="s">
        <v>260</v>
      </c>
      <c r="EW17" t="s">
        <v>261</v>
      </c>
      <c r="EX17" t="s">
        <v>262</v>
      </c>
      <c r="EY17" t="s">
        <v>263</v>
      </c>
      <c r="EZ17" t="s">
        <v>264</v>
      </c>
      <c r="FA17" t="s">
        <v>265</v>
      </c>
      <c r="FB17" t="s">
        <v>266</v>
      </c>
      <c r="FC17" t="s">
        <v>267</v>
      </c>
      <c r="FD17" t="s">
        <v>268</v>
      </c>
      <c r="FE17" t="s">
        <v>269</v>
      </c>
      <c r="FF17" t="s">
        <v>270</v>
      </c>
      <c r="FG17" t="s">
        <v>271</v>
      </c>
      <c r="FH17" t="s">
        <v>272</v>
      </c>
      <c r="FI17" t="s">
        <v>273</v>
      </c>
      <c r="FJ17" t="s">
        <v>274</v>
      </c>
      <c r="FK17" t="s">
        <v>275</v>
      </c>
      <c r="FL17" t="s">
        <v>276</v>
      </c>
      <c r="FM17" t="s">
        <v>277</v>
      </c>
      <c r="FN17" t="s">
        <v>278</v>
      </c>
      <c r="FO17" t="s">
        <v>279</v>
      </c>
      <c r="FP17" t="s">
        <v>280</v>
      </c>
      <c r="FQ17" t="s">
        <v>281</v>
      </c>
      <c r="FR17" t="s">
        <v>282</v>
      </c>
      <c r="FS17" t="s">
        <v>283</v>
      </c>
      <c r="FT17" t="s">
        <v>284</v>
      </c>
      <c r="FU17" t="s">
        <v>285</v>
      </c>
      <c r="FV17" t="s">
        <v>286</v>
      </c>
      <c r="FW17" t="s">
        <v>287</v>
      </c>
      <c r="FX17" t="s">
        <v>288</v>
      </c>
      <c r="FY17" t="s">
        <v>289</v>
      </c>
      <c r="FZ17" t="s">
        <v>290</v>
      </c>
      <c r="GA17" t="s">
        <v>291</v>
      </c>
      <c r="GB17" t="s">
        <v>292</v>
      </c>
      <c r="GC17" t="s">
        <v>293</v>
      </c>
      <c r="GD17" t="s">
        <v>294</v>
      </c>
      <c r="GE17" t="s">
        <v>295</v>
      </c>
      <c r="GF17" t="s">
        <v>296</v>
      </c>
      <c r="GG17" t="s">
        <v>297</v>
      </c>
      <c r="GH17" t="s">
        <v>298</v>
      </c>
      <c r="GI17" t="s">
        <v>299</v>
      </c>
      <c r="GJ17" t="s">
        <v>300</v>
      </c>
      <c r="GK17" t="s">
        <v>301</v>
      </c>
      <c r="GL17" t="s">
        <v>302</v>
      </c>
      <c r="GM17" t="s">
        <v>303</v>
      </c>
      <c r="GN17" t="s">
        <v>304</v>
      </c>
      <c r="GO17" t="s">
        <v>305</v>
      </c>
      <c r="GP17" t="s">
        <v>306</v>
      </c>
      <c r="GQ17" t="s">
        <v>307</v>
      </c>
      <c r="GR17" t="s">
        <v>308</v>
      </c>
      <c r="GS17" t="s">
        <v>309</v>
      </c>
      <c r="GT17" t="s">
        <v>310</v>
      </c>
      <c r="GU17" t="s">
        <v>311</v>
      </c>
      <c r="GV17" t="s">
        <v>312</v>
      </c>
      <c r="GW17" t="s">
        <v>313</v>
      </c>
      <c r="GX17" t="s">
        <v>314</v>
      </c>
      <c r="GY17" t="s">
        <v>315</v>
      </c>
      <c r="GZ17" t="s">
        <v>316</v>
      </c>
      <c r="HA17" t="s">
        <v>317</v>
      </c>
      <c r="HB17" t="s">
        <v>318</v>
      </c>
      <c r="HC17" t="s">
        <v>319</v>
      </c>
      <c r="HD17" t="s">
        <v>320</v>
      </c>
      <c r="HE17" t="s">
        <v>321</v>
      </c>
      <c r="HF17" t="s">
        <v>322</v>
      </c>
      <c r="HG17" t="s">
        <v>323</v>
      </c>
      <c r="HH17" t="s">
        <v>324</v>
      </c>
    </row>
    <row r="18" spans="1:216" x14ac:dyDescent="0.2">
      <c r="B18" t="s">
        <v>325</v>
      </c>
      <c r="C18" t="s">
        <v>325</v>
      </c>
      <c r="F18" t="s">
        <v>325</v>
      </c>
      <c r="L18" t="s">
        <v>325</v>
      </c>
      <c r="M18" t="s">
        <v>326</v>
      </c>
      <c r="N18" t="s">
        <v>327</v>
      </c>
      <c r="O18" t="s">
        <v>328</v>
      </c>
      <c r="P18" t="s">
        <v>329</v>
      </c>
      <c r="Q18" t="s">
        <v>329</v>
      </c>
      <c r="R18" t="s">
        <v>163</v>
      </c>
      <c r="S18" t="s">
        <v>163</v>
      </c>
      <c r="T18" t="s">
        <v>326</v>
      </c>
      <c r="U18" t="s">
        <v>326</v>
      </c>
      <c r="V18" t="s">
        <v>326</v>
      </c>
      <c r="W18" t="s">
        <v>326</v>
      </c>
      <c r="X18" t="s">
        <v>330</v>
      </c>
      <c r="Y18" t="s">
        <v>331</v>
      </c>
      <c r="Z18" t="s">
        <v>331</v>
      </c>
      <c r="AA18" t="s">
        <v>332</v>
      </c>
      <c r="AB18" t="s">
        <v>333</v>
      </c>
      <c r="AC18" t="s">
        <v>332</v>
      </c>
      <c r="AD18" t="s">
        <v>332</v>
      </c>
      <c r="AE18" t="s">
        <v>332</v>
      </c>
      <c r="AF18" t="s">
        <v>330</v>
      </c>
      <c r="AG18" t="s">
        <v>330</v>
      </c>
      <c r="AH18" t="s">
        <v>330</v>
      </c>
      <c r="AI18" t="s">
        <v>330</v>
      </c>
      <c r="AJ18" t="s">
        <v>334</v>
      </c>
      <c r="AK18" t="s">
        <v>333</v>
      </c>
      <c r="AM18" t="s">
        <v>333</v>
      </c>
      <c r="AN18" t="s">
        <v>334</v>
      </c>
      <c r="AO18" t="s">
        <v>328</v>
      </c>
      <c r="AP18" t="s">
        <v>328</v>
      </c>
      <c r="AR18" t="s">
        <v>335</v>
      </c>
      <c r="AS18" t="s">
        <v>325</v>
      </c>
      <c r="AT18" t="s">
        <v>329</v>
      </c>
      <c r="AU18" t="s">
        <v>329</v>
      </c>
      <c r="AV18" t="s">
        <v>336</v>
      </c>
      <c r="AW18" t="s">
        <v>336</v>
      </c>
      <c r="AX18" t="s">
        <v>329</v>
      </c>
      <c r="AY18" t="s">
        <v>336</v>
      </c>
      <c r="AZ18" t="s">
        <v>334</v>
      </c>
      <c r="BA18" t="s">
        <v>332</v>
      </c>
      <c r="BB18" t="s">
        <v>332</v>
      </c>
      <c r="BC18" t="s">
        <v>331</v>
      </c>
      <c r="BD18" t="s">
        <v>331</v>
      </c>
      <c r="BE18" t="s">
        <v>331</v>
      </c>
      <c r="BF18" t="s">
        <v>331</v>
      </c>
      <c r="BG18" t="s">
        <v>331</v>
      </c>
      <c r="BH18" t="s">
        <v>337</v>
      </c>
      <c r="BI18" t="s">
        <v>328</v>
      </c>
      <c r="BJ18" t="s">
        <v>328</v>
      </c>
      <c r="BK18" t="s">
        <v>329</v>
      </c>
      <c r="BL18" t="s">
        <v>329</v>
      </c>
      <c r="BM18" t="s">
        <v>329</v>
      </c>
      <c r="BN18" t="s">
        <v>336</v>
      </c>
      <c r="BO18" t="s">
        <v>329</v>
      </c>
      <c r="BP18" t="s">
        <v>336</v>
      </c>
      <c r="BQ18" t="s">
        <v>332</v>
      </c>
      <c r="BR18" t="s">
        <v>332</v>
      </c>
      <c r="BS18" t="s">
        <v>331</v>
      </c>
      <c r="BT18" t="s">
        <v>331</v>
      </c>
      <c r="BU18" t="s">
        <v>328</v>
      </c>
      <c r="BZ18" t="s">
        <v>328</v>
      </c>
      <c r="CC18" t="s">
        <v>331</v>
      </c>
      <c r="CD18" t="s">
        <v>331</v>
      </c>
      <c r="CE18" t="s">
        <v>331</v>
      </c>
      <c r="CF18" t="s">
        <v>331</v>
      </c>
      <c r="CG18" t="s">
        <v>331</v>
      </c>
      <c r="CH18" t="s">
        <v>328</v>
      </c>
      <c r="CI18" t="s">
        <v>328</v>
      </c>
      <c r="CJ18" t="s">
        <v>328</v>
      </c>
      <c r="CK18" t="s">
        <v>325</v>
      </c>
      <c r="CM18" t="s">
        <v>338</v>
      </c>
      <c r="CO18" t="s">
        <v>325</v>
      </c>
      <c r="CP18" t="s">
        <v>325</v>
      </c>
      <c r="CR18" t="s">
        <v>339</v>
      </c>
      <c r="CS18" t="s">
        <v>340</v>
      </c>
      <c r="CT18" t="s">
        <v>339</v>
      </c>
      <c r="CU18" t="s">
        <v>340</v>
      </c>
      <c r="CV18" t="s">
        <v>339</v>
      </c>
      <c r="CW18" t="s">
        <v>340</v>
      </c>
      <c r="CX18" t="s">
        <v>333</v>
      </c>
      <c r="CY18" t="s">
        <v>333</v>
      </c>
      <c r="CZ18" t="s">
        <v>328</v>
      </c>
      <c r="DA18" t="s">
        <v>341</v>
      </c>
      <c r="DB18" t="s">
        <v>328</v>
      </c>
      <c r="DD18" t="s">
        <v>329</v>
      </c>
      <c r="DE18" t="s">
        <v>342</v>
      </c>
      <c r="DF18" t="s">
        <v>329</v>
      </c>
      <c r="DH18" t="s">
        <v>328</v>
      </c>
      <c r="DI18" t="s">
        <v>341</v>
      </c>
      <c r="DJ18" t="s">
        <v>328</v>
      </c>
      <c r="DO18" t="s">
        <v>343</v>
      </c>
      <c r="DP18" t="s">
        <v>343</v>
      </c>
      <c r="EC18" t="s">
        <v>343</v>
      </c>
      <c r="ED18" t="s">
        <v>343</v>
      </c>
      <c r="EE18" t="s">
        <v>344</v>
      </c>
      <c r="EF18" t="s">
        <v>344</v>
      </c>
      <c r="EG18" t="s">
        <v>331</v>
      </c>
      <c r="EH18" t="s">
        <v>331</v>
      </c>
      <c r="EI18" t="s">
        <v>333</v>
      </c>
      <c r="EJ18" t="s">
        <v>331</v>
      </c>
      <c r="EK18" t="s">
        <v>336</v>
      </c>
      <c r="EL18" t="s">
        <v>333</v>
      </c>
      <c r="EM18" t="s">
        <v>333</v>
      </c>
      <c r="EO18" t="s">
        <v>343</v>
      </c>
      <c r="EP18" t="s">
        <v>343</v>
      </c>
      <c r="EQ18" t="s">
        <v>343</v>
      </c>
      <c r="ER18" t="s">
        <v>343</v>
      </c>
      <c r="ES18" t="s">
        <v>343</v>
      </c>
      <c r="ET18" t="s">
        <v>343</v>
      </c>
      <c r="EU18" t="s">
        <v>343</v>
      </c>
      <c r="EV18" t="s">
        <v>345</v>
      </c>
      <c r="EW18" t="s">
        <v>345</v>
      </c>
      <c r="EX18" t="s">
        <v>345</v>
      </c>
      <c r="EY18" t="s">
        <v>346</v>
      </c>
      <c r="EZ18" t="s">
        <v>343</v>
      </c>
      <c r="FA18" t="s">
        <v>343</v>
      </c>
      <c r="FB18" t="s">
        <v>343</v>
      </c>
      <c r="FC18" t="s">
        <v>343</v>
      </c>
      <c r="FD18" t="s">
        <v>343</v>
      </c>
      <c r="FE18" t="s">
        <v>343</v>
      </c>
      <c r="FF18" t="s">
        <v>343</v>
      </c>
      <c r="FG18" t="s">
        <v>343</v>
      </c>
      <c r="FH18" t="s">
        <v>343</v>
      </c>
      <c r="FI18" t="s">
        <v>343</v>
      </c>
      <c r="FJ18" t="s">
        <v>343</v>
      </c>
      <c r="FK18" t="s">
        <v>343</v>
      </c>
      <c r="FR18" t="s">
        <v>343</v>
      </c>
      <c r="FS18" t="s">
        <v>333</v>
      </c>
      <c r="FT18" t="s">
        <v>333</v>
      </c>
      <c r="FU18" t="s">
        <v>339</v>
      </c>
      <c r="FV18" t="s">
        <v>340</v>
      </c>
      <c r="FW18" t="s">
        <v>340</v>
      </c>
      <c r="GA18" t="s">
        <v>340</v>
      </c>
      <c r="GE18" t="s">
        <v>329</v>
      </c>
      <c r="GF18" t="s">
        <v>329</v>
      </c>
      <c r="GG18" t="s">
        <v>336</v>
      </c>
      <c r="GH18" t="s">
        <v>336</v>
      </c>
      <c r="GI18" t="s">
        <v>347</v>
      </c>
      <c r="GJ18" t="s">
        <v>347</v>
      </c>
      <c r="GK18" t="s">
        <v>343</v>
      </c>
      <c r="GL18" t="s">
        <v>343</v>
      </c>
      <c r="GM18" t="s">
        <v>343</v>
      </c>
      <c r="GN18" t="s">
        <v>343</v>
      </c>
      <c r="GO18" t="s">
        <v>343</v>
      </c>
      <c r="GP18" t="s">
        <v>343</v>
      </c>
      <c r="GQ18" t="s">
        <v>331</v>
      </c>
      <c r="GR18" t="s">
        <v>343</v>
      </c>
      <c r="GT18" t="s">
        <v>334</v>
      </c>
      <c r="GU18" t="s">
        <v>334</v>
      </c>
      <c r="GV18" t="s">
        <v>331</v>
      </c>
      <c r="GW18" t="s">
        <v>331</v>
      </c>
      <c r="GX18" t="s">
        <v>331</v>
      </c>
      <c r="GY18" t="s">
        <v>331</v>
      </c>
      <c r="GZ18" t="s">
        <v>331</v>
      </c>
      <c r="HA18" t="s">
        <v>333</v>
      </c>
      <c r="HB18" t="s">
        <v>333</v>
      </c>
      <c r="HC18" t="s">
        <v>333</v>
      </c>
      <c r="HD18" t="s">
        <v>331</v>
      </c>
      <c r="HE18" t="s">
        <v>329</v>
      </c>
      <c r="HF18" t="s">
        <v>336</v>
      </c>
      <c r="HG18" t="s">
        <v>333</v>
      </c>
      <c r="HH18" t="s">
        <v>333</v>
      </c>
    </row>
    <row r="19" spans="1:216" x14ac:dyDescent="0.2">
      <c r="A19">
        <v>1</v>
      </c>
      <c r="B19">
        <v>1689204622.0999999</v>
      </c>
      <c r="C19">
        <v>0</v>
      </c>
      <c r="D19" t="s">
        <v>348</v>
      </c>
      <c r="E19" t="s">
        <v>349</v>
      </c>
      <c r="F19" t="s">
        <v>350</v>
      </c>
      <c r="G19" t="s">
        <v>351</v>
      </c>
      <c r="H19" t="s">
        <v>352</v>
      </c>
      <c r="I19" t="s">
        <v>353</v>
      </c>
      <c r="J19" t="s">
        <v>354</v>
      </c>
      <c r="K19" t="s">
        <v>355</v>
      </c>
      <c r="L19">
        <v>1689204622.0999999</v>
      </c>
      <c r="M19">
        <f t="shared" ref="M19:M37" si="0">(N19)/1000</f>
        <v>1.4754891895248537E-3</v>
      </c>
      <c r="N19">
        <f t="shared" ref="N19:N37" si="1">1000*AZ19*AL19*(AV19-AW19)/(100*$B$7*(1000-AL19*AV19))</f>
        <v>1.4754891895248536</v>
      </c>
      <c r="O19">
        <f t="shared" ref="O19:O37" si="2">AZ19*AL19*(AU19-AT19*(1000-AL19*AW19)/(1000-AL19*AV19))/(100*$B$7)</f>
        <v>9.5204963038140207</v>
      </c>
      <c r="P19">
        <f t="shared" ref="P19:P37" si="3">AT19 - IF(AL19&gt;1, O19*$B$7*100/(AN19*BH19), 0)</f>
        <v>400.00900000000001</v>
      </c>
      <c r="Q19">
        <f t="shared" ref="Q19:Q37" si="4">((W19-M19/2)*P19-O19)/(W19+M19/2)</f>
        <v>298.24212675121402</v>
      </c>
      <c r="R19">
        <f t="shared" ref="R19:R37" si="5">Q19*(BA19+BB19)/1000</f>
        <v>30.405676023558428</v>
      </c>
      <c r="S19">
        <f t="shared" ref="S19:S37" si="6">(AT19 - IF(AL19&gt;1, O19*$B$7*100/(AN19*BH19), 0))*(BA19+BB19)/1000</f>
        <v>40.780771626716799</v>
      </c>
      <c r="T19">
        <f t="shared" ref="T19:T37" si="7">2/((1/V19-1/U19)+SIGN(V19)*SQRT((1/V19-1/U19)*(1/V19-1/U19) + 4*$C$7/(($C$7+1)*($C$7+1))*(2*1/V19*1/U19-1/U19*1/U19)))</f>
        <v>0.16140425295191535</v>
      </c>
      <c r="U19">
        <f t="shared" ref="U19:U37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3.3385972152640648</v>
      </c>
      <c r="V19">
        <f t="shared" ref="V19:V37" si="9">M19*(1000-(1000*0.61365*EXP(17.502*Z19/(240.97+Z19))/(BA19+BB19)+AV19)/2)/(1000*0.61365*EXP(17.502*Z19/(240.97+Z19))/(BA19+BB19)-AV19)</f>
        <v>0.15719124471002593</v>
      </c>
      <c r="W19">
        <f t="shared" ref="W19:W37" si="10">1/(($C$7+1)/(T19/1.6)+1/(U19/1.37)) + $C$7/(($C$7+1)/(T19/1.6) + $C$7/(U19/1.37))</f>
        <v>9.861389053221431E-2</v>
      </c>
      <c r="X19">
        <f t="shared" ref="X19:X37" si="11">(AO19*AR19)</f>
        <v>330.74532599999998</v>
      </c>
      <c r="Y19">
        <f t="shared" ref="Y19:Y37" si="12">(BC19+(X19+2*0.95*0.0000000567*(((BC19+$B$9)+273)^4-(BC19+273)^4)-44100*M19)/(1.84*29.3*U19+8*0.95*0.0000000567*(BC19+273)^3))</f>
        <v>19.591767926144367</v>
      </c>
      <c r="Z19">
        <f t="shared" ref="Z19:Z37" si="13">($C$9*BD19+$D$9*BE19+$E$9*Y19)</f>
        <v>19.591767926144367</v>
      </c>
      <c r="AA19">
        <f t="shared" ref="AA19:AA37" si="14">0.61365*EXP(17.502*Z19/(240.97+Z19))</f>
        <v>2.2879437121281851</v>
      </c>
      <c r="AB19">
        <f t="shared" ref="AB19:AB37" si="15">(AC19/AD19*100)</f>
        <v>64.277855059984091</v>
      </c>
      <c r="AC19">
        <f t="shared" ref="AC19:AC37" si="16">AV19*(BA19+BB19)/1000</f>
        <v>1.3480494413590398</v>
      </c>
      <c r="AD19">
        <f t="shared" ref="AD19:AD37" si="17">0.61365*EXP(17.502*BC19/(240.97+BC19))</f>
        <v>2.0972221927770307</v>
      </c>
      <c r="AE19">
        <f t="shared" ref="AE19:AE37" si="18">(AA19-AV19*(BA19+BB19)/1000)</f>
        <v>0.93989427076914533</v>
      </c>
      <c r="AF19">
        <f t="shared" ref="AF19:AF37" si="19">(-M19*44100)</f>
        <v>-65.069073258046046</v>
      </c>
      <c r="AG19">
        <f t="shared" ref="AG19:AG37" si="20">2*29.3*U19*0.92*(BC19-Z19)</f>
        <v>-250.84692145489905</v>
      </c>
      <c r="AH19">
        <f t="shared" ref="AH19:AH37" si="21">2*0.95*0.0000000567*(((BC19+$B$9)+273)^4-(Z19+273)^4)</f>
        <v>-14.936130665296046</v>
      </c>
      <c r="AI19">
        <f t="shared" ref="AI19:AI37" si="22">X19+AH19+AF19+AG19</f>
        <v>-0.10679937824116337</v>
      </c>
      <c r="AJ19">
        <v>0</v>
      </c>
      <c r="AK19">
        <v>0</v>
      </c>
      <c r="AL19">
        <f t="shared" ref="AL19:AL37" si="23">IF(AJ19*$H$15&gt;=AN19,1,(AN19/(AN19-AJ19*$H$15)))</f>
        <v>1</v>
      </c>
      <c r="AM19">
        <f t="shared" ref="AM19:AM37" si="24">(AL19-1)*100</f>
        <v>0</v>
      </c>
      <c r="AN19">
        <f t="shared" ref="AN19:AN37" si="25">MAX(0,($B$15+$C$15*BH19)/(1+$D$15*BH19)*BA19/(BC19+273)*$E$15)</f>
        <v>55646.026172385034</v>
      </c>
      <c r="AO19">
        <f t="shared" ref="AO19:AO37" si="26">$B$13*BI19+$C$13*BJ19+$F$13*BU19*(1-BX19)</f>
        <v>1999.79</v>
      </c>
      <c r="AP19">
        <f t="shared" ref="AP19:AP37" si="27">AO19*AQ19</f>
        <v>1685.8230000000001</v>
      </c>
      <c r="AQ19">
        <f t="shared" ref="AQ19:AQ37" si="28">($B$13*$D$11+$C$13*$D$11+$F$13*((CH19+BZ19)/MAX(CH19+BZ19+CI19, 0.1)*$I$11+CI19/MAX(CH19+BZ19+CI19, 0.1)*$J$11))/($B$13+$C$13+$F$13)</f>
        <v>0.84300001500157518</v>
      </c>
      <c r="AR19">
        <f t="shared" ref="AR19:AR37" si="29">($B$13*$K$11+$C$13*$K$11+$F$13*((CH19+BZ19)/MAX(CH19+BZ19+CI19, 0.1)*$P$11+CI19/MAX(CH19+BZ19+CI19, 0.1)*$Q$11))/($B$13+$C$13+$F$13)</f>
        <v>0.16539002895304006</v>
      </c>
      <c r="AS19">
        <v>1689204622.0999999</v>
      </c>
      <c r="AT19">
        <v>400.00900000000001</v>
      </c>
      <c r="AU19">
        <v>407.52199999999999</v>
      </c>
      <c r="AV19">
        <v>13.2227</v>
      </c>
      <c r="AW19">
        <v>12.1408</v>
      </c>
      <c r="AX19">
        <v>401.077</v>
      </c>
      <c r="AY19">
        <v>13.1669</v>
      </c>
      <c r="AZ19">
        <v>600.07500000000005</v>
      </c>
      <c r="BA19">
        <v>101.85</v>
      </c>
      <c r="BB19">
        <v>9.9635199999999993E-2</v>
      </c>
      <c r="BC19">
        <v>18.1981</v>
      </c>
      <c r="BD19">
        <v>18.022099999999998</v>
      </c>
      <c r="BE19">
        <v>999.9</v>
      </c>
      <c r="BF19">
        <v>0</v>
      </c>
      <c r="BG19">
        <v>0</v>
      </c>
      <c r="BH19">
        <v>10030.6</v>
      </c>
      <c r="BI19">
        <v>0</v>
      </c>
      <c r="BJ19">
        <v>0.52912700000000001</v>
      </c>
      <c r="BK19">
        <v>-7.5129999999999999</v>
      </c>
      <c r="BL19">
        <v>405.36900000000003</v>
      </c>
      <c r="BM19">
        <v>412.53100000000001</v>
      </c>
      <c r="BN19">
        <v>1.08195</v>
      </c>
      <c r="BO19">
        <v>407.52199999999999</v>
      </c>
      <c r="BP19">
        <v>12.1408</v>
      </c>
      <c r="BQ19">
        <v>1.34673</v>
      </c>
      <c r="BR19">
        <v>1.23654</v>
      </c>
      <c r="BS19">
        <v>11.3308</v>
      </c>
      <c r="BT19">
        <v>10.0489</v>
      </c>
      <c r="BU19">
        <v>1999.79</v>
      </c>
      <c r="BV19">
        <v>0.90000100000000005</v>
      </c>
      <c r="BW19">
        <v>9.9998600000000007E-2</v>
      </c>
      <c r="BX19">
        <v>0</v>
      </c>
      <c r="BY19">
        <v>2.8832</v>
      </c>
      <c r="BZ19">
        <v>0</v>
      </c>
      <c r="CA19">
        <v>3390.6</v>
      </c>
      <c r="CB19">
        <v>19108.7</v>
      </c>
      <c r="CC19">
        <v>35.686999999999998</v>
      </c>
      <c r="CD19">
        <v>36.811999999999998</v>
      </c>
      <c r="CE19">
        <v>36.811999999999998</v>
      </c>
      <c r="CF19">
        <v>35.061999999999998</v>
      </c>
      <c r="CG19">
        <v>34.811999999999998</v>
      </c>
      <c r="CH19">
        <v>1799.81</v>
      </c>
      <c r="CI19">
        <v>199.98</v>
      </c>
      <c r="CJ19">
        <v>0</v>
      </c>
      <c r="CK19">
        <v>1689204623.3</v>
      </c>
      <c r="CL19">
        <v>0</v>
      </c>
      <c r="CM19">
        <v>1689204379.0999999</v>
      </c>
      <c r="CN19" t="s">
        <v>356</v>
      </c>
      <c r="CO19">
        <v>1689204379.0999999</v>
      </c>
      <c r="CP19">
        <v>1689204371.0999999</v>
      </c>
      <c r="CQ19">
        <v>42</v>
      </c>
      <c r="CR19">
        <v>0.255</v>
      </c>
      <c r="CS19">
        <v>1E-3</v>
      </c>
      <c r="CT19">
        <v>-1.0680000000000001</v>
      </c>
      <c r="CU19">
        <v>5.6000000000000001E-2</v>
      </c>
      <c r="CV19">
        <v>408</v>
      </c>
      <c r="CW19">
        <v>12</v>
      </c>
      <c r="CX19">
        <v>0.21</v>
      </c>
      <c r="CY19">
        <v>0.05</v>
      </c>
      <c r="CZ19">
        <v>10.713591010825899</v>
      </c>
      <c r="DA19">
        <v>0.53834296454277597</v>
      </c>
      <c r="DB19">
        <v>0.119467844561623</v>
      </c>
      <c r="DC19">
        <v>1</v>
      </c>
      <c r="DD19">
        <v>407.53440000000001</v>
      </c>
      <c r="DE19">
        <v>0.240270676691306</v>
      </c>
      <c r="DF19">
        <v>6.6656882615377805E-2</v>
      </c>
      <c r="DG19">
        <v>-1</v>
      </c>
      <c r="DH19">
        <v>2000.0650000000001</v>
      </c>
      <c r="DI19">
        <v>3.2966964045908799E-3</v>
      </c>
      <c r="DJ19">
        <v>0.14840822079660801</v>
      </c>
      <c r="DK19">
        <v>1</v>
      </c>
      <c r="DL19">
        <v>2</v>
      </c>
      <c r="DM19">
        <v>2</v>
      </c>
      <c r="DN19" t="s">
        <v>357</v>
      </c>
      <c r="DO19">
        <v>3.16134</v>
      </c>
      <c r="DP19">
        <v>2.8342299999999998</v>
      </c>
      <c r="DQ19">
        <v>9.69883E-2</v>
      </c>
      <c r="DR19">
        <v>9.8506899999999994E-2</v>
      </c>
      <c r="DS19">
        <v>7.9650399999999996E-2</v>
      </c>
      <c r="DT19">
        <v>7.5426699999999999E-2</v>
      </c>
      <c r="DU19">
        <v>28872.2</v>
      </c>
      <c r="DV19">
        <v>30457</v>
      </c>
      <c r="DW19">
        <v>29681.599999999999</v>
      </c>
      <c r="DX19">
        <v>31472.7</v>
      </c>
      <c r="DY19">
        <v>35752.5</v>
      </c>
      <c r="DZ19">
        <v>38170.5</v>
      </c>
      <c r="EA19">
        <v>40693.9</v>
      </c>
      <c r="EB19">
        <v>43692.6</v>
      </c>
      <c r="EC19">
        <v>2.3377500000000002</v>
      </c>
      <c r="ED19">
        <v>1.97482</v>
      </c>
      <c r="EE19">
        <v>0.177339</v>
      </c>
      <c r="EF19">
        <v>0</v>
      </c>
      <c r="EG19">
        <v>15.071300000000001</v>
      </c>
      <c r="EH19">
        <v>999.9</v>
      </c>
      <c r="EI19">
        <v>62.801000000000002</v>
      </c>
      <c r="EJ19">
        <v>17.632000000000001</v>
      </c>
      <c r="EK19">
        <v>12.4781</v>
      </c>
      <c r="EL19">
        <v>61.8626</v>
      </c>
      <c r="EM19">
        <v>25.9495</v>
      </c>
      <c r="EN19">
        <v>1</v>
      </c>
      <c r="EO19">
        <v>-0.580762</v>
      </c>
      <c r="EP19">
        <v>-0.270735</v>
      </c>
      <c r="EQ19">
        <v>20.286100000000001</v>
      </c>
      <c r="ER19">
        <v>5.2452899999999998</v>
      </c>
      <c r="ES19">
        <v>11.8302</v>
      </c>
      <c r="ET19">
        <v>4.98325</v>
      </c>
      <c r="EU19">
        <v>3.2989999999999999</v>
      </c>
      <c r="EV19">
        <v>2272.3000000000002</v>
      </c>
      <c r="EW19">
        <v>124.3</v>
      </c>
      <c r="EX19">
        <v>1208.8</v>
      </c>
      <c r="EY19">
        <v>19.2</v>
      </c>
      <c r="EZ19">
        <v>1.8730199999999999</v>
      </c>
      <c r="FA19">
        <v>1.87866</v>
      </c>
      <c r="FB19">
        <v>1.8789899999999999</v>
      </c>
      <c r="FC19">
        <v>1.87958</v>
      </c>
      <c r="FD19">
        <v>1.8772899999999999</v>
      </c>
      <c r="FE19">
        <v>1.8765799999999999</v>
      </c>
      <c r="FF19">
        <v>1.72784</v>
      </c>
      <c r="FG19">
        <v>1.87469</v>
      </c>
      <c r="FH19">
        <v>0</v>
      </c>
      <c r="FI19">
        <v>0</v>
      </c>
      <c r="FJ19">
        <v>0</v>
      </c>
      <c r="FK19">
        <v>0</v>
      </c>
      <c r="FL19" t="s">
        <v>358</v>
      </c>
      <c r="FM19" t="s">
        <v>359</v>
      </c>
      <c r="FN19" t="s">
        <v>360</v>
      </c>
      <c r="FO19" t="s">
        <v>360</v>
      </c>
      <c r="FP19" t="s">
        <v>360</v>
      </c>
      <c r="FQ19" t="s">
        <v>360</v>
      </c>
      <c r="FR19">
        <v>0</v>
      </c>
      <c r="FS19">
        <v>100</v>
      </c>
      <c r="FT19">
        <v>100</v>
      </c>
      <c r="FU19">
        <v>-1.0680000000000001</v>
      </c>
      <c r="FV19">
        <v>5.5800000000000002E-2</v>
      </c>
      <c r="FW19">
        <v>-1.0690819278866801</v>
      </c>
      <c r="FX19">
        <v>1.4527828764109799E-4</v>
      </c>
      <c r="FY19">
        <v>-4.3579519040863002E-7</v>
      </c>
      <c r="FZ19">
        <v>2.0799061152897499E-10</v>
      </c>
      <c r="GA19">
        <v>5.5779999999998602E-2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4</v>
      </c>
      <c r="GJ19">
        <v>4.2</v>
      </c>
      <c r="GK19">
        <v>1.0339400000000001</v>
      </c>
      <c r="GL19">
        <v>2.48047</v>
      </c>
      <c r="GM19">
        <v>1.54541</v>
      </c>
      <c r="GN19">
        <v>2.3022499999999999</v>
      </c>
      <c r="GO19">
        <v>1.5979000000000001</v>
      </c>
      <c r="GP19">
        <v>2.3815900000000001</v>
      </c>
      <c r="GQ19">
        <v>20.8169</v>
      </c>
      <c r="GR19">
        <v>14.0007</v>
      </c>
      <c r="GS19">
        <v>18</v>
      </c>
      <c r="GT19">
        <v>641.09400000000005</v>
      </c>
      <c r="GU19">
        <v>442.36399999999998</v>
      </c>
      <c r="GV19">
        <v>17.000399999999999</v>
      </c>
      <c r="GW19">
        <v>18.891100000000002</v>
      </c>
      <c r="GX19">
        <v>29.9999</v>
      </c>
      <c r="GY19">
        <v>19.252800000000001</v>
      </c>
      <c r="GZ19">
        <v>19.2226</v>
      </c>
      <c r="HA19">
        <v>20.7683</v>
      </c>
      <c r="HB19">
        <v>-30</v>
      </c>
      <c r="HC19">
        <v>-30</v>
      </c>
      <c r="HD19">
        <v>17</v>
      </c>
      <c r="HE19">
        <v>407.60700000000003</v>
      </c>
      <c r="HF19">
        <v>0</v>
      </c>
      <c r="HG19">
        <v>100.992</v>
      </c>
      <c r="HH19">
        <v>101.23099999999999</v>
      </c>
    </row>
    <row r="20" spans="1:216" x14ac:dyDescent="0.2">
      <c r="A20">
        <v>2</v>
      </c>
      <c r="B20">
        <v>1689204683.0999999</v>
      </c>
      <c r="C20">
        <v>61</v>
      </c>
      <c r="D20" t="s">
        <v>361</v>
      </c>
      <c r="E20" t="s">
        <v>362</v>
      </c>
      <c r="F20" t="s">
        <v>350</v>
      </c>
      <c r="G20" t="s">
        <v>351</v>
      </c>
      <c r="H20" t="s">
        <v>352</v>
      </c>
      <c r="I20" t="s">
        <v>353</v>
      </c>
      <c r="J20" t="s">
        <v>354</v>
      </c>
      <c r="K20" t="s">
        <v>355</v>
      </c>
      <c r="L20">
        <v>1689204683.0999999</v>
      </c>
      <c r="M20">
        <f t="shared" si="0"/>
        <v>1.4386255884890041E-3</v>
      </c>
      <c r="N20">
        <f t="shared" si="1"/>
        <v>1.438625588489004</v>
      </c>
      <c r="O20">
        <f t="shared" si="2"/>
        <v>9.5412080908785821</v>
      </c>
      <c r="P20">
        <f t="shared" si="3"/>
        <v>399.92200000000003</v>
      </c>
      <c r="Q20">
        <f t="shared" si="4"/>
        <v>298.43629916473515</v>
      </c>
      <c r="R20">
        <f t="shared" si="5"/>
        <v>30.425624868417025</v>
      </c>
      <c r="S20">
        <f t="shared" si="6"/>
        <v>40.772107088456004</v>
      </c>
      <c r="T20">
        <f t="shared" si="7"/>
        <v>0.16200565579363885</v>
      </c>
      <c r="U20">
        <f t="shared" si="8"/>
        <v>3.3267316131779063</v>
      </c>
      <c r="V20">
        <f t="shared" si="9"/>
        <v>0.15774692894002468</v>
      </c>
      <c r="W20">
        <f t="shared" si="10"/>
        <v>9.8965135657265113E-2</v>
      </c>
      <c r="X20">
        <f t="shared" si="11"/>
        <v>297.680094</v>
      </c>
      <c r="Y20">
        <f t="shared" si="12"/>
        <v>19.458661770922884</v>
      </c>
      <c r="Z20">
        <f t="shared" si="13"/>
        <v>19.458661770922884</v>
      </c>
      <c r="AA20">
        <f t="shared" si="14"/>
        <v>2.2690942268122476</v>
      </c>
      <c r="AB20">
        <f t="shared" si="15"/>
        <v>64.537725839453799</v>
      </c>
      <c r="AC20">
        <f t="shared" si="16"/>
        <v>1.3558554082816001</v>
      </c>
      <c r="AD20">
        <f t="shared" si="17"/>
        <v>2.1008726146540573</v>
      </c>
      <c r="AE20">
        <f t="shared" si="18"/>
        <v>0.91323881853064748</v>
      </c>
      <c r="AF20">
        <f t="shared" si="19"/>
        <v>-63.443388452365078</v>
      </c>
      <c r="AG20">
        <f t="shared" si="20"/>
        <v>-221.11468909234887</v>
      </c>
      <c r="AH20">
        <f t="shared" si="21"/>
        <v>-13.205577069717927</v>
      </c>
      <c r="AI20">
        <f t="shared" si="22"/>
        <v>-8.356061443188878E-2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55344.907440098083</v>
      </c>
      <c r="AO20">
        <f t="shared" si="26"/>
        <v>1799.87</v>
      </c>
      <c r="AP20">
        <f t="shared" si="27"/>
        <v>1517.2901999999997</v>
      </c>
      <c r="AQ20">
        <f t="shared" si="28"/>
        <v>0.84299988332490672</v>
      </c>
      <c r="AR20">
        <f t="shared" si="29"/>
        <v>0.16538977481707012</v>
      </c>
      <c r="AS20">
        <v>1689204683.0999999</v>
      </c>
      <c r="AT20">
        <v>399.92200000000003</v>
      </c>
      <c r="AU20">
        <v>407.43799999999999</v>
      </c>
      <c r="AV20">
        <v>13.299200000000001</v>
      </c>
      <c r="AW20">
        <v>12.2446</v>
      </c>
      <c r="AX20">
        <v>400.99</v>
      </c>
      <c r="AY20">
        <v>13.243399999999999</v>
      </c>
      <c r="AZ20">
        <v>600.18200000000002</v>
      </c>
      <c r="BA20">
        <v>101.85</v>
      </c>
      <c r="BB20">
        <v>0.100148</v>
      </c>
      <c r="BC20">
        <v>18.2258</v>
      </c>
      <c r="BD20">
        <v>17.9969</v>
      </c>
      <c r="BE20">
        <v>999.9</v>
      </c>
      <c r="BF20">
        <v>0</v>
      </c>
      <c r="BG20">
        <v>0</v>
      </c>
      <c r="BH20">
        <v>9975</v>
      </c>
      <c r="BI20">
        <v>0</v>
      </c>
      <c r="BJ20">
        <v>0.52912700000000001</v>
      </c>
      <c r="BK20">
        <v>-7.5155599999999998</v>
      </c>
      <c r="BL20">
        <v>405.31299999999999</v>
      </c>
      <c r="BM20">
        <v>412.48899999999998</v>
      </c>
      <c r="BN20">
        <v>1.05461</v>
      </c>
      <c r="BO20">
        <v>407.43799999999999</v>
      </c>
      <c r="BP20">
        <v>12.2446</v>
      </c>
      <c r="BQ20">
        <v>1.3545199999999999</v>
      </c>
      <c r="BR20">
        <v>1.2471099999999999</v>
      </c>
      <c r="BS20">
        <v>11.4178</v>
      </c>
      <c r="BT20">
        <v>10.1761</v>
      </c>
      <c r="BU20">
        <v>1799.87</v>
      </c>
      <c r="BV20">
        <v>0.90000599999999997</v>
      </c>
      <c r="BW20">
        <v>9.9994100000000002E-2</v>
      </c>
      <c r="BX20">
        <v>0</v>
      </c>
      <c r="BY20">
        <v>2.5326</v>
      </c>
      <c r="BZ20">
        <v>0</v>
      </c>
      <c r="CA20">
        <v>3047.79</v>
      </c>
      <c r="CB20">
        <v>17198.400000000001</v>
      </c>
      <c r="CC20">
        <v>35.625</v>
      </c>
      <c r="CD20">
        <v>36.811999999999998</v>
      </c>
      <c r="CE20">
        <v>36.875</v>
      </c>
      <c r="CF20">
        <v>35.061999999999998</v>
      </c>
      <c r="CG20">
        <v>34.875</v>
      </c>
      <c r="CH20">
        <v>1619.89</v>
      </c>
      <c r="CI20">
        <v>179.98</v>
      </c>
      <c r="CJ20">
        <v>0</v>
      </c>
      <c r="CK20">
        <v>1689204684.5</v>
      </c>
      <c r="CL20">
        <v>0</v>
      </c>
      <c r="CM20">
        <v>1689204379.0999999</v>
      </c>
      <c r="CN20" t="s">
        <v>356</v>
      </c>
      <c r="CO20">
        <v>1689204379.0999999</v>
      </c>
      <c r="CP20">
        <v>1689204371.0999999</v>
      </c>
      <c r="CQ20">
        <v>42</v>
      </c>
      <c r="CR20">
        <v>0.255</v>
      </c>
      <c r="CS20">
        <v>1E-3</v>
      </c>
      <c r="CT20">
        <v>-1.0680000000000001</v>
      </c>
      <c r="CU20">
        <v>5.6000000000000001E-2</v>
      </c>
      <c r="CV20">
        <v>408</v>
      </c>
      <c r="CW20">
        <v>12</v>
      </c>
      <c r="CX20">
        <v>0.21</v>
      </c>
      <c r="CY20">
        <v>0.05</v>
      </c>
      <c r="CZ20">
        <v>10.4200030871111</v>
      </c>
      <c r="DA20">
        <v>0.32090938240822597</v>
      </c>
      <c r="DB20">
        <v>7.7811667610709498E-2</v>
      </c>
      <c r="DC20">
        <v>1</v>
      </c>
      <c r="DD20">
        <v>407.38085000000001</v>
      </c>
      <c r="DE20">
        <v>-3.74887218048136E-2</v>
      </c>
      <c r="DF20">
        <v>4.1344014077010598E-2</v>
      </c>
      <c r="DG20">
        <v>-1</v>
      </c>
      <c r="DH20">
        <v>1800.0385714285701</v>
      </c>
      <c r="DI20">
        <v>0.17116664905760601</v>
      </c>
      <c r="DJ20">
        <v>0.16722627141196</v>
      </c>
      <c r="DK20">
        <v>1</v>
      </c>
      <c r="DL20">
        <v>2</v>
      </c>
      <c r="DM20">
        <v>2</v>
      </c>
      <c r="DN20" t="s">
        <v>357</v>
      </c>
      <c r="DO20">
        <v>3.1615799999999998</v>
      </c>
      <c r="DP20">
        <v>2.83426</v>
      </c>
      <c r="DQ20">
        <v>9.6973799999999999E-2</v>
      </c>
      <c r="DR20">
        <v>9.8492800000000005E-2</v>
      </c>
      <c r="DS20">
        <v>8.0002799999999999E-2</v>
      </c>
      <c r="DT20">
        <v>7.5913900000000006E-2</v>
      </c>
      <c r="DU20">
        <v>28874.6</v>
      </c>
      <c r="DV20">
        <v>30457.9</v>
      </c>
      <c r="DW20">
        <v>29683.5</v>
      </c>
      <c r="DX20">
        <v>31473.200000000001</v>
      </c>
      <c r="DY20">
        <v>35740.6</v>
      </c>
      <c r="DZ20">
        <v>38150</v>
      </c>
      <c r="EA20">
        <v>40696.5</v>
      </c>
      <c r="EB20">
        <v>43692.6</v>
      </c>
      <c r="EC20">
        <v>2.33792</v>
      </c>
      <c r="ED20">
        <v>1.97525</v>
      </c>
      <c r="EE20">
        <v>0.17133399999999999</v>
      </c>
      <c r="EF20">
        <v>0</v>
      </c>
      <c r="EG20">
        <v>15.1462</v>
      </c>
      <c r="EH20">
        <v>999.9</v>
      </c>
      <c r="EI20">
        <v>62.801000000000002</v>
      </c>
      <c r="EJ20">
        <v>17.611999999999998</v>
      </c>
      <c r="EK20">
        <v>12.463200000000001</v>
      </c>
      <c r="EL20">
        <v>61.642600000000002</v>
      </c>
      <c r="EM20">
        <v>25.544899999999998</v>
      </c>
      <c r="EN20">
        <v>1</v>
      </c>
      <c r="EO20">
        <v>-0.58141500000000002</v>
      </c>
      <c r="EP20">
        <v>-0.23675099999999999</v>
      </c>
      <c r="EQ20">
        <v>20.287500000000001</v>
      </c>
      <c r="ER20">
        <v>5.2464899999999997</v>
      </c>
      <c r="ES20">
        <v>11.8302</v>
      </c>
      <c r="ET20">
        <v>4.9834500000000004</v>
      </c>
      <c r="EU20">
        <v>3.2989999999999999</v>
      </c>
      <c r="EV20">
        <v>2272.3000000000002</v>
      </c>
      <c r="EW20">
        <v>124.3</v>
      </c>
      <c r="EX20">
        <v>1210.0999999999999</v>
      </c>
      <c r="EY20">
        <v>19.2</v>
      </c>
      <c r="EZ20">
        <v>1.8730199999999999</v>
      </c>
      <c r="FA20">
        <v>1.87866</v>
      </c>
      <c r="FB20">
        <v>1.8789899999999999</v>
      </c>
      <c r="FC20">
        <v>1.87957</v>
      </c>
      <c r="FD20">
        <v>1.8772899999999999</v>
      </c>
      <c r="FE20">
        <v>1.8765499999999999</v>
      </c>
      <c r="FF20">
        <v>1.7808900000000001</v>
      </c>
      <c r="FG20">
        <v>1.87469</v>
      </c>
      <c r="FH20">
        <v>0</v>
      </c>
      <c r="FI20">
        <v>0</v>
      </c>
      <c r="FJ20">
        <v>0</v>
      </c>
      <c r="FK20">
        <v>0</v>
      </c>
      <c r="FL20" t="s">
        <v>358</v>
      </c>
      <c r="FM20" t="s">
        <v>359</v>
      </c>
      <c r="FN20" t="s">
        <v>360</v>
      </c>
      <c r="FO20" t="s">
        <v>360</v>
      </c>
      <c r="FP20" t="s">
        <v>360</v>
      </c>
      <c r="FQ20" t="s">
        <v>360</v>
      </c>
      <c r="FR20">
        <v>0</v>
      </c>
      <c r="FS20">
        <v>100</v>
      </c>
      <c r="FT20">
        <v>100</v>
      </c>
      <c r="FU20">
        <v>-1.0680000000000001</v>
      </c>
      <c r="FV20">
        <v>5.5800000000000002E-2</v>
      </c>
      <c r="FW20">
        <v>-1.0690819278866801</v>
      </c>
      <c r="FX20">
        <v>1.4527828764109799E-4</v>
      </c>
      <c r="FY20">
        <v>-4.3579519040863002E-7</v>
      </c>
      <c r="FZ20">
        <v>2.0799061152897499E-10</v>
      </c>
      <c r="GA20">
        <v>5.5779999999998602E-2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5.0999999999999996</v>
      </c>
      <c r="GJ20">
        <v>5.2</v>
      </c>
      <c r="GK20">
        <v>1.0339400000000001</v>
      </c>
      <c r="GL20">
        <v>2.4890099999999999</v>
      </c>
      <c r="GM20">
        <v>1.54541</v>
      </c>
      <c r="GN20">
        <v>2.3010299999999999</v>
      </c>
      <c r="GO20">
        <v>1.5979000000000001</v>
      </c>
      <c r="GP20">
        <v>2.20947</v>
      </c>
      <c r="GQ20">
        <v>20.8169</v>
      </c>
      <c r="GR20">
        <v>13.974399999999999</v>
      </c>
      <c r="GS20">
        <v>18</v>
      </c>
      <c r="GT20">
        <v>641.15300000000002</v>
      </c>
      <c r="GU20">
        <v>442.59100000000001</v>
      </c>
      <c r="GV20">
        <v>17.000699999999998</v>
      </c>
      <c r="GW20">
        <v>18.8813</v>
      </c>
      <c r="GX20">
        <v>30.0001</v>
      </c>
      <c r="GY20">
        <v>19.247800000000002</v>
      </c>
      <c r="GZ20">
        <v>19.2195</v>
      </c>
      <c r="HA20">
        <v>20.761099999999999</v>
      </c>
      <c r="HB20">
        <v>-30</v>
      </c>
      <c r="HC20">
        <v>-30</v>
      </c>
      <c r="HD20">
        <v>17</v>
      </c>
      <c r="HE20">
        <v>407.52100000000002</v>
      </c>
      <c r="HF20">
        <v>0</v>
      </c>
      <c r="HG20">
        <v>100.998</v>
      </c>
      <c r="HH20">
        <v>101.232</v>
      </c>
    </row>
    <row r="21" spans="1:216" x14ac:dyDescent="0.2">
      <c r="A21">
        <v>3</v>
      </c>
      <c r="B21">
        <v>1689204744.0999999</v>
      </c>
      <c r="C21">
        <v>122</v>
      </c>
      <c r="D21" t="s">
        <v>363</v>
      </c>
      <c r="E21" t="s">
        <v>364</v>
      </c>
      <c r="F21" t="s">
        <v>350</v>
      </c>
      <c r="G21" t="s">
        <v>351</v>
      </c>
      <c r="H21" t="s">
        <v>352</v>
      </c>
      <c r="I21" t="s">
        <v>353</v>
      </c>
      <c r="J21" t="s">
        <v>354</v>
      </c>
      <c r="K21" t="s">
        <v>355</v>
      </c>
      <c r="L21">
        <v>1689204744.0999999</v>
      </c>
      <c r="M21">
        <f t="shared" si="0"/>
        <v>1.3912986054893501E-3</v>
      </c>
      <c r="N21">
        <f t="shared" si="1"/>
        <v>1.3912986054893501</v>
      </c>
      <c r="O21">
        <f t="shared" si="2"/>
        <v>9.2109208499779776</v>
      </c>
      <c r="P21">
        <f t="shared" si="3"/>
        <v>399.99400000000003</v>
      </c>
      <c r="Q21">
        <f t="shared" si="4"/>
        <v>303.19621684381792</v>
      </c>
      <c r="R21">
        <f t="shared" si="5"/>
        <v>30.910509694407175</v>
      </c>
      <c r="S21">
        <f t="shared" si="6"/>
        <v>40.778933666819604</v>
      </c>
      <c r="T21">
        <f t="shared" si="7"/>
        <v>0.16408084957359376</v>
      </c>
      <c r="U21">
        <f t="shared" si="8"/>
        <v>3.335506814742994</v>
      </c>
      <c r="V21">
        <f t="shared" si="9"/>
        <v>0.15972506448213347</v>
      </c>
      <c r="W21">
        <f t="shared" si="10"/>
        <v>0.10020988412897076</v>
      </c>
      <c r="X21">
        <f t="shared" si="11"/>
        <v>248.08833299999998</v>
      </c>
      <c r="Y21">
        <f t="shared" si="12"/>
        <v>19.17970361135184</v>
      </c>
      <c r="Z21">
        <f t="shared" si="13"/>
        <v>19.17970361135184</v>
      </c>
      <c r="AA21">
        <f t="shared" si="14"/>
        <v>2.2300312970533041</v>
      </c>
      <c r="AB21">
        <f t="shared" si="15"/>
        <v>64.729438053506954</v>
      </c>
      <c r="AC21">
        <f t="shared" si="16"/>
        <v>1.3576224292387802</v>
      </c>
      <c r="AD21">
        <f t="shared" si="17"/>
        <v>2.0973802184355992</v>
      </c>
      <c r="AE21">
        <f t="shared" si="18"/>
        <v>0.87240886781452387</v>
      </c>
      <c r="AF21">
        <f t="shared" si="19"/>
        <v>-61.35626850208034</v>
      </c>
      <c r="AG21">
        <f t="shared" si="20"/>
        <v>-176.29994547302198</v>
      </c>
      <c r="AH21">
        <f t="shared" si="21"/>
        <v>-10.484921329340567</v>
      </c>
      <c r="AI21">
        <f t="shared" si="22"/>
        <v>-5.2802304442934656E-2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55568.673563635341</v>
      </c>
      <c r="AO21">
        <f t="shared" si="26"/>
        <v>1500.01</v>
      </c>
      <c r="AP21">
        <f t="shared" si="27"/>
        <v>1264.5092999999999</v>
      </c>
      <c r="AQ21">
        <f t="shared" si="28"/>
        <v>0.84300057999613331</v>
      </c>
      <c r="AR21">
        <f t="shared" si="29"/>
        <v>0.16539111939253737</v>
      </c>
      <c r="AS21">
        <v>1689204744.0999999</v>
      </c>
      <c r="AT21">
        <v>399.99400000000003</v>
      </c>
      <c r="AU21">
        <v>407.25</v>
      </c>
      <c r="AV21">
        <v>13.316700000000001</v>
      </c>
      <c r="AW21">
        <v>12.296900000000001</v>
      </c>
      <c r="AX21">
        <v>401.06200000000001</v>
      </c>
      <c r="AY21">
        <v>13.260899999999999</v>
      </c>
      <c r="AZ21">
        <v>600.23400000000004</v>
      </c>
      <c r="BA21">
        <v>101.849</v>
      </c>
      <c r="BB21">
        <v>9.9863400000000005E-2</v>
      </c>
      <c r="BC21">
        <v>18.199300000000001</v>
      </c>
      <c r="BD21">
        <v>17.904299999999999</v>
      </c>
      <c r="BE21">
        <v>999.9</v>
      </c>
      <c r="BF21">
        <v>0</v>
      </c>
      <c r="BG21">
        <v>0</v>
      </c>
      <c r="BH21">
        <v>10016.200000000001</v>
      </c>
      <c r="BI21">
        <v>0</v>
      </c>
      <c r="BJ21">
        <v>0.47621400000000003</v>
      </c>
      <c r="BK21">
        <v>-7.25549</v>
      </c>
      <c r="BL21">
        <v>405.39299999999997</v>
      </c>
      <c r="BM21">
        <v>412.32</v>
      </c>
      <c r="BN21">
        <v>1.01979</v>
      </c>
      <c r="BO21">
        <v>407.25</v>
      </c>
      <c r="BP21">
        <v>12.296900000000001</v>
      </c>
      <c r="BQ21">
        <v>1.35629</v>
      </c>
      <c r="BR21">
        <v>1.2524299999999999</v>
      </c>
      <c r="BS21">
        <v>11.4376</v>
      </c>
      <c r="BT21">
        <v>10.239800000000001</v>
      </c>
      <c r="BU21">
        <v>1500.01</v>
      </c>
      <c r="BV21">
        <v>0.89998299999999998</v>
      </c>
      <c r="BW21">
        <v>0.100018</v>
      </c>
      <c r="BX21">
        <v>0</v>
      </c>
      <c r="BY21">
        <v>2.6242000000000001</v>
      </c>
      <c r="BZ21">
        <v>0</v>
      </c>
      <c r="CA21">
        <v>2542.81</v>
      </c>
      <c r="CB21">
        <v>14333</v>
      </c>
      <c r="CC21">
        <v>35.436999999999998</v>
      </c>
      <c r="CD21">
        <v>36.875</v>
      </c>
      <c r="CE21">
        <v>36.811999999999998</v>
      </c>
      <c r="CF21">
        <v>35.061999999999998</v>
      </c>
      <c r="CG21">
        <v>34.811999999999998</v>
      </c>
      <c r="CH21">
        <v>1349.98</v>
      </c>
      <c r="CI21">
        <v>150.03</v>
      </c>
      <c r="CJ21">
        <v>0</v>
      </c>
      <c r="CK21">
        <v>1689204745.7</v>
      </c>
      <c r="CL21">
        <v>0</v>
      </c>
      <c r="CM21">
        <v>1689204379.0999999</v>
      </c>
      <c r="CN21" t="s">
        <v>356</v>
      </c>
      <c r="CO21">
        <v>1689204379.0999999</v>
      </c>
      <c r="CP21">
        <v>1689204371.0999999</v>
      </c>
      <c r="CQ21">
        <v>42</v>
      </c>
      <c r="CR21">
        <v>0.255</v>
      </c>
      <c r="CS21">
        <v>1E-3</v>
      </c>
      <c r="CT21">
        <v>-1.0680000000000001</v>
      </c>
      <c r="CU21">
        <v>5.6000000000000001E-2</v>
      </c>
      <c r="CV21">
        <v>408</v>
      </c>
      <c r="CW21">
        <v>12</v>
      </c>
      <c r="CX21">
        <v>0.21</v>
      </c>
      <c r="CY21">
        <v>0.05</v>
      </c>
      <c r="CZ21">
        <v>10.196886648438801</v>
      </c>
      <c r="DA21">
        <v>0.34532485034422</v>
      </c>
      <c r="DB21">
        <v>6.7707334879794204E-2</v>
      </c>
      <c r="DC21">
        <v>1</v>
      </c>
      <c r="DD21">
        <v>407.21376190476201</v>
      </c>
      <c r="DE21">
        <v>-0.18366233766187301</v>
      </c>
      <c r="DF21">
        <v>4.3013735084224999E-2</v>
      </c>
      <c r="DG21">
        <v>-1</v>
      </c>
      <c r="DH21">
        <v>1500.0035</v>
      </c>
      <c r="DI21">
        <v>3.5375357359450903E-2</v>
      </c>
      <c r="DJ21">
        <v>6.6653957121825896E-2</v>
      </c>
      <c r="DK21">
        <v>1</v>
      </c>
      <c r="DL21">
        <v>2</v>
      </c>
      <c r="DM21">
        <v>2</v>
      </c>
      <c r="DN21" t="s">
        <v>357</v>
      </c>
      <c r="DO21">
        <v>3.1616900000000001</v>
      </c>
      <c r="DP21">
        <v>2.83432</v>
      </c>
      <c r="DQ21">
        <v>9.6987199999999996E-2</v>
      </c>
      <c r="DR21">
        <v>9.8458699999999996E-2</v>
      </c>
      <c r="DS21">
        <v>8.0083100000000004E-2</v>
      </c>
      <c r="DT21">
        <v>7.6158500000000004E-2</v>
      </c>
      <c r="DU21">
        <v>28873.599999999999</v>
      </c>
      <c r="DV21">
        <v>30458.7</v>
      </c>
      <c r="DW21">
        <v>29682.9</v>
      </c>
      <c r="DX21">
        <v>31472.799999999999</v>
      </c>
      <c r="DY21">
        <v>35736.6</v>
      </c>
      <c r="DZ21">
        <v>38139.300000000003</v>
      </c>
      <c r="EA21">
        <v>40695.599999999999</v>
      </c>
      <c r="EB21">
        <v>43692.2</v>
      </c>
      <c r="EC21">
        <v>2.3378299999999999</v>
      </c>
      <c r="ED21">
        <v>1.97567</v>
      </c>
      <c r="EE21">
        <v>0.16189400000000001</v>
      </c>
      <c r="EF21">
        <v>0</v>
      </c>
      <c r="EG21">
        <v>15.210599999999999</v>
      </c>
      <c r="EH21">
        <v>999.9</v>
      </c>
      <c r="EI21">
        <v>62.813000000000002</v>
      </c>
      <c r="EJ21">
        <v>17.602</v>
      </c>
      <c r="EK21">
        <v>12.457700000000001</v>
      </c>
      <c r="EL21">
        <v>61.452599999999997</v>
      </c>
      <c r="EM21">
        <v>25.228400000000001</v>
      </c>
      <c r="EN21">
        <v>1</v>
      </c>
      <c r="EO21">
        <v>-0.58132600000000001</v>
      </c>
      <c r="EP21">
        <v>-0.216609</v>
      </c>
      <c r="EQ21">
        <v>20.2897</v>
      </c>
      <c r="ER21">
        <v>5.24634</v>
      </c>
      <c r="ES21">
        <v>11.8302</v>
      </c>
      <c r="ET21">
        <v>4.9832999999999998</v>
      </c>
      <c r="EU21">
        <v>3.2989999999999999</v>
      </c>
      <c r="EV21">
        <v>2272.3000000000002</v>
      </c>
      <c r="EW21">
        <v>124.3</v>
      </c>
      <c r="EX21">
        <v>1211.5999999999999</v>
      </c>
      <c r="EY21">
        <v>19.2</v>
      </c>
      <c r="EZ21">
        <v>1.8730199999999999</v>
      </c>
      <c r="FA21">
        <v>1.87866</v>
      </c>
      <c r="FB21">
        <v>1.879</v>
      </c>
      <c r="FC21">
        <v>1.87958</v>
      </c>
      <c r="FD21">
        <v>1.8772899999999999</v>
      </c>
      <c r="FE21">
        <v>1.8765499999999999</v>
      </c>
      <c r="FF21">
        <v>1.8644000000000001</v>
      </c>
      <c r="FG21">
        <v>1.87469</v>
      </c>
      <c r="FH21">
        <v>0</v>
      </c>
      <c r="FI21">
        <v>0</v>
      </c>
      <c r="FJ21">
        <v>0</v>
      </c>
      <c r="FK21">
        <v>0</v>
      </c>
      <c r="FL21" t="s">
        <v>358</v>
      </c>
      <c r="FM21" t="s">
        <v>359</v>
      </c>
      <c r="FN21" t="s">
        <v>360</v>
      </c>
      <c r="FO21" t="s">
        <v>360</v>
      </c>
      <c r="FP21" t="s">
        <v>360</v>
      </c>
      <c r="FQ21" t="s">
        <v>360</v>
      </c>
      <c r="FR21">
        <v>0</v>
      </c>
      <c r="FS21">
        <v>100</v>
      </c>
      <c r="FT21">
        <v>100</v>
      </c>
      <c r="FU21">
        <v>-1.0680000000000001</v>
      </c>
      <c r="FV21">
        <v>5.5800000000000002E-2</v>
      </c>
      <c r="FW21">
        <v>-1.0690819278866801</v>
      </c>
      <c r="FX21">
        <v>1.4527828764109799E-4</v>
      </c>
      <c r="FY21">
        <v>-4.3579519040863002E-7</v>
      </c>
      <c r="FZ21">
        <v>2.0799061152897499E-10</v>
      </c>
      <c r="GA21">
        <v>5.5779999999998602E-2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6.1</v>
      </c>
      <c r="GJ21">
        <v>6.2</v>
      </c>
      <c r="GK21">
        <v>1.0339400000000001</v>
      </c>
      <c r="GL21">
        <v>2.4902299999999999</v>
      </c>
      <c r="GM21">
        <v>1.54541</v>
      </c>
      <c r="GN21">
        <v>2.3010299999999999</v>
      </c>
      <c r="GO21">
        <v>1.5979000000000001</v>
      </c>
      <c r="GP21">
        <v>2.3034699999999999</v>
      </c>
      <c r="GQ21">
        <v>20.8169</v>
      </c>
      <c r="GR21">
        <v>13.9832</v>
      </c>
      <c r="GS21">
        <v>18</v>
      </c>
      <c r="GT21">
        <v>641.05899999999997</v>
      </c>
      <c r="GU21">
        <v>442.839</v>
      </c>
      <c r="GV21">
        <v>17.000499999999999</v>
      </c>
      <c r="GW21">
        <v>18.8797</v>
      </c>
      <c r="GX21">
        <v>30.0002</v>
      </c>
      <c r="GY21">
        <v>19.246099999999998</v>
      </c>
      <c r="GZ21">
        <v>19.218699999999998</v>
      </c>
      <c r="HA21">
        <v>20.751100000000001</v>
      </c>
      <c r="HB21">
        <v>-30</v>
      </c>
      <c r="HC21">
        <v>-30</v>
      </c>
      <c r="HD21">
        <v>17</v>
      </c>
      <c r="HE21">
        <v>407.25400000000002</v>
      </c>
      <c r="HF21">
        <v>0</v>
      </c>
      <c r="HG21">
        <v>100.996</v>
      </c>
      <c r="HH21">
        <v>101.23099999999999</v>
      </c>
    </row>
    <row r="22" spans="1:216" x14ac:dyDescent="0.2">
      <c r="A22">
        <v>4</v>
      </c>
      <c r="B22">
        <v>1689204805.0999999</v>
      </c>
      <c r="C22">
        <v>183</v>
      </c>
      <c r="D22" t="s">
        <v>365</v>
      </c>
      <c r="E22" t="s">
        <v>366</v>
      </c>
      <c r="F22" t="s">
        <v>350</v>
      </c>
      <c r="G22" t="s">
        <v>351</v>
      </c>
      <c r="H22" t="s">
        <v>352</v>
      </c>
      <c r="I22" t="s">
        <v>353</v>
      </c>
      <c r="J22" t="s">
        <v>354</v>
      </c>
      <c r="K22" t="s">
        <v>355</v>
      </c>
      <c r="L22">
        <v>1689204805.0999999</v>
      </c>
      <c r="M22">
        <f t="shared" si="0"/>
        <v>1.3756582740444422E-3</v>
      </c>
      <c r="N22">
        <f t="shared" si="1"/>
        <v>1.3756582740444421</v>
      </c>
      <c r="O22">
        <f t="shared" si="2"/>
        <v>8.8105905596705796</v>
      </c>
      <c r="P22">
        <f t="shared" si="3"/>
        <v>400.01400000000001</v>
      </c>
      <c r="Q22">
        <f t="shared" si="4"/>
        <v>310.88373088851432</v>
      </c>
      <c r="R22">
        <f t="shared" si="5"/>
        <v>31.695338132665935</v>
      </c>
      <c r="S22">
        <f t="shared" si="6"/>
        <v>40.782381733404002</v>
      </c>
      <c r="T22">
        <f t="shared" si="7"/>
        <v>0.17101656998504217</v>
      </c>
      <c r="U22">
        <f t="shared" si="8"/>
        <v>3.3241005593252901</v>
      </c>
      <c r="V22">
        <f t="shared" si="9"/>
        <v>0.16627474099677783</v>
      </c>
      <c r="W22">
        <f t="shared" si="10"/>
        <v>0.10433679629965689</v>
      </c>
      <c r="X22">
        <f t="shared" si="11"/>
        <v>206.72255700000002</v>
      </c>
      <c r="Y22">
        <f t="shared" si="12"/>
        <v>18.892159106098848</v>
      </c>
      <c r="Z22">
        <f t="shared" si="13"/>
        <v>18.892159106098848</v>
      </c>
      <c r="AA22">
        <f t="shared" si="14"/>
        <v>2.1903842534316054</v>
      </c>
      <c r="AB22">
        <f t="shared" si="15"/>
        <v>65.231003346330013</v>
      </c>
      <c r="AC22">
        <f t="shared" si="16"/>
        <v>1.3615843102686001</v>
      </c>
      <c r="AD22">
        <f t="shared" si="17"/>
        <v>2.0873269464208</v>
      </c>
      <c r="AE22">
        <f t="shared" si="18"/>
        <v>0.82879994316300531</v>
      </c>
      <c r="AF22">
        <f t="shared" si="19"/>
        <v>-60.6665298853599</v>
      </c>
      <c r="AG22">
        <f t="shared" si="20"/>
        <v>-137.87600630580815</v>
      </c>
      <c r="AH22">
        <f t="shared" si="21"/>
        <v>-8.2125043619049549</v>
      </c>
      <c r="AI22">
        <f t="shared" si="22"/>
        <v>-3.2483553072978566E-2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55298.977152129562</v>
      </c>
      <c r="AO22">
        <f t="shared" si="26"/>
        <v>1249.9100000000001</v>
      </c>
      <c r="AP22">
        <f t="shared" si="27"/>
        <v>1053.6741000000002</v>
      </c>
      <c r="AQ22">
        <f t="shared" si="28"/>
        <v>0.84299997599827192</v>
      </c>
      <c r="AR22">
        <f t="shared" si="29"/>
        <v>0.16538995367666473</v>
      </c>
      <c r="AS22">
        <v>1689204805.0999999</v>
      </c>
      <c r="AT22">
        <v>400.01400000000001</v>
      </c>
      <c r="AU22">
        <v>406.96800000000002</v>
      </c>
      <c r="AV22">
        <v>13.3551</v>
      </c>
      <c r="AW22">
        <v>12.3468</v>
      </c>
      <c r="AX22">
        <v>401.08199999999999</v>
      </c>
      <c r="AY22">
        <v>13.299300000000001</v>
      </c>
      <c r="AZ22">
        <v>600.23199999999997</v>
      </c>
      <c r="BA22">
        <v>101.852</v>
      </c>
      <c r="BB22">
        <v>0.100386</v>
      </c>
      <c r="BC22">
        <v>18.122800000000002</v>
      </c>
      <c r="BD22">
        <v>17.775200000000002</v>
      </c>
      <c r="BE22">
        <v>999.9</v>
      </c>
      <c r="BF22">
        <v>0</v>
      </c>
      <c r="BG22">
        <v>0</v>
      </c>
      <c r="BH22">
        <v>9962.5</v>
      </c>
      <c r="BI22">
        <v>0</v>
      </c>
      <c r="BJ22">
        <v>0.47621400000000003</v>
      </c>
      <c r="BK22">
        <v>-6.9535200000000001</v>
      </c>
      <c r="BL22">
        <v>405.42899999999997</v>
      </c>
      <c r="BM22">
        <v>412.05500000000001</v>
      </c>
      <c r="BN22">
        <v>1.0083</v>
      </c>
      <c r="BO22">
        <v>406.96800000000002</v>
      </c>
      <c r="BP22">
        <v>12.3468</v>
      </c>
      <c r="BQ22">
        <v>1.3602399999999999</v>
      </c>
      <c r="BR22">
        <v>1.2575400000000001</v>
      </c>
      <c r="BS22">
        <v>11.4815</v>
      </c>
      <c r="BT22">
        <v>10.300800000000001</v>
      </c>
      <c r="BU22">
        <v>1249.9100000000001</v>
      </c>
      <c r="BV22">
        <v>0.89999799999999996</v>
      </c>
      <c r="BW22">
        <v>0.10000199999999999</v>
      </c>
      <c r="BX22">
        <v>0</v>
      </c>
      <c r="BY22">
        <v>2.8555999999999999</v>
      </c>
      <c r="BZ22">
        <v>0</v>
      </c>
      <c r="CA22">
        <v>2127</v>
      </c>
      <c r="CB22">
        <v>11943.3</v>
      </c>
      <c r="CC22">
        <v>35.186999999999998</v>
      </c>
      <c r="CD22">
        <v>36.936999999999998</v>
      </c>
      <c r="CE22">
        <v>36.811999999999998</v>
      </c>
      <c r="CF22">
        <v>35.125</v>
      </c>
      <c r="CG22">
        <v>34.686999999999998</v>
      </c>
      <c r="CH22">
        <v>1124.92</v>
      </c>
      <c r="CI22">
        <v>124.99</v>
      </c>
      <c r="CJ22">
        <v>0</v>
      </c>
      <c r="CK22">
        <v>1689204806.3</v>
      </c>
      <c r="CL22">
        <v>0</v>
      </c>
      <c r="CM22">
        <v>1689204379.0999999</v>
      </c>
      <c r="CN22" t="s">
        <v>356</v>
      </c>
      <c r="CO22">
        <v>1689204379.0999999</v>
      </c>
      <c r="CP22">
        <v>1689204371.0999999</v>
      </c>
      <c r="CQ22">
        <v>42</v>
      </c>
      <c r="CR22">
        <v>0.255</v>
      </c>
      <c r="CS22">
        <v>1E-3</v>
      </c>
      <c r="CT22">
        <v>-1.0680000000000001</v>
      </c>
      <c r="CU22">
        <v>5.6000000000000001E-2</v>
      </c>
      <c r="CV22">
        <v>408</v>
      </c>
      <c r="CW22">
        <v>12</v>
      </c>
      <c r="CX22">
        <v>0.21</v>
      </c>
      <c r="CY22">
        <v>0.05</v>
      </c>
      <c r="CZ22">
        <v>9.8438176454038704</v>
      </c>
      <c r="DA22">
        <v>-0.12424548685140201</v>
      </c>
      <c r="DB22">
        <v>4.92213713697617E-2</v>
      </c>
      <c r="DC22">
        <v>1</v>
      </c>
      <c r="DD22">
        <v>406.97519999999997</v>
      </c>
      <c r="DE22">
        <v>-0.21735338345850599</v>
      </c>
      <c r="DF22">
        <v>4.06012315084169E-2</v>
      </c>
      <c r="DG22">
        <v>-1</v>
      </c>
      <c r="DH22">
        <v>1250.0233333333299</v>
      </c>
      <c r="DI22">
        <v>8.2957345221031806E-2</v>
      </c>
      <c r="DJ22">
        <v>0.157096674310329</v>
      </c>
      <c r="DK22">
        <v>1</v>
      </c>
      <c r="DL22">
        <v>2</v>
      </c>
      <c r="DM22">
        <v>2</v>
      </c>
      <c r="DN22" t="s">
        <v>357</v>
      </c>
      <c r="DO22">
        <v>3.16168</v>
      </c>
      <c r="DP22">
        <v>2.83439</v>
      </c>
      <c r="DQ22">
        <v>9.6993200000000002E-2</v>
      </c>
      <c r="DR22">
        <v>9.8409499999999997E-2</v>
      </c>
      <c r="DS22">
        <v>8.0260700000000004E-2</v>
      </c>
      <c r="DT22">
        <v>7.6392799999999997E-2</v>
      </c>
      <c r="DU22">
        <v>28872.799999999999</v>
      </c>
      <c r="DV22">
        <v>30458.7</v>
      </c>
      <c r="DW22">
        <v>29682.3</v>
      </c>
      <c r="DX22">
        <v>31471.1</v>
      </c>
      <c r="DY22">
        <v>35729.300000000003</v>
      </c>
      <c r="DZ22">
        <v>38128</v>
      </c>
      <c r="EA22">
        <v>40695.4</v>
      </c>
      <c r="EB22">
        <v>43690.5</v>
      </c>
      <c r="EC22">
        <v>2.3380800000000002</v>
      </c>
      <c r="ED22">
        <v>1.9757</v>
      </c>
      <c r="EE22">
        <v>0.15257299999999999</v>
      </c>
      <c r="EF22">
        <v>0</v>
      </c>
      <c r="EG22">
        <v>15.2363</v>
      </c>
      <c r="EH22">
        <v>999.9</v>
      </c>
      <c r="EI22">
        <v>62.813000000000002</v>
      </c>
      <c r="EJ22">
        <v>17.582000000000001</v>
      </c>
      <c r="EK22">
        <v>12.443199999999999</v>
      </c>
      <c r="EL22">
        <v>61.772599999999997</v>
      </c>
      <c r="EM22">
        <v>25.2684</v>
      </c>
      <c r="EN22">
        <v>1</v>
      </c>
      <c r="EO22">
        <v>-0.58064800000000005</v>
      </c>
      <c r="EP22">
        <v>-0.20500499999999999</v>
      </c>
      <c r="EQ22">
        <v>20.291699999999999</v>
      </c>
      <c r="ER22">
        <v>5.2460399999999998</v>
      </c>
      <c r="ES22">
        <v>11.8302</v>
      </c>
      <c r="ET22">
        <v>4.9837499999999997</v>
      </c>
      <c r="EU22">
        <v>3.2989999999999999</v>
      </c>
      <c r="EV22">
        <v>2272.3000000000002</v>
      </c>
      <c r="EW22">
        <v>124.3</v>
      </c>
      <c r="EX22">
        <v>1212.9000000000001</v>
      </c>
      <c r="EY22">
        <v>19.2</v>
      </c>
      <c r="EZ22">
        <v>1.8730199999999999</v>
      </c>
      <c r="FA22">
        <v>1.87866</v>
      </c>
      <c r="FB22">
        <v>1.87897</v>
      </c>
      <c r="FC22">
        <v>1.87957</v>
      </c>
      <c r="FD22">
        <v>1.8772899999999999</v>
      </c>
      <c r="FE22">
        <v>1.87656</v>
      </c>
      <c r="FF22">
        <v>1.8769800000000001</v>
      </c>
      <c r="FG22">
        <v>1.87469</v>
      </c>
      <c r="FH22">
        <v>0</v>
      </c>
      <c r="FI22">
        <v>0</v>
      </c>
      <c r="FJ22">
        <v>0</v>
      </c>
      <c r="FK22">
        <v>0</v>
      </c>
      <c r="FL22" t="s">
        <v>358</v>
      </c>
      <c r="FM22" t="s">
        <v>359</v>
      </c>
      <c r="FN22" t="s">
        <v>360</v>
      </c>
      <c r="FO22" t="s">
        <v>360</v>
      </c>
      <c r="FP22" t="s">
        <v>360</v>
      </c>
      <c r="FQ22" t="s">
        <v>360</v>
      </c>
      <c r="FR22">
        <v>0</v>
      </c>
      <c r="FS22">
        <v>100</v>
      </c>
      <c r="FT22">
        <v>100</v>
      </c>
      <c r="FU22">
        <v>-1.0680000000000001</v>
      </c>
      <c r="FV22">
        <v>5.5800000000000002E-2</v>
      </c>
      <c r="FW22">
        <v>-1.0690819278866801</v>
      </c>
      <c r="FX22">
        <v>1.4527828764109799E-4</v>
      </c>
      <c r="FY22">
        <v>-4.3579519040863002E-7</v>
      </c>
      <c r="FZ22">
        <v>2.0799061152897499E-10</v>
      </c>
      <c r="GA22">
        <v>5.5779999999998602E-2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7.1</v>
      </c>
      <c r="GJ22">
        <v>7.2</v>
      </c>
      <c r="GK22">
        <v>1.0339400000000001</v>
      </c>
      <c r="GL22">
        <v>2.4877899999999999</v>
      </c>
      <c r="GM22">
        <v>1.54541</v>
      </c>
      <c r="GN22">
        <v>2.3010299999999999</v>
      </c>
      <c r="GO22">
        <v>1.5979000000000001</v>
      </c>
      <c r="GP22">
        <v>2.35229</v>
      </c>
      <c r="GQ22">
        <v>20.8169</v>
      </c>
      <c r="GR22">
        <v>13.9832</v>
      </c>
      <c r="GS22">
        <v>18</v>
      </c>
      <c r="GT22">
        <v>641.28399999999999</v>
      </c>
      <c r="GU22">
        <v>442.89400000000001</v>
      </c>
      <c r="GV22">
        <v>16.999700000000001</v>
      </c>
      <c r="GW22">
        <v>18.886199999999999</v>
      </c>
      <c r="GX22">
        <v>30.000299999999999</v>
      </c>
      <c r="GY22">
        <v>19.249500000000001</v>
      </c>
      <c r="GZ22">
        <v>19.222899999999999</v>
      </c>
      <c r="HA22">
        <v>20.742999999999999</v>
      </c>
      <c r="HB22">
        <v>-30</v>
      </c>
      <c r="HC22">
        <v>-30</v>
      </c>
      <c r="HD22">
        <v>17</v>
      </c>
      <c r="HE22">
        <v>407.09</v>
      </c>
      <c r="HF22">
        <v>0</v>
      </c>
      <c r="HG22">
        <v>100.995</v>
      </c>
      <c r="HH22">
        <v>101.226</v>
      </c>
    </row>
    <row r="23" spans="1:216" x14ac:dyDescent="0.2">
      <c r="A23">
        <v>5</v>
      </c>
      <c r="B23">
        <v>1689204866.0999999</v>
      </c>
      <c r="C23">
        <v>244</v>
      </c>
      <c r="D23" t="s">
        <v>367</v>
      </c>
      <c r="E23" t="s">
        <v>368</v>
      </c>
      <c r="F23" t="s">
        <v>350</v>
      </c>
      <c r="G23" t="s">
        <v>351</v>
      </c>
      <c r="H23" t="s">
        <v>352</v>
      </c>
      <c r="I23" t="s">
        <v>353</v>
      </c>
      <c r="J23" t="s">
        <v>354</v>
      </c>
      <c r="K23" t="s">
        <v>355</v>
      </c>
      <c r="L23">
        <v>1689204866.0999999</v>
      </c>
      <c r="M23">
        <f t="shared" si="0"/>
        <v>1.3483419694004265E-3</v>
      </c>
      <c r="N23">
        <f t="shared" si="1"/>
        <v>1.3483419694004266</v>
      </c>
      <c r="O23">
        <f t="shared" si="2"/>
        <v>8.318472074785749</v>
      </c>
      <c r="P23">
        <f t="shared" si="3"/>
        <v>400.02300000000002</v>
      </c>
      <c r="Q23">
        <f t="shared" si="4"/>
        <v>317.52061370087762</v>
      </c>
      <c r="R23">
        <f t="shared" si="5"/>
        <v>32.372877038954492</v>
      </c>
      <c r="S23">
        <f t="shared" si="6"/>
        <v>40.784424169554001</v>
      </c>
      <c r="T23">
        <f t="shared" si="7"/>
        <v>0.174961491005061</v>
      </c>
      <c r="U23">
        <f t="shared" si="8"/>
        <v>3.3311089875081255</v>
      </c>
      <c r="V23">
        <f t="shared" si="9"/>
        <v>0.17001190755081541</v>
      </c>
      <c r="W23">
        <f t="shared" si="10"/>
        <v>0.10669047956366139</v>
      </c>
      <c r="X23">
        <f t="shared" si="11"/>
        <v>165.42882510868282</v>
      </c>
      <c r="Y23">
        <f t="shared" si="12"/>
        <v>18.590207425016132</v>
      </c>
      <c r="Z23">
        <f t="shared" si="13"/>
        <v>18.590207425016132</v>
      </c>
      <c r="AA23">
        <f t="shared" si="14"/>
        <v>2.1494172756616656</v>
      </c>
      <c r="AB23">
        <f t="shared" si="15"/>
        <v>65.269038606996503</v>
      </c>
      <c r="AC23">
        <f t="shared" si="16"/>
        <v>1.3547194979052002</v>
      </c>
      <c r="AD23">
        <f t="shared" si="17"/>
        <v>2.075592848949948</v>
      </c>
      <c r="AE23">
        <f t="shared" si="18"/>
        <v>0.79469777775646544</v>
      </c>
      <c r="AF23">
        <f t="shared" si="19"/>
        <v>-59.461880850558813</v>
      </c>
      <c r="AG23">
        <f t="shared" si="20"/>
        <v>-100.04911059740999</v>
      </c>
      <c r="AH23">
        <f t="shared" si="21"/>
        <v>-5.9348475935967828</v>
      </c>
      <c r="AI23">
        <f t="shared" si="22"/>
        <v>-1.7013932882761651E-2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55490.814644805025</v>
      </c>
      <c r="AO23">
        <f t="shared" si="26"/>
        <v>1000.24</v>
      </c>
      <c r="AP23">
        <f t="shared" si="27"/>
        <v>843.2018700044988</v>
      </c>
      <c r="AQ23">
        <f t="shared" si="28"/>
        <v>0.84299955011247185</v>
      </c>
      <c r="AR23">
        <f t="shared" si="29"/>
        <v>0.16538913171707073</v>
      </c>
      <c r="AS23">
        <v>1689204866.0999999</v>
      </c>
      <c r="AT23">
        <v>400.02300000000002</v>
      </c>
      <c r="AU23">
        <v>406.60300000000001</v>
      </c>
      <c r="AV23">
        <v>13.2874</v>
      </c>
      <c r="AW23">
        <v>12.299099999999999</v>
      </c>
      <c r="AX23">
        <v>401.09100000000001</v>
      </c>
      <c r="AY23">
        <v>13.2316</v>
      </c>
      <c r="AZ23">
        <v>600.26</v>
      </c>
      <c r="BA23">
        <v>101.855</v>
      </c>
      <c r="BB23">
        <v>0.100198</v>
      </c>
      <c r="BC23">
        <v>18.033100000000001</v>
      </c>
      <c r="BD23">
        <v>17.635200000000001</v>
      </c>
      <c r="BE23">
        <v>999.9</v>
      </c>
      <c r="BF23">
        <v>0</v>
      </c>
      <c r="BG23">
        <v>0</v>
      </c>
      <c r="BH23">
        <v>9995</v>
      </c>
      <c r="BI23">
        <v>0</v>
      </c>
      <c r="BJ23">
        <v>0.42330099999999998</v>
      </c>
      <c r="BK23">
        <v>-6.58026</v>
      </c>
      <c r="BL23">
        <v>405.41</v>
      </c>
      <c r="BM23">
        <v>411.666</v>
      </c>
      <c r="BN23">
        <v>0.98827600000000004</v>
      </c>
      <c r="BO23">
        <v>406.60300000000001</v>
      </c>
      <c r="BP23">
        <v>12.299099999999999</v>
      </c>
      <c r="BQ23">
        <v>1.35338</v>
      </c>
      <c r="BR23">
        <v>1.2527200000000001</v>
      </c>
      <c r="BS23">
        <v>11.405200000000001</v>
      </c>
      <c r="BT23">
        <v>10.2433</v>
      </c>
      <c r="BU23">
        <v>1000.24</v>
      </c>
      <c r="BV23">
        <v>0.90001900000000001</v>
      </c>
      <c r="BW23">
        <v>9.9981299999999995E-2</v>
      </c>
      <c r="BX23">
        <v>0</v>
      </c>
      <c r="BY23">
        <v>2.3273000000000001</v>
      </c>
      <c r="BZ23">
        <v>0</v>
      </c>
      <c r="CA23">
        <v>1718.62</v>
      </c>
      <c r="CB23">
        <v>9557.6299999999992</v>
      </c>
      <c r="CC23">
        <v>34.811999999999998</v>
      </c>
      <c r="CD23">
        <v>36.875</v>
      </c>
      <c r="CE23">
        <v>36.686999999999998</v>
      </c>
      <c r="CF23">
        <v>35.061999999999998</v>
      </c>
      <c r="CG23">
        <v>34.436999999999998</v>
      </c>
      <c r="CH23">
        <v>900.24</v>
      </c>
      <c r="CI23">
        <v>100.01</v>
      </c>
      <c r="CJ23">
        <v>0</v>
      </c>
      <c r="CK23">
        <v>1689204867.5</v>
      </c>
      <c r="CL23">
        <v>0</v>
      </c>
      <c r="CM23">
        <v>1689204379.0999999</v>
      </c>
      <c r="CN23" t="s">
        <v>356</v>
      </c>
      <c r="CO23">
        <v>1689204379.0999999</v>
      </c>
      <c r="CP23">
        <v>1689204371.0999999</v>
      </c>
      <c r="CQ23">
        <v>42</v>
      </c>
      <c r="CR23">
        <v>0.255</v>
      </c>
      <c r="CS23">
        <v>1E-3</v>
      </c>
      <c r="CT23">
        <v>-1.0680000000000001</v>
      </c>
      <c r="CU23">
        <v>5.6000000000000001E-2</v>
      </c>
      <c r="CV23">
        <v>408</v>
      </c>
      <c r="CW23">
        <v>12</v>
      </c>
      <c r="CX23">
        <v>0.21</v>
      </c>
      <c r="CY23">
        <v>0.05</v>
      </c>
      <c r="CZ23">
        <v>9.2471020768237899</v>
      </c>
      <c r="DA23">
        <v>0.89114018440033405</v>
      </c>
      <c r="DB23">
        <v>0.116049807406643</v>
      </c>
      <c r="DC23">
        <v>1</v>
      </c>
      <c r="DD23">
        <v>406.56490000000002</v>
      </c>
      <c r="DE23">
        <v>0.37326315789474301</v>
      </c>
      <c r="DF23">
        <v>7.4823726183612105E-2</v>
      </c>
      <c r="DG23">
        <v>-1</v>
      </c>
      <c r="DH23">
        <v>1000.06</v>
      </c>
      <c r="DI23">
        <v>0.17137679331025901</v>
      </c>
      <c r="DJ23">
        <v>0.156472118313533</v>
      </c>
      <c r="DK23">
        <v>1</v>
      </c>
      <c r="DL23">
        <v>2</v>
      </c>
      <c r="DM23">
        <v>2</v>
      </c>
      <c r="DN23" t="s">
        <v>357</v>
      </c>
      <c r="DO23">
        <v>3.16174</v>
      </c>
      <c r="DP23">
        <v>2.8344800000000001</v>
      </c>
      <c r="DQ23">
        <v>9.6995100000000001E-2</v>
      </c>
      <c r="DR23">
        <v>9.8343299999999995E-2</v>
      </c>
      <c r="DS23">
        <v>7.9950800000000002E-2</v>
      </c>
      <c r="DT23">
        <v>7.6170799999999997E-2</v>
      </c>
      <c r="DU23">
        <v>28872.3</v>
      </c>
      <c r="DV23">
        <v>30461.4</v>
      </c>
      <c r="DW23">
        <v>29681.9</v>
      </c>
      <c r="DX23">
        <v>31471.599999999999</v>
      </c>
      <c r="DY23">
        <v>35740.800000000003</v>
      </c>
      <c r="DZ23">
        <v>38137.300000000003</v>
      </c>
      <c r="EA23">
        <v>40694.199999999997</v>
      </c>
      <c r="EB23">
        <v>43690.400000000001</v>
      </c>
      <c r="EC23">
        <v>2.3378000000000001</v>
      </c>
      <c r="ED23">
        <v>1.97532</v>
      </c>
      <c r="EE23">
        <v>0.14685100000000001</v>
      </c>
      <c r="EF23">
        <v>0</v>
      </c>
      <c r="EG23">
        <v>15.1912</v>
      </c>
      <c r="EH23">
        <v>999.9</v>
      </c>
      <c r="EI23">
        <v>62.837000000000003</v>
      </c>
      <c r="EJ23">
        <v>17.582000000000001</v>
      </c>
      <c r="EK23">
        <v>12.446300000000001</v>
      </c>
      <c r="EL23">
        <v>61.7027</v>
      </c>
      <c r="EM23">
        <v>25.104199999999999</v>
      </c>
      <c r="EN23">
        <v>1</v>
      </c>
      <c r="EO23">
        <v>-0.58007600000000004</v>
      </c>
      <c r="EP23">
        <v>-0.214613</v>
      </c>
      <c r="EQ23">
        <v>20.293500000000002</v>
      </c>
      <c r="ER23">
        <v>5.2461900000000004</v>
      </c>
      <c r="ES23">
        <v>11.8302</v>
      </c>
      <c r="ET23">
        <v>4.9835500000000001</v>
      </c>
      <c r="EU23">
        <v>3.2989999999999999</v>
      </c>
      <c r="EV23">
        <v>2272.3000000000002</v>
      </c>
      <c r="EW23">
        <v>124.3</v>
      </c>
      <c r="EX23">
        <v>1214.4000000000001</v>
      </c>
      <c r="EY23">
        <v>19.3</v>
      </c>
      <c r="EZ23">
        <v>1.87303</v>
      </c>
      <c r="FA23">
        <v>1.87866</v>
      </c>
      <c r="FB23">
        <v>1.87904</v>
      </c>
      <c r="FC23">
        <v>1.87958</v>
      </c>
      <c r="FD23">
        <v>1.8773</v>
      </c>
      <c r="FE23">
        <v>1.87663</v>
      </c>
      <c r="FF23">
        <v>1.87706</v>
      </c>
      <c r="FG23">
        <v>1.8747100000000001</v>
      </c>
      <c r="FH23">
        <v>0</v>
      </c>
      <c r="FI23">
        <v>0</v>
      </c>
      <c r="FJ23">
        <v>0</v>
      </c>
      <c r="FK23">
        <v>0</v>
      </c>
      <c r="FL23" t="s">
        <v>358</v>
      </c>
      <c r="FM23" t="s">
        <v>359</v>
      </c>
      <c r="FN23" t="s">
        <v>360</v>
      </c>
      <c r="FO23" t="s">
        <v>360</v>
      </c>
      <c r="FP23" t="s">
        <v>360</v>
      </c>
      <c r="FQ23" t="s">
        <v>360</v>
      </c>
      <c r="FR23">
        <v>0</v>
      </c>
      <c r="FS23">
        <v>100</v>
      </c>
      <c r="FT23">
        <v>100</v>
      </c>
      <c r="FU23">
        <v>-1.0680000000000001</v>
      </c>
      <c r="FV23">
        <v>5.5800000000000002E-2</v>
      </c>
      <c r="FW23">
        <v>-1.0690819278866801</v>
      </c>
      <c r="FX23">
        <v>1.4527828764109799E-4</v>
      </c>
      <c r="FY23">
        <v>-4.3579519040863002E-7</v>
      </c>
      <c r="FZ23">
        <v>2.0799061152897499E-10</v>
      </c>
      <c r="GA23">
        <v>5.5779999999998602E-2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8.1</v>
      </c>
      <c r="GJ23">
        <v>8.1999999999999993</v>
      </c>
      <c r="GK23">
        <v>1.03271</v>
      </c>
      <c r="GL23">
        <v>2.48169</v>
      </c>
      <c r="GM23">
        <v>1.54541</v>
      </c>
      <c r="GN23">
        <v>2.3010299999999999</v>
      </c>
      <c r="GO23">
        <v>1.5979000000000001</v>
      </c>
      <c r="GP23">
        <v>2.3901400000000002</v>
      </c>
      <c r="GQ23">
        <v>20.8169</v>
      </c>
      <c r="GR23">
        <v>13.991899999999999</v>
      </c>
      <c r="GS23">
        <v>18</v>
      </c>
      <c r="GT23">
        <v>641.17399999999998</v>
      </c>
      <c r="GU23">
        <v>442.73200000000003</v>
      </c>
      <c r="GV23">
        <v>16.999700000000001</v>
      </c>
      <c r="GW23">
        <v>18.896000000000001</v>
      </c>
      <c r="GX23">
        <v>30.0002</v>
      </c>
      <c r="GY23">
        <v>19.2561</v>
      </c>
      <c r="GZ23">
        <v>19.229600000000001</v>
      </c>
      <c r="HA23">
        <v>20.718299999999999</v>
      </c>
      <c r="HB23">
        <v>-30</v>
      </c>
      <c r="HC23">
        <v>-30</v>
      </c>
      <c r="HD23">
        <v>17</v>
      </c>
      <c r="HE23">
        <v>406.517</v>
      </c>
      <c r="HF23">
        <v>0</v>
      </c>
      <c r="HG23">
        <v>100.99299999999999</v>
      </c>
      <c r="HH23">
        <v>101.227</v>
      </c>
    </row>
    <row r="24" spans="1:216" x14ac:dyDescent="0.2">
      <c r="A24">
        <v>6</v>
      </c>
      <c r="B24">
        <v>1689204927.0999999</v>
      </c>
      <c r="C24">
        <v>305</v>
      </c>
      <c r="D24" t="s">
        <v>369</v>
      </c>
      <c r="E24" t="s">
        <v>370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  <c r="L24">
        <v>1689204927.0999999</v>
      </c>
      <c r="M24">
        <f t="shared" si="0"/>
        <v>1.3143483146631891E-3</v>
      </c>
      <c r="N24">
        <f t="shared" si="1"/>
        <v>1.3143483146631891</v>
      </c>
      <c r="O24">
        <f t="shared" si="2"/>
        <v>7.5205709965936718</v>
      </c>
      <c r="P24">
        <f t="shared" si="3"/>
        <v>399.959</v>
      </c>
      <c r="Q24">
        <f t="shared" si="4"/>
        <v>326.40468233720742</v>
      </c>
      <c r="R24">
        <f t="shared" si="5"/>
        <v>33.279146691044602</v>
      </c>
      <c r="S24">
        <f t="shared" si="6"/>
        <v>40.7785027349966</v>
      </c>
      <c r="T24">
        <f t="shared" si="7"/>
        <v>0.17838950724185818</v>
      </c>
      <c r="U24">
        <f t="shared" si="8"/>
        <v>3.3382113792752039</v>
      </c>
      <c r="V24">
        <f t="shared" si="9"/>
        <v>0.17325774057370197</v>
      </c>
      <c r="W24">
        <f t="shared" si="10"/>
        <v>0.10873486005425394</v>
      </c>
      <c r="X24">
        <f t="shared" si="11"/>
        <v>124.01938695579118</v>
      </c>
      <c r="Y24">
        <f t="shared" si="12"/>
        <v>18.304901308384839</v>
      </c>
      <c r="Z24">
        <f t="shared" si="13"/>
        <v>18.304901308384839</v>
      </c>
      <c r="AA24">
        <f t="shared" si="14"/>
        <v>2.1113276139155444</v>
      </c>
      <c r="AB24">
        <f t="shared" si="15"/>
        <v>65.397125354459945</v>
      </c>
      <c r="AC24">
        <f t="shared" si="16"/>
        <v>1.3510079384159202</v>
      </c>
      <c r="AD24">
        <f t="shared" si="17"/>
        <v>2.065852177895132</v>
      </c>
      <c r="AE24">
        <f t="shared" si="18"/>
        <v>0.7603196754996242</v>
      </c>
      <c r="AF24">
        <f t="shared" si="19"/>
        <v>-57.962760676646639</v>
      </c>
      <c r="AG24">
        <f t="shared" si="20"/>
        <v>-62.377716810993142</v>
      </c>
      <c r="AH24">
        <f t="shared" si="21"/>
        <v>-3.6854883891633738</v>
      </c>
      <c r="AI24">
        <f t="shared" si="22"/>
        <v>-6.5789210119717723E-3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55682.4113950342</v>
      </c>
      <c r="AO24">
        <f t="shared" si="26"/>
        <v>749.85500000000002</v>
      </c>
      <c r="AP24">
        <f t="shared" si="27"/>
        <v>632.12821500300072</v>
      </c>
      <c r="AQ24">
        <f t="shared" si="28"/>
        <v>0.84300060012002409</v>
      </c>
      <c r="AR24">
        <f t="shared" si="29"/>
        <v>0.16539115823164635</v>
      </c>
      <c r="AS24">
        <v>1689204927.0999999</v>
      </c>
      <c r="AT24">
        <v>399.959</v>
      </c>
      <c r="AU24">
        <v>405.93599999999998</v>
      </c>
      <c r="AV24">
        <v>13.2508</v>
      </c>
      <c r="AW24">
        <v>12.2874</v>
      </c>
      <c r="AX24">
        <v>401.02600000000001</v>
      </c>
      <c r="AY24">
        <v>13.195</v>
      </c>
      <c r="AZ24">
        <v>600.27200000000005</v>
      </c>
      <c r="BA24">
        <v>101.857</v>
      </c>
      <c r="BB24">
        <v>9.9707400000000002E-2</v>
      </c>
      <c r="BC24">
        <v>17.958300000000001</v>
      </c>
      <c r="BD24">
        <v>17.5306</v>
      </c>
      <c r="BE24">
        <v>999.9</v>
      </c>
      <c r="BF24">
        <v>0</v>
      </c>
      <c r="BG24">
        <v>0</v>
      </c>
      <c r="BH24">
        <v>10028.1</v>
      </c>
      <c r="BI24">
        <v>0</v>
      </c>
      <c r="BJ24">
        <v>0.47621400000000003</v>
      </c>
      <c r="BK24">
        <v>-5.9770200000000004</v>
      </c>
      <c r="BL24">
        <v>405.33</v>
      </c>
      <c r="BM24">
        <v>410.98599999999999</v>
      </c>
      <c r="BN24">
        <v>0.96343400000000001</v>
      </c>
      <c r="BO24">
        <v>405.93599999999998</v>
      </c>
      <c r="BP24">
        <v>12.2874</v>
      </c>
      <c r="BQ24">
        <v>1.34968</v>
      </c>
      <c r="BR24">
        <v>1.2515499999999999</v>
      </c>
      <c r="BS24">
        <v>11.363799999999999</v>
      </c>
      <c r="BT24">
        <v>10.2293</v>
      </c>
      <c r="BU24">
        <v>749.85500000000002</v>
      </c>
      <c r="BV24">
        <v>0.899976</v>
      </c>
      <c r="BW24">
        <v>0.100024</v>
      </c>
      <c r="BX24">
        <v>0</v>
      </c>
      <c r="BY24">
        <v>2.5712000000000002</v>
      </c>
      <c r="BZ24">
        <v>0</v>
      </c>
      <c r="CA24">
        <v>1318.24</v>
      </c>
      <c r="CB24">
        <v>7165.08</v>
      </c>
      <c r="CC24">
        <v>34.311999999999998</v>
      </c>
      <c r="CD24">
        <v>36.811999999999998</v>
      </c>
      <c r="CE24">
        <v>36.5</v>
      </c>
      <c r="CF24">
        <v>35</v>
      </c>
      <c r="CG24">
        <v>34.125</v>
      </c>
      <c r="CH24">
        <v>674.85</v>
      </c>
      <c r="CI24">
        <v>75</v>
      </c>
      <c r="CJ24">
        <v>0</v>
      </c>
      <c r="CK24">
        <v>1689204928.7</v>
      </c>
      <c r="CL24">
        <v>0</v>
      </c>
      <c r="CM24">
        <v>1689204379.0999999</v>
      </c>
      <c r="CN24" t="s">
        <v>356</v>
      </c>
      <c r="CO24">
        <v>1689204379.0999999</v>
      </c>
      <c r="CP24">
        <v>1689204371.0999999</v>
      </c>
      <c r="CQ24">
        <v>42</v>
      </c>
      <c r="CR24">
        <v>0.255</v>
      </c>
      <c r="CS24">
        <v>1E-3</v>
      </c>
      <c r="CT24">
        <v>-1.0680000000000001</v>
      </c>
      <c r="CU24">
        <v>5.6000000000000001E-2</v>
      </c>
      <c r="CV24">
        <v>408</v>
      </c>
      <c r="CW24">
        <v>12</v>
      </c>
      <c r="CX24">
        <v>0.21</v>
      </c>
      <c r="CY24">
        <v>0.05</v>
      </c>
      <c r="CZ24">
        <v>8.3403247140659307</v>
      </c>
      <c r="DA24">
        <v>0.19802641760026099</v>
      </c>
      <c r="DB24">
        <v>7.4655163667247698E-2</v>
      </c>
      <c r="DC24">
        <v>1</v>
      </c>
      <c r="DD24">
        <v>405.98014999999998</v>
      </c>
      <c r="DE24">
        <v>-0.52551879699250303</v>
      </c>
      <c r="DF24">
        <v>6.5502881616003095E-2</v>
      </c>
      <c r="DG24">
        <v>-1</v>
      </c>
      <c r="DH24">
        <v>750.01215000000002</v>
      </c>
      <c r="DI24">
        <v>0.552115562887458</v>
      </c>
      <c r="DJ24">
        <v>0.15096432525599601</v>
      </c>
      <c r="DK24">
        <v>1</v>
      </c>
      <c r="DL24">
        <v>2</v>
      </c>
      <c r="DM24">
        <v>2</v>
      </c>
      <c r="DN24" t="s">
        <v>357</v>
      </c>
      <c r="DO24">
        <v>3.1617500000000001</v>
      </c>
      <c r="DP24">
        <v>2.8342800000000001</v>
      </c>
      <c r="DQ24">
        <v>9.6982399999999996E-2</v>
      </c>
      <c r="DR24">
        <v>9.8220600000000005E-2</v>
      </c>
      <c r="DS24">
        <v>7.97823E-2</v>
      </c>
      <c r="DT24">
        <v>7.6115600000000005E-2</v>
      </c>
      <c r="DU24">
        <v>28870.9</v>
      </c>
      <c r="DV24">
        <v>30462.799999999999</v>
      </c>
      <c r="DW24">
        <v>29680.2</v>
      </c>
      <c r="DX24">
        <v>31468.9</v>
      </c>
      <c r="DY24">
        <v>35745.699999999997</v>
      </c>
      <c r="DZ24">
        <v>38136.5</v>
      </c>
      <c r="EA24">
        <v>40692.199999999997</v>
      </c>
      <c r="EB24">
        <v>43686.8</v>
      </c>
      <c r="EC24">
        <v>2.3376999999999999</v>
      </c>
      <c r="ED24">
        <v>1.97523</v>
      </c>
      <c r="EE24">
        <v>0.14385600000000001</v>
      </c>
      <c r="EF24">
        <v>0</v>
      </c>
      <c r="EG24">
        <v>15.136100000000001</v>
      </c>
      <c r="EH24">
        <v>999.9</v>
      </c>
      <c r="EI24">
        <v>62.837000000000003</v>
      </c>
      <c r="EJ24">
        <v>17.582000000000001</v>
      </c>
      <c r="EK24">
        <v>12.446300000000001</v>
      </c>
      <c r="EL24">
        <v>61.332700000000003</v>
      </c>
      <c r="EM24">
        <v>25.116199999999999</v>
      </c>
      <c r="EN24">
        <v>1</v>
      </c>
      <c r="EO24">
        <v>-0.57913099999999995</v>
      </c>
      <c r="EP24">
        <v>-0.221359</v>
      </c>
      <c r="EQ24">
        <v>20.2957</v>
      </c>
      <c r="ER24">
        <v>5.24709</v>
      </c>
      <c r="ES24">
        <v>11.8302</v>
      </c>
      <c r="ET24">
        <v>4.9839500000000001</v>
      </c>
      <c r="EU24">
        <v>3.2989999999999999</v>
      </c>
      <c r="EV24">
        <v>2272.3000000000002</v>
      </c>
      <c r="EW24">
        <v>124.3</v>
      </c>
      <c r="EX24">
        <v>1215.9000000000001</v>
      </c>
      <c r="EY24">
        <v>19.3</v>
      </c>
      <c r="EZ24">
        <v>1.8730199999999999</v>
      </c>
      <c r="FA24">
        <v>1.8786400000000001</v>
      </c>
      <c r="FB24">
        <v>1.8789800000000001</v>
      </c>
      <c r="FC24">
        <v>1.87957</v>
      </c>
      <c r="FD24">
        <v>1.8772899999999999</v>
      </c>
      <c r="FE24">
        <v>1.8765499999999999</v>
      </c>
      <c r="FF24">
        <v>1.87703</v>
      </c>
      <c r="FG24">
        <v>1.87469</v>
      </c>
      <c r="FH24">
        <v>0</v>
      </c>
      <c r="FI24">
        <v>0</v>
      </c>
      <c r="FJ24">
        <v>0</v>
      </c>
      <c r="FK24">
        <v>0</v>
      </c>
      <c r="FL24" t="s">
        <v>358</v>
      </c>
      <c r="FM24" t="s">
        <v>359</v>
      </c>
      <c r="FN24" t="s">
        <v>360</v>
      </c>
      <c r="FO24" t="s">
        <v>360</v>
      </c>
      <c r="FP24" t="s">
        <v>360</v>
      </c>
      <c r="FQ24" t="s">
        <v>360</v>
      </c>
      <c r="FR24">
        <v>0</v>
      </c>
      <c r="FS24">
        <v>100</v>
      </c>
      <c r="FT24">
        <v>100</v>
      </c>
      <c r="FU24">
        <v>-1.0669999999999999</v>
      </c>
      <c r="FV24">
        <v>5.5800000000000002E-2</v>
      </c>
      <c r="FW24">
        <v>-1.0690819278866801</v>
      </c>
      <c r="FX24">
        <v>1.4527828764109799E-4</v>
      </c>
      <c r="FY24">
        <v>-4.3579519040863002E-7</v>
      </c>
      <c r="FZ24">
        <v>2.0799061152897499E-10</v>
      </c>
      <c r="GA24">
        <v>5.5779999999998602E-2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9.1</v>
      </c>
      <c r="GJ24">
        <v>9.3000000000000007</v>
      </c>
      <c r="GK24">
        <v>1.03149</v>
      </c>
      <c r="GL24">
        <v>2.47803</v>
      </c>
      <c r="GM24">
        <v>1.54541</v>
      </c>
      <c r="GN24">
        <v>2.3022499999999999</v>
      </c>
      <c r="GO24">
        <v>1.5979000000000001</v>
      </c>
      <c r="GP24">
        <v>2.3815900000000001</v>
      </c>
      <c r="GQ24">
        <v>20.8169</v>
      </c>
      <c r="GR24">
        <v>13.991899999999999</v>
      </c>
      <c r="GS24">
        <v>18</v>
      </c>
      <c r="GT24">
        <v>641.21299999999997</v>
      </c>
      <c r="GU24">
        <v>442.75099999999998</v>
      </c>
      <c r="GV24">
        <v>16.9999</v>
      </c>
      <c r="GW24">
        <v>18.907399999999999</v>
      </c>
      <c r="GX24">
        <v>30.0001</v>
      </c>
      <c r="GY24">
        <v>19.264500000000002</v>
      </c>
      <c r="GZ24">
        <v>19.2379</v>
      </c>
      <c r="HA24">
        <v>20.698</v>
      </c>
      <c r="HB24">
        <v>-30</v>
      </c>
      <c r="HC24">
        <v>-30</v>
      </c>
      <c r="HD24">
        <v>17</v>
      </c>
      <c r="HE24">
        <v>406.03300000000002</v>
      </c>
      <c r="HF24">
        <v>0</v>
      </c>
      <c r="HG24">
        <v>100.98699999999999</v>
      </c>
      <c r="HH24">
        <v>101.218</v>
      </c>
    </row>
    <row r="25" spans="1:216" x14ac:dyDescent="0.2">
      <c r="A25">
        <v>7</v>
      </c>
      <c r="B25">
        <v>1689204988.0999999</v>
      </c>
      <c r="C25">
        <v>366</v>
      </c>
      <c r="D25" t="s">
        <v>371</v>
      </c>
      <c r="E25" t="s">
        <v>372</v>
      </c>
      <c r="F25" t="s">
        <v>350</v>
      </c>
      <c r="G25" t="s">
        <v>351</v>
      </c>
      <c r="H25" t="s">
        <v>352</v>
      </c>
      <c r="I25" t="s">
        <v>353</v>
      </c>
      <c r="J25" t="s">
        <v>354</v>
      </c>
      <c r="K25" t="s">
        <v>355</v>
      </c>
      <c r="L25">
        <v>1689204988.0999999</v>
      </c>
      <c r="M25">
        <f t="shared" si="0"/>
        <v>1.2856687083534081E-3</v>
      </c>
      <c r="N25">
        <f t="shared" si="1"/>
        <v>1.285668708353408</v>
      </c>
      <c r="O25">
        <f t="shared" si="2"/>
        <v>6.8806908697147096</v>
      </c>
      <c r="P25">
        <f t="shared" si="3"/>
        <v>399.96199999999999</v>
      </c>
      <c r="Q25">
        <f t="shared" si="4"/>
        <v>333.0437303039825</v>
      </c>
      <c r="R25">
        <f t="shared" si="5"/>
        <v>33.95685065896734</v>
      </c>
      <c r="S25">
        <f t="shared" si="6"/>
        <v>40.779779552869996</v>
      </c>
      <c r="T25">
        <f t="shared" si="7"/>
        <v>0.18030534859317887</v>
      </c>
      <c r="U25">
        <f t="shared" si="8"/>
        <v>3.3263855757470338</v>
      </c>
      <c r="V25">
        <f t="shared" si="9"/>
        <v>0.17504645963680937</v>
      </c>
      <c r="W25">
        <f t="shared" si="10"/>
        <v>0.10986375123503879</v>
      </c>
      <c r="X25">
        <f t="shared" si="11"/>
        <v>99.238208999999983</v>
      </c>
      <c r="Y25">
        <f t="shared" si="12"/>
        <v>18.117467501155563</v>
      </c>
      <c r="Z25">
        <f t="shared" si="13"/>
        <v>18.117467501155563</v>
      </c>
      <c r="AA25">
        <f t="shared" si="14"/>
        <v>2.0866277528787798</v>
      </c>
      <c r="AB25">
        <f t="shared" si="15"/>
        <v>65.634162555343849</v>
      </c>
      <c r="AC25">
        <f t="shared" si="16"/>
        <v>1.3503875675939998</v>
      </c>
      <c r="AD25">
        <f t="shared" si="17"/>
        <v>2.0574461759229883</v>
      </c>
      <c r="AE25">
        <f t="shared" si="18"/>
        <v>0.73624018528477997</v>
      </c>
      <c r="AF25">
        <f t="shared" si="19"/>
        <v>-56.697990038385292</v>
      </c>
      <c r="AG25">
        <f t="shared" si="20"/>
        <v>-40.164562125773898</v>
      </c>
      <c r="AH25">
        <f t="shared" si="21"/>
        <v>-2.3784018769739648</v>
      </c>
      <c r="AI25">
        <f t="shared" si="22"/>
        <v>-2.7450411331741975E-3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55399.69723508029</v>
      </c>
      <c r="AO25">
        <f t="shared" si="26"/>
        <v>600.03</v>
      </c>
      <c r="AP25">
        <f t="shared" si="27"/>
        <v>505.8248999999999</v>
      </c>
      <c r="AQ25">
        <f t="shared" si="28"/>
        <v>0.84299935003249826</v>
      </c>
      <c r="AR25">
        <f t="shared" si="29"/>
        <v>0.16538874556272185</v>
      </c>
      <c r="AS25">
        <v>1689204988.0999999</v>
      </c>
      <c r="AT25">
        <v>399.96199999999999</v>
      </c>
      <c r="AU25">
        <v>405.45699999999999</v>
      </c>
      <c r="AV25">
        <v>13.244400000000001</v>
      </c>
      <c r="AW25">
        <v>12.3017</v>
      </c>
      <c r="AX25">
        <v>401.029</v>
      </c>
      <c r="AY25">
        <v>13.188599999999999</v>
      </c>
      <c r="AZ25">
        <v>600.07100000000003</v>
      </c>
      <c r="BA25">
        <v>101.85899999999999</v>
      </c>
      <c r="BB25">
        <v>0.100135</v>
      </c>
      <c r="BC25">
        <v>17.8935</v>
      </c>
      <c r="BD25">
        <v>17.4404</v>
      </c>
      <c r="BE25">
        <v>999.9</v>
      </c>
      <c r="BF25">
        <v>0</v>
      </c>
      <c r="BG25">
        <v>0</v>
      </c>
      <c r="BH25">
        <v>9972.5</v>
      </c>
      <c r="BI25">
        <v>0</v>
      </c>
      <c r="BJ25">
        <v>0.47621400000000003</v>
      </c>
      <c r="BK25">
        <v>-5.4949000000000003</v>
      </c>
      <c r="BL25">
        <v>405.33</v>
      </c>
      <c r="BM25">
        <v>410.50700000000001</v>
      </c>
      <c r="BN25">
        <v>0.94265100000000002</v>
      </c>
      <c r="BO25">
        <v>405.45699999999999</v>
      </c>
      <c r="BP25">
        <v>12.3017</v>
      </c>
      <c r="BQ25">
        <v>1.3490599999999999</v>
      </c>
      <c r="BR25">
        <v>1.25305</v>
      </c>
      <c r="BS25">
        <v>11.3569</v>
      </c>
      <c r="BT25">
        <v>10.247199999999999</v>
      </c>
      <c r="BU25">
        <v>600.03</v>
      </c>
      <c r="BV25">
        <v>0.90002899999999997</v>
      </c>
      <c r="BW25">
        <v>9.9971199999999996E-2</v>
      </c>
      <c r="BX25">
        <v>0</v>
      </c>
      <c r="BY25">
        <v>2.6297999999999999</v>
      </c>
      <c r="BZ25">
        <v>0</v>
      </c>
      <c r="CA25">
        <v>1086.51</v>
      </c>
      <c r="CB25">
        <v>5733.53</v>
      </c>
      <c r="CC25">
        <v>33.811999999999998</v>
      </c>
      <c r="CD25">
        <v>36.75</v>
      </c>
      <c r="CE25">
        <v>36.186999999999998</v>
      </c>
      <c r="CF25">
        <v>34.936999999999998</v>
      </c>
      <c r="CG25">
        <v>33.75</v>
      </c>
      <c r="CH25">
        <v>540.04</v>
      </c>
      <c r="CI25">
        <v>59.99</v>
      </c>
      <c r="CJ25">
        <v>0</v>
      </c>
      <c r="CK25">
        <v>1689204989.3</v>
      </c>
      <c r="CL25">
        <v>0</v>
      </c>
      <c r="CM25">
        <v>1689204379.0999999</v>
      </c>
      <c r="CN25" t="s">
        <v>356</v>
      </c>
      <c r="CO25">
        <v>1689204379.0999999</v>
      </c>
      <c r="CP25">
        <v>1689204371.0999999</v>
      </c>
      <c r="CQ25">
        <v>42</v>
      </c>
      <c r="CR25">
        <v>0.255</v>
      </c>
      <c r="CS25">
        <v>1E-3</v>
      </c>
      <c r="CT25">
        <v>-1.0680000000000001</v>
      </c>
      <c r="CU25">
        <v>5.6000000000000001E-2</v>
      </c>
      <c r="CV25">
        <v>408</v>
      </c>
      <c r="CW25">
        <v>12</v>
      </c>
      <c r="CX25">
        <v>0.21</v>
      </c>
      <c r="CY25">
        <v>0.05</v>
      </c>
      <c r="CZ25">
        <v>7.4934147570278498</v>
      </c>
      <c r="DA25">
        <v>1.0393597486144299</v>
      </c>
      <c r="DB25">
        <v>0.13114476456372501</v>
      </c>
      <c r="DC25">
        <v>1</v>
      </c>
      <c r="DD25">
        <v>405.40614285714298</v>
      </c>
      <c r="DE25">
        <v>1.4259740259495E-2</v>
      </c>
      <c r="DF25">
        <v>5.3972026011964901E-2</v>
      </c>
      <c r="DG25">
        <v>-1</v>
      </c>
      <c r="DH25">
        <v>600.00049999999999</v>
      </c>
      <c r="DI25">
        <v>-0.15544369788555301</v>
      </c>
      <c r="DJ25">
        <v>6.3432247319494206E-2</v>
      </c>
      <c r="DK25">
        <v>1</v>
      </c>
      <c r="DL25">
        <v>2</v>
      </c>
      <c r="DM25">
        <v>2</v>
      </c>
      <c r="DN25" t="s">
        <v>357</v>
      </c>
      <c r="DO25">
        <v>3.1613000000000002</v>
      </c>
      <c r="DP25">
        <v>2.8342200000000002</v>
      </c>
      <c r="DQ25">
        <v>9.6982299999999994E-2</v>
      </c>
      <c r="DR25">
        <v>9.8132700000000003E-2</v>
      </c>
      <c r="DS25">
        <v>7.9752400000000001E-2</v>
      </c>
      <c r="DT25">
        <v>7.6182600000000003E-2</v>
      </c>
      <c r="DU25">
        <v>28869.9</v>
      </c>
      <c r="DV25">
        <v>30465.8</v>
      </c>
      <c r="DW25">
        <v>29679.200000000001</v>
      </c>
      <c r="DX25">
        <v>31469</v>
      </c>
      <c r="DY25">
        <v>35745.9</v>
      </c>
      <c r="DZ25">
        <v>38134.1</v>
      </c>
      <c r="EA25">
        <v>40691</v>
      </c>
      <c r="EB25">
        <v>43687.3</v>
      </c>
      <c r="EC25">
        <v>2.3370700000000002</v>
      </c>
      <c r="ED25">
        <v>1.97532</v>
      </c>
      <c r="EE25">
        <v>0.13900499999999999</v>
      </c>
      <c r="EF25">
        <v>0</v>
      </c>
      <c r="EG25">
        <v>15.1265</v>
      </c>
      <c r="EH25">
        <v>999.9</v>
      </c>
      <c r="EI25">
        <v>62.862000000000002</v>
      </c>
      <c r="EJ25">
        <v>17.571999999999999</v>
      </c>
      <c r="EK25">
        <v>12.443099999999999</v>
      </c>
      <c r="EL25">
        <v>61.442700000000002</v>
      </c>
      <c r="EM25">
        <v>25.8614</v>
      </c>
      <c r="EN25">
        <v>1</v>
      </c>
      <c r="EO25">
        <v>-0.57813300000000001</v>
      </c>
      <c r="EP25">
        <v>-0.226795</v>
      </c>
      <c r="EQ25">
        <v>20.296700000000001</v>
      </c>
      <c r="ER25">
        <v>5.2446900000000003</v>
      </c>
      <c r="ES25">
        <v>11.8302</v>
      </c>
      <c r="ET25">
        <v>4.9825999999999997</v>
      </c>
      <c r="EU25">
        <v>3.2989999999999999</v>
      </c>
      <c r="EV25">
        <v>2272.3000000000002</v>
      </c>
      <c r="EW25">
        <v>124.3</v>
      </c>
      <c r="EX25">
        <v>1217.0999999999999</v>
      </c>
      <c r="EY25">
        <v>19.3</v>
      </c>
      <c r="EZ25">
        <v>1.8730199999999999</v>
      </c>
      <c r="FA25">
        <v>1.87866</v>
      </c>
      <c r="FB25">
        <v>1.8790100000000001</v>
      </c>
      <c r="FC25">
        <v>1.87958</v>
      </c>
      <c r="FD25">
        <v>1.8772899999999999</v>
      </c>
      <c r="FE25">
        <v>1.8766099999999999</v>
      </c>
      <c r="FF25">
        <v>1.8771199999999999</v>
      </c>
      <c r="FG25">
        <v>1.87469</v>
      </c>
      <c r="FH25">
        <v>0</v>
      </c>
      <c r="FI25">
        <v>0</v>
      </c>
      <c r="FJ25">
        <v>0</v>
      </c>
      <c r="FK25">
        <v>0</v>
      </c>
      <c r="FL25" t="s">
        <v>358</v>
      </c>
      <c r="FM25" t="s">
        <v>359</v>
      </c>
      <c r="FN25" t="s">
        <v>360</v>
      </c>
      <c r="FO25" t="s">
        <v>360</v>
      </c>
      <c r="FP25" t="s">
        <v>360</v>
      </c>
      <c r="FQ25" t="s">
        <v>360</v>
      </c>
      <c r="FR25">
        <v>0</v>
      </c>
      <c r="FS25">
        <v>100</v>
      </c>
      <c r="FT25">
        <v>100</v>
      </c>
      <c r="FU25">
        <v>-1.0669999999999999</v>
      </c>
      <c r="FV25">
        <v>5.5800000000000002E-2</v>
      </c>
      <c r="FW25">
        <v>-1.0690819278866801</v>
      </c>
      <c r="FX25">
        <v>1.4527828764109799E-4</v>
      </c>
      <c r="FY25">
        <v>-4.3579519040863002E-7</v>
      </c>
      <c r="FZ25">
        <v>2.0799061152897499E-10</v>
      </c>
      <c r="GA25">
        <v>5.5779999999998602E-2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10.199999999999999</v>
      </c>
      <c r="GJ25">
        <v>10.3</v>
      </c>
      <c r="GK25">
        <v>1.03027</v>
      </c>
      <c r="GL25">
        <v>2.49146</v>
      </c>
      <c r="GM25">
        <v>1.54541</v>
      </c>
      <c r="GN25">
        <v>2.3010299999999999</v>
      </c>
      <c r="GO25">
        <v>1.5979000000000001</v>
      </c>
      <c r="GP25">
        <v>2.2973599999999998</v>
      </c>
      <c r="GQ25">
        <v>20.8369</v>
      </c>
      <c r="GR25">
        <v>13.974399999999999</v>
      </c>
      <c r="GS25">
        <v>18</v>
      </c>
      <c r="GT25">
        <v>640.91700000000003</v>
      </c>
      <c r="GU25">
        <v>442.91300000000001</v>
      </c>
      <c r="GV25">
        <v>16.999700000000001</v>
      </c>
      <c r="GW25">
        <v>18.922000000000001</v>
      </c>
      <c r="GX25">
        <v>30.000299999999999</v>
      </c>
      <c r="GY25">
        <v>19.2761</v>
      </c>
      <c r="GZ25">
        <v>19.2486</v>
      </c>
      <c r="HA25">
        <v>20.672599999999999</v>
      </c>
      <c r="HB25">
        <v>-30</v>
      </c>
      <c r="HC25">
        <v>-30</v>
      </c>
      <c r="HD25">
        <v>17</v>
      </c>
      <c r="HE25">
        <v>405.41300000000001</v>
      </c>
      <c r="HF25">
        <v>0</v>
      </c>
      <c r="HG25">
        <v>100.98399999999999</v>
      </c>
      <c r="HH25">
        <v>101.21899999999999</v>
      </c>
    </row>
    <row r="26" spans="1:216" x14ac:dyDescent="0.2">
      <c r="A26">
        <v>8</v>
      </c>
      <c r="B26">
        <v>1689205049.0999999</v>
      </c>
      <c r="C26">
        <v>427</v>
      </c>
      <c r="D26" t="s">
        <v>373</v>
      </c>
      <c r="E26" t="s">
        <v>374</v>
      </c>
      <c r="F26" t="s">
        <v>350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>
        <v>1689205049.0999999</v>
      </c>
      <c r="M26">
        <f t="shared" si="0"/>
        <v>1.2667829927333482E-3</v>
      </c>
      <c r="N26">
        <f t="shared" si="1"/>
        <v>1.266782992733348</v>
      </c>
      <c r="O26">
        <f t="shared" si="2"/>
        <v>6.3060101365317198</v>
      </c>
      <c r="P26">
        <f t="shared" si="3"/>
        <v>399.97500000000002</v>
      </c>
      <c r="Q26">
        <f t="shared" si="4"/>
        <v>339.03753888684275</v>
      </c>
      <c r="R26">
        <f t="shared" si="5"/>
        <v>34.568262786184455</v>
      </c>
      <c r="S26">
        <f t="shared" si="6"/>
        <v>40.781445480345006</v>
      </c>
      <c r="T26">
        <f t="shared" si="7"/>
        <v>0.18248262177703697</v>
      </c>
      <c r="U26">
        <f t="shared" si="8"/>
        <v>3.3357374896707439</v>
      </c>
      <c r="V26">
        <f t="shared" si="9"/>
        <v>0.17711261836343009</v>
      </c>
      <c r="W26">
        <f t="shared" si="10"/>
        <v>0.11116469689788844</v>
      </c>
      <c r="X26">
        <f t="shared" si="11"/>
        <v>82.699102033788662</v>
      </c>
      <c r="Y26">
        <f t="shared" si="12"/>
        <v>17.971807653609158</v>
      </c>
      <c r="Z26">
        <f t="shared" si="13"/>
        <v>17.971807653609158</v>
      </c>
      <c r="AA26">
        <f t="shared" si="14"/>
        <v>2.0676082107415641</v>
      </c>
      <c r="AB26">
        <f t="shared" si="15"/>
        <v>65.902334357964847</v>
      </c>
      <c r="AC26">
        <f t="shared" si="16"/>
        <v>1.3505721732038201</v>
      </c>
      <c r="AD26">
        <f t="shared" si="17"/>
        <v>2.0493540727523443</v>
      </c>
      <c r="AE26">
        <f t="shared" si="18"/>
        <v>0.71703603753774403</v>
      </c>
      <c r="AF26">
        <f t="shared" si="19"/>
        <v>-55.865129979540654</v>
      </c>
      <c r="AG26">
        <f t="shared" si="20"/>
        <v>-25.340308184222994</v>
      </c>
      <c r="AH26">
        <f t="shared" si="21"/>
        <v>-1.4947497415451538</v>
      </c>
      <c r="AI26">
        <f t="shared" si="22"/>
        <v>-1.0858715201358393E-3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55645.072449140163</v>
      </c>
      <c r="AO26">
        <f t="shared" si="26"/>
        <v>500.01499999999999</v>
      </c>
      <c r="AP26">
        <f t="shared" si="27"/>
        <v>421.51348499160031</v>
      </c>
      <c r="AQ26">
        <f t="shared" si="28"/>
        <v>0.84300167993280262</v>
      </c>
      <c r="AR26">
        <f t="shared" si="29"/>
        <v>0.16539324227030922</v>
      </c>
      <c r="AS26">
        <v>1689205049.0999999</v>
      </c>
      <c r="AT26">
        <v>399.97500000000002</v>
      </c>
      <c r="AU26">
        <v>405.036</v>
      </c>
      <c r="AV26">
        <v>13.2461</v>
      </c>
      <c r="AW26">
        <v>12.317500000000001</v>
      </c>
      <c r="AX26">
        <v>401.04300000000001</v>
      </c>
      <c r="AY26">
        <v>13.190300000000001</v>
      </c>
      <c r="AZ26">
        <v>600.23299999999995</v>
      </c>
      <c r="BA26">
        <v>101.86</v>
      </c>
      <c r="BB26">
        <v>9.9986199999999997E-2</v>
      </c>
      <c r="BC26">
        <v>17.8309</v>
      </c>
      <c r="BD26">
        <v>17.382899999999999</v>
      </c>
      <c r="BE26">
        <v>999.9</v>
      </c>
      <c r="BF26">
        <v>0</v>
      </c>
      <c r="BG26">
        <v>0</v>
      </c>
      <c r="BH26">
        <v>10016.200000000001</v>
      </c>
      <c r="BI26">
        <v>0</v>
      </c>
      <c r="BJ26">
        <v>0.42330099999999998</v>
      </c>
      <c r="BK26">
        <v>-5.06046</v>
      </c>
      <c r="BL26">
        <v>405.34500000000003</v>
      </c>
      <c r="BM26">
        <v>410.08699999999999</v>
      </c>
      <c r="BN26">
        <v>0.92867500000000003</v>
      </c>
      <c r="BO26">
        <v>405.036</v>
      </c>
      <c r="BP26">
        <v>12.317500000000001</v>
      </c>
      <c r="BQ26">
        <v>1.3492500000000001</v>
      </c>
      <c r="BR26">
        <v>1.25465</v>
      </c>
      <c r="BS26">
        <v>11.359</v>
      </c>
      <c r="BT26">
        <v>10.266400000000001</v>
      </c>
      <c r="BU26">
        <v>500.01499999999999</v>
      </c>
      <c r="BV26">
        <v>0.89995099999999995</v>
      </c>
      <c r="BW26">
        <v>0.100049</v>
      </c>
      <c r="BX26">
        <v>0</v>
      </c>
      <c r="BY26">
        <v>2.3332999999999999</v>
      </c>
      <c r="BZ26">
        <v>0</v>
      </c>
      <c r="CA26">
        <v>931.88599999999997</v>
      </c>
      <c r="CB26">
        <v>4777.76</v>
      </c>
      <c r="CC26">
        <v>33.375</v>
      </c>
      <c r="CD26">
        <v>36.561999999999998</v>
      </c>
      <c r="CE26">
        <v>35.875</v>
      </c>
      <c r="CF26">
        <v>34.811999999999998</v>
      </c>
      <c r="CG26">
        <v>33.436999999999998</v>
      </c>
      <c r="CH26">
        <v>449.99</v>
      </c>
      <c r="CI26">
        <v>50.03</v>
      </c>
      <c r="CJ26">
        <v>0</v>
      </c>
      <c r="CK26">
        <v>1689205050.5</v>
      </c>
      <c r="CL26">
        <v>0</v>
      </c>
      <c r="CM26">
        <v>1689204379.0999999</v>
      </c>
      <c r="CN26" t="s">
        <v>356</v>
      </c>
      <c r="CO26">
        <v>1689204379.0999999</v>
      </c>
      <c r="CP26">
        <v>1689204371.0999999</v>
      </c>
      <c r="CQ26">
        <v>42</v>
      </c>
      <c r="CR26">
        <v>0.255</v>
      </c>
      <c r="CS26">
        <v>1E-3</v>
      </c>
      <c r="CT26">
        <v>-1.0680000000000001</v>
      </c>
      <c r="CU26">
        <v>5.6000000000000001E-2</v>
      </c>
      <c r="CV26">
        <v>408</v>
      </c>
      <c r="CW26">
        <v>12</v>
      </c>
      <c r="CX26">
        <v>0.21</v>
      </c>
      <c r="CY26">
        <v>0.05</v>
      </c>
      <c r="CZ26">
        <v>6.9133220263785597</v>
      </c>
      <c r="DA26">
        <v>-1.7448393427436201E-2</v>
      </c>
      <c r="DB26">
        <v>8.4674677225225897E-2</v>
      </c>
      <c r="DC26">
        <v>1</v>
      </c>
      <c r="DD26">
        <v>405.01454999999999</v>
      </c>
      <c r="DE26">
        <v>-7.4390977444046893E-2</v>
      </c>
      <c r="DF26">
        <v>5.2376020276457401E-2</v>
      </c>
      <c r="DG26">
        <v>-1</v>
      </c>
      <c r="DH26">
        <v>499.98899999999998</v>
      </c>
      <c r="DI26">
        <v>0.14949619182228199</v>
      </c>
      <c r="DJ26">
        <v>1.8446834803992899E-2</v>
      </c>
      <c r="DK26">
        <v>1</v>
      </c>
      <c r="DL26">
        <v>2</v>
      </c>
      <c r="DM26">
        <v>2</v>
      </c>
      <c r="DN26" t="s">
        <v>357</v>
      </c>
      <c r="DO26">
        <v>3.1616399999999998</v>
      </c>
      <c r="DP26">
        <v>2.83446</v>
      </c>
      <c r="DQ26">
        <v>9.6982100000000002E-2</v>
      </c>
      <c r="DR26">
        <v>9.8053100000000004E-2</v>
      </c>
      <c r="DS26">
        <v>7.9758099999999998E-2</v>
      </c>
      <c r="DT26">
        <v>7.6253899999999999E-2</v>
      </c>
      <c r="DU26">
        <v>28869.599999999999</v>
      </c>
      <c r="DV26">
        <v>30468.1</v>
      </c>
      <c r="DW26">
        <v>29679</v>
      </c>
      <c r="DX26">
        <v>31468.7</v>
      </c>
      <c r="DY26">
        <v>35745.5</v>
      </c>
      <c r="DZ26">
        <v>38131</v>
      </c>
      <c r="EA26">
        <v>40690.699999999997</v>
      </c>
      <c r="EB26">
        <v>43687.199999999997</v>
      </c>
      <c r="EC26">
        <v>2.3367800000000001</v>
      </c>
      <c r="ED26">
        <v>1.97485</v>
      </c>
      <c r="EE26">
        <v>0.13731399999999999</v>
      </c>
      <c r="EF26">
        <v>0</v>
      </c>
      <c r="EG26">
        <v>15.097</v>
      </c>
      <c r="EH26">
        <v>999.9</v>
      </c>
      <c r="EI26">
        <v>62.886000000000003</v>
      </c>
      <c r="EJ26">
        <v>17.571999999999999</v>
      </c>
      <c r="EK26">
        <v>12.447699999999999</v>
      </c>
      <c r="EL26">
        <v>60.832700000000003</v>
      </c>
      <c r="EM26">
        <v>25.176300000000001</v>
      </c>
      <c r="EN26">
        <v>1</v>
      </c>
      <c r="EO26">
        <v>-0.57716699999999999</v>
      </c>
      <c r="EP26">
        <v>-0.23216200000000001</v>
      </c>
      <c r="EQ26">
        <v>20.2974</v>
      </c>
      <c r="ER26">
        <v>5.2415500000000002</v>
      </c>
      <c r="ES26">
        <v>11.8302</v>
      </c>
      <c r="ET26">
        <v>4.9829999999999997</v>
      </c>
      <c r="EU26">
        <v>3.2989999999999999</v>
      </c>
      <c r="EV26">
        <v>2272.3000000000002</v>
      </c>
      <c r="EW26">
        <v>124.3</v>
      </c>
      <c r="EX26">
        <v>1218.7</v>
      </c>
      <c r="EY26">
        <v>19.3</v>
      </c>
      <c r="EZ26">
        <v>1.8730199999999999</v>
      </c>
      <c r="FA26">
        <v>1.87866</v>
      </c>
      <c r="FB26">
        <v>1.8789899999999999</v>
      </c>
      <c r="FC26">
        <v>1.87958</v>
      </c>
      <c r="FD26">
        <v>1.8772899999999999</v>
      </c>
      <c r="FE26">
        <v>1.87659</v>
      </c>
      <c r="FF26">
        <v>1.8771</v>
      </c>
      <c r="FG26">
        <v>1.87469</v>
      </c>
      <c r="FH26">
        <v>0</v>
      </c>
      <c r="FI26">
        <v>0</v>
      </c>
      <c r="FJ26">
        <v>0</v>
      </c>
      <c r="FK26">
        <v>0</v>
      </c>
      <c r="FL26" t="s">
        <v>358</v>
      </c>
      <c r="FM26" t="s">
        <v>359</v>
      </c>
      <c r="FN26" t="s">
        <v>360</v>
      </c>
      <c r="FO26" t="s">
        <v>360</v>
      </c>
      <c r="FP26" t="s">
        <v>360</v>
      </c>
      <c r="FQ26" t="s">
        <v>360</v>
      </c>
      <c r="FR26">
        <v>0</v>
      </c>
      <c r="FS26">
        <v>100</v>
      </c>
      <c r="FT26">
        <v>100</v>
      </c>
      <c r="FU26">
        <v>-1.0680000000000001</v>
      </c>
      <c r="FV26">
        <v>5.5800000000000002E-2</v>
      </c>
      <c r="FW26">
        <v>-1.0690819278866801</v>
      </c>
      <c r="FX26">
        <v>1.4527828764109799E-4</v>
      </c>
      <c r="FY26">
        <v>-4.3579519040863002E-7</v>
      </c>
      <c r="FZ26">
        <v>2.0799061152897499E-10</v>
      </c>
      <c r="GA26">
        <v>5.5779999999998602E-2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11.2</v>
      </c>
      <c r="GJ26">
        <v>11.3</v>
      </c>
      <c r="GK26">
        <v>1.02905</v>
      </c>
      <c r="GL26">
        <v>2.4890099999999999</v>
      </c>
      <c r="GM26">
        <v>1.54541</v>
      </c>
      <c r="GN26">
        <v>2.3010299999999999</v>
      </c>
      <c r="GO26">
        <v>1.5979000000000001</v>
      </c>
      <c r="GP26">
        <v>2.323</v>
      </c>
      <c r="GQ26">
        <v>20.8369</v>
      </c>
      <c r="GR26">
        <v>13.974399999999999</v>
      </c>
      <c r="GS26">
        <v>18</v>
      </c>
      <c r="GT26">
        <v>640.87800000000004</v>
      </c>
      <c r="GU26">
        <v>442.75099999999998</v>
      </c>
      <c r="GV26">
        <v>16.9998</v>
      </c>
      <c r="GW26">
        <v>18.938400000000001</v>
      </c>
      <c r="GX26">
        <v>30.0002</v>
      </c>
      <c r="GY26">
        <v>19.289400000000001</v>
      </c>
      <c r="GZ26">
        <v>19.261600000000001</v>
      </c>
      <c r="HA26">
        <v>20.654499999999999</v>
      </c>
      <c r="HB26">
        <v>-30</v>
      </c>
      <c r="HC26">
        <v>-30</v>
      </c>
      <c r="HD26">
        <v>17</v>
      </c>
      <c r="HE26">
        <v>404.97899999999998</v>
      </c>
      <c r="HF26">
        <v>0</v>
      </c>
      <c r="HG26">
        <v>100.983</v>
      </c>
      <c r="HH26">
        <v>101.21899999999999</v>
      </c>
    </row>
    <row r="27" spans="1:216" x14ac:dyDescent="0.2">
      <c r="A27">
        <v>9</v>
      </c>
      <c r="B27">
        <v>1689205110.0999999</v>
      </c>
      <c r="C27">
        <v>488</v>
      </c>
      <c r="D27" t="s">
        <v>375</v>
      </c>
      <c r="E27" t="s">
        <v>376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>
        <v>1689205110.0999999</v>
      </c>
      <c r="M27">
        <f t="shared" si="0"/>
        <v>1.2531366155868664E-3</v>
      </c>
      <c r="N27">
        <f t="shared" si="1"/>
        <v>1.2531366155868664</v>
      </c>
      <c r="O27">
        <f t="shared" si="2"/>
        <v>5.1742640055457398</v>
      </c>
      <c r="P27">
        <f t="shared" si="3"/>
        <v>400.03899999999999</v>
      </c>
      <c r="Q27">
        <f t="shared" si="4"/>
        <v>350.0720307380505</v>
      </c>
      <c r="R27">
        <f t="shared" si="5"/>
        <v>35.693613459443263</v>
      </c>
      <c r="S27">
        <f t="shared" si="6"/>
        <v>40.788284069991001</v>
      </c>
      <c r="T27">
        <f t="shared" si="7"/>
        <v>0.185510513982519</v>
      </c>
      <c r="U27">
        <f t="shared" si="8"/>
        <v>3.3333692408283566</v>
      </c>
      <c r="V27">
        <f t="shared" si="9"/>
        <v>0.17995992758817439</v>
      </c>
      <c r="W27">
        <f t="shared" si="10"/>
        <v>0.11295981901849406</v>
      </c>
      <c r="X27">
        <f t="shared" si="11"/>
        <v>62.022266999999992</v>
      </c>
      <c r="Y27">
        <f t="shared" si="12"/>
        <v>17.791517166321182</v>
      </c>
      <c r="Z27">
        <f t="shared" si="13"/>
        <v>17.791517166321182</v>
      </c>
      <c r="AA27">
        <f t="shared" si="14"/>
        <v>2.044277499203885</v>
      </c>
      <c r="AB27">
        <f t="shared" si="15"/>
        <v>65.994035364120563</v>
      </c>
      <c r="AC27">
        <f t="shared" si="16"/>
        <v>1.3460860723379999</v>
      </c>
      <c r="AD27">
        <f t="shared" si="17"/>
        <v>2.0397086871730168</v>
      </c>
      <c r="AE27">
        <f t="shared" si="18"/>
        <v>0.69819142686588509</v>
      </c>
      <c r="AF27">
        <f t="shared" si="19"/>
        <v>-55.263324747380807</v>
      </c>
      <c r="AG27">
        <f t="shared" si="20"/>
        <v>-6.3827403247493661</v>
      </c>
      <c r="AH27">
        <f t="shared" si="21"/>
        <v>-0.37627086564563011</v>
      </c>
      <c r="AI27">
        <f t="shared" si="22"/>
        <v>-6.8937775810518076E-5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55600.273317393978</v>
      </c>
      <c r="AO27">
        <f t="shared" si="26"/>
        <v>375.01</v>
      </c>
      <c r="AP27">
        <f t="shared" si="27"/>
        <v>316.13309999999996</v>
      </c>
      <c r="AQ27">
        <f t="shared" si="28"/>
        <v>0.842999120023466</v>
      </c>
      <c r="AR27">
        <f t="shared" si="29"/>
        <v>0.16538830164528945</v>
      </c>
      <c r="AS27">
        <v>1689205110.0999999</v>
      </c>
      <c r="AT27">
        <v>400.03899999999999</v>
      </c>
      <c r="AU27">
        <v>404.25599999999997</v>
      </c>
      <c r="AV27">
        <v>13.202</v>
      </c>
      <c r="AW27">
        <v>12.283200000000001</v>
      </c>
      <c r="AX27">
        <v>401.10599999999999</v>
      </c>
      <c r="AY27">
        <v>13.1462</v>
      </c>
      <c r="AZ27">
        <v>600.12699999999995</v>
      </c>
      <c r="BA27">
        <v>101.861</v>
      </c>
      <c r="BB27">
        <v>9.9768999999999997E-2</v>
      </c>
      <c r="BC27">
        <v>17.756</v>
      </c>
      <c r="BD27">
        <v>17.276199999999999</v>
      </c>
      <c r="BE27">
        <v>999.9</v>
      </c>
      <c r="BF27">
        <v>0</v>
      </c>
      <c r="BG27">
        <v>0</v>
      </c>
      <c r="BH27">
        <v>10005</v>
      </c>
      <c r="BI27">
        <v>0</v>
      </c>
      <c r="BJ27">
        <v>0.47621400000000003</v>
      </c>
      <c r="BK27">
        <v>-4.2167700000000004</v>
      </c>
      <c r="BL27">
        <v>405.39100000000002</v>
      </c>
      <c r="BM27">
        <v>409.28300000000002</v>
      </c>
      <c r="BN27">
        <v>0.91879599999999995</v>
      </c>
      <c r="BO27">
        <v>404.25599999999997</v>
      </c>
      <c r="BP27">
        <v>12.283200000000001</v>
      </c>
      <c r="BQ27">
        <v>1.34477</v>
      </c>
      <c r="BR27">
        <v>1.25118</v>
      </c>
      <c r="BS27">
        <v>11.3088</v>
      </c>
      <c r="BT27">
        <v>10.2249</v>
      </c>
      <c r="BU27">
        <v>375.01</v>
      </c>
      <c r="BV27">
        <v>0.90002099999999996</v>
      </c>
      <c r="BW27">
        <v>9.9979100000000001E-2</v>
      </c>
      <c r="BX27">
        <v>0</v>
      </c>
      <c r="BY27">
        <v>2.7259000000000002</v>
      </c>
      <c r="BZ27">
        <v>0</v>
      </c>
      <c r="CA27">
        <v>734.48</v>
      </c>
      <c r="CB27">
        <v>3583.36</v>
      </c>
      <c r="CC27">
        <v>32.936999999999998</v>
      </c>
      <c r="CD27">
        <v>36.436999999999998</v>
      </c>
      <c r="CE27">
        <v>35.561999999999998</v>
      </c>
      <c r="CF27">
        <v>34.625</v>
      </c>
      <c r="CG27">
        <v>33.061999999999998</v>
      </c>
      <c r="CH27">
        <v>337.52</v>
      </c>
      <c r="CI27">
        <v>37.49</v>
      </c>
      <c r="CJ27">
        <v>0</v>
      </c>
      <c r="CK27">
        <v>1689205111.7</v>
      </c>
      <c r="CL27">
        <v>0</v>
      </c>
      <c r="CM27">
        <v>1689204379.0999999</v>
      </c>
      <c r="CN27" t="s">
        <v>356</v>
      </c>
      <c r="CO27">
        <v>1689204379.0999999</v>
      </c>
      <c r="CP27">
        <v>1689204371.0999999</v>
      </c>
      <c r="CQ27">
        <v>42</v>
      </c>
      <c r="CR27">
        <v>0.255</v>
      </c>
      <c r="CS27">
        <v>1E-3</v>
      </c>
      <c r="CT27">
        <v>-1.0680000000000001</v>
      </c>
      <c r="CU27">
        <v>5.6000000000000001E-2</v>
      </c>
      <c r="CV27">
        <v>408</v>
      </c>
      <c r="CW27">
        <v>12</v>
      </c>
      <c r="CX27">
        <v>0.21</v>
      </c>
      <c r="CY27">
        <v>0.05</v>
      </c>
      <c r="CZ27">
        <v>5.7199183082302696</v>
      </c>
      <c r="DA27">
        <v>0.85250875479024901</v>
      </c>
      <c r="DB27">
        <v>0.10691922073648499</v>
      </c>
      <c r="DC27">
        <v>1</v>
      </c>
      <c r="DD27">
        <v>404.23500000000001</v>
      </c>
      <c r="DE27">
        <v>0.14205194805277499</v>
      </c>
      <c r="DF27">
        <v>6.5815036637677293E-2</v>
      </c>
      <c r="DG27">
        <v>-1</v>
      </c>
      <c r="DH27">
        <v>375.00484999999998</v>
      </c>
      <c r="DI27">
        <v>2.9536685904324199E-2</v>
      </c>
      <c r="DJ27">
        <v>1.7170541633850199E-2</v>
      </c>
      <c r="DK27">
        <v>1</v>
      </c>
      <c r="DL27">
        <v>2</v>
      </c>
      <c r="DM27">
        <v>2</v>
      </c>
      <c r="DN27" t="s">
        <v>357</v>
      </c>
      <c r="DO27">
        <v>3.1614</v>
      </c>
      <c r="DP27">
        <v>2.83413</v>
      </c>
      <c r="DQ27">
        <v>9.6991099999999997E-2</v>
      </c>
      <c r="DR27">
        <v>9.7907599999999997E-2</v>
      </c>
      <c r="DS27">
        <v>7.9553200000000004E-2</v>
      </c>
      <c r="DT27">
        <v>7.6092000000000007E-2</v>
      </c>
      <c r="DU27">
        <v>28869.200000000001</v>
      </c>
      <c r="DV27">
        <v>30471.9</v>
      </c>
      <c r="DW27">
        <v>29678.9</v>
      </c>
      <c r="DX27">
        <v>31467.599999999999</v>
      </c>
      <c r="DY27">
        <v>35754</v>
      </c>
      <c r="DZ27">
        <v>38136.400000000001</v>
      </c>
      <c r="EA27">
        <v>40691.1</v>
      </c>
      <c r="EB27">
        <v>43685.599999999999</v>
      </c>
      <c r="EC27">
        <v>2.3363700000000001</v>
      </c>
      <c r="ED27">
        <v>1.97465</v>
      </c>
      <c r="EE27">
        <v>0.131331</v>
      </c>
      <c r="EF27">
        <v>0</v>
      </c>
      <c r="EG27">
        <v>15.089700000000001</v>
      </c>
      <c r="EH27">
        <v>999.9</v>
      </c>
      <c r="EI27">
        <v>62.935000000000002</v>
      </c>
      <c r="EJ27">
        <v>17.571999999999999</v>
      </c>
      <c r="EK27">
        <v>12.457800000000001</v>
      </c>
      <c r="EL27">
        <v>61.572699999999998</v>
      </c>
      <c r="EM27">
        <v>25.897400000000001</v>
      </c>
      <c r="EN27">
        <v>1</v>
      </c>
      <c r="EO27">
        <v>-0.57585399999999998</v>
      </c>
      <c r="EP27">
        <v>-0.24642700000000001</v>
      </c>
      <c r="EQ27">
        <v>20.298500000000001</v>
      </c>
      <c r="ER27">
        <v>5.24709</v>
      </c>
      <c r="ES27">
        <v>11.8302</v>
      </c>
      <c r="ET27">
        <v>4.9837999999999996</v>
      </c>
      <c r="EU27">
        <v>3.2989999999999999</v>
      </c>
      <c r="EV27">
        <v>2272.3000000000002</v>
      </c>
      <c r="EW27">
        <v>124.3</v>
      </c>
      <c r="EX27">
        <v>1219.9000000000001</v>
      </c>
      <c r="EY27">
        <v>19.3</v>
      </c>
      <c r="EZ27">
        <v>1.8730199999999999</v>
      </c>
      <c r="FA27">
        <v>1.87866</v>
      </c>
      <c r="FB27">
        <v>1.87897</v>
      </c>
      <c r="FC27">
        <v>1.87958</v>
      </c>
      <c r="FD27">
        <v>1.8772899999999999</v>
      </c>
      <c r="FE27">
        <v>1.87656</v>
      </c>
      <c r="FF27">
        <v>1.8770899999999999</v>
      </c>
      <c r="FG27">
        <v>1.87469</v>
      </c>
      <c r="FH27">
        <v>0</v>
      </c>
      <c r="FI27">
        <v>0</v>
      </c>
      <c r="FJ27">
        <v>0</v>
      </c>
      <c r="FK27">
        <v>0</v>
      </c>
      <c r="FL27" t="s">
        <v>358</v>
      </c>
      <c r="FM27" t="s">
        <v>359</v>
      </c>
      <c r="FN27" t="s">
        <v>360</v>
      </c>
      <c r="FO27" t="s">
        <v>360</v>
      </c>
      <c r="FP27" t="s">
        <v>360</v>
      </c>
      <c r="FQ27" t="s">
        <v>360</v>
      </c>
      <c r="FR27">
        <v>0</v>
      </c>
      <c r="FS27">
        <v>100</v>
      </c>
      <c r="FT27">
        <v>100</v>
      </c>
      <c r="FU27">
        <v>-1.0669999999999999</v>
      </c>
      <c r="FV27">
        <v>5.5800000000000002E-2</v>
      </c>
      <c r="FW27">
        <v>-1.0690819278866801</v>
      </c>
      <c r="FX27">
        <v>1.4527828764109799E-4</v>
      </c>
      <c r="FY27">
        <v>-4.3579519040863002E-7</v>
      </c>
      <c r="FZ27">
        <v>2.0799061152897499E-10</v>
      </c>
      <c r="GA27">
        <v>5.5779999999998602E-2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12.2</v>
      </c>
      <c r="GJ27">
        <v>12.3</v>
      </c>
      <c r="GK27">
        <v>1.02661</v>
      </c>
      <c r="GL27">
        <v>2.48169</v>
      </c>
      <c r="GM27">
        <v>1.54541</v>
      </c>
      <c r="GN27">
        <v>2.3022499999999999</v>
      </c>
      <c r="GO27">
        <v>1.5979000000000001</v>
      </c>
      <c r="GP27">
        <v>2.4328599999999998</v>
      </c>
      <c r="GQ27">
        <v>20.856999999999999</v>
      </c>
      <c r="GR27">
        <v>13.9832</v>
      </c>
      <c r="GS27">
        <v>18</v>
      </c>
      <c r="GT27">
        <v>640.77800000000002</v>
      </c>
      <c r="GU27">
        <v>442.77</v>
      </c>
      <c r="GV27">
        <v>16.999400000000001</v>
      </c>
      <c r="GW27">
        <v>18.955200000000001</v>
      </c>
      <c r="GX27">
        <v>30.0002</v>
      </c>
      <c r="GY27">
        <v>19.303599999999999</v>
      </c>
      <c r="GZ27">
        <v>19.276199999999999</v>
      </c>
      <c r="HA27">
        <v>20.6204</v>
      </c>
      <c r="HB27">
        <v>-30</v>
      </c>
      <c r="HC27">
        <v>-30</v>
      </c>
      <c r="HD27">
        <v>17</v>
      </c>
      <c r="HE27">
        <v>404.2</v>
      </c>
      <c r="HF27">
        <v>0</v>
      </c>
      <c r="HG27">
        <v>100.98399999999999</v>
      </c>
      <c r="HH27">
        <v>101.215</v>
      </c>
    </row>
    <row r="28" spans="1:216" x14ac:dyDescent="0.2">
      <c r="A28">
        <v>10</v>
      </c>
      <c r="B28">
        <v>1689205171.0999999</v>
      </c>
      <c r="C28">
        <v>549</v>
      </c>
      <c r="D28" t="s">
        <v>377</v>
      </c>
      <c r="E28" t="s">
        <v>378</v>
      </c>
      <c r="F28" t="s">
        <v>350</v>
      </c>
      <c r="G28" t="s">
        <v>351</v>
      </c>
      <c r="H28" t="s">
        <v>352</v>
      </c>
      <c r="I28" t="s">
        <v>353</v>
      </c>
      <c r="J28" t="s">
        <v>354</v>
      </c>
      <c r="K28" t="s">
        <v>355</v>
      </c>
      <c r="L28">
        <v>1689205171.0999999</v>
      </c>
      <c r="M28">
        <f t="shared" si="0"/>
        <v>1.2330527611258081E-3</v>
      </c>
      <c r="N28">
        <f t="shared" si="1"/>
        <v>1.2330527611258082</v>
      </c>
      <c r="O28">
        <f t="shared" si="2"/>
        <v>3.6886893436686905</v>
      </c>
      <c r="P28">
        <f t="shared" si="3"/>
        <v>400.04300000000001</v>
      </c>
      <c r="Q28">
        <f t="shared" si="4"/>
        <v>363.93983048679058</v>
      </c>
      <c r="R28">
        <f t="shared" si="5"/>
        <v>37.108102872541593</v>
      </c>
      <c r="S28">
        <f t="shared" si="6"/>
        <v>40.789261174256005</v>
      </c>
      <c r="T28">
        <f t="shared" si="7"/>
        <v>0.18931983941447644</v>
      </c>
      <c r="U28">
        <f t="shared" si="8"/>
        <v>3.331789401677391</v>
      </c>
      <c r="V28">
        <f t="shared" si="9"/>
        <v>0.18354012967407241</v>
      </c>
      <c r="W28">
        <f t="shared" si="10"/>
        <v>0.11521716705340691</v>
      </c>
      <c r="X28">
        <f t="shared" si="11"/>
        <v>41.314810974338442</v>
      </c>
      <c r="Y28">
        <f t="shared" si="12"/>
        <v>17.604922994502779</v>
      </c>
      <c r="Z28">
        <f t="shared" si="13"/>
        <v>17.604922994502779</v>
      </c>
      <c r="AA28">
        <f t="shared" si="14"/>
        <v>2.0203745761283809</v>
      </c>
      <c r="AB28">
        <f t="shared" si="15"/>
        <v>66.367215533281083</v>
      </c>
      <c r="AC28">
        <f t="shared" si="16"/>
        <v>1.3466860432784</v>
      </c>
      <c r="AD28">
        <f t="shared" si="17"/>
        <v>2.0291435047521</v>
      </c>
      <c r="AE28">
        <f t="shared" si="18"/>
        <v>0.67368853284998087</v>
      </c>
      <c r="AF28">
        <f t="shared" si="19"/>
        <v>-54.377626765648138</v>
      </c>
      <c r="AG28">
        <f t="shared" si="20"/>
        <v>12.335999304870644</v>
      </c>
      <c r="AH28">
        <f t="shared" si="21"/>
        <v>0.72655894128575327</v>
      </c>
      <c r="AI28">
        <f t="shared" si="22"/>
        <v>-2.5754515329978744E-4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55576.593952620111</v>
      </c>
      <c r="AO28">
        <f t="shared" si="26"/>
        <v>249.79499999999999</v>
      </c>
      <c r="AP28">
        <f t="shared" si="27"/>
        <v>210.57781501261059</v>
      </c>
      <c r="AQ28">
        <f t="shared" si="28"/>
        <v>0.84300252211857962</v>
      </c>
      <c r="AR28">
        <f t="shared" si="29"/>
        <v>0.16539486768885864</v>
      </c>
      <c r="AS28">
        <v>1689205171.0999999</v>
      </c>
      <c r="AT28">
        <v>400.04300000000001</v>
      </c>
      <c r="AU28">
        <v>403.15</v>
      </c>
      <c r="AV28">
        <v>13.207700000000001</v>
      </c>
      <c r="AW28">
        <v>12.303699999999999</v>
      </c>
      <c r="AX28">
        <v>401.11</v>
      </c>
      <c r="AY28">
        <v>13.151899999999999</v>
      </c>
      <c r="AZ28">
        <v>600.173</v>
      </c>
      <c r="BA28">
        <v>101.86199999999999</v>
      </c>
      <c r="BB28">
        <v>0.100192</v>
      </c>
      <c r="BC28">
        <v>17.6736</v>
      </c>
      <c r="BD28">
        <v>17.189499999999999</v>
      </c>
      <c r="BE28">
        <v>999.9</v>
      </c>
      <c r="BF28">
        <v>0</v>
      </c>
      <c r="BG28">
        <v>0</v>
      </c>
      <c r="BH28">
        <v>9997.5</v>
      </c>
      <c r="BI28">
        <v>0</v>
      </c>
      <c r="BJ28">
        <v>0.46298600000000001</v>
      </c>
      <c r="BK28">
        <v>-3.10724</v>
      </c>
      <c r="BL28">
        <v>405.39699999999999</v>
      </c>
      <c r="BM28">
        <v>408.17200000000003</v>
      </c>
      <c r="BN28">
        <v>0.90395199999999998</v>
      </c>
      <c r="BO28">
        <v>403.15</v>
      </c>
      <c r="BP28">
        <v>12.303699999999999</v>
      </c>
      <c r="BQ28">
        <v>1.3453599999999999</v>
      </c>
      <c r="BR28">
        <v>1.2532799999999999</v>
      </c>
      <c r="BS28">
        <v>11.3154</v>
      </c>
      <c r="BT28">
        <v>10.25</v>
      </c>
      <c r="BU28">
        <v>249.79499999999999</v>
      </c>
      <c r="BV28">
        <v>0.89990300000000001</v>
      </c>
      <c r="BW28">
        <v>0.10009700000000001</v>
      </c>
      <c r="BX28">
        <v>0</v>
      </c>
      <c r="BY28">
        <v>2.2254999999999998</v>
      </c>
      <c r="BZ28">
        <v>0</v>
      </c>
      <c r="CA28">
        <v>528.245</v>
      </c>
      <c r="CB28">
        <v>2386.8200000000002</v>
      </c>
      <c r="CC28">
        <v>32.436999999999998</v>
      </c>
      <c r="CD28">
        <v>36.186999999999998</v>
      </c>
      <c r="CE28">
        <v>35.25</v>
      </c>
      <c r="CF28">
        <v>34.436999999999998</v>
      </c>
      <c r="CG28">
        <v>32.686999999999998</v>
      </c>
      <c r="CH28">
        <v>224.79</v>
      </c>
      <c r="CI28">
        <v>25</v>
      </c>
      <c r="CJ28">
        <v>0</v>
      </c>
      <c r="CK28">
        <v>1689205172.3</v>
      </c>
      <c r="CL28">
        <v>0</v>
      </c>
      <c r="CM28">
        <v>1689204379.0999999</v>
      </c>
      <c r="CN28" t="s">
        <v>356</v>
      </c>
      <c r="CO28">
        <v>1689204379.0999999</v>
      </c>
      <c r="CP28">
        <v>1689204371.0999999</v>
      </c>
      <c r="CQ28">
        <v>42</v>
      </c>
      <c r="CR28">
        <v>0.255</v>
      </c>
      <c r="CS28">
        <v>1E-3</v>
      </c>
      <c r="CT28">
        <v>-1.0680000000000001</v>
      </c>
      <c r="CU28">
        <v>5.6000000000000001E-2</v>
      </c>
      <c r="CV28">
        <v>408</v>
      </c>
      <c r="CW28">
        <v>12</v>
      </c>
      <c r="CX28">
        <v>0.21</v>
      </c>
      <c r="CY28">
        <v>0.05</v>
      </c>
      <c r="CZ28">
        <v>4.0706752054448101</v>
      </c>
      <c r="DA28">
        <v>0.942150140323187</v>
      </c>
      <c r="DB28">
        <v>0.104261860653819</v>
      </c>
      <c r="DC28">
        <v>1</v>
      </c>
      <c r="DD28">
        <v>403.16415000000001</v>
      </c>
      <c r="DE28">
        <v>0.28741353383457102</v>
      </c>
      <c r="DF28">
        <v>3.5475731141158998E-2</v>
      </c>
      <c r="DG28">
        <v>-1</v>
      </c>
      <c r="DH28">
        <v>250.00995</v>
      </c>
      <c r="DI28">
        <v>-0.24789685711435899</v>
      </c>
      <c r="DJ28">
        <v>0.13746580483887799</v>
      </c>
      <c r="DK28">
        <v>1</v>
      </c>
      <c r="DL28">
        <v>2</v>
      </c>
      <c r="DM28">
        <v>2</v>
      </c>
      <c r="DN28" t="s">
        <v>357</v>
      </c>
      <c r="DO28">
        <v>3.1614900000000001</v>
      </c>
      <c r="DP28">
        <v>2.8344900000000002</v>
      </c>
      <c r="DQ28">
        <v>9.6989000000000006E-2</v>
      </c>
      <c r="DR28">
        <v>9.77021E-2</v>
      </c>
      <c r="DS28">
        <v>7.9577099999999998E-2</v>
      </c>
      <c r="DT28">
        <v>7.6185900000000001E-2</v>
      </c>
      <c r="DU28">
        <v>28869.1</v>
      </c>
      <c r="DV28">
        <v>30477.8</v>
      </c>
      <c r="DW28">
        <v>29678.799999999999</v>
      </c>
      <c r="DX28">
        <v>31466.5</v>
      </c>
      <c r="DY28">
        <v>35752.800000000003</v>
      </c>
      <c r="DZ28">
        <v>38131</v>
      </c>
      <c r="EA28">
        <v>40690.800000000003</v>
      </c>
      <c r="EB28">
        <v>43683.9</v>
      </c>
      <c r="EC28">
        <v>2.3367</v>
      </c>
      <c r="ED28">
        <v>1.9743200000000001</v>
      </c>
      <c r="EE28">
        <v>0.129439</v>
      </c>
      <c r="EF28">
        <v>0</v>
      </c>
      <c r="EG28">
        <v>15.0342</v>
      </c>
      <c r="EH28">
        <v>999.9</v>
      </c>
      <c r="EI28">
        <v>62.965000000000003</v>
      </c>
      <c r="EJ28">
        <v>17.571999999999999</v>
      </c>
      <c r="EK28">
        <v>12.463200000000001</v>
      </c>
      <c r="EL28">
        <v>61.3827</v>
      </c>
      <c r="EM28">
        <v>25.296500000000002</v>
      </c>
      <c r="EN28">
        <v>1</v>
      </c>
      <c r="EO28">
        <v>-0.57467000000000001</v>
      </c>
      <c r="EP28">
        <v>-0.26632899999999998</v>
      </c>
      <c r="EQ28">
        <v>20.299600000000002</v>
      </c>
      <c r="ER28">
        <v>5.2469400000000004</v>
      </c>
      <c r="ES28">
        <v>11.8302</v>
      </c>
      <c r="ET28">
        <v>4.9837499999999997</v>
      </c>
      <c r="EU28">
        <v>3.2989999999999999</v>
      </c>
      <c r="EV28">
        <v>2272.3000000000002</v>
      </c>
      <c r="EW28">
        <v>124.3</v>
      </c>
      <c r="EX28">
        <v>1221.4000000000001</v>
      </c>
      <c r="EY28">
        <v>19.3</v>
      </c>
      <c r="EZ28">
        <v>1.8730199999999999</v>
      </c>
      <c r="FA28">
        <v>1.87866</v>
      </c>
      <c r="FB28">
        <v>1.8789800000000001</v>
      </c>
      <c r="FC28">
        <v>1.87958</v>
      </c>
      <c r="FD28">
        <v>1.8772899999999999</v>
      </c>
      <c r="FE28">
        <v>1.8765700000000001</v>
      </c>
      <c r="FF28">
        <v>1.8771199999999999</v>
      </c>
      <c r="FG28">
        <v>1.87469</v>
      </c>
      <c r="FH28">
        <v>0</v>
      </c>
      <c r="FI28">
        <v>0</v>
      </c>
      <c r="FJ28">
        <v>0</v>
      </c>
      <c r="FK28">
        <v>0</v>
      </c>
      <c r="FL28" t="s">
        <v>358</v>
      </c>
      <c r="FM28" t="s">
        <v>359</v>
      </c>
      <c r="FN28" t="s">
        <v>360</v>
      </c>
      <c r="FO28" t="s">
        <v>360</v>
      </c>
      <c r="FP28" t="s">
        <v>360</v>
      </c>
      <c r="FQ28" t="s">
        <v>360</v>
      </c>
      <c r="FR28">
        <v>0</v>
      </c>
      <c r="FS28">
        <v>100</v>
      </c>
      <c r="FT28">
        <v>100</v>
      </c>
      <c r="FU28">
        <v>-1.0669999999999999</v>
      </c>
      <c r="FV28">
        <v>5.5800000000000002E-2</v>
      </c>
      <c r="FW28">
        <v>-1.0690819278866801</v>
      </c>
      <c r="FX28">
        <v>1.4527828764109799E-4</v>
      </c>
      <c r="FY28">
        <v>-4.3579519040863002E-7</v>
      </c>
      <c r="FZ28">
        <v>2.0799061152897499E-10</v>
      </c>
      <c r="GA28">
        <v>5.5779999999998602E-2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13.2</v>
      </c>
      <c r="GJ28">
        <v>13.3</v>
      </c>
      <c r="GK28">
        <v>1.02539</v>
      </c>
      <c r="GL28">
        <v>2.49146</v>
      </c>
      <c r="GM28">
        <v>1.54541</v>
      </c>
      <c r="GN28">
        <v>2.3010299999999999</v>
      </c>
      <c r="GO28">
        <v>1.5979000000000001</v>
      </c>
      <c r="GP28">
        <v>2.3120099999999999</v>
      </c>
      <c r="GQ28">
        <v>20.877099999999999</v>
      </c>
      <c r="GR28">
        <v>13.9657</v>
      </c>
      <c r="GS28">
        <v>18</v>
      </c>
      <c r="GT28">
        <v>641.21699999999998</v>
      </c>
      <c r="GU28">
        <v>442.71699999999998</v>
      </c>
      <c r="GV28">
        <v>16.999400000000001</v>
      </c>
      <c r="GW28">
        <v>18.972000000000001</v>
      </c>
      <c r="GX28">
        <v>30.000299999999999</v>
      </c>
      <c r="GY28">
        <v>19.319099999999999</v>
      </c>
      <c r="GZ28">
        <v>19.2913</v>
      </c>
      <c r="HA28">
        <v>20.572199999999999</v>
      </c>
      <c r="HB28">
        <v>-30</v>
      </c>
      <c r="HC28">
        <v>-30</v>
      </c>
      <c r="HD28">
        <v>17</v>
      </c>
      <c r="HE28">
        <v>403.09800000000001</v>
      </c>
      <c r="HF28">
        <v>0</v>
      </c>
      <c r="HG28">
        <v>100.983</v>
      </c>
      <c r="HH28">
        <v>101.211</v>
      </c>
    </row>
    <row r="29" spans="1:216" x14ac:dyDescent="0.2">
      <c r="A29">
        <v>11</v>
      </c>
      <c r="B29">
        <v>1689205232.0999999</v>
      </c>
      <c r="C29">
        <v>610</v>
      </c>
      <c r="D29" t="s">
        <v>379</v>
      </c>
      <c r="E29" t="s">
        <v>380</v>
      </c>
      <c r="F29" t="s">
        <v>350</v>
      </c>
      <c r="G29" t="s">
        <v>351</v>
      </c>
      <c r="H29" t="s">
        <v>352</v>
      </c>
      <c r="I29" t="s">
        <v>353</v>
      </c>
      <c r="J29" t="s">
        <v>354</v>
      </c>
      <c r="K29" t="s">
        <v>355</v>
      </c>
      <c r="L29">
        <v>1689205232.0999999</v>
      </c>
      <c r="M29">
        <f t="shared" si="0"/>
        <v>1.2106248510568931E-3</v>
      </c>
      <c r="N29">
        <f t="shared" si="1"/>
        <v>1.2106248510568931</v>
      </c>
      <c r="O29">
        <f t="shared" si="2"/>
        <v>2.6763516918488919</v>
      </c>
      <c r="P29">
        <f t="shared" si="3"/>
        <v>400.02100000000002</v>
      </c>
      <c r="Q29">
        <f t="shared" si="4"/>
        <v>372.62940885377549</v>
      </c>
      <c r="R29">
        <f t="shared" si="5"/>
        <v>37.994333939204004</v>
      </c>
      <c r="S29">
        <f t="shared" si="6"/>
        <v>40.787256978577403</v>
      </c>
      <c r="T29">
        <f t="shared" si="7"/>
        <v>0.18858100608242004</v>
      </c>
      <c r="U29">
        <f t="shared" si="8"/>
        <v>3.3342219689727988</v>
      </c>
      <c r="V29">
        <f t="shared" si="9"/>
        <v>0.18284963165680096</v>
      </c>
      <c r="W29">
        <f t="shared" si="10"/>
        <v>0.11478145129042899</v>
      </c>
      <c r="X29">
        <f t="shared" si="11"/>
        <v>29.768662191232355</v>
      </c>
      <c r="Y29">
        <f t="shared" si="12"/>
        <v>17.513702774398709</v>
      </c>
      <c r="Z29">
        <f t="shared" si="13"/>
        <v>17.513702774398709</v>
      </c>
      <c r="AA29">
        <f t="shared" si="14"/>
        <v>2.0087786672652737</v>
      </c>
      <c r="AB29">
        <f t="shared" si="15"/>
        <v>66.423910866725507</v>
      </c>
      <c r="AC29">
        <f t="shared" si="16"/>
        <v>1.3447974256755402</v>
      </c>
      <c r="AD29">
        <f t="shared" si="17"/>
        <v>2.024568273876215</v>
      </c>
      <c r="AE29">
        <f t="shared" si="18"/>
        <v>0.66398124158973348</v>
      </c>
      <c r="AF29">
        <f t="shared" si="19"/>
        <v>-53.388555931608984</v>
      </c>
      <c r="AG29">
        <f t="shared" si="20"/>
        <v>22.307044020735056</v>
      </c>
      <c r="AH29">
        <f t="shared" si="21"/>
        <v>1.3120091133789125</v>
      </c>
      <c r="AI29">
        <f t="shared" si="22"/>
        <v>-8.4060626265980432E-4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55644.237006376818</v>
      </c>
      <c r="AO29">
        <f t="shared" si="26"/>
        <v>179.983</v>
      </c>
      <c r="AP29">
        <f t="shared" si="27"/>
        <v>151.72632901100121</v>
      </c>
      <c r="AQ29">
        <f t="shared" si="28"/>
        <v>0.84300366707411922</v>
      </c>
      <c r="AR29">
        <f t="shared" si="29"/>
        <v>0.16539707745305032</v>
      </c>
      <c r="AS29">
        <v>1689205232.0999999</v>
      </c>
      <c r="AT29">
        <v>400.02100000000002</v>
      </c>
      <c r="AU29">
        <v>402.36900000000003</v>
      </c>
      <c r="AV29">
        <v>13.1891</v>
      </c>
      <c r="AW29">
        <v>12.301600000000001</v>
      </c>
      <c r="AX29">
        <v>401.089</v>
      </c>
      <c r="AY29">
        <v>13.1333</v>
      </c>
      <c r="AZ29">
        <v>600.22299999999996</v>
      </c>
      <c r="BA29">
        <v>101.863</v>
      </c>
      <c r="BB29">
        <v>9.97894E-2</v>
      </c>
      <c r="BC29">
        <v>17.637799999999999</v>
      </c>
      <c r="BD29">
        <v>17.127600000000001</v>
      </c>
      <c r="BE29">
        <v>999.9</v>
      </c>
      <c r="BF29">
        <v>0</v>
      </c>
      <c r="BG29">
        <v>0</v>
      </c>
      <c r="BH29">
        <v>10008.799999999999</v>
      </c>
      <c r="BI29">
        <v>0</v>
      </c>
      <c r="BJ29">
        <v>0.47621400000000003</v>
      </c>
      <c r="BK29">
        <v>-2.34802</v>
      </c>
      <c r="BL29">
        <v>405.36799999999999</v>
      </c>
      <c r="BM29">
        <v>407.38099999999997</v>
      </c>
      <c r="BN29">
        <v>0.88751400000000003</v>
      </c>
      <c r="BO29">
        <v>402.36900000000003</v>
      </c>
      <c r="BP29">
        <v>12.301600000000001</v>
      </c>
      <c r="BQ29">
        <v>1.34348</v>
      </c>
      <c r="BR29">
        <v>1.2530699999999999</v>
      </c>
      <c r="BS29">
        <v>11.2943</v>
      </c>
      <c r="BT29">
        <v>10.2475</v>
      </c>
      <c r="BU29">
        <v>179.983</v>
      </c>
      <c r="BV29">
        <v>0.89988699999999999</v>
      </c>
      <c r="BW29">
        <v>0.10011299999999999</v>
      </c>
      <c r="BX29">
        <v>0</v>
      </c>
      <c r="BY29">
        <v>2.3717000000000001</v>
      </c>
      <c r="BZ29">
        <v>0</v>
      </c>
      <c r="CA29">
        <v>419.565</v>
      </c>
      <c r="CB29">
        <v>1719.76</v>
      </c>
      <c r="CC29">
        <v>31.937000000000001</v>
      </c>
      <c r="CD29">
        <v>35.936999999999998</v>
      </c>
      <c r="CE29">
        <v>34.811999999999998</v>
      </c>
      <c r="CF29">
        <v>34.186999999999998</v>
      </c>
      <c r="CG29">
        <v>32.311999999999998</v>
      </c>
      <c r="CH29">
        <v>161.96</v>
      </c>
      <c r="CI29">
        <v>18.02</v>
      </c>
      <c r="CJ29">
        <v>0</v>
      </c>
      <c r="CK29">
        <v>1689205233.5</v>
      </c>
      <c r="CL29">
        <v>0</v>
      </c>
      <c r="CM29">
        <v>1689204379.0999999</v>
      </c>
      <c r="CN29" t="s">
        <v>356</v>
      </c>
      <c r="CO29">
        <v>1689204379.0999999</v>
      </c>
      <c r="CP29">
        <v>1689204371.0999999</v>
      </c>
      <c r="CQ29">
        <v>42</v>
      </c>
      <c r="CR29">
        <v>0.255</v>
      </c>
      <c r="CS29">
        <v>1E-3</v>
      </c>
      <c r="CT29">
        <v>-1.0680000000000001</v>
      </c>
      <c r="CU29">
        <v>5.6000000000000001E-2</v>
      </c>
      <c r="CV29">
        <v>408</v>
      </c>
      <c r="CW29">
        <v>12</v>
      </c>
      <c r="CX29">
        <v>0.21</v>
      </c>
      <c r="CY29">
        <v>0.05</v>
      </c>
      <c r="CZ29">
        <v>2.8715462403229699</v>
      </c>
      <c r="DA29">
        <v>-0.19179779798989099</v>
      </c>
      <c r="DB29">
        <v>6.5824593477629603E-2</v>
      </c>
      <c r="DC29">
        <v>1</v>
      </c>
      <c r="DD29">
        <v>402.36804761904801</v>
      </c>
      <c r="DE29">
        <v>-0.50696103896072997</v>
      </c>
      <c r="DF29">
        <v>7.4911678910490706E-2</v>
      </c>
      <c r="DG29">
        <v>-1</v>
      </c>
      <c r="DH29">
        <v>179.996904761905</v>
      </c>
      <c r="DI29">
        <v>-0.14186513622970301</v>
      </c>
      <c r="DJ29">
        <v>6.5389605087619596E-2</v>
      </c>
      <c r="DK29">
        <v>1</v>
      </c>
      <c r="DL29">
        <v>2</v>
      </c>
      <c r="DM29">
        <v>2</v>
      </c>
      <c r="DN29" t="s">
        <v>357</v>
      </c>
      <c r="DO29">
        <v>3.1615899999999999</v>
      </c>
      <c r="DP29">
        <v>2.83419</v>
      </c>
      <c r="DQ29">
        <v>9.6981999999999999E-2</v>
      </c>
      <c r="DR29">
        <v>9.7556000000000004E-2</v>
      </c>
      <c r="DS29">
        <v>7.9489099999999993E-2</v>
      </c>
      <c r="DT29">
        <v>7.6173599999999994E-2</v>
      </c>
      <c r="DU29">
        <v>28867.1</v>
      </c>
      <c r="DV29">
        <v>30480.400000000001</v>
      </c>
      <c r="DW29">
        <v>29676.6</v>
      </c>
      <c r="DX29">
        <v>31464.2</v>
      </c>
      <c r="DY29">
        <v>35753.800000000003</v>
      </c>
      <c r="DZ29">
        <v>38128.9</v>
      </c>
      <c r="EA29">
        <v>40687.9</v>
      </c>
      <c r="EB29">
        <v>43680.800000000003</v>
      </c>
      <c r="EC29">
        <v>2.3361499999999999</v>
      </c>
      <c r="ED29">
        <v>1.974</v>
      </c>
      <c r="EE29">
        <v>0.127412</v>
      </c>
      <c r="EF29">
        <v>0</v>
      </c>
      <c r="EG29">
        <v>15.0059</v>
      </c>
      <c r="EH29">
        <v>999.9</v>
      </c>
      <c r="EI29">
        <v>62.99</v>
      </c>
      <c r="EJ29">
        <v>17.571999999999999</v>
      </c>
      <c r="EK29">
        <v>12.467000000000001</v>
      </c>
      <c r="EL29">
        <v>61.852699999999999</v>
      </c>
      <c r="EM29">
        <v>25.084099999999999</v>
      </c>
      <c r="EN29">
        <v>1</v>
      </c>
      <c r="EO29">
        <v>-0.57354400000000005</v>
      </c>
      <c r="EP29">
        <v>-0.27805000000000002</v>
      </c>
      <c r="EQ29">
        <v>20.3004</v>
      </c>
      <c r="ER29">
        <v>5.2461900000000004</v>
      </c>
      <c r="ES29">
        <v>11.8302</v>
      </c>
      <c r="ET29">
        <v>4.9835500000000001</v>
      </c>
      <c r="EU29">
        <v>3.2989999999999999</v>
      </c>
      <c r="EV29">
        <v>2272.3000000000002</v>
      </c>
      <c r="EW29">
        <v>124.3</v>
      </c>
      <c r="EX29">
        <v>1222.7</v>
      </c>
      <c r="EY29">
        <v>19.399999999999999</v>
      </c>
      <c r="EZ29">
        <v>1.87304</v>
      </c>
      <c r="FA29">
        <v>1.87866</v>
      </c>
      <c r="FB29">
        <v>1.8790500000000001</v>
      </c>
      <c r="FC29">
        <v>1.87958</v>
      </c>
      <c r="FD29">
        <v>1.8773</v>
      </c>
      <c r="FE29">
        <v>1.87662</v>
      </c>
      <c r="FF29">
        <v>1.87714</v>
      </c>
      <c r="FG29">
        <v>1.8747100000000001</v>
      </c>
      <c r="FH29">
        <v>0</v>
      </c>
      <c r="FI29">
        <v>0</v>
      </c>
      <c r="FJ29">
        <v>0</v>
      </c>
      <c r="FK29">
        <v>0</v>
      </c>
      <c r="FL29" t="s">
        <v>358</v>
      </c>
      <c r="FM29" t="s">
        <v>359</v>
      </c>
      <c r="FN29" t="s">
        <v>360</v>
      </c>
      <c r="FO29" t="s">
        <v>360</v>
      </c>
      <c r="FP29" t="s">
        <v>360</v>
      </c>
      <c r="FQ29" t="s">
        <v>360</v>
      </c>
      <c r="FR29">
        <v>0</v>
      </c>
      <c r="FS29">
        <v>100</v>
      </c>
      <c r="FT29">
        <v>100</v>
      </c>
      <c r="FU29">
        <v>-1.0680000000000001</v>
      </c>
      <c r="FV29">
        <v>5.5800000000000002E-2</v>
      </c>
      <c r="FW29">
        <v>-1.0690819278866801</v>
      </c>
      <c r="FX29">
        <v>1.4527828764109799E-4</v>
      </c>
      <c r="FY29">
        <v>-4.3579519040863002E-7</v>
      </c>
      <c r="FZ29">
        <v>2.0799061152897499E-10</v>
      </c>
      <c r="GA29">
        <v>5.5779999999998602E-2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14.2</v>
      </c>
      <c r="GJ29">
        <v>14.3</v>
      </c>
      <c r="GK29">
        <v>1.02417</v>
      </c>
      <c r="GL29">
        <v>2.49512</v>
      </c>
      <c r="GM29">
        <v>1.54541</v>
      </c>
      <c r="GN29">
        <v>2.3022499999999999</v>
      </c>
      <c r="GO29">
        <v>1.5979000000000001</v>
      </c>
      <c r="GP29">
        <v>2.3303199999999999</v>
      </c>
      <c r="GQ29">
        <v>20.877099999999999</v>
      </c>
      <c r="GR29">
        <v>13.9657</v>
      </c>
      <c r="GS29">
        <v>18</v>
      </c>
      <c r="GT29">
        <v>641.00599999999997</v>
      </c>
      <c r="GU29">
        <v>442.65</v>
      </c>
      <c r="GV29">
        <v>16.9999</v>
      </c>
      <c r="GW29">
        <v>18.986699999999999</v>
      </c>
      <c r="GX29">
        <v>30.0002</v>
      </c>
      <c r="GY29">
        <v>19.332899999999999</v>
      </c>
      <c r="GZ29">
        <v>19.3049</v>
      </c>
      <c r="HA29">
        <v>20.5413</v>
      </c>
      <c r="HB29">
        <v>-30</v>
      </c>
      <c r="HC29">
        <v>-30</v>
      </c>
      <c r="HD29">
        <v>17</v>
      </c>
      <c r="HE29">
        <v>402.36500000000001</v>
      </c>
      <c r="HF29">
        <v>0</v>
      </c>
      <c r="HG29">
        <v>100.976</v>
      </c>
      <c r="HH29">
        <v>101.20399999999999</v>
      </c>
    </row>
    <row r="30" spans="1:216" x14ac:dyDescent="0.2">
      <c r="A30">
        <v>12</v>
      </c>
      <c r="B30">
        <v>1689205293.0999999</v>
      </c>
      <c r="C30">
        <v>671</v>
      </c>
      <c r="D30" t="s">
        <v>381</v>
      </c>
      <c r="E30" t="s">
        <v>382</v>
      </c>
      <c r="F30" t="s">
        <v>350</v>
      </c>
      <c r="G30" t="s">
        <v>351</v>
      </c>
      <c r="H30" t="s">
        <v>352</v>
      </c>
      <c r="I30" t="s">
        <v>353</v>
      </c>
      <c r="J30" t="s">
        <v>354</v>
      </c>
      <c r="K30" t="s">
        <v>355</v>
      </c>
      <c r="L30">
        <v>1689205293.0999999</v>
      </c>
      <c r="M30">
        <f t="shared" si="0"/>
        <v>1.1844330398369698E-3</v>
      </c>
      <c r="N30">
        <f t="shared" si="1"/>
        <v>1.1844330398369698</v>
      </c>
      <c r="O30">
        <f t="shared" si="2"/>
        <v>1.5002987021396768</v>
      </c>
      <c r="P30">
        <f t="shared" si="3"/>
        <v>400.09899999999999</v>
      </c>
      <c r="Q30">
        <f t="shared" si="4"/>
        <v>383.0867461038294</v>
      </c>
      <c r="R30">
        <f t="shared" si="5"/>
        <v>39.061418153915085</v>
      </c>
      <c r="S30">
        <f t="shared" si="6"/>
        <v>40.796071649337193</v>
      </c>
      <c r="T30">
        <f t="shared" si="7"/>
        <v>0.18971634270676691</v>
      </c>
      <c r="U30">
        <f t="shared" si="8"/>
        <v>3.3326420849633367</v>
      </c>
      <c r="V30">
        <f t="shared" si="9"/>
        <v>0.18391423351205125</v>
      </c>
      <c r="W30">
        <f t="shared" si="10"/>
        <v>0.11545291124470988</v>
      </c>
      <c r="X30">
        <f t="shared" si="11"/>
        <v>20.671244228338264</v>
      </c>
      <c r="Y30">
        <f t="shared" si="12"/>
        <v>17.400193123340433</v>
      </c>
      <c r="Z30">
        <f t="shared" si="13"/>
        <v>17.400193123340433</v>
      </c>
      <c r="AA30">
        <f t="shared" si="14"/>
        <v>1.994430899443093</v>
      </c>
      <c r="AB30">
        <f t="shared" si="15"/>
        <v>66.910071571966753</v>
      </c>
      <c r="AC30">
        <f t="shared" si="16"/>
        <v>1.3485271545071198</v>
      </c>
      <c r="AD30">
        <f t="shared" si="17"/>
        <v>2.0154322403566383</v>
      </c>
      <c r="AE30">
        <f t="shared" si="18"/>
        <v>0.64590374493597325</v>
      </c>
      <c r="AF30">
        <f t="shared" si="19"/>
        <v>-52.233497056810371</v>
      </c>
      <c r="AG30">
        <f t="shared" si="20"/>
        <v>29.808388999324549</v>
      </c>
      <c r="AH30">
        <f t="shared" si="21"/>
        <v>1.7523622741260747</v>
      </c>
      <c r="AI30">
        <f t="shared" si="22"/>
        <v>-1.50155502148408E-3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55618.528754268438</v>
      </c>
      <c r="AO30">
        <f t="shared" si="26"/>
        <v>124.988</v>
      </c>
      <c r="AP30">
        <f t="shared" si="27"/>
        <v>105.36461400432034</v>
      </c>
      <c r="AQ30">
        <f t="shared" si="28"/>
        <v>0.84299783982718612</v>
      </c>
      <c r="AR30">
        <f t="shared" si="29"/>
        <v>0.1653858308664693</v>
      </c>
      <c r="AS30">
        <v>1689205293.0999999</v>
      </c>
      <c r="AT30">
        <v>400.09899999999999</v>
      </c>
      <c r="AU30">
        <v>401.56599999999997</v>
      </c>
      <c r="AV30">
        <v>13.2254</v>
      </c>
      <c r="AW30">
        <v>12.3569</v>
      </c>
      <c r="AX30">
        <v>401.166</v>
      </c>
      <c r="AY30">
        <v>13.169600000000001</v>
      </c>
      <c r="AZ30">
        <v>600.06200000000001</v>
      </c>
      <c r="BA30">
        <v>101.86499999999999</v>
      </c>
      <c r="BB30">
        <v>9.9942799999999998E-2</v>
      </c>
      <c r="BC30">
        <v>17.566099999999999</v>
      </c>
      <c r="BD30">
        <v>17.071999999999999</v>
      </c>
      <c r="BE30">
        <v>999.9</v>
      </c>
      <c r="BF30">
        <v>0</v>
      </c>
      <c r="BG30">
        <v>0</v>
      </c>
      <c r="BH30">
        <v>10001.200000000001</v>
      </c>
      <c r="BI30">
        <v>0</v>
      </c>
      <c r="BJ30">
        <v>0.52912700000000001</v>
      </c>
      <c r="BK30">
        <v>-1.46774</v>
      </c>
      <c r="BL30">
        <v>405.46100000000001</v>
      </c>
      <c r="BM30">
        <v>406.59</v>
      </c>
      <c r="BN30">
        <v>0.86845099999999997</v>
      </c>
      <c r="BO30">
        <v>401.56599999999997</v>
      </c>
      <c r="BP30">
        <v>12.3569</v>
      </c>
      <c r="BQ30">
        <v>1.34721</v>
      </c>
      <c r="BR30">
        <v>1.25874</v>
      </c>
      <c r="BS30">
        <v>11.3361</v>
      </c>
      <c r="BT30">
        <v>10.315099999999999</v>
      </c>
      <c r="BU30">
        <v>124.988</v>
      </c>
      <c r="BV30">
        <v>0.900065</v>
      </c>
      <c r="BW30">
        <v>9.9935099999999999E-2</v>
      </c>
      <c r="BX30">
        <v>0</v>
      </c>
      <c r="BY30">
        <v>2.5489999999999999</v>
      </c>
      <c r="BZ30">
        <v>0</v>
      </c>
      <c r="CA30">
        <v>335.69900000000001</v>
      </c>
      <c r="CB30">
        <v>1194.32</v>
      </c>
      <c r="CC30">
        <v>31.5</v>
      </c>
      <c r="CD30">
        <v>35.686999999999998</v>
      </c>
      <c r="CE30">
        <v>34.311999999999998</v>
      </c>
      <c r="CF30">
        <v>34</v>
      </c>
      <c r="CG30">
        <v>31.937000000000001</v>
      </c>
      <c r="CH30">
        <v>112.5</v>
      </c>
      <c r="CI30">
        <v>12.49</v>
      </c>
      <c r="CJ30">
        <v>0</v>
      </c>
      <c r="CK30">
        <v>1689205294.7</v>
      </c>
      <c r="CL30">
        <v>0</v>
      </c>
      <c r="CM30">
        <v>1689204379.0999999</v>
      </c>
      <c r="CN30" t="s">
        <v>356</v>
      </c>
      <c r="CO30">
        <v>1689204379.0999999</v>
      </c>
      <c r="CP30">
        <v>1689204371.0999999</v>
      </c>
      <c r="CQ30">
        <v>42</v>
      </c>
      <c r="CR30">
        <v>0.255</v>
      </c>
      <c r="CS30">
        <v>1E-3</v>
      </c>
      <c r="CT30">
        <v>-1.0680000000000001</v>
      </c>
      <c r="CU30">
        <v>5.6000000000000001E-2</v>
      </c>
      <c r="CV30">
        <v>408</v>
      </c>
      <c r="CW30">
        <v>12</v>
      </c>
      <c r="CX30">
        <v>0.21</v>
      </c>
      <c r="CY30">
        <v>0.05</v>
      </c>
      <c r="CZ30">
        <v>1.9041558142464701</v>
      </c>
      <c r="DA30">
        <v>2.7369927495912601E-2</v>
      </c>
      <c r="DB30">
        <v>7.1196528372744899E-2</v>
      </c>
      <c r="DC30">
        <v>1</v>
      </c>
      <c r="DD30">
        <v>401.66579999999999</v>
      </c>
      <c r="DE30">
        <v>0.128030075187158</v>
      </c>
      <c r="DF30">
        <v>5.0878875773746002E-2</v>
      </c>
      <c r="DG30">
        <v>-1</v>
      </c>
      <c r="DH30">
        <v>124.9983</v>
      </c>
      <c r="DI30">
        <v>1.5949213428925399E-2</v>
      </c>
      <c r="DJ30">
        <v>1.6700598791662E-2</v>
      </c>
      <c r="DK30">
        <v>1</v>
      </c>
      <c r="DL30">
        <v>2</v>
      </c>
      <c r="DM30">
        <v>2</v>
      </c>
      <c r="DN30" t="s">
        <v>357</v>
      </c>
      <c r="DO30">
        <v>3.1612200000000001</v>
      </c>
      <c r="DP30">
        <v>2.8342800000000001</v>
      </c>
      <c r="DQ30">
        <v>9.6994800000000006E-2</v>
      </c>
      <c r="DR30">
        <v>9.7407199999999999E-2</v>
      </c>
      <c r="DS30">
        <v>7.9654799999999998E-2</v>
      </c>
      <c r="DT30">
        <v>7.6430799999999993E-2</v>
      </c>
      <c r="DU30">
        <v>28866.1</v>
      </c>
      <c r="DV30">
        <v>30483.7</v>
      </c>
      <c r="DW30">
        <v>29676</v>
      </c>
      <c r="DX30">
        <v>31462.5</v>
      </c>
      <c r="DY30">
        <v>35747.300000000003</v>
      </c>
      <c r="DZ30">
        <v>38117.1</v>
      </c>
      <c r="EA30">
        <v>40688</v>
      </c>
      <c r="EB30">
        <v>43679.7</v>
      </c>
      <c r="EC30">
        <v>2.3357999999999999</v>
      </c>
      <c r="ED30">
        <v>1.97418</v>
      </c>
      <c r="EE30">
        <v>0.12622</v>
      </c>
      <c r="EF30">
        <v>0</v>
      </c>
      <c r="EG30">
        <v>14.97</v>
      </c>
      <c r="EH30">
        <v>999.9</v>
      </c>
      <c r="EI30">
        <v>63.039000000000001</v>
      </c>
      <c r="EJ30">
        <v>17.571999999999999</v>
      </c>
      <c r="EK30">
        <v>12.476800000000001</v>
      </c>
      <c r="EL30">
        <v>61.662700000000001</v>
      </c>
      <c r="EM30">
        <v>25.833300000000001</v>
      </c>
      <c r="EN30">
        <v>1</v>
      </c>
      <c r="EO30">
        <v>-0.57240899999999995</v>
      </c>
      <c r="EP30">
        <v>-0.29342600000000002</v>
      </c>
      <c r="EQ30">
        <v>20.300899999999999</v>
      </c>
      <c r="ER30">
        <v>5.2438000000000002</v>
      </c>
      <c r="ES30">
        <v>11.8302</v>
      </c>
      <c r="ET30">
        <v>4.9835500000000001</v>
      </c>
      <c r="EU30">
        <v>3.2989999999999999</v>
      </c>
      <c r="EV30">
        <v>2272.3000000000002</v>
      </c>
      <c r="EW30">
        <v>124.3</v>
      </c>
      <c r="EX30">
        <v>1224.2</v>
      </c>
      <c r="EY30">
        <v>19.399999999999999</v>
      </c>
      <c r="EZ30">
        <v>1.8730199999999999</v>
      </c>
      <c r="FA30">
        <v>1.87866</v>
      </c>
      <c r="FB30">
        <v>1.879</v>
      </c>
      <c r="FC30">
        <v>1.87958</v>
      </c>
      <c r="FD30">
        <v>1.8772899999999999</v>
      </c>
      <c r="FE30">
        <v>1.87656</v>
      </c>
      <c r="FF30">
        <v>1.8771</v>
      </c>
      <c r="FG30">
        <v>1.87469</v>
      </c>
      <c r="FH30">
        <v>0</v>
      </c>
      <c r="FI30">
        <v>0</v>
      </c>
      <c r="FJ30">
        <v>0</v>
      </c>
      <c r="FK30">
        <v>0</v>
      </c>
      <c r="FL30" t="s">
        <v>358</v>
      </c>
      <c r="FM30" t="s">
        <v>359</v>
      </c>
      <c r="FN30" t="s">
        <v>360</v>
      </c>
      <c r="FO30" t="s">
        <v>360</v>
      </c>
      <c r="FP30" t="s">
        <v>360</v>
      </c>
      <c r="FQ30" t="s">
        <v>360</v>
      </c>
      <c r="FR30">
        <v>0</v>
      </c>
      <c r="FS30">
        <v>100</v>
      </c>
      <c r="FT30">
        <v>100</v>
      </c>
      <c r="FU30">
        <v>-1.0669999999999999</v>
      </c>
      <c r="FV30">
        <v>5.5800000000000002E-2</v>
      </c>
      <c r="FW30">
        <v>-1.0690819278866801</v>
      </c>
      <c r="FX30">
        <v>1.4527828764109799E-4</v>
      </c>
      <c r="FY30">
        <v>-4.3579519040863002E-7</v>
      </c>
      <c r="FZ30">
        <v>2.0799061152897499E-10</v>
      </c>
      <c r="GA30">
        <v>5.5779999999998602E-2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15.2</v>
      </c>
      <c r="GJ30">
        <v>15.4</v>
      </c>
      <c r="GK30">
        <v>1.02173</v>
      </c>
      <c r="GL30">
        <v>2.4841299999999999</v>
      </c>
      <c r="GM30">
        <v>1.54541</v>
      </c>
      <c r="GN30">
        <v>2.3022499999999999</v>
      </c>
      <c r="GO30">
        <v>1.5979000000000001</v>
      </c>
      <c r="GP30">
        <v>2.3925800000000002</v>
      </c>
      <c r="GQ30">
        <v>20.917200000000001</v>
      </c>
      <c r="GR30">
        <v>13.9657</v>
      </c>
      <c r="GS30">
        <v>18</v>
      </c>
      <c r="GT30">
        <v>640.95399999999995</v>
      </c>
      <c r="GU30">
        <v>442.90100000000001</v>
      </c>
      <c r="GV30">
        <v>16.999400000000001</v>
      </c>
      <c r="GW30">
        <v>19.002300000000002</v>
      </c>
      <c r="GX30">
        <v>30.0001</v>
      </c>
      <c r="GY30">
        <v>19.347999999999999</v>
      </c>
      <c r="GZ30">
        <v>19.32</v>
      </c>
      <c r="HA30">
        <v>20.5137</v>
      </c>
      <c r="HB30">
        <v>-30</v>
      </c>
      <c r="HC30">
        <v>-30</v>
      </c>
      <c r="HD30">
        <v>17</v>
      </c>
      <c r="HE30">
        <v>401.584</v>
      </c>
      <c r="HF30">
        <v>0</v>
      </c>
      <c r="HG30">
        <v>100.97499999999999</v>
      </c>
      <c r="HH30">
        <v>101.2</v>
      </c>
    </row>
    <row r="31" spans="1:216" x14ac:dyDescent="0.2">
      <c r="A31">
        <v>13</v>
      </c>
      <c r="B31">
        <v>1689205354.0999999</v>
      </c>
      <c r="C31">
        <v>732</v>
      </c>
      <c r="D31" t="s">
        <v>383</v>
      </c>
      <c r="E31" t="s">
        <v>384</v>
      </c>
      <c r="F31" t="s">
        <v>350</v>
      </c>
      <c r="G31" t="s">
        <v>351</v>
      </c>
      <c r="H31" t="s">
        <v>352</v>
      </c>
      <c r="I31" t="s">
        <v>353</v>
      </c>
      <c r="J31" t="s">
        <v>354</v>
      </c>
      <c r="K31" t="s">
        <v>355</v>
      </c>
      <c r="L31">
        <v>1689205354.0999999</v>
      </c>
      <c r="M31">
        <f t="shared" si="0"/>
        <v>1.1355437075604592E-3</v>
      </c>
      <c r="N31">
        <f t="shared" si="1"/>
        <v>1.1355437075604591</v>
      </c>
      <c r="O31">
        <f t="shared" si="2"/>
        <v>1.2441943028577183</v>
      </c>
      <c r="P31">
        <f t="shared" si="3"/>
        <v>400.06099999999998</v>
      </c>
      <c r="Q31">
        <f t="shared" si="4"/>
        <v>385.108251255754</v>
      </c>
      <c r="R31">
        <f t="shared" si="5"/>
        <v>39.267122159921044</v>
      </c>
      <c r="S31">
        <f t="shared" si="6"/>
        <v>40.791762075197703</v>
      </c>
      <c r="T31">
        <f t="shared" si="7"/>
        <v>0.18561035907401283</v>
      </c>
      <c r="U31">
        <f t="shared" si="8"/>
        <v>3.3368874944086104</v>
      </c>
      <c r="V31">
        <f t="shared" si="9"/>
        <v>0.18005956240862372</v>
      </c>
      <c r="W31">
        <f t="shared" si="10"/>
        <v>0.11302211607245576</v>
      </c>
      <c r="X31">
        <f t="shared" si="11"/>
        <v>16.501407105378906</v>
      </c>
      <c r="Y31">
        <f t="shared" si="12"/>
        <v>17.360116580937021</v>
      </c>
      <c r="Z31">
        <f t="shared" si="13"/>
        <v>17.360116580937021</v>
      </c>
      <c r="AA31">
        <f t="shared" si="14"/>
        <v>1.9893866951111099</v>
      </c>
      <c r="AB31">
        <f t="shared" si="15"/>
        <v>67.452026538185066</v>
      </c>
      <c r="AC31">
        <f t="shared" si="16"/>
        <v>1.3569044024988903</v>
      </c>
      <c r="AD31">
        <f t="shared" si="17"/>
        <v>2.0116584662296799</v>
      </c>
      <c r="AE31">
        <f t="shared" si="18"/>
        <v>0.63248229261221955</v>
      </c>
      <c r="AF31">
        <f t="shared" si="19"/>
        <v>-50.077477503416247</v>
      </c>
      <c r="AG31">
        <f t="shared" si="20"/>
        <v>31.713083634898087</v>
      </c>
      <c r="AH31">
        <f t="shared" si="21"/>
        <v>1.8612918936528513</v>
      </c>
      <c r="AI31">
        <f t="shared" si="22"/>
        <v>-1.6948694864034053E-3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55730.321490683345</v>
      </c>
      <c r="AO31">
        <f t="shared" si="26"/>
        <v>99.767799999999994</v>
      </c>
      <c r="AP31">
        <f t="shared" si="27"/>
        <v>84.104675432838803</v>
      </c>
      <c r="AQ31">
        <f t="shared" si="28"/>
        <v>0.8430042101042502</v>
      </c>
      <c r="AR31">
        <f t="shared" si="29"/>
        <v>0.16539812550120286</v>
      </c>
      <c r="AS31">
        <v>1689205354.0999999</v>
      </c>
      <c r="AT31">
        <v>400.06099999999998</v>
      </c>
      <c r="AU31">
        <v>401.32299999999998</v>
      </c>
      <c r="AV31">
        <v>13.307700000000001</v>
      </c>
      <c r="AW31">
        <v>12.475199999999999</v>
      </c>
      <c r="AX31">
        <v>401.12799999999999</v>
      </c>
      <c r="AY31">
        <v>13.251899999999999</v>
      </c>
      <c r="AZ31">
        <v>600.12099999999998</v>
      </c>
      <c r="BA31">
        <v>101.864</v>
      </c>
      <c r="BB31">
        <v>9.9855700000000006E-2</v>
      </c>
      <c r="BC31">
        <v>17.5364</v>
      </c>
      <c r="BD31">
        <v>17.050799999999999</v>
      </c>
      <c r="BE31">
        <v>999.9</v>
      </c>
      <c r="BF31">
        <v>0</v>
      </c>
      <c r="BG31">
        <v>0</v>
      </c>
      <c r="BH31">
        <v>10021.200000000001</v>
      </c>
      <c r="BI31">
        <v>0</v>
      </c>
      <c r="BJ31">
        <v>0.58203899999999997</v>
      </c>
      <c r="BK31">
        <v>-1.2618100000000001</v>
      </c>
      <c r="BL31">
        <v>405.45699999999999</v>
      </c>
      <c r="BM31">
        <v>406.39299999999997</v>
      </c>
      <c r="BN31">
        <v>0.83249200000000001</v>
      </c>
      <c r="BO31">
        <v>401.32299999999998</v>
      </c>
      <c r="BP31">
        <v>12.475199999999999</v>
      </c>
      <c r="BQ31">
        <v>1.35558</v>
      </c>
      <c r="BR31">
        <v>1.27078</v>
      </c>
      <c r="BS31">
        <v>11.429600000000001</v>
      </c>
      <c r="BT31">
        <v>10.457599999999999</v>
      </c>
      <c r="BU31">
        <v>99.767799999999994</v>
      </c>
      <c r="BV31">
        <v>0.89983900000000006</v>
      </c>
      <c r="BW31">
        <v>0.100161</v>
      </c>
      <c r="BX31">
        <v>0</v>
      </c>
      <c r="BY31">
        <v>2.6055999999999999</v>
      </c>
      <c r="BZ31">
        <v>0</v>
      </c>
      <c r="CA31">
        <v>299.23500000000001</v>
      </c>
      <c r="CB31">
        <v>953.28200000000004</v>
      </c>
      <c r="CC31">
        <v>31.062000000000001</v>
      </c>
      <c r="CD31">
        <v>35.436999999999998</v>
      </c>
      <c r="CE31">
        <v>34.061999999999998</v>
      </c>
      <c r="CF31">
        <v>33.75</v>
      </c>
      <c r="CG31">
        <v>31.562000000000001</v>
      </c>
      <c r="CH31">
        <v>89.77</v>
      </c>
      <c r="CI31">
        <v>9.99</v>
      </c>
      <c r="CJ31">
        <v>0</v>
      </c>
      <c r="CK31">
        <v>1689205355.3</v>
      </c>
      <c r="CL31">
        <v>0</v>
      </c>
      <c r="CM31">
        <v>1689204379.0999999</v>
      </c>
      <c r="CN31" t="s">
        <v>356</v>
      </c>
      <c r="CO31">
        <v>1689204379.0999999</v>
      </c>
      <c r="CP31">
        <v>1689204371.0999999</v>
      </c>
      <c r="CQ31">
        <v>42</v>
      </c>
      <c r="CR31">
        <v>0.255</v>
      </c>
      <c r="CS31">
        <v>1E-3</v>
      </c>
      <c r="CT31">
        <v>-1.0680000000000001</v>
      </c>
      <c r="CU31">
        <v>5.6000000000000001E-2</v>
      </c>
      <c r="CV31">
        <v>408</v>
      </c>
      <c r="CW31">
        <v>12</v>
      </c>
      <c r="CX31">
        <v>0.21</v>
      </c>
      <c r="CY31">
        <v>0.05</v>
      </c>
      <c r="CZ31">
        <v>1.45589846282647</v>
      </c>
      <c r="DA31">
        <v>-0.15401184512038801</v>
      </c>
      <c r="DB31">
        <v>4.5893198114822502E-2</v>
      </c>
      <c r="DC31">
        <v>1</v>
      </c>
      <c r="DD31">
        <v>401.31704761904803</v>
      </c>
      <c r="DE31">
        <v>-6.7012987013796302E-3</v>
      </c>
      <c r="DF31">
        <v>2.2927372267508499E-2</v>
      </c>
      <c r="DG31">
        <v>-1</v>
      </c>
      <c r="DH31">
        <v>100.003895238095</v>
      </c>
      <c r="DI31">
        <v>-0.57586862077188095</v>
      </c>
      <c r="DJ31">
        <v>0.13010843637297001</v>
      </c>
      <c r="DK31">
        <v>1</v>
      </c>
      <c r="DL31">
        <v>2</v>
      </c>
      <c r="DM31">
        <v>2</v>
      </c>
      <c r="DN31" t="s">
        <v>357</v>
      </c>
      <c r="DO31">
        <v>3.16134</v>
      </c>
      <c r="DP31">
        <v>2.8343600000000002</v>
      </c>
      <c r="DQ31">
        <v>9.6983799999999995E-2</v>
      </c>
      <c r="DR31">
        <v>9.7358600000000003E-2</v>
      </c>
      <c r="DS31">
        <v>8.00289E-2</v>
      </c>
      <c r="DT31">
        <v>7.6977699999999996E-2</v>
      </c>
      <c r="DU31">
        <v>28865.599999999999</v>
      </c>
      <c r="DV31">
        <v>30484.799999999999</v>
      </c>
      <c r="DW31">
        <v>29675.200000000001</v>
      </c>
      <c r="DX31">
        <v>31462.1</v>
      </c>
      <c r="DY31">
        <v>35731.5</v>
      </c>
      <c r="DZ31">
        <v>38092.800000000003</v>
      </c>
      <c r="EA31">
        <v>40687</v>
      </c>
      <c r="EB31">
        <v>43678.2</v>
      </c>
      <c r="EC31">
        <v>2.3355299999999999</v>
      </c>
      <c r="ED31">
        <v>1.9741200000000001</v>
      </c>
      <c r="EE31">
        <v>0.125304</v>
      </c>
      <c r="EF31">
        <v>0</v>
      </c>
      <c r="EG31">
        <v>14.964</v>
      </c>
      <c r="EH31">
        <v>999.9</v>
      </c>
      <c r="EI31">
        <v>63.088000000000001</v>
      </c>
      <c r="EJ31">
        <v>17.571999999999999</v>
      </c>
      <c r="EK31">
        <v>12.4863</v>
      </c>
      <c r="EL31">
        <v>61.442700000000002</v>
      </c>
      <c r="EM31">
        <v>25.320499999999999</v>
      </c>
      <c r="EN31">
        <v>1</v>
      </c>
      <c r="EO31">
        <v>-0.57119900000000001</v>
      </c>
      <c r="EP31">
        <v>-0.306672</v>
      </c>
      <c r="EQ31">
        <v>20.301300000000001</v>
      </c>
      <c r="ER31">
        <v>5.2467899999999998</v>
      </c>
      <c r="ES31">
        <v>11.8302</v>
      </c>
      <c r="ET31">
        <v>4.9835500000000001</v>
      </c>
      <c r="EU31">
        <v>3.2989999999999999</v>
      </c>
      <c r="EV31">
        <v>2272.3000000000002</v>
      </c>
      <c r="EW31">
        <v>124.3</v>
      </c>
      <c r="EX31">
        <v>1225.5</v>
      </c>
      <c r="EY31">
        <v>19.399999999999999</v>
      </c>
      <c r="EZ31">
        <v>1.8730199999999999</v>
      </c>
      <c r="FA31">
        <v>1.8786499999999999</v>
      </c>
      <c r="FB31">
        <v>1.8789800000000001</v>
      </c>
      <c r="FC31">
        <v>1.87958</v>
      </c>
      <c r="FD31">
        <v>1.8772899999999999</v>
      </c>
      <c r="FE31">
        <v>1.8765700000000001</v>
      </c>
      <c r="FF31">
        <v>1.8771199999999999</v>
      </c>
      <c r="FG31">
        <v>1.87469</v>
      </c>
      <c r="FH31">
        <v>0</v>
      </c>
      <c r="FI31">
        <v>0</v>
      </c>
      <c r="FJ31">
        <v>0</v>
      </c>
      <c r="FK31">
        <v>0</v>
      </c>
      <c r="FL31" t="s">
        <v>358</v>
      </c>
      <c r="FM31" t="s">
        <v>359</v>
      </c>
      <c r="FN31" t="s">
        <v>360</v>
      </c>
      <c r="FO31" t="s">
        <v>360</v>
      </c>
      <c r="FP31" t="s">
        <v>360</v>
      </c>
      <c r="FQ31" t="s">
        <v>360</v>
      </c>
      <c r="FR31">
        <v>0</v>
      </c>
      <c r="FS31">
        <v>100</v>
      </c>
      <c r="FT31">
        <v>100</v>
      </c>
      <c r="FU31">
        <v>-1.0669999999999999</v>
      </c>
      <c r="FV31">
        <v>5.5800000000000002E-2</v>
      </c>
      <c r="FW31">
        <v>-1.0690819278866801</v>
      </c>
      <c r="FX31">
        <v>1.4527828764109799E-4</v>
      </c>
      <c r="FY31">
        <v>-4.3579519040863002E-7</v>
      </c>
      <c r="FZ31">
        <v>2.0799061152897499E-10</v>
      </c>
      <c r="GA31">
        <v>5.5779999999998602E-2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16.2</v>
      </c>
      <c r="GJ31">
        <v>16.399999999999999</v>
      </c>
      <c r="GK31">
        <v>1.02051</v>
      </c>
      <c r="GL31">
        <v>2.48047</v>
      </c>
      <c r="GM31">
        <v>1.54541</v>
      </c>
      <c r="GN31">
        <v>2.3022499999999999</v>
      </c>
      <c r="GO31">
        <v>1.5979000000000001</v>
      </c>
      <c r="GP31">
        <v>2.4121100000000002</v>
      </c>
      <c r="GQ31">
        <v>20.9373</v>
      </c>
      <c r="GR31">
        <v>13.9657</v>
      </c>
      <c r="GS31">
        <v>18</v>
      </c>
      <c r="GT31">
        <v>640.976</v>
      </c>
      <c r="GU31">
        <v>443.03</v>
      </c>
      <c r="GV31">
        <v>16.9999</v>
      </c>
      <c r="GW31">
        <v>19.016999999999999</v>
      </c>
      <c r="GX31">
        <v>30.0001</v>
      </c>
      <c r="GY31">
        <v>19.364599999999999</v>
      </c>
      <c r="GZ31">
        <v>19.3367</v>
      </c>
      <c r="HA31">
        <v>20.497</v>
      </c>
      <c r="HB31">
        <v>-30</v>
      </c>
      <c r="HC31">
        <v>-30</v>
      </c>
      <c r="HD31">
        <v>17</v>
      </c>
      <c r="HE31">
        <v>401.24700000000001</v>
      </c>
      <c r="HF31">
        <v>0</v>
      </c>
      <c r="HG31">
        <v>100.973</v>
      </c>
      <c r="HH31">
        <v>101.19799999999999</v>
      </c>
    </row>
    <row r="32" spans="1:216" x14ac:dyDescent="0.2">
      <c r="A32">
        <v>14</v>
      </c>
      <c r="B32">
        <v>1689205415.0999999</v>
      </c>
      <c r="C32">
        <v>793</v>
      </c>
      <c r="D32" t="s">
        <v>385</v>
      </c>
      <c r="E32" t="s">
        <v>386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>
        <v>1689205415.0999999</v>
      </c>
      <c r="M32">
        <f t="shared" si="0"/>
        <v>1.1493224205933897E-3</v>
      </c>
      <c r="N32">
        <f t="shared" si="1"/>
        <v>1.1493224205933896</v>
      </c>
      <c r="O32">
        <f t="shared" si="2"/>
        <v>0.85511068407433322</v>
      </c>
      <c r="P32">
        <f t="shared" si="3"/>
        <v>399.99799999999999</v>
      </c>
      <c r="Q32">
        <f t="shared" si="4"/>
        <v>388.77334799194182</v>
      </c>
      <c r="R32">
        <f t="shared" si="5"/>
        <v>39.640540812690681</v>
      </c>
      <c r="S32">
        <f t="shared" si="6"/>
        <v>40.785041273773999</v>
      </c>
      <c r="T32">
        <f t="shared" si="7"/>
        <v>0.19159389246609809</v>
      </c>
      <c r="U32">
        <f t="shared" si="8"/>
        <v>3.3310096905290454</v>
      </c>
      <c r="V32">
        <f t="shared" si="9"/>
        <v>0.18567549727174806</v>
      </c>
      <c r="W32">
        <f t="shared" si="10"/>
        <v>0.11656370109464873</v>
      </c>
      <c r="X32">
        <f t="shared" si="11"/>
        <v>12.385784308225398</v>
      </c>
      <c r="Y32">
        <f t="shared" si="12"/>
        <v>17.312480468252488</v>
      </c>
      <c r="Z32">
        <f t="shared" si="13"/>
        <v>17.312480468252488</v>
      </c>
      <c r="AA32">
        <f t="shared" si="14"/>
        <v>1.9834055751087121</v>
      </c>
      <c r="AB32">
        <f t="shared" si="15"/>
        <v>67.832146374776769</v>
      </c>
      <c r="AC32">
        <f t="shared" si="16"/>
        <v>1.3626146495093998</v>
      </c>
      <c r="AD32">
        <f t="shared" si="17"/>
        <v>2.0088036754444865</v>
      </c>
      <c r="AE32">
        <f t="shared" si="18"/>
        <v>0.62079092559931226</v>
      </c>
      <c r="AF32">
        <f t="shared" si="19"/>
        <v>-50.685118748168485</v>
      </c>
      <c r="AG32">
        <f t="shared" si="20"/>
        <v>36.171200377824363</v>
      </c>
      <c r="AH32">
        <f t="shared" si="21"/>
        <v>2.1259218632862584</v>
      </c>
      <c r="AI32">
        <f t="shared" si="22"/>
        <v>-2.2121988324670383E-3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55587.683253211377</v>
      </c>
      <c r="AO32">
        <f t="shared" si="26"/>
        <v>74.884500000000003</v>
      </c>
      <c r="AP32">
        <f t="shared" si="27"/>
        <v>63.127963475764453</v>
      </c>
      <c r="AQ32">
        <f t="shared" si="28"/>
        <v>0.84300440646281205</v>
      </c>
      <c r="AR32">
        <f t="shared" si="29"/>
        <v>0.1653985044732274</v>
      </c>
      <c r="AS32">
        <v>1689205415.0999999</v>
      </c>
      <c r="AT32">
        <v>399.99799999999999</v>
      </c>
      <c r="AU32">
        <v>400.97500000000002</v>
      </c>
      <c r="AV32">
        <v>13.363799999999999</v>
      </c>
      <c r="AW32">
        <v>12.5212</v>
      </c>
      <c r="AX32">
        <v>401.06599999999997</v>
      </c>
      <c r="AY32">
        <v>13.308</v>
      </c>
      <c r="AZ32">
        <v>600.08799999999997</v>
      </c>
      <c r="BA32">
        <v>101.863</v>
      </c>
      <c r="BB32">
        <v>0.10011299999999999</v>
      </c>
      <c r="BC32">
        <v>17.5139</v>
      </c>
      <c r="BD32">
        <v>17.037299999999998</v>
      </c>
      <c r="BE32">
        <v>999.9</v>
      </c>
      <c r="BF32">
        <v>0</v>
      </c>
      <c r="BG32">
        <v>0</v>
      </c>
      <c r="BH32">
        <v>9993.75</v>
      </c>
      <c r="BI32">
        <v>0</v>
      </c>
      <c r="BJ32">
        <v>0.52912700000000001</v>
      </c>
      <c r="BK32">
        <v>-0.977051</v>
      </c>
      <c r="BL32">
        <v>405.416</v>
      </c>
      <c r="BM32">
        <v>406.06</v>
      </c>
      <c r="BN32">
        <v>0.84257700000000002</v>
      </c>
      <c r="BO32">
        <v>400.97500000000002</v>
      </c>
      <c r="BP32">
        <v>12.5212</v>
      </c>
      <c r="BQ32">
        <v>1.36127</v>
      </c>
      <c r="BR32">
        <v>1.27545</v>
      </c>
      <c r="BS32">
        <v>11.493</v>
      </c>
      <c r="BT32">
        <v>10.512600000000001</v>
      </c>
      <c r="BU32">
        <v>74.884500000000003</v>
      </c>
      <c r="BV32">
        <v>0.89987899999999998</v>
      </c>
      <c r="BW32">
        <v>0.100121</v>
      </c>
      <c r="BX32">
        <v>0</v>
      </c>
      <c r="BY32">
        <v>2.5779000000000001</v>
      </c>
      <c r="BZ32">
        <v>0</v>
      </c>
      <c r="CA32">
        <v>252.02</v>
      </c>
      <c r="CB32">
        <v>715.529</v>
      </c>
      <c r="CC32">
        <v>30.687000000000001</v>
      </c>
      <c r="CD32">
        <v>35.186999999999998</v>
      </c>
      <c r="CE32">
        <v>33.625</v>
      </c>
      <c r="CF32">
        <v>33.561999999999998</v>
      </c>
      <c r="CG32">
        <v>31.25</v>
      </c>
      <c r="CH32">
        <v>67.39</v>
      </c>
      <c r="CI32">
        <v>7.5</v>
      </c>
      <c r="CJ32">
        <v>0</v>
      </c>
      <c r="CK32">
        <v>1689205416.5</v>
      </c>
      <c r="CL32">
        <v>0</v>
      </c>
      <c r="CM32">
        <v>1689204379.0999999</v>
      </c>
      <c r="CN32" t="s">
        <v>356</v>
      </c>
      <c r="CO32">
        <v>1689204379.0999999</v>
      </c>
      <c r="CP32">
        <v>1689204371.0999999</v>
      </c>
      <c r="CQ32">
        <v>42</v>
      </c>
      <c r="CR32">
        <v>0.255</v>
      </c>
      <c r="CS32">
        <v>1E-3</v>
      </c>
      <c r="CT32">
        <v>-1.0680000000000001</v>
      </c>
      <c r="CU32">
        <v>5.6000000000000001E-2</v>
      </c>
      <c r="CV32">
        <v>408</v>
      </c>
      <c r="CW32">
        <v>12</v>
      </c>
      <c r="CX32">
        <v>0.21</v>
      </c>
      <c r="CY32">
        <v>0.05</v>
      </c>
      <c r="CZ32">
        <v>0.88017318051223503</v>
      </c>
      <c r="DA32">
        <v>7.9518915523692404E-2</v>
      </c>
      <c r="DB32">
        <v>3.5248168309705598E-2</v>
      </c>
      <c r="DC32">
        <v>1</v>
      </c>
      <c r="DD32">
        <v>400.96619047618998</v>
      </c>
      <c r="DE32">
        <v>-1.9090909090313499E-2</v>
      </c>
      <c r="DF32">
        <v>3.9830138203336599E-2</v>
      </c>
      <c r="DG32">
        <v>-1</v>
      </c>
      <c r="DH32">
        <v>75.021895000000001</v>
      </c>
      <c r="DI32">
        <v>-6.33257952220624E-2</v>
      </c>
      <c r="DJ32">
        <v>0.15042630247067801</v>
      </c>
      <c r="DK32">
        <v>1</v>
      </c>
      <c r="DL32">
        <v>2</v>
      </c>
      <c r="DM32">
        <v>2</v>
      </c>
      <c r="DN32" t="s">
        <v>357</v>
      </c>
      <c r="DO32">
        <v>3.16126</v>
      </c>
      <c r="DP32">
        <v>2.8343799999999999</v>
      </c>
      <c r="DQ32">
        <v>9.6966700000000003E-2</v>
      </c>
      <c r="DR32">
        <v>9.7288700000000006E-2</v>
      </c>
      <c r="DS32">
        <v>8.0281000000000005E-2</v>
      </c>
      <c r="DT32">
        <v>7.7186299999999999E-2</v>
      </c>
      <c r="DU32">
        <v>28865.599999999999</v>
      </c>
      <c r="DV32">
        <v>30485.5</v>
      </c>
      <c r="DW32">
        <v>29674.7</v>
      </c>
      <c r="DX32">
        <v>31460.400000000001</v>
      </c>
      <c r="DY32">
        <v>35720.300000000003</v>
      </c>
      <c r="DZ32">
        <v>38081.800000000003</v>
      </c>
      <c r="EA32">
        <v>40685.599999999999</v>
      </c>
      <c r="EB32">
        <v>43675.7</v>
      </c>
      <c r="EC32">
        <v>2.3351799999999998</v>
      </c>
      <c r="ED32">
        <v>1.9737499999999999</v>
      </c>
      <c r="EE32">
        <v>0.123296</v>
      </c>
      <c r="EF32">
        <v>0</v>
      </c>
      <c r="EG32">
        <v>14.984</v>
      </c>
      <c r="EH32">
        <v>999.9</v>
      </c>
      <c r="EI32">
        <v>63.112000000000002</v>
      </c>
      <c r="EJ32">
        <v>17.571999999999999</v>
      </c>
      <c r="EK32">
        <v>12.492100000000001</v>
      </c>
      <c r="EL32">
        <v>61.672699999999999</v>
      </c>
      <c r="EM32">
        <v>25.673100000000002</v>
      </c>
      <c r="EN32">
        <v>1</v>
      </c>
      <c r="EO32">
        <v>-0.56966499999999998</v>
      </c>
      <c r="EP32">
        <v>-0.30242400000000003</v>
      </c>
      <c r="EQ32">
        <v>20.301300000000001</v>
      </c>
      <c r="ER32">
        <v>5.2448399999999999</v>
      </c>
      <c r="ES32">
        <v>11.8302</v>
      </c>
      <c r="ET32">
        <v>4.9827000000000004</v>
      </c>
      <c r="EU32">
        <v>3.2989999999999999</v>
      </c>
      <c r="EV32">
        <v>2272.3000000000002</v>
      </c>
      <c r="EW32">
        <v>124.3</v>
      </c>
      <c r="EX32">
        <v>1227</v>
      </c>
      <c r="EY32">
        <v>19.399999999999999</v>
      </c>
      <c r="EZ32">
        <v>1.8730199999999999</v>
      </c>
      <c r="FA32">
        <v>1.87866</v>
      </c>
      <c r="FB32">
        <v>1.8789899999999999</v>
      </c>
      <c r="FC32">
        <v>1.87958</v>
      </c>
      <c r="FD32">
        <v>1.8772899999999999</v>
      </c>
      <c r="FE32">
        <v>1.8765400000000001</v>
      </c>
      <c r="FF32">
        <v>1.87713</v>
      </c>
      <c r="FG32">
        <v>1.87469</v>
      </c>
      <c r="FH32">
        <v>0</v>
      </c>
      <c r="FI32">
        <v>0</v>
      </c>
      <c r="FJ32">
        <v>0</v>
      </c>
      <c r="FK32">
        <v>0</v>
      </c>
      <c r="FL32" t="s">
        <v>358</v>
      </c>
      <c r="FM32" t="s">
        <v>359</v>
      </c>
      <c r="FN32" t="s">
        <v>360</v>
      </c>
      <c r="FO32" t="s">
        <v>360</v>
      </c>
      <c r="FP32" t="s">
        <v>360</v>
      </c>
      <c r="FQ32" t="s">
        <v>360</v>
      </c>
      <c r="FR32">
        <v>0</v>
      </c>
      <c r="FS32">
        <v>100</v>
      </c>
      <c r="FT32">
        <v>100</v>
      </c>
      <c r="FU32">
        <v>-1.0680000000000001</v>
      </c>
      <c r="FV32">
        <v>5.5800000000000002E-2</v>
      </c>
      <c r="FW32">
        <v>-1.0690819278866801</v>
      </c>
      <c r="FX32">
        <v>1.4527828764109799E-4</v>
      </c>
      <c r="FY32">
        <v>-4.3579519040863002E-7</v>
      </c>
      <c r="FZ32">
        <v>2.0799061152897499E-10</v>
      </c>
      <c r="GA32">
        <v>5.5779999999998602E-2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17.3</v>
      </c>
      <c r="GJ32">
        <v>17.399999999999999</v>
      </c>
      <c r="GK32">
        <v>1.02051</v>
      </c>
      <c r="GL32">
        <v>2.4841299999999999</v>
      </c>
      <c r="GM32">
        <v>1.54541</v>
      </c>
      <c r="GN32">
        <v>2.3022499999999999</v>
      </c>
      <c r="GO32">
        <v>1.5979000000000001</v>
      </c>
      <c r="GP32">
        <v>2.2961399999999998</v>
      </c>
      <c r="GQ32">
        <v>20.9573</v>
      </c>
      <c r="GR32">
        <v>13.9482</v>
      </c>
      <c r="GS32">
        <v>18</v>
      </c>
      <c r="GT32">
        <v>640.97900000000004</v>
      </c>
      <c r="GU32">
        <v>442.995</v>
      </c>
      <c r="GV32">
        <v>16.9999</v>
      </c>
      <c r="GW32">
        <v>19.037500000000001</v>
      </c>
      <c r="GX32">
        <v>30.000299999999999</v>
      </c>
      <c r="GY32">
        <v>19.383800000000001</v>
      </c>
      <c r="GZ32">
        <v>19.3569</v>
      </c>
      <c r="HA32">
        <v>20.481999999999999</v>
      </c>
      <c r="HB32">
        <v>-30</v>
      </c>
      <c r="HC32">
        <v>-30</v>
      </c>
      <c r="HD32">
        <v>17</v>
      </c>
      <c r="HE32">
        <v>400.97399999999999</v>
      </c>
      <c r="HF32">
        <v>0</v>
      </c>
      <c r="HG32">
        <v>100.97</v>
      </c>
      <c r="HH32">
        <v>101.19199999999999</v>
      </c>
    </row>
    <row r="33" spans="1:216" x14ac:dyDescent="0.2">
      <c r="A33">
        <v>15</v>
      </c>
      <c r="B33">
        <v>1689205476.0999999</v>
      </c>
      <c r="C33">
        <v>854</v>
      </c>
      <c r="D33" t="s">
        <v>387</v>
      </c>
      <c r="E33" t="s">
        <v>388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>
        <v>1689205476.0999999</v>
      </c>
      <c r="M33">
        <f t="shared" si="0"/>
        <v>1.1128126887353937E-3</v>
      </c>
      <c r="N33">
        <f t="shared" si="1"/>
        <v>1.1128126887353937</v>
      </c>
      <c r="O33">
        <f t="shared" si="2"/>
        <v>0.31119896296539845</v>
      </c>
      <c r="P33">
        <f t="shared" si="3"/>
        <v>400.01600000000002</v>
      </c>
      <c r="Q33">
        <f t="shared" si="4"/>
        <v>393.45619011354358</v>
      </c>
      <c r="R33">
        <f t="shared" si="5"/>
        <v>40.117929366762716</v>
      </c>
      <c r="S33">
        <f t="shared" si="6"/>
        <v>40.786786526204807</v>
      </c>
      <c r="T33">
        <f t="shared" si="7"/>
        <v>0.18851728041345103</v>
      </c>
      <c r="U33">
        <f t="shared" si="8"/>
        <v>3.3334111603024841</v>
      </c>
      <c r="V33">
        <f t="shared" si="9"/>
        <v>0.18278836794587072</v>
      </c>
      <c r="W33">
        <f t="shared" si="10"/>
        <v>0.11474294783724387</v>
      </c>
      <c r="X33">
        <f t="shared" si="11"/>
        <v>8.2662914607683078</v>
      </c>
      <c r="Y33">
        <f t="shared" si="12"/>
        <v>17.256023936386665</v>
      </c>
      <c r="Z33">
        <f t="shared" si="13"/>
        <v>17.256023936386665</v>
      </c>
      <c r="AA33">
        <f t="shared" si="14"/>
        <v>1.9763374140361858</v>
      </c>
      <c r="AB33">
        <f t="shared" si="15"/>
        <v>68.175381866962297</v>
      </c>
      <c r="AC33">
        <f t="shared" si="16"/>
        <v>1.36576229321466</v>
      </c>
      <c r="AD33">
        <f t="shared" si="17"/>
        <v>2.003307140809</v>
      </c>
      <c r="AE33">
        <f t="shared" si="18"/>
        <v>0.61057512082152576</v>
      </c>
      <c r="AF33">
        <f t="shared" si="19"/>
        <v>-49.07503957323086</v>
      </c>
      <c r="AG33">
        <f t="shared" si="20"/>
        <v>38.543678372029945</v>
      </c>
      <c r="AH33">
        <f t="shared" si="21"/>
        <v>2.26256226988406</v>
      </c>
      <c r="AI33">
        <f t="shared" si="22"/>
        <v>-2.5074705485508275E-3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55656.014926945594</v>
      </c>
      <c r="AO33">
        <f t="shared" si="26"/>
        <v>49.979900000000001</v>
      </c>
      <c r="AP33">
        <f t="shared" si="27"/>
        <v>42.133115699879951</v>
      </c>
      <c r="AQ33">
        <f t="shared" si="28"/>
        <v>0.843001200480192</v>
      </c>
      <c r="AR33">
        <f t="shared" si="29"/>
        <v>0.1653923169267707</v>
      </c>
      <c r="AS33">
        <v>1689205476.0999999</v>
      </c>
      <c r="AT33">
        <v>400.01600000000002</v>
      </c>
      <c r="AU33">
        <v>400.57799999999997</v>
      </c>
      <c r="AV33">
        <v>13.3947</v>
      </c>
      <c r="AW33">
        <v>12.578900000000001</v>
      </c>
      <c r="AX33">
        <v>401.08300000000003</v>
      </c>
      <c r="AY33">
        <v>13.338900000000001</v>
      </c>
      <c r="AZ33">
        <v>600.09400000000005</v>
      </c>
      <c r="BA33">
        <v>101.863</v>
      </c>
      <c r="BB33">
        <v>9.9887799999999999E-2</v>
      </c>
      <c r="BC33">
        <v>17.470500000000001</v>
      </c>
      <c r="BD33">
        <v>17.0001</v>
      </c>
      <c r="BE33">
        <v>999.9</v>
      </c>
      <c r="BF33">
        <v>0</v>
      </c>
      <c r="BG33">
        <v>0</v>
      </c>
      <c r="BH33">
        <v>10005</v>
      </c>
      <c r="BI33">
        <v>0</v>
      </c>
      <c r="BJ33">
        <v>0.52251300000000001</v>
      </c>
      <c r="BK33">
        <v>-0.56259199999999998</v>
      </c>
      <c r="BL33">
        <v>405.447</v>
      </c>
      <c r="BM33">
        <v>405.68099999999998</v>
      </c>
      <c r="BN33">
        <v>0.81576700000000002</v>
      </c>
      <c r="BO33">
        <v>400.57799999999997</v>
      </c>
      <c r="BP33">
        <v>12.578900000000001</v>
      </c>
      <c r="BQ33">
        <v>1.36443</v>
      </c>
      <c r="BR33">
        <v>1.2813300000000001</v>
      </c>
      <c r="BS33">
        <v>11.528</v>
      </c>
      <c r="BT33">
        <v>10.5816</v>
      </c>
      <c r="BU33">
        <v>49.979900000000001</v>
      </c>
      <c r="BV33">
        <v>0.89993800000000002</v>
      </c>
      <c r="BW33">
        <v>0.100062</v>
      </c>
      <c r="BX33">
        <v>0</v>
      </c>
      <c r="BY33">
        <v>2.7187999999999999</v>
      </c>
      <c r="BZ33">
        <v>0</v>
      </c>
      <c r="CA33">
        <v>201.29900000000001</v>
      </c>
      <c r="CB33">
        <v>477.56799999999998</v>
      </c>
      <c r="CC33">
        <v>30.25</v>
      </c>
      <c r="CD33">
        <v>35</v>
      </c>
      <c r="CE33">
        <v>33.375</v>
      </c>
      <c r="CF33">
        <v>33.311999999999998</v>
      </c>
      <c r="CG33">
        <v>30.937000000000001</v>
      </c>
      <c r="CH33">
        <v>44.98</v>
      </c>
      <c r="CI33">
        <v>5</v>
      </c>
      <c r="CJ33">
        <v>0</v>
      </c>
      <c r="CK33">
        <v>1689205477.7</v>
      </c>
      <c r="CL33">
        <v>0</v>
      </c>
      <c r="CM33">
        <v>1689204379.0999999</v>
      </c>
      <c r="CN33" t="s">
        <v>356</v>
      </c>
      <c r="CO33">
        <v>1689204379.0999999</v>
      </c>
      <c r="CP33">
        <v>1689204371.0999999</v>
      </c>
      <c r="CQ33">
        <v>42</v>
      </c>
      <c r="CR33">
        <v>0.255</v>
      </c>
      <c r="CS33">
        <v>1E-3</v>
      </c>
      <c r="CT33">
        <v>-1.0680000000000001</v>
      </c>
      <c r="CU33">
        <v>5.6000000000000001E-2</v>
      </c>
      <c r="CV33">
        <v>408</v>
      </c>
      <c r="CW33">
        <v>12</v>
      </c>
      <c r="CX33">
        <v>0.21</v>
      </c>
      <c r="CY33">
        <v>0.05</v>
      </c>
      <c r="CZ33">
        <v>0.237936583803215</v>
      </c>
      <c r="DA33">
        <v>0.48198522254562498</v>
      </c>
      <c r="DB33">
        <v>6.0768618531959702E-2</v>
      </c>
      <c r="DC33">
        <v>1</v>
      </c>
      <c r="DD33">
        <v>400.51933333333301</v>
      </c>
      <c r="DE33">
        <v>-5.6571428571676498E-2</v>
      </c>
      <c r="DF33">
        <v>2.8092251657251498E-2</v>
      </c>
      <c r="DG33">
        <v>-1</v>
      </c>
      <c r="DH33">
        <v>49.992485000000002</v>
      </c>
      <c r="DI33">
        <v>9.9605619695492406E-2</v>
      </c>
      <c r="DJ33">
        <v>6.4731246512021307E-2</v>
      </c>
      <c r="DK33">
        <v>1</v>
      </c>
      <c r="DL33">
        <v>2</v>
      </c>
      <c r="DM33">
        <v>2</v>
      </c>
      <c r="DN33" t="s">
        <v>357</v>
      </c>
      <c r="DO33">
        <v>3.1612499999999999</v>
      </c>
      <c r="DP33">
        <v>2.8342499999999999</v>
      </c>
      <c r="DQ33">
        <v>9.6964999999999996E-2</v>
      </c>
      <c r="DR33">
        <v>9.7211099999999995E-2</v>
      </c>
      <c r="DS33">
        <v>8.0418400000000001E-2</v>
      </c>
      <c r="DT33">
        <v>7.7450099999999994E-2</v>
      </c>
      <c r="DU33">
        <v>28863.7</v>
      </c>
      <c r="DV33">
        <v>30485.3</v>
      </c>
      <c r="DW33">
        <v>29672.799999999999</v>
      </c>
      <c r="DX33">
        <v>31457.7</v>
      </c>
      <c r="DY33">
        <v>35713.1</v>
      </c>
      <c r="DZ33">
        <v>38068.199999999997</v>
      </c>
      <c r="EA33">
        <v>40683.699999999997</v>
      </c>
      <c r="EB33">
        <v>43672.7</v>
      </c>
      <c r="EC33">
        <v>2.3348300000000002</v>
      </c>
      <c r="ED33">
        <v>1.9734799999999999</v>
      </c>
      <c r="EE33">
        <v>0.121716</v>
      </c>
      <c r="EF33">
        <v>0</v>
      </c>
      <c r="EG33">
        <v>14.973000000000001</v>
      </c>
      <c r="EH33">
        <v>999.9</v>
      </c>
      <c r="EI33">
        <v>63.161000000000001</v>
      </c>
      <c r="EJ33">
        <v>17.582000000000001</v>
      </c>
      <c r="EK33">
        <v>12.509600000000001</v>
      </c>
      <c r="EL33">
        <v>61.662700000000001</v>
      </c>
      <c r="EM33">
        <v>25.2804</v>
      </c>
      <c r="EN33">
        <v>1</v>
      </c>
      <c r="EO33">
        <v>-0.567967</v>
      </c>
      <c r="EP33">
        <v>-0.30059900000000001</v>
      </c>
      <c r="EQ33">
        <v>20.301600000000001</v>
      </c>
      <c r="ER33">
        <v>5.2461900000000004</v>
      </c>
      <c r="ES33">
        <v>11.8302</v>
      </c>
      <c r="ET33">
        <v>4.9833499999999997</v>
      </c>
      <c r="EU33">
        <v>3.2989999999999999</v>
      </c>
      <c r="EV33">
        <v>2272.3000000000002</v>
      </c>
      <c r="EW33">
        <v>124.3</v>
      </c>
      <c r="EX33">
        <v>1228.2</v>
      </c>
      <c r="EY33">
        <v>19.399999999999999</v>
      </c>
      <c r="EZ33">
        <v>1.8730199999999999</v>
      </c>
      <c r="FA33">
        <v>1.8786499999999999</v>
      </c>
      <c r="FB33">
        <v>1.87897</v>
      </c>
      <c r="FC33">
        <v>1.87957</v>
      </c>
      <c r="FD33">
        <v>1.8772899999999999</v>
      </c>
      <c r="FE33">
        <v>1.8765400000000001</v>
      </c>
      <c r="FF33">
        <v>1.8771199999999999</v>
      </c>
      <c r="FG33">
        <v>1.87469</v>
      </c>
      <c r="FH33">
        <v>0</v>
      </c>
      <c r="FI33">
        <v>0</v>
      </c>
      <c r="FJ33">
        <v>0</v>
      </c>
      <c r="FK33">
        <v>0</v>
      </c>
      <c r="FL33" t="s">
        <v>358</v>
      </c>
      <c r="FM33" t="s">
        <v>359</v>
      </c>
      <c r="FN33" t="s">
        <v>360</v>
      </c>
      <c r="FO33" t="s">
        <v>360</v>
      </c>
      <c r="FP33" t="s">
        <v>360</v>
      </c>
      <c r="FQ33" t="s">
        <v>360</v>
      </c>
      <c r="FR33">
        <v>0</v>
      </c>
      <c r="FS33">
        <v>100</v>
      </c>
      <c r="FT33">
        <v>100</v>
      </c>
      <c r="FU33">
        <v>-1.0669999999999999</v>
      </c>
      <c r="FV33">
        <v>5.5800000000000002E-2</v>
      </c>
      <c r="FW33">
        <v>-1.0690819278866801</v>
      </c>
      <c r="FX33">
        <v>1.4527828764109799E-4</v>
      </c>
      <c r="FY33">
        <v>-4.3579519040863002E-7</v>
      </c>
      <c r="FZ33">
        <v>2.0799061152897499E-10</v>
      </c>
      <c r="GA33">
        <v>5.5779999999998602E-2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18.3</v>
      </c>
      <c r="GJ33">
        <v>18.399999999999999</v>
      </c>
      <c r="GK33">
        <v>1.02051</v>
      </c>
      <c r="GL33">
        <v>2.49512</v>
      </c>
      <c r="GM33">
        <v>1.54541</v>
      </c>
      <c r="GN33">
        <v>2.3022499999999999</v>
      </c>
      <c r="GO33">
        <v>1.5979000000000001</v>
      </c>
      <c r="GP33">
        <v>2.2631800000000002</v>
      </c>
      <c r="GQ33">
        <v>20.9573</v>
      </c>
      <c r="GR33">
        <v>13.9306</v>
      </c>
      <c r="GS33">
        <v>18</v>
      </c>
      <c r="GT33">
        <v>641.01599999999996</v>
      </c>
      <c r="GU33">
        <v>443.03500000000003</v>
      </c>
      <c r="GV33">
        <v>16.9998</v>
      </c>
      <c r="GW33">
        <v>19.060099999999998</v>
      </c>
      <c r="GX33">
        <v>30.000299999999999</v>
      </c>
      <c r="GY33">
        <v>19.4056</v>
      </c>
      <c r="GZ33">
        <v>19.378599999999999</v>
      </c>
      <c r="HA33">
        <v>20.4697</v>
      </c>
      <c r="HB33">
        <v>-30</v>
      </c>
      <c r="HC33">
        <v>-30</v>
      </c>
      <c r="HD33">
        <v>17</v>
      </c>
      <c r="HE33">
        <v>400.53899999999999</v>
      </c>
      <c r="HF33">
        <v>0</v>
      </c>
      <c r="HG33">
        <v>100.965</v>
      </c>
      <c r="HH33">
        <v>101.184</v>
      </c>
    </row>
    <row r="34" spans="1:216" x14ac:dyDescent="0.2">
      <c r="A34">
        <v>16</v>
      </c>
      <c r="B34">
        <v>1689205537.0999999</v>
      </c>
      <c r="C34">
        <v>915</v>
      </c>
      <c r="D34" t="s">
        <v>389</v>
      </c>
      <c r="E34" t="s">
        <v>390</v>
      </c>
      <c r="F34" t="s">
        <v>350</v>
      </c>
      <c r="G34" t="s">
        <v>351</v>
      </c>
      <c r="H34" t="s">
        <v>352</v>
      </c>
      <c r="I34" t="s">
        <v>353</v>
      </c>
      <c r="J34" t="s">
        <v>354</v>
      </c>
      <c r="K34" t="s">
        <v>355</v>
      </c>
      <c r="L34">
        <v>1689205537.0999999</v>
      </c>
      <c r="M34">
        <f t="shared" si="0"/>
        <v>1.1070817852238332E-3</v>
      </c>
      <c r="N34">
        <f t="shared" si="1"/>
        <v>1.1070817852238333</v>
      </c>
      <c r="O34">
        <f t="shared" si="2"/>
        <v>-0.15346918805365264</v>
      </c>
      <c r="P34">
        <f t="shared" si="3"/>
        <v>400.04899999999998</v>
      </c>
      <c r="Q34">
        <f t="shared" si="4"/>
        <v>397.56066533724498</v>
      </c>
      <c r="R34">
        <f t="shared" si="5"/>
        <v>40.535520117846254</v>
      </c>
      <c r="S34">
        <f t="shared" si="6"/>
        <v>40.7892321889247</v>
      </c>
      <c r="T34">
        <f t="shared" si="7"/>
        <v>0.19021409745299964</v>
      </c>
      <c r="U34">
        <f t="shared" si="8"/>
        <v>3.3418950246922257</v>
      </c>
      <c r="V34">
        <f t="shared" si="9"/>
        <v>0.18439762251749942</v>
      </c>
      <c r="W34">
        <f t="shared" si="10"/>
        <v>0.11575628566541385</v>
      </c>
      <c r="X34">
        <f t="shared" si="11"/>
        <v>4.9718793380113064</v>
      </c>
      <c r="Y34">
        <f t="shared" si="12"/>
        <v>17.190784084469023</v>
      </c>
      <c r="Z34">
        <f t="shared" si="13"/>
        <v>17.190784084469023</v>
      </c>
      <c r="AA34">
        <f t="shared" si="14"/>
        <v>1.9681971498867945</v>
      </c>
      <c r="AB34">
        <f t="shared" si="15"/>
        <v>68.404938857917159</v>
      </c>
      <c r="AC34">
        <f t="shared" si="16"/>
        <v>1.3660577927803701</v>
      </c>
      <c r="AD34">
        <f t="shared" si="17"/>
        <v>1.9970163201487359</v>
      </c>
      <c r="AE34">
        <f t="shared" si="18"/>
        <v>0.60213935710642441</v>
      </c>
      <c r="AF34">
        <f t="shared" si="19"/>
        <v>-48.822306728371046</v>
      </c>
      <c r="AG34">
        <f t="shared" si="20"/>
        <v>41.423546900198161</v>
      </c>
      <c r="AH34">
        <f t="shared" si="21"/>
        <v>2.4240000962019539</v>
      </c>
      <c r="AI34">
        <f t="shared" si="22"/>
        <v>-2.8803939596286909E-3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55877.764814507354</v>
      </c>
      <c r="AO34">
        <f t="shared" si="26"/>
        <v>30.071000000000002</v>
      </c>
      <c r="AP34">
        <f t="shared" si="27"/>
        <v>25.349042973062851</v>
      </c>
      <c r="AQ34">
        <f t="shared" si="28"/>
        <v>0.84297306285334206</v>
      </c>
      <c r="AR34">
        <f t="shared" si="29"/>
        <v>0.16533801130695042</v>
      </c>
      <c r="AS34">
        <v>1689205537.0999999</v>
      </c>
      <c r="AT34">
        <v>400.04899999999998</v>
      </c>
      <c r="AU34">
        <v>400.26400000000001</v>
      </c>
      <c r="AV34">
        <v>13.3979</v>
      </c>
      <c r="AW34">
        <v>12.586499999999999</v>
      </c>
      <c r="AX34">
        <v>401.11700000000002</v>
      </c>
      <c r="AY34">
        <v>13.3422</v>
      </c>
      <c r="AZ34">
        <v>600.23900000000003</v>
      </c>
      <c r="BA34">
        <v>101.861</v>
      </c>
      <c r="BB34">
        <v>9.9590300000000007E-2</v>
      </c>
      <c r="BC34">
        <v>17.4207</v>
      </c>
      <c r="BD34">
        <v>16.953900000000001</v>
      </c>
      <c r="BE34">
        <v>999.9</v>
      </c>
      <c r="BF34">
        <v>0</v>
      </c>
      <c r="BG34">
        <v>0</v>
      </c>
      <c r="BH34">
        <v>10045</v>
      </c>
      <c r="BI34">
        <v>0</v>
      </c>
      <c r="BJ34">
        <v>0.47621400000000003</v>
      </c>
      <c r="BK34">
        <v>-0.21493499999999999</v>
      </c>
      <c r="BL34">
        <v>405.48200000000003</v>
      </c>
      <c r="BM34">
        <v>405.36700000000002</v>
      </c>
      <c r="BN34">
        <v>0.81143900000000002</v>
      </c>
      <c r="BO34">
        <v>400.26400000000001</v>
      </c>
      <c r="BP34">
        <v>12.586499999999999</v>
      </c>
      <c r="BQ34">
        <v>1.3647199999999999</v>
      </c>
      <c r="BR34">
        <v>1.28207</v>
      </c>
      <c r="BS34">
        <v>11.5312</v>
      </c>
      <c r="BT34">
        <v>10.590299999999999</v>
      </c>
      <c r="BU34">
        <v>30.071000000000002</v>
      </c>
      <c r="BV34">
        <v>0.90074600000000005</v>
      </c>
      <c r="BW34">
        <v>9.9254200000000001E-2</v>
      </c>
      <c r="BX34">
        <v>0</v>
      </c>
      <c r="BY34">
        <v>2.6013000000000002</v>
      </c>
      <c r="BZ34">
        <v>0</v>
      </c>
      <c r="CA34">
        <v>162.67400000000001</v>
      </c>
      <c r="CB34">
        <v>287.38499999999999</v>
      </c>
      <c r="CC34">
        <v>29.937000000000001</v>
      </c>
      <c r="CD34">
        <v>34.686999999999998</v>
      </c>
      <c r="CE34">
        <v>33</v>
      </c>
      <c r="CF34">
        <v>33.125</v>
      </c>
      <c r="CG34">
        <v>30.625</v>
      </c>
      <c r="CH34">
        <v>27.09</v>
      </c>
      <c r="CI34">
        <v>2.98</v>
      </c>
      <c r="CJ34">
        <v>0</v>
      </c>
      <c r="CK34">
        <v>1689205538.3</v>
      </c>
      <c r="CL34">
        <v>0</v>
      </c>
      <c r="CM34">
        <v>1689204379.0999999</v>
      </c>
      <c r="CN34" t="s">
        <v>356</v>
      </c>
      <c r="CO34">
        <v>1689204379.0999999</v>
      </c>
      <c r="CP34">
        <v>1689204371.0999999</v>
      </c>
      <c r="CQ34">
        <v>42</v>
      </c>
      <c r="CR34">
        <v>0.255</v>
      </c>
      <c r="CS34">
        <v>1E-3</v>
      </c>
      <c r="CT34">
        <v>-1.0680000000000001</v>
      </c>
      <c r="CU34">
        <v>5.6000000000000001E-2</v>
      </c>
      <c r="CV34">
        <v>408</v>
      </c>
      <c r="CW34">
        <v>12</v>
      </c>
      <c r="CX34">
        <v>0.21</v>
      </c>
      <c r="CY34">
        <v>0.05</v>
      </c>
      <c r="CZ34">
        <v>-0.23796143273391901</v>
      </c>
      <c r="DA34">
        <v>0.30405674954374801</v>
      </c>
      <c r="DB34">
        <v>5.6575680261530502E-2</v>
      </c>
      <c r="DC34">
        <v>1</v>
      </c>
      <c r="DD34">
        <v>400.20530000000002</v>
      </c>
      <c r="DE34">
        <v>-0.132812030075313</v>
      </c>
      <c r="DF34">
        <v>4.43024830003938E-2</v>
      </c>
      <c r="DG34">
        <v>-1</v>
      </c>
      <c r="DH34">
        <v>29.988140000000001</v>
      </c>
      <c r="DI34">
        <v>0.71264625459966602</v>
      </c>
      <c r="DJ34">
        <v>0.14592431737034101</v>
      </c>
      <c r="DK34">
        <v>1</v>
      </c>
      <c r="DL34">
        <v>2</v>
      </c>
      <c r="DM34">
        <v>2</v>
      </c>
      <c r="DN34" t="s">
        <v>357</v>
      </c>
      <c r="DO34">
        <v>3.1615500000000001</v>
      </c>
      <c r="DP34">
        <v>2.8343099999999999</v>
      </c>
      <c r="DQ34">
        <v>9.6962800000000002E-2</v>
      </c>
      <c r="DR34">
        <v>9.7144900000000006E-2</v>
      </c>
      <c r="DS34">
        <v>8.0426399999999995E-2</v>
      </c>
      <c r="DT34">
        <v>7.7478599999999995E-2</v>
      </c>
      <c r="DU34">
        <v>28862.3</v>
      </c>
      <c r="DV34">
        <v>30486.2</v>
      </c>
      <c r="DW34">
        <v>29671.4</v>
      </c>
      <c r="DX34">
        <v>31456.400000000001</v>
      </c>
      <c r="DY34">
        <v>35711.199999999997</v>
      </c>
      <c r="DZ34">
        <v>38065.300000000003</v>
      </c>
      <c r="EA34">
        <v>40681.9</v>
      </c>
      <c r="EB34">
        <v>43670.7</v>
      </c>
      <c r="EC34">
        <v>2.3346499999999999</v>
      </c>
      <c r="ED34">
        <v>1.9731300000000001</v>
      </c>
      <c r="EE34">
        <v>0.121295</v>
      </c>
      <c r="EF34">
        <v>0</v>
      </c>
      <c r="EG34">
        <v>14.9336</v>
      </c>
      <c r="EH34">
        <v>999.9</v>
      </c>
      <c r="EI34">
        <v>63.21</v>
      </c>
      <c r="EJ34">
        <v>17.582000000000001</v>
      </c>
      <c r="EK34">
        <v>12.5184</v>
      </c>
      <c r="EL34">
        <v>61.082700000000003</v>
      </c>
      <c r="EM34">
        <v>25.2804</v>
      </c>
      <c r="EN34">
        <v>1</v>
      </c>
      <c r="EO34">
        <v>-0.566029</v>
      </c>
      <c r="EP34">
        <v>-0.32305600000000001</v>
      </c>
      <c r="EQ34">
        <v>20.3017</v>
      </c>
      <c r="ER34">
        <v>5.24634</v>
      </c>
      <c r="ES34">
        <v>11.8302</v>
      </c>
      <c r="ET34">
        <v>4.98325</v>
      </c>
      <c r="EU34">
        <v>3.2989999999999999</v>
      </c>
      <c r="EV34">
        <v>2272.3000000000002</v>
      </c>
      <c r="EW34">
        <v>124.3</v>
      </c>
      <c r="EX34">
        <v>1229.8</v>
      </c>
      <c r="EY34">
        <v>19.399999999999999</v>
      </c>
      <c r="EZ34">
        <v>1.8730199999999999</v>
      </c>
      <c r="FA34">
        <v>1.87866</v>
      </c>
      <c r="FB34">
        <v>1.8789800000000001</v>
      </c>
      <c r="FC34">
        <v>1.87958</v>
      </c>
      <c r="FD34">
        <v>1.8772899999999999</v>
      </c>
      <c r="FE34">
        <v>1.87656</v>
      </c>
      <c r="FF34">
        <v>1.87713</v>
      </c>
      <c r="FG34">
        <v>1.87469</v>
      </c>
      <c r="FH34">
        <v>0</v>
      </c>
      <c r="FI34">
        <v>0</v>
      </c>
      <c r="FJ34">
        <v>0</v>
      </c>
      <c r="FK34">
        <v>0</v>
      </c>
      <c r="FL34" t="s">
        <v>358</v>
      </c>
      <c r="FM34" t="s">
        <v>359</v>
      </c>
      <c r="FN34" t="s">
        <v>360</v>
      </c>
      <c r="FO34" t="s">
        <v>360</v>
      </c>
      <c r="FP34" t="s">
        <v>360</v>
      </c>
      <c r="FQ34" t="s">
        <v>360</v>
      </c>
      <c r="FR34">
        <v>0</v>
      </c>
      <c r="FS34">
        <v>100</v>
      </c>
      <c r="FT34">
        <v>100</v>
      </c>
      <c r="FU34">
        <v>-1.0680000000000001</v>
      </c>
      <c r="FV34">
        <v>5.57E-2</v>
      </c>
      <c r="FW34">
        <v>-1.0690819278866801</v>
      </c>
      <c r="FX34">
        <v>1.4527828764109799E-4</v>
      </c>
      <c r="FY34">
        <v>-4.3579519040863002E-7</v>
      </c>
      <c r="FZ34">
        <v>2.0799061152897499E-10</v>
      </c>
      <c r="GA34">
        <v>5.5779999999998602E-2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19.3</v>
      </c>
      <c r="GJ34">
        <v>19.399999999999999</v>
      </c>
      <c r="GK34">
        <v>1.01807</v>
      </c>
      <c r="GL34">
        <v>2.48291</v>
      </c>
      <c r="GM34">
        <v>1.54541</v>
      </c>
      <c r="GN34">
        <v>2.3022499999999999</v>
      </c>
      <c r="GO34">
        <v>1.5979000000000001</v>
      </c>
      <c r="GP34">
        <v>2.2949199999999998</v>
      </c>
      <c r="GQ34">
        <v>20.977399999999999</v>
      </c>
      <c r="GR34">
        <v>13.9306</v>
      </c>
      <c r="GS34">
        <v>18</v>
      </c>
      <c r="GT34">
        <v>641.19500000000005</v>
      </c>
      <c r="GU34">
        <v>443.04399999999998</v>
      </c>
      <c r="GV34">
        <v>16.999300000000002</v>
      </c>
      <c r="GW34">
        <v>19.084399999999999</v>
      </c>
      <c r="GX34">
        <v>30.0002</v>
      </c>
      <c r="GY34">
        <v>19.428699999999999</v>
      </c>
      <c r="GZ34">
        <v>19.401700000000002</v>
      </c>
      <c r="HA34">
        <v>20.450399999999998</v>
      </c>
      <c r="HB34">
        <v>-30</v>
      </c>
      <c r="HC34">
        <v>-30</v>
      </c>
      <c r="HD34">
        <v>17</v>
      </c>
      <c r="HE34">
        <v>400.11099999999999</v>
      </c>
      <c r="HF34">
        <v>0</v>
      </c>
      <c r="HG34">
        <v>100.96</v>
      </c>
      <c r="HH34">
        <v>101.18</v>
      </c>
    </row>
    <row r="35" spans="1:216" x14ac:dyDescent="0.2">
      <c r="A35">
        <v>17</v>
      </c>
      <c r="B35">
        <v>1689205599</v>
      </c>
      <c r="C35">
        <v>976.90000009536698</v>
      </c>
      <c r="D35" t="s">
        <v>391</v>
      </c>
      <c r="E35" t="s">
        <v>392</v>
      </c>
      <c r="F35" t="s">
        <v>350</v>
      </c>
      <c r="G35" t="s">
        <v>351</v>
      </c>
      <c r="H35" t="s">
        <v>352</v>
      </c>
      <c r="I35" t="s">
        <v>353</v>
      </c>
      <c r="J35" t="s">
        <v>354</v>
      </c>
      <c r="K35" t="s">
        <v>355</v>
      </c>
      <c r="L35">
        <v>1689205599</v>
      </c>
      <c r="M35">
        <f t="shared" si="0"/>
        <v>1.1070345709055134E-3</v>
      </c>
      <c r="N35">
        <f t="shared" si="1"/>
        <v>1.1070345709055134</v>
      </c>
      <c r="O35">
        <f t="shared" si="2"/>
        <v>-0.5922492644130265</v>
      </c>
      <c r="P35">
        <f t="shared" si="3"/>
        <v>400.03500000000003</v>
      </c>
      <c r="Q35">
        <f t="shared" si="4"/>
        <v>401.31028002516359</v>
      </c>
      <c r="R35">
        <f t="shared" si="5"/>
        <v>40.917869443666369</v>
      </c>
      <c r="S35">
        <f t="shared" si="6"/>
        <v>40.787841023835</v>
      </c>
      <c r="T35">
        <f t="shared" si="7"/>
        <v>0.19166599005304988</v>
      </c>
      <c r="U35">
        <f t="shared" si="8"/>
        <v>3.3183804998519775</v>
      </c>
      <c r="V35">
        <f t="shared" si="9"/>
        <v>0.18572142537311351</v>
      </c>
      <c r="W35">
        <f t="shared" si="10"/>
        <v>0.11659462813592125</v>
      </c>
      <c r="X35">
        <f t="shared" si="11"/>
        <v>3.3111738918581408</v>
      </c>
      <c r="Y35">
        <f t="shared" si="12"/>
        <v>17.150086775965999</v>
      </c>
      <c r="Z35">
        <f t="shared" si="13"/>
        <v>17.150086775965999</v>
      </c>
      <c r="AA35">
        <f t="shared" si="14"/>
        <v>1.9631340829098032</v>
      </c>
      <c r="AB35">
        <f t="shared" si="15"/>
        <v>68.498133950362345</v>
      </c>
      <c r="AC35">
        <f t="shared" si="16"/>
        <v>1.3652943028624001</v>
      </c>
      <c r="AD35">
        <f t="shared" si="17"/>
        <v>1.9931846666827018</v>
      </c>
      <c r="AE35">
        <f t="shared" si="18"/>
        <v>0.59783978004740312</v>
      </c>
      <c r="AF35">
        <f t="shared" si="19"/>
        <v>-48.820224576933143</v>
      </c>
      <c r="AG35">
        <f t="shared" si="20"/>
        <v>42.974272974511358</v>
      </c>
      <c r="AH35">
        <f t="shared" si="21"/>
        <v>2.5316342614998302</v>
      </c>
      <c r="AI35">
        <f t="shared" si="22"/>
        <v>-3.1434490638133639E-3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55295.837474226566</v>
      </c>
      <c r="AO35">
        <f t="shared" si="26"/>
        <v>20.014099999999999</v>
      </c>
      <c r="AP35">
        <f t="shared" si="27"/>
        <v>16.87242614085914</v>
      </c>
      <c r="AQ35">
        <f t="shared" si="28"/>
        <v>0.84302697302697305</v>
      </c>
      <c r="AR35">
        <f t="shared" si="29"/>
        <v>0.16544205794205791</v>
      </c>
      <c r="AS35">
        <v>1689205599</v>
      </c>
      <c r="AT35">
        <v>400.03500000000003</v>
      </c>
      <c r="AU35">
        <v>399.92399999999998</v>
      </c>
      <c r="AV35">
        <v>13.3904</v>
      </c>
      <c r="AW35">
        <v>12.578900000000001</v>
      </c>
      <c r="AX35">
        <v>401.10300000000001</v>
      </c>
      <c r="AY35">
        <v>13.3346</v>
      </c>
      <c r="AZ35">
        <v>600.14400000000001</v>
      </c>
      <c r="BA35">
        <v>101.86</v>
      </c>
      <c r="BB35">
        <v>0.10068100000000001</v>
      </c>
      <c r="BC35">
        <v>17.3903</v>
      </c>
      <c r="BD35">
        <v>16.9312</v>
      </c>
      <c r="BE35">
        <v>999.9</v>
      </c>
      <c r="BF35">
        <v>0</v>
      </c>
      <c r="BG35">
        <v>0</v>
      </c>
      <c r="BH35">
        <v>9935</v>
      </c>
      <c r="BI35">
        <v>0</v>
      </c>
      <c r="BJ35">
        <v>0.52912700000000001</v>
      </c>
      <c r="BK35">
        <v>0.110596</v>
      </c>
      <c r="BL35">
        <v>405.464</v>
      </c>
      <c r="BM35">
        <v>405.01900000000001</v>
      </c>
      <c r="BN35">
        <v>0.81152800000000003</v>
      </c>
      <c r="BO35">
        <v>399.92399999999998</v>
      </c>
      <c r="BP35">
        <v>12.578900000000001</v>
      </c>
      <c r="BQ35">
        <v>1.3639399999999999</v>
      </c>
      <c r="BR35">
        <v>1.28128</v>
      </c>
      <c r="BS35">
        <v>11.522600000000001</v>
      </c>
      <c r="BT35">
        <v>10.581</v>
      </c>
      <c r="BU35">
        <v>20.014099999999999</v>
      </c>
      <c r="BV35">
        <v>0.89921399999999996</v>
      </c>
      <c r="BW35">
        <v>0.100786</v>
      </c>
      <c r="BX35">
        <v>0</v>
      </c>
      <c r="BY35">
        <v>2.6676000000000002</v>
      </c>
      <c r="BZ35">
        <v>0</v>
      </c>
      <c r="CA35">
        <v>151.15600000000001</v>
      </c>
      <c r="CB35">
        <v>191.209</v>
      </c>
      <c r="CC35">
        <v>29.562000000000001</v>
      </c>
      <c r="CD35">
        <v>34.436999999999998</v>
      </c>
      <c r="CE35">
        <v>32.686999999999998</v>
      </c>
      <c r="CF35">
        <v>32.875</v>
      </c>
      <c r="CG35">
        <v>30.312000000000001</v>
      </c>
      <c r="CH35">
        <v>18</v>
      </c>
      <c r="CI35">
        <v>2.02</v>
      </c>
      <c r="CJ35">
        <v>0</v>
      </c>
      <c r="CK35">
        <v>1689205600.7</v>
      </c>
      <c r="CL35">
        <v>0</v>
      </c>
      <c r="CM35">
        <v>1689204379.0999999</v>
      </c>
      <c r="CN35" t="s">
        <v>356</v>
      </c>
      <c r="CO35">
        <v>1689204379.0999999</v>
      </c>
      <c r="CP35">
        <v>1689204371.0999999</v>
      </c>
      <c r="CQ35">
        <v>42</v>
      </c>
      <c r="CR35">
        <v>0.255</v>
      </c>
      <c r="CS35">
        <v>1E-3</v>
      </c>
      <c r="CT35">
        <v>-1.0680000000000001</v>
      </c>
      <c r="CU35">
        <v>5.6000000000000001E-2</v>
      </c>
      <c r="CV35">
        <v>408</v>
      </c>
      <c r="CW35">
        <v>12</v>
      </c>
      <c r="CX35">
        <v>0.21</v>
      </c>
      <c r="CY35">
        <v>0.05</v>
      </c>
      <c r="CZ35">
        <v>-0.51545318630256198</v>
      </c>
      <c r="DA35">
        <v>-9.3943965774757596E-2</v>
      </c>
      <c r="DB35">
        <v>3.8209410042245401E-2</v>
      </c>
      <c r="DC35">
        <v>1</v>
      </c>
      <c r="DD35">
        <v>400.01285000000001</v>
      </c>
      <c r="DE35">
        <v>8.1157894737039701E-2</v>
      </c>
      <c r="DF35">
        <v>2.2204222571386899E-2</v>
      </c>
      <c r="DG35">
        <v>-1</v>
      </c>
      <c r="DH35">
        <v>19.997676190476199</v>
      </c>
      <c r="DI35">
        <v>3.9156238361552201E-2</v>
      </c>
      <c r="DJ35">
        <v>1.7318003425059798E-2</v>
      </c>
      <c r="DK35">
        <v>1</v>
      </c>
      <c r="DL35">
        <v>2</v>
      </c>
      <c r="DM35">
        <v>2</v>
      </c>
      <c r="DN35" t="s">
        <v>357</v>
      </c>
      <c r="DO35">
        <v>3.1613199999999999</v>
      </c>
      <c r="DP35">
        <v>2.8344399999999998</v>
      </c>
      <c r="DQ35">
        <v>9.6953300000000006E-2</v>
      </c>
      <c r="DR35">
        <v>9.7075499999999995E-2</v>
      </c>
      <c r="DS35">
        <v>8.0386100000000002E-2</v>
      </c>
      <c r="DT35">
        <v>7.7437800000000001E-2</v>
      </c>
      <c r="DU35">
        <v>28861.1</v>
      </c>
      <c r="DV35">
        <v>30487</v>
      </c>
      <c r="DW35">
        <v>29670</v>
      </c>
      <c r="DX35">
        <v>31454.9</v>
      </c>
      <c r="DY35">
        <v>35711.4</v>
      </c>
      <c r="DZ35">
        <v>38065.5</v>
      </c>
      <c r="EA35">
        <v>40680.1</v>
      </c>
      <c r="EB35">
        <v>43669</v>
      </c>
      <c r="EC35">
        <v>2.33433</v>
      </c>
      <c r="ED35">
        <v>1.97278</v>
      </c>
      <c r="EE35">
        <v>0.12153799999999999</v>
      </c>
      <c r="EF35">
        <v>0</v>
      </c>
      <c r="EG35">
        <v>14.9069</v>
      </c>
      <c r="EH35">
        <v>999.9</v>
      </c>
      <c r="EI35">
        <v>63.234000000000002</v>
      </c>
      <c r="EJ35">
        <v>17.602</v>
      </c>
      <c r="EK35">
        <v>12.540800000000001</v>
      </c>
      <c r="EL35">
        <v>61.8127</v>
      </c>
      <c r="EM35">
        <v>25.889399999999998</v>
      </c>
      <c r="EN35">
        <v>1</v>
      </c>
      <c r="EO35">
        <v>-0.56422499999999998</v>
      </c>
      <c r="EP35">
        <v>-0.336204</v>
      </c>
      <c r="EQ35">
        <v>20.3017</v>
      </c>
      <c r="ER35">
        <v>5.2460399999999998</v>
      </c>
      <c r="ES35">
        <v>11.8302</v>
      </c>
      <c r="ET35">
        <v>4.98325</v>
      </c>
      <c r="EU35">
        <v>3.2989999999999999</v>
      </c>
      <c r="EV35">
        <v>2272.3000000000002</v>
      </c>
      <c r="EW35">
        <v>124.3</v>
      </c>
      <c r="EX35">
        <v>1231.3</v>
      </c>
      <c r="EY35">
        <v>19.5</v>
      </c>
      <c r="EZ35">
        <v>1.8730199999999999</v>
      </c>
      <c r="FA35">
        <v>1.87866</v>
      </c>
      <c r="FB35">
        <v>1.8790199999999999</v>
      </c>
      <c r="FC35">
        <v>1.87958</v>
      </c>
      <c r="FD35">
        <v>1.8772899999999999</v>
      </c>
      <c r="FE35">
        <v>1.87662</v>
      </c>
      <c r="FF35">
        <v>1.87714</v>
      </c>
      <c r="FG35">
        <v>1.87469</v>
      </c>
      <c r="FH35">
        <v>0</v>
      </c>
      <c r="FI35">
        <v>0</v>
      </c>
      <c r="FJ35">
        <v>0</v>
      </c>
      <c r="FK35">
        <v>0</v>
      </c>
      <c r="FL35" t="s">
        <v>358</v>
      </c>
      <c r="FM35" t="s">
        <v>359</v>
      </c>
      <c r="FN35" t="s">
        <v>360</v>
      </c>
      <c r="FO35" t="s">
        <v>360</v>
      </c>
      <c r="FP35" t="s">
        <v>360</v>
      </c>
      <c r="FQ35" t="s">
        <v>360</v>
      </c>
      <c r="FR35">
        <v>0</v>
      </c>
      <c r="FS35">
        <v>100</v>
      </c>
      <c r="FT35">
        <v>100</v>
      </c>
      <c r="FU35">
        <v>-1.0680000000000001</v>
      </c>
      <c r="FV35">
        <v>5.5800000000000002E-2</v>
      </c>
      <c r="FW35">
        <v>-1.0690819278866801</v>
      </c>
      <c r="FX35">
        <v>1.4527828764109799E-4</v>
      </c>
      <c r="FY35">
        <v>-4.3579519040863002E-7</v>
      </c>
      <c r="FZ35">
        <v>2.0799061152897499E-10</v>
      </c>
      <c r="GA35">
        <v>5.5779999999998602E-2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20.3</v>
      </c>
      <c r="GJ35">
        <v>20.5</v>
      </c>
      <c r="GK35">
        <v>1.01807</v>
      </c>
      <c r="GL35">
        <v>2.48291</v>
      </c>
      <c r="GM35">
        <v>1.54541</v>
      </c>
      <c r="GN35">
        <v>2.3022499999999999</v>
      </c>
      <c r="GO35">
        <v>1.5979000000000001</v>
      </c>
      <c r="GP35">
        <v>2.3767100000000001</v>
      </c>
      <c r="GQ35">
        <v>21.017499999999998</v>
      </c>
      <c r="GR35">
        <v>13.9306</v>
      </c>
      <c r="GS35">
        <v>18</v>
      </c>
      <c r="GT35">
        <v>641.27200000000005</v>
      </c>
      <c r="GU35">
        <v>443.05200000000002</v>
      </c>
      <c r="GV35">
        <v>16.999400000000001</v>
      </c>
      <c r="GW35">
        <v>19.1083</v>
      </c>
      <c r="GX35">
        <v>30.000299999999999</v>
      </c>
      <c r="GY35">
        <v>19.452200000000001</v>
      </c>
      <c r="GZ35">
        <v>19.424900000000001</v>
      </c>
      <c r="HA35">
        <v>20.440799999999999</v>
      </c>
      <c r="HB35">
        <v>-30</v>
      </c>
      <c r="HC35">
        <v>-30</v>
      </c>
      <c r="HD35">
        <v>17</v>
      </c>
      <c r="HE35">
        <v>399.952</v>
      </c>
      <c r="HF35">
        <v>0</v>
      </c>
      <c r="HG35">
        <v>100.955</v>
      </c>
      <c r="HH35">
        <v>101.176</v>
      </c>
    </row>
    <row r="36" spans="1:216" x14ac:dyDescent="0.2">
      <c r="A36">
        <v>18</v>
      </c>
      <c r="B36">
        <v>1689205660</v>
      </c>
      <c r="C36">
        <v>1037.9000000953699</v>
      </c>
      <c r="D36" t="s">
        <v>393</v>
      </c>
      <c r="E36" t="s">
        <v>394</v>
      </c>
      <c r="F36" t="s">
        <v>350</v>
      </c>
      <c r="G36" t="s">
        <v>351</v>
      </c>
      <c r="H36" t="s">
        <v>352</v>
      </c>
      <c r="I36" t="s">
        <v>353</v>
      </c>
      <c r="J36" t="s">
        <v>354</v>
      </c>
      <c r="K36" t="s">
        <v>355</v>
      </c>
      <c r="L36">
        <v>1689205660</v>
      </c>
      <c r="M36">
        <f t="shared" si="0"/>
        <v>1.0714456695386479E-3</v>
      </c>
      <c r="N36">
        <f t="shared" si="1"/>
        <v>1.0714456695386478</v>
      </c>
      <c r="O36">
        <f t="shared" si="2"/>
        <v>-0.96298347873121914</v>
      </c>
      <c r="P36">
        <f t="shared" si="3"/>
        <v>400.03899999999999</v>
      </c>
      <c r="Q36">
        <f t="shared" si="4"/>
        <v>404.66948522557396</v>
      </c>
      <c r="R36">
        <f t="shared" si="5"/>
        <v>41.26135276098681</v>
      </c>
      <c r="S36">
        <f t="shared" si="6"/>
        <v>40.789214160665999</v>
      </c>
      <c r="T36">
        <f t="shared" si="7"/>
        <v>0.18873043509383969</v>
      </c>
      <c r="U36">
        <f t="shared" si="8"/>
        <v>3.3291407960872714</v>
      </c>
      <c r="V36">
        <f t="shared" si="9"/>
        <v>0.18298164896915547</v>
      </c>
      <c r="W36">
        <f t="shared" si="10"/>
        <v>0.11486544972126786</v>
      </c>
      <c r="X36">
        <f t="shared" si="11"/>
        <v>0</v>
      </c>
      <c r="Y36">
        <f t="shared" si="12"/>
        <v>17.128152868426117</v>
      </c>
      <c r="Z36">
        <f t="shared" si="13"/>
        <v>17.128152868426117</v>
      </c>
      <c r="AA36">
        <f t="shared" si="14"/>
        <v>1.960410074487795</v>
      </c>
      <c r="AB36">
        <f t="shared" si="15"/>
        <v>68.949887485356442</v>
      </c>
      <c r="AC36">
        <f t="shared" si="16"/>
        <v>1.3731267905886</v>
      </c>
      <c r="AD36">
        <f t="shared" si="17"/>
        <v>1.9914851795519235</v>
      </c>
      <c r="AE36">
        <f t="shared" si="18"/>
        <v>0.58728328389919504</v>
      </c>
      <c r="AF36">
        <f t="shared" si="19"/>
        <v>-47.25075402665437</v>
      </c>
      <c r="AG36">
        <f t="shared" si="20"/>
        <v>44.627345960604728</v>
      </c>
      <c r="AH36">
        <f t="shared" si="21"/>
        <v>2.6200403869027196</v>
      </c>
      <c r="AI36">
        <f t="shared" si="22"/>
        <v>-3.3676791469190448E-3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55567.212990882363</v>
      </c>
      <c r="AO36">
        <f t="shared" si="26"/>
        <v>0</v>
      </c>
      <c r="AP36">
        <f t="shared" si="27"/>
        <v>0</v>
      </c>
      <c r="AQ36">
        <f t="shared" si="28"/>
        <v>0</v>
      </c>
      <c r="AR36">
        <f t="shared" si="29"/>
        <v>0</v>
      </c>
      <c r="AS36">
        <v>1689205660</v>
      </c>
      <c r="AT36">
        <v>400.03899999999999</v>
      </c>
      <c r="AU36">
        <v>399.642</v>
      </c>
      <c r="AV36">
        <v>13.466900000000001</v>
      </c>
      <c r="AW36">
        <v>12.6816</v>
      </c>
      <c r="AX36">
        <v>401.10700000000003</v>
      </c>
      <c r="AY36">
        <v>13.411199999999999</v>
      </c>
      <c r="AZ36">
        <v>600.18299999999999</v>
      </c>
      <c r="BA36">
        <v>101.863</v>
      </c>
      <c r="BB36">
        <v>0.100094</v>
      </c>
      <c r="BC36">
        <v>17.376799999999999</v>
      </c>
      <c r="BD36">
        <v>16.925000000000001</v>
      </c>
      <c r="BE36">
        <v>999.9</v>
      </c>
      <c r="BF36">
        <v>0</v>
      </c>
      <c r="BG36">
        <v>0</v>
      </c>
      <c r="BH36">
        <v>9985</v>
      </c>
      <c r="BI36">
        <v>0</v>
      </c>
      <c r="BJ36">
        <v>0.47621400000000003</v>
      </c>
      <c r="BK36">
        <v>0.39788800000000002</v>
      </c>
      <c r="BL36">
        <v>405.5</v>
      </c>
      <c r="BM36">
        <v>404.77499999999998</v>
      </c>
      <c r="BN36">
        <v>0.78531799999999996</v>
      </c>
      <c r="BO36">
        <v>399.642</v>
      </c>
      <c r="BP36">
        <v>12.6816</v>
      </c>
      <c r="BQ36">
        <v>1.37178</v>
      </c>
      <c r="BR36">
        <v>1.29179</v>
      </c>
      <c r="BS36">
        <v>11.609299999999999</v>
      </c>
      <c r="BT36">
        <v>10.7037</v>
      </c>
      <c r="BU36">
        <v>0</v>
      </c>
      <c r="BV36">
        <v>0</v>
      </c>
      <c r="BW36">
        <v>0</v>
      </c>
      <c r="BX36">
        <v>0</v>
      </c>
      <c r="BY36">
        <v>1.1200000000000001</v>
      </c>
      <c r="BZ36">
        <v>0</v>
      </c>
      <c r="CA36">
        <v>105.45</v>
      </c>
      <c r="CB36">
        <v>-8.1199999999999992</v>
      </c>
      <c r="CC36">
        <v>29.25</v>
      </c>
      <c r="CD36">
        <v>34.186999999999998</v>
      </c>
      <c r="CE36">
        <v>32.436999999999998</v>
      </c>
      <c r="CF36">
        <v>32.625</v>
      </c>
      <c r="CG36">
        <v>30</v>
      </c>
      <c r="CH36">
        <v>0</v>
      </c>
      <c r="CI36">
        <v>0</v>
      </c>
      <c r="CJ36">
        <v>0</v>
      </c>
      <c r="CK36">
        <v>1689205661.3</v>
      </c>
      <c r="CL36">
        <v>0</v>
      </c>
      <c r="CM36">
        <v>1689204379.0999999</v>
      </c>
      <c r="CN36" t="s">
        <v>356</v>
      </c>
      <c r="CO36">
        <v>1689204379.0999999</v>
      </c>
      <c r="CP36">
        <v>1689204371.0999999</v>
      </c>
      <c r="CQ36">
        <v>42</v>
      </c>
      <c r="CR36">
        <v>0.255</v>
      </c>
      <c r="CS36">
        <v>1E-3</v>
      </c>
      <c r="CT36">
        <v>-1.0680000000000001</v>
      </c>
      <c r="CU36">
        <v>5.6000000000000001E-2</v>
      </c>
      <c r="CV36">
        <v>408</v>
      </c>
      <c r="CW36">
        <v>12</v>
      </c>
      <c r="CX36">
        <v>0.21</v>
      </c>
      <c r="CY36">
        <v>0.05</v>
      </c>
      <c r="CZ36">
        <v>-1.19990467290648</v>
      </c>
      <c r="DA36">
        <v>0.28823353450965</v>
      </c>
      <c r="DB36">
        <v>8.6992077494809097E-2</v>
      </c>
      <c r="DC36">
        <v>1</v>
      </c>
      <c r="DD36">
        <v>399.57409999999999</v>
      </c>
      <c r="DE36">
        <v>-0.13452631578933699</v>
      </c>
      <c r="DF36">
        <v>6.89433825685975E-2</v>
      </c>
      <c r="DG36">
        <v>-1</v>
      </c>
      <c r="DH36">
        <v>0</v>
      </c>
      <c r="DI36">
        <v>0</v>
      </c>
      <c r="DJ36">
        <v>0</v>
      </c>
      <c r="DK36">
        <v>1</v>
      </c>
      <c r="DL36">
        <v>2</v>
      </c>
      <c r="DM36">
        <v>2</v>
      </c>
      <c r="DN36" t="s">
        <v>357</v>
      </c>
      <c r="DO36">
        <v>3.1613799999999999</v>
      </c>
      <c r="DP36">
        <v>2.8342900000000002</v>
      </c>
      <c r="DQ36">
        <v>9.6951800000000005E-2</v>
      </c>
      <c r="DR36">
        <v>9.7021200000000002E-2</v>
      </c>
      <c r="DS36">
        <v>8.0733799999999994E-2</v>
      </c>
      <c r="DT36">
        <v>7.7910900000000005E-2</v>
      </c>
      <c r="DU36">
        <v>28860.3</v>
      </c>
      <c r="DV36">
        <v>30487.3</v>
      </c>
      <c r="DW36">
        <v>29669.200000000001</v>
      </c>
      <c r="DX36">
        <v>31453.4</v>
      </c>
      <c r="DY36">
        <v>35697.4</v>
      </c>
      <c r="DZ36">
        <v>38044</v>
      </c>
      <c r="EA36">
        <v>40680</v>
      </c>
      <c r="EB36">
        <v>43667</v>
      </c>
      <c r="EC36">
        <v>2.3338999999999999</v>
      </c>
      <c r="ED36">
        <v>1.9722999999999999</v>
      </c>
      <c r="EE36">
        <v>0.119925</v>
      </c>
      <c r="EF36">
        <v>0</v>
      </c>
      <c r="EG36">
        <v>14.9275</v>
      </c>
      <c r="EH36">
        <v>999.9</v>
      </c>
      <c r="EI36">
        <v>63.295000000000002</v>
      </c>
      <c r="EJ36">
        <v>17.611999999999998</v>
      </c>
      <c r="EK36">
        <v>12.559799999999999</v>
      </c>
      <c r="EL36">
        <v>61.412700000000001</v>
      </c>
      <c r="EM36">
        <v>25.3245</v>
      </c>
      <c r="EN36">
        <v>1</v>
      </c>
      <c r="EO36">
        <v>-0.56255599999999994</v>
      </c>
      <c r="EP36">
        <v>-0.33651999999999999</v>
      </c>
      <c r="EQ36">
        <v>20.302099999999999</v>
      </c>
      <c r="ER36">
        <v>5.2443900000000001</v>
      </c>
      <c r="ES36">
        <v>11.8302</v>
      </c>
      <c r="ET36">
        <v>4.9835000000000003</v>
      </c>
      <c r="EU36">
        <v>3.2989999999999999</v>
      </c>
      <c r="EV36">
        <v>2272.3000000000002</v>
      </c>
      <c r="EW36">
        <v>124.3</v>
      </c>
      <c r="EX36">
        <v>1232.5</v>
      </c>
      <c r="EY36">
        <v>19.5</v>
      </c>
      <c r="EZ36">
        <v>1.8730199999999999</v>
      </c>
      <c r="FA36">
        <v>1.87866</v>
      </c>
      <c r="FB36">
        <v>1.8789800000000001</v>
      </c>
      <c r="FC36">
        <v>1.87958</v>
      </c>
      <c r="FD36">
        <v>1.8772899999999999</v>
      </c>
      <c r="FE36">
        <v>1.8765499999999999</v>
      </c>
      <c r="FF36">
        <v>1.8771</v>
      </c>
      <c r="FG36">
        <v>1.87469</v>
      </c>
      <c r="FH36">
        <v>0</v>
      </c>
      <c r="FI36">
        <v>0</v>
      </c>
      <c r="FJ36">
        <v>0</v>
      </c>
      <c r="FK36">
        <v>0</v>
      </c>
      <c r="FL36" t="s">
        <v>358</v>
      </c>
      <c r="FM36" t="s">
        <v>359</v>
      </c>
      <c r="FN36" t="s">
        <v>360</v>
      </c>
      <c r="FO36" t="s">
        <v>360</v>
      </c>
      <c r="FP36" t="s">
        <v>360</v>
      </c>
      <c r="FQ36" t="s">
        <v>360</v>
      </c>
      <c r="FR36">
        <v>0</v>
      </c>
      <c r="FS36">
        <v>100</v>
      </c>
      <c r="FT36">
        <v>100</v>
      </c>
      <c r="FU36">
        <v>-1.0680000000000001</v>
      </c>
      <c r="FV36">
        <v>5.57E-2</v>
      </c>
      <c r="FW36">
        <v>-1.0690819278866801</v>
      </c>
      <c r="FX36">
        <v>1.4527828764109799E-4</v>
      </c>
      <c r="FY36">
        <v>-4.3579519040863002E-7</v>
      </c>
      <c r="FZ36">
        <v>2.0799061152897499E-10</v>
      </c>
      <c r="GA36">
        <v>5.5779999999998602E-2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21.3</v>
      </c>
      <c r="GJ36">
        <v>21.5</v>
      </c>
      <c r="GK36">
        <v>1.01807</v>
      </c>
      <c r="GL36">
        <v>2.49268</v>
      </c>
      <c r="GM36">
        <v>1.54541</v>
      </c>
      <c r="GN36">
        <v>2.3010299999999999</v>
      </c>
      <c r="GO36">
        <v>1.5979000000000001</v>
      </c>
      <c r="GP36">
        <v>2.2680699999999998</v>
      </c>
      <c r="GQ36">
        <v>21.037600000000001</v>
      </c>
      <c r="GR36">
        <v>13.904400000000001</v>
      </c>
      <c r="GS36">
        <v>18</v>
      </c>
      <c r="GT36">
        <v>641.28800000000001</v>
      </c>
      <c r="GU36">
        <v>443.00200000000001</v>
      </c>
      <c r="GV36">
        <v>17</v>
      </c>
      <c r="GW36">
        <v>19.131699999999999</v>
      </c>
      <c r="GX36">
        <v>30.0002</v>
      </c>
      <c r="GY36">
        <v>19.476600000000001</v>
      </c>
      <c r="GZ36">
        <v>19.4497</v>
      </c>
      <c r="HA36">
        <v>20.427900000000001</v>
      </c>
      <c r="HB36">
        <v>-30</v>
      </c>
      <c r="HC36">
        <v>-30</v>
      </c>
      <c r="HD36">
        <v>17</v>
      </c>
      <c r="HE36">
        <v>399.62200000000001</v>
      </c>
      <c r="HF36">
        <v>0</v>
      </c>
      <c r="HG36">
        <v>100.95399999999999</v>
      </c>
      <c r="HH36">
        <v>101.17100000000001</v>
      </c>
    </row>
    <row r="37" spans="1:216" x14ac:dyDescent="0.2">
      <c r="A37">
        <v>19</v>
      </c>
      <c r="B37">
        <v>1689205736</v>
      </c>
      <c r="C37">
        <v>1113.9000000953699</v>
      </c>
      <c r="D37" t="s">
        <v>395</v>
      </c>
      <c r="E37" t="s">
        <v>396</v>
      </c>
      <c r="F37" t="s">
        <v>350</v>
      </c>
      <c r="G37" t="s">
        <v>351</v>
      </c>
      <c r="H37" t="s">
        <v>352</v>
      </c>
      <c r="I37" t="s">
        <v>353</v>
      </c>
      <c r="J37" t="s">
        <v>354</v>
      </c>
      <c r="K37" t="s">
        <v>355</v>
      </c>
      <c r="L37">
        <v>1689205736</v>
      </c>
      <c r="M37">
        <f t="shared" si="0"/>
        <v>1.3329458860373638E-3</v>
      </c>
      <c r="N37">
        <f t="shared" si="1"/>
        <v>1.3329458860373637</v>
      </c>
      <c r="O37">
        <f t="shared" si="2"/>
        <v>3.2126932883576034</v>
      </c>
      <c r="P37">
        <f t="shared" si="3"/>
        <v>399.66300000000001</v>
      </c>
      <c r="Q37">
        <f t="shared" si="4"/>
        <v>363.31085037027231</v>
      </c>
      <c r="R37">
        <f t="shared" si="5"/>
        <v>37.044268959345132</v>
      </c>
      <c r="S37">
        <f t="shared" si="6"/>
        <v>40.750843664619005</v>
      </c>
      <c r="T37">
        <f t="shared" si="7"/>
        <v>0.16769936699006324</v>
      </c>
      <c r="U37">
        <f t="shared" si="8"/>
        <v>3.3310096905290454</v>
      </c>
      <c r="V37">
        <f t="shared" si="9"/>
        <v>0.16314625226204793</v>
      </c>
      <c r="W37">
        <f t="shared" si="10"/>
        <v>0.10236519033298343</v>
      </c>
      <c r="X37">
        <f t="shared" si="11"/>
        <v>297.68125199999997</v>
      </c>
      <c r="Y37">
        <f t="shared" si="12"/>
        <v>19.045788231080284</v>
      </c>
      <c r="Z37">
        <f t="shared" si="13"/>
        <v>19.045788231080284</v>
      </c>
      <c r="AA37">
        <f t="shared" si="14"/>
        <v>2.2114892695827835</v>
      </c>
      <c r="AB37">
        <f t="shared" si="15"/>
        <v>68.157061834890371</v>
      </c>
      <c r="AC37">
        <f t="shared" si="16"/>
        <v>1.3931512355228999</v>
      </c>
      <c r="AD37">
        <f t="shared" si="17"/>
        <v>2.044030652168944</v>
      </c>
      <c r="AE37">
        <f t="shared" si="18"/>
        <v>0.81833803405988359</v>
      </c>
      <c r="AF37">
        <f t="shared" si="19"/>
        <v>-58.782913574247743</v>
      </c>
      <c r="AG37">
        <f t="shared" si="20"/>
        <v>-225.58803421124071</v>
      </c>
      <c r="AH37">
        <f t="shared" si="21"/>
        <v>-13.39680207902442</v>
      </c>
      <c r="AI37">
        <f t="shared" si="22"/>
        <v>-8.6497864512921296E-2</v>
      </c>
      <c r="AJ37">
        <v>0</v>
      </c>
      <c r="AK37">
        <v>0</v>
      </c>
      <c r="AL37">
        <f t="shared" si="23"/>
        <v>1</v>
      </c>
      <c r="AM37">
        <f t="shared" si="24"/>
        <v>0</v>
      </c>
      <c r="AN37">
        <f t="shared" si="25"/>
        <v>55534.980115709521</v>
      </c>
      <c r="AO37">
        <f t="shared" si="26"/>
        <v>1799.87</v>
      </c>
      <c r="AP37">
        <f t="shared" si="27"/>
        <v>1517.2907999999998</v>
      </c>
      <c r="AQ37">
        <f t="shared" si="28"/>
        <v>0.84300021668231584</v>
      </c>
      <c r="AR37">
        <f t="shared" si="29"/>
        <v>0.16539041819686978</v>
      </c>
      <c r="AS37">
        <v>1689205736</v>
      </c>
      <c r="AT37">
        <v>399.66300000000001</v>
      </c>
      <c r="AU37">
        <v>402.44600000000003</v>
      </c>
      <c r="AV37">
        <v>13.6633</v>
      </c>
      <c r="AW37">
        <v>12.686400000000001</v>
      </c>
      <c r="AX37">
        <v>400.73099999999999</v>
      </c>
      <c r="AY37">
        <v>13.6075</v>
      </c>
      <c r="AZ37">
        <v>600.10199999999998</v>
      </c>
      <c r="BA37">
        <v>101.863</v>
      </c>
      <c r="BB37">
        <v>0.100013</v>
      </c>
      <c r="BC37">
        <v>17.7896</v>
      </c>
      <c r="BD37">
        <v>17.747</v>
      </c>
      <c r="BE37">
        <v>999.9</v>
      </c>
      <c r="BF37">
        <v>0</v>
      </c>
      <c r="BG37">
        <v>0</v>
      </c>
      <c r="BH37">
        <v>9993.75</v>
      </c>
      <c r="BI37">
        <v>0</v>
      </c>
      <c r="BJ37">
        <v>0.47621400000000003</v>
      </c>
      <c r="BK37">
        <v>-2.7829899999999999</v>
      </c>
      <c r="BL37">
        <v>405.2</v>
      </c>
      <c r="BM37">
        <v>407.61799999999999</v>
      </c>
      <c r="BN37">
        <v>0.97696300000000003</v>
      </c>
      <c r="BO37">
        <v>402.44600000000003</v>
      </c>
      <c r="BP37">
        <v>12.686400000000001</v>
      </c>
      <c r="BQ37">
        <v>1.3917900000000001</v>
      </c>
      <c r="BR37">
        <v>1.2922800000000001</v>
      </c>
      <c r="BS37">
        <v>11.8285</v>
      </c>
      <c r="BT37">
        <v>10.709300000000001</v>
      </c>
      <c r="BU37">
        <v>1799.87</v>
      </c>
      <c r="BV37">
        <v>0.89998999999999996</v>
      </c>
      <c r="BW37">
        <v>0.10001</v>
      </c>
      <c r="BX37">
        <v>0</v>
      </c>
      <c r="BY37">
        <v>2.7161</v>
      </c>
      <c r="BZ37">
        <v>0</v>
      </c>
      <c r="CA37">
        <v>3280</v>
      </c>
      <c r="CB37">
        <v>17198.3</v>
      </c>
      <c r="CC37">
        <v>30.437000000000001</v>
      </c>
      <c r="CD37">
        <v>33.936999999999998</v>
      </c>
      <c r="CE37">
        <v>32.311999999999998</v>
      </c>
      <c r="CF37">
        <v>32.5</v>
      </c>
      <c r="CG37">
        <v>30.437000000000001</v>
      </c>
      <c r="CH37">
        <v>1619.87</v>
      </c>
      <c r="CI37">
        <v>180</v>
      </c>
      <c r="CJ37">
        <v>0</v>
      </c>
      <c r="CK37">
        <v>1689205737.5</v>
      </c>
      <c r="CL37">
        <v>0</v>
      </c>
      <c r="CM37">
        <v>1689204379.0999999</v>
      </c>
      <c r="CN37" t="s">
        <v>356</v>
      </c>
      <c r="CO37">
        <v>1689204379.0999999</v>
      </c>
      <c r="CP37">
        <v>1689204371.0999999</v>
      </c>
      <c r="CQ37">
        <v>42</v>
      </c>
      <c r="CR37">
        <v>0.255</v>
      </c>
      <c r="CS37">
        <v>1E-3</v>
      </c>
      <c r="CT37">
        <v>-1.0680000000000001</v>
      </c>
      <c r="CU37">
        <v>5.6000000000000001E-2</v>
      </c>
      <c r="CV37">
        <v>408</v>
      </c>
      <c r="CW37">
        <v>12</v>
      </c>
      <c r="CX37">
        <v>0.21</v>
      </c>
      <c r="CY37">
        <v>0.05</v>
      </c>
      <c r="CZ37">
        <v>3.1658525332396601</v>
      </c>
      <c r="DA37">
        <v>2.0258148555568201</v>
      </c>
      <c r="DB37">
        <v>0.198414363850445</v>
      </c>
      <c r="DC37">
        <v>1</v>
      </c>
      <c r="DD37">
        <v>402.18876190476198</v>
      </c>
      <c r="DE37">
        <v>1.63122077922047</v>
      </c>
      <c r="DF37">
        <v>0.165426117809471</v>
      </c>
      <c r="DG37">
        <v>-1</v>
      </c>
      <c r="DH37">
        <v>1799.9719047619001</v>
      </c>
      <c r="DI37">
        <v>-1.8316357956209801E-2</v>
      </c>
      <c r="DJ37">
        <v>8.5223462431128799E-2</v>
      </c>
      <c r="DK37">
        <v>1</v>
      </c>
      <c r="DL37">
        <v>2</v>
      </c>
      <c r="DM37">
        <v>2</v>
      </c>
      <c r="DN37" t="s">
        <v>357</v>
      </c>
      <c r="DO37">
        <v>3.1611799999999999</v>
      </c>
      <c r="DP37">
        <v>2.8342800000000001</v>
      </c>
      <c r="DQ37">
        <v>9.6876799999999999E-2</v>
      </c>
      <c r="DR37">
        <v>9.7529299999999999E-2</v>
      </c>
      <c r="DS37">
        <v>8.1622200000000006E-2</v>
      </c>
      <c r="DT37">
        <v>7.7926499999999996E-2</v>
      </c>
      <c r="DU37">
        <v>28861.200000000001</v>
      </c>
      <c r="DV37">
        <v>30467.7</v>
      </c>
      <c r="DW37">
        <v>29667.8</v>
      </c>
      <c r="DX37">
        <v>31451.1</v>
      </c>
      <c r="DY37">
        <v>35660.699999999997</v>
      </c>
      <c r="DZ37">
        <v>38040.699999999997</v>
      </c>
      <c r="EA37">
        <v>40678.6</v>
      </c>
      <c r="EB37">
        <v>43663.9</v>
      </c>
      <c r="EC37">
        <v>2.3339799999999999</v>
      </c>
      <c r="ED37">
        <v>1.9719</v>
      </c>
      <c r="EE37">
        <v>0.15435399999999999</v>
      </c>
      <c r="EF37">
        <v>0</v>
      </c>
      <c r="EG37">
        <v>15.1783</v>
      </c>
      <c r="EH37">
        <v>999.9</v>
      </c>
      <c r="EI37">
        <v>63.338000000000001</v>
      </c>
      <c r="EJ37">
        <v>17.632000000000001</v>
      </c>
      <c r="EK37">
        <v>12.5838</v>
      </c>
      <c r="EL37">
        <v>61.552700000000002</v>
      </c>
      <c r="EM37">
        <v>25.8293</v>
      </c>
      <c r="EN37">
        <v>1</v>
      </c>
      <c r="EO37">
        <v>-0.56039399999999995</v>
      </c>
      <c r="EP37">
        <v>-0.28838000000000003</v>
      </c>
      <c r="EQ37">
        <v>20.287600000000001</v>
      </c>
      <c r="ER37">
        <v>5.2441000000000004</v>
      </c>
      <c r="ES37">
        <v>11.8302</v>
      </c>
      <c r="ET37">
        <v>4.9819500000000003</v>
      </c>
      <c r="EU37">
        <v>3.2989999999999999</v>
      </c>
      <c r="EV37">
        <v>2272.3000000000002</v>
      </c>
      <c r="EW37">
        <v>124.3</v>
      </c>
      <c r="EX37">
        <v>1234.3</v>
      </c>
      <c r="EY37">
        <v>19.5</v>
      </c>
      <c r="EZ37">
        <v>1.8730199999999999</v>
      </c>
      <c r="FA37">
        <v>1.87866</v>
      </c>
      <c r="FB37">
        <v>1.879</v>
      </c>
      <c r="FC37">
        <v>1.87958</v>
      </c>
      <c r="FD37">
        <v>1.8773</v>
      </c>
      <c r="FE37">
        <v>1.8765799999999999</v>
      </c>
      <c r="FF37">
        <v>1.87714</v>
      </c>
      <c r="FG37">
        <v>1.87469</v>
      </c>
      <c r="FH37">
        <v>0</v>
      </c>
      <c r="FI37">
        <v>0</v>
      </c>
      <c r="FJ37">
        <v>0</v>
      </c>
      <c r="FK37">
        <v>0</v>
      </c>
      <c r="FL37" t="s">
        <v>358</v>
      </c>
      <c r="FM37" t="s">
        <v>359</v>
      </c>
      <c r="FN37" t="s">
        <v>360</v>
      </c>
      <c r="FO37" t="s">
        <v>360</v>
      </c>
      <c r="FP37" t="s">
        <v>360</v>
      </c>
      <c r="FQ37" t="s">
        <v>360</v>
      </c>
      <c r="FR37">
        <v>0</v>
      </c>
      <c r="FS37">
        <v>100</v>
      </c>
      <c r="FT37">
        <v>100</v>
      </c>
      <c r="FU37">
        <v>-1.0680000000000001</v>
      </c>
      <c r="FV37">
        <v>5.5800000000000002E-2</v>
      </c>
      <c r="FW37">
        <v>-1.0690819278866801</v>
      </c>
      <c r="FX37">
        <v>1.4527828764109799E-4</v>
      </c>
      <c r="FY37">
        <v>-4.3579519040863002E-7</v>
      </c>
      <c r="FZ37">
        <v>2.0799061152897499E-10</v>
      </c>
      <c r="GA37">
        <v>5.5779999999998602E-2</v>
      </c>
      <c r="GB37">
        <v>0</v>
      </c>
      <c r="GC37">
        <v>0</v>
      </c>
      <c r="GD37">
        <v>0</v>
      </c>
      <c r="GE37">
        <v>4</v>
      </c>
      <c r="GF37">
        <v>2147</v>
      </c>
      <c r="GG37">
        <v>-1</v>
      </c>
      <c r="GH37">
        <v>-1</v>
      </c>
      <c r="GI37">
        <v>22.6</v>
      </c>
      <c r="GJ37">
        <v>22.7</v>
      </c>
      <c r="GK37">
        <v>1.02295</v>
      </c>
      <c r="GL37">
        <v>2.4902299999999999</v>
      </c>
      <c r="GM37">
        <v>1.54541</v>
      </c>
      <c r="GN37">
        <v>2.3010299999999999</v>
      </c>
      <c r="GO37">
        <v>1.5979000000000001</v>
      </c>
      <c r="GP37">
        <v>2.32056</v>
      </c>
      <c r="GQ37">
        <v>21.0778</v>
      </c>
      <c r="GR37">
        <v>13.851800000000001</v>
      </c>
      <c r="GS37">
        <v>18</v>
      </c>
      <c r="GT37">
        <v>641.77700000000004</v>
      </c>
      <c r="GU37">
        <v>443.06900000000002</v>
      </c>
      <c r="GV37">
        <v>17.001000000000001</v>
      </c>
      <c r="GW37">
        <v>19.165099999999999</v>
      </c>
      <c r="GX37">
        <v>30.000399999999999</v>
      </c>
      <c r="GY37">
        <v>19.509399999999999</v>
      </c>
      <c r="GZ37">
        <v>19.482199999999999</v>
      </c>
      <c r="HA37">
        <v>20.5517</v>
      </c>
      <c r="HB37">
        <v>-30</v>
      </c>
      <c r="HC37">
        <v>-30</v>
      </c>
      <c r="HD37">
        <v>17</v>
      </c>
      <c r="HE37">
        <v>402.66899999999998</v>
      </c>
      <c r="HF37">
        <v>0</v>
      </c>
      <c r="HG37">
        <v>100.95</v>
      </c>
      <c r="HH37">
        <v>101.164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28</v>
      </c>
    </row>
    <row r="19" spans="1:2" x14ac:dyDescent="0.2">
      <c r="A19" t="s">
        <v>32</v>
      </c>
      <c r="B19" t="s">
        <v>30</v>
      </c>
    </row>
    <row r="20" spans="1:2" x14ac:dyDescent="0.2">
      <c r="A20" t="s">
        <v>33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2023-07-12T15:53:56Z</dcterms:created>
  <dcterms:modified xsi:type="dcterms:W3CDTF">2023-07-14T21:19:55Z</dcterms:modified>
</cp:coreProperties>
</file>