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01D05F0D-C0AE-6A45-B715-33DB09177FDF}" xr6:coauthVersionLast="47" xr6:coauthVersionMax="47" xr10:uidLastSave="{00000000-0000-0000-0000-000000000000}"/>
  <bookViews>
    <workbookView xWindow="240" yWindow="760" windowWidth="19520" windowHeight="157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7" i="1" l="1"/>
  <c r="AQ37" i="1"/>
  <c r="AO37" i="1"/>
  <c r="AP37" i="1" s="1"/>
  <c r="AN37" i="1"/>
  <c r="AL37" i="1"/>
  <c r="AD37" i="1"/>
  <c r="AB37" i="1" s="1"/>
  <c r="AC37" i="1"/>
  <c r="U37" i="1"/>
  <c r="AR36" i="1"/>
  <c r="AQ36" i="1"/>
  <c r="AO36" i="1"/>
  <c r="AP36" i="1" s="1"/>
  <c r="AN36" i="1"/>
  <c r="AL36" i="1"/>
  <c r="AD36" i="1"/>
  <c r="AC36" i="1"/>
  <c r="AB36" i="1"/>
  <c r="U36" i="1"/>
  <c r="S36" i="1"/>
  <c r="AR35" i="1"/>
  <c r="X35" i="1" s="1"/>
  <c r="AQ35" i="1"/>
  <c r="AP35" i="1" s="1"/>
  <c r="AO35" i="1"/>
  <c r="AN35" i="1"/>
  <c r="AL35" i="1"/>
  <c r="N35" i="1" s="1"/>
  <c r="M35" i="1" s="1"/>
  <c r="AF35" i="1"/>
  <c r="AD35" i="1"/>
  <c r="AC35" i="1"/>
  <c r="AB35" i="1"/>
  <c r="U35" i="1"/>
  <c r="S35" i="1"/>
  <c r="P35" i="1"/>
  <c r="AR34" i="1"/>
  <c r="AQ34" i="1"/>
  <c r="AO34" i="1"/>
  <c r="AP34" i="1" s="1"/>
  <c r="AN34" i="1"/>
  <c r="AL34" i="1" s="1"/>
  <c r="AD34" i="1"/>
  <c r="AC34" i="1"/>
  <c r="X34" i="1"/>
  <c r="U34" i="1"/>
  <c r="AR33" i="1"/>
  <c r="AQ33" i="1"/>
  <c r="AO33" i="1"/>
  <c r="AN33" i="1"/>
  <c r="AL33" i="1" s="1"/>
  <c r="AD33" i="1"/>
  <c r="AC33" i="1"/>
  <c r="AB33" i="1"/>
  <c r="U33" i="1"/>
  <c r="AR32" i="1"/>
  <c r="AQ32" i="1"/>
  <c r="AO32" i="1"/>
  <c r="AP32" i="1" s="1"/>
  <c r="AN32" i="1"/>
  <c r="AL32" i="1"/>
  <c r="AD32" i="1"/>
  <c r="AC32" i="1"/>
  <c r="AB32" i="1" s="1"/>
  <c r="U32" i="1"/>
  <c r="S32" i="1"/>
  <c r="AR31" i="1"/>
  <c r="AQ31" i="1"/>
  <c r="AP31" i="1"/>
  <c r="AO31" i="1"/>
  <c r="AN31" i="1"/>
  <c r="AL31" i="1"/>
  <c r="N31" i="1" s="1"/>
  <c r="M31" i="1" s="1"/>
  <c r="Y31" i="1" s="1"/>
  <c r="Z31" i="1" s="1"/>
  <c r="AD31" i="1"/>
  <c r="AC31" i="1"/>
  <c r="AB31" i="1"/>
  <c r="X31" i="1"/>
  <c r="U31" i="1"/>
  <c r="S31" i="1"/>
  <c r="P31" i="1"/>
  <c r="AR30" i="1"/>
  <c r="AQ30" i="1"/>
  <c r="AP30" i="1" s="1"/>
  <c r="AO30" i="1"/>
  <c r="AN30" i="1"/>
  <c r="AL30" i="1" s="1"/>
  <c r="AD30" i="1"/>
  <c r="AC30" i="1"/>
  <c r="AB30" i="1" s="1"/>
  <c r="X30" i="1"/>
  <c r="U30" i="1"/>
  <c r="P30" i="1"/>
  <c r="O30" i="1"/>
  <c r="N30" i="1"/>
  <c r="M30" i="1" s="1"/>
  <c r="AF30" i="1" s="1"/>
  <c r="AR29" i="1"/>
  <c r="AQ29" i="1"/>
  <c r="AO29" i="1"/>
  <c r="AN29" i="1"/>
  <c r="AL29" i="1"/>
  <c r="S29" i="1" s="1"/>
  <c r="AD29" i="1"/>
  <c r="AB29" i="1" s="1"/>
  <c r="AC29" i="1"/>
  <c r="U29" i="1"/>
  <c r="P29" i="1"/>
  <c r="AR28" i="1"/>
  <c r="AQ28" i="1"/>
  <c r="AO28" i="1"/>
  <c r="AP28" i="1" s="1"/>
  <c r="AN28" i="1"/>
  <c r="AM28" i="1"/>
  <c r="AL28" i="1"/>
  <c r="AD28" i="1"/>
  <c r="AC28" i="1"/>
  <c r="AB28" i="1"/>
  <c r="U28" i="1"/>
  <c r="S28" i="1"/>
  <c r="N28" i="1"/>
  <c r="M28" i="1" s="1"/>
  <c r="AR27" i="1"/>
  <c r="AQ27" i="1"/>
  <c r="AO27" i="1"/>
  <c r="X27" i="1" s="1"/>
  <c r="AN27" i="1"/>
  <c r="AL27" i="1"/>
  <c r="AD27" i="1"/>
  <c r="AC27" i="1"/>
  <c r="AB27" i="1"/>
  <c r="U27" i="1"/>
  <c r="AR26" i="1"/>
  <c r="AQ26" i="1"/>
  <c r="AO26" i="1"/>
  <c r="X26" i="1" s="1"/>
  <c r="AN26" i="1"/>
  <c r="AL26" i="1" s="1"/>
  <c r="S26" i="1" s="1"/>
  <c r="AD26" i="1"/>
  <c r="AC26" i="1"/>
  <c r="AB26" i="1" s="1"/>
  <c r="U26" i="1"/>
  <c r="P26" i="1"/>
  <c r="AR25" i="1"/>
  <c r="AQ25" i="1"/>
  <c r="AO25" i="1"/>
  <c r="X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 s="1"/>
  <c r="AD24" i="1"/>
  <c r="AC24" i="1"/>
  <c r="AB24" i="1"/>
  <c r="U24" i="1"/>
  <c r="AR23" i="1"/>
  <c r="AQ23" i="1"/>
  <c r="AO23" i="1"/>
  <c r="X23" i="1" s="1"/>
  <c r="AN23" i="1"/>
  <c r="AL23" i="1"/>
  <c r="AD23" i="1"/>
  <c r="AC23" i="1"/>
  <c r="AB23" i="1"/>
  <c r="U23" i="1"/>
  <c r="S23" i="1"/>
  <c r="AR22" i="1"/>
  <c r="AQ22" i="1"/>
  <c r="AP22" i="1"/>
  <c r="AO22" i="1"/>
  <c r="X22" i="1" s="1"/>
  <c r="AN22" i="1"/>
  <c r="AL22" i="1" s="1"/>
  <c r="S22" i="1" s="1"/>
  <c r="AM22" i="1"/>
  <c r="AD22" i="1"/>
  <c r="AC22" i="1"/>
  <c r="U22" i="1"/>
  <c r="P22" i="1"/>
  <c r="O22" i="1"/>
  <c r="N22" i="1"/>
  <c r="M22" i="1"/>
  <c r="AF22" i="1" s="1"/>
  <c r="AR21" i="1"/>
  <c r="AQ21" i="1"/>
  <c r="AP21" i="1"/>
  <c r="AO21" i="1"/>
  <c r="X21" i="1" s="1"/>
  <c r="AN21" i="1"/>
  <c r="AL21" i="1"/>
  <c r="P21" i="1" s="1"/>
  <c r="AD21" i="1"/>
  <c r="AC21" i="1"/>
  <c r="AB21" i="1" s="1"/>
  <c r="U21" i="1"/>
  <c r="S21" i="1"/>
  <c r="AR20" i="1"/>
  <c r="AQ20" i="1"/>
  <c r="AO20" i="1"/>
  <c r="AP20" i="1" s="1"/>
  <c r="AN20" i="1"/>
  <c r="AL20" i="1" s="1"/>
  <c r="AD20" i="1"/>
  <c r="AC20" i="1"/>
  <c r="AB20" i="1" s="1"/>
  <c r="U20" i="1"/>
  <c r="AR19" i="1"/>
  <c r="AQ19" i="1"/>
  <c r="AO19" i="1"/>
  <c r="X19" i="1" s="1"/>
  <c r="AN19" i="1"/>
  <c r="AL19" i="1"/>
  <c r="AD19" i="1"/>
  <c r="AC19" i="1"/>
  <c r="AB19" i="1"/>
  <c r="U19" i="1"/>
  <c r="S19" i="1"/>
  <c r="P19" i="1"/>
  <c r="O19" i="1"/>
  <c r="P20" i="1" l="1"/>
  <c r="O20" i="1"/>
  <c r="AM20" i="1"/>
  <c r="N20" i="1"/>
  <c r="M20" i="1" s="1"/>
  <c r="S20" i="1"/>
  <c r="AF28" i="1"/>
  <c r="Y22" i="1"/>
  <c r="Z22" i="1" s="1"/>
  <c r="AM25" i="1"/>
  <c r="O25" i="1"/>
  <c r="N25" i="1"/>
  <c r="M25" i="1" s="1"/>
  <c r="P25" i="1"/>
  <c r="S25" i="1"/>
  <c r="Y35" i="1"/>
  <c r="Z35" i="1" s="1"/>
  <c r="P24" i="1"/>
  <c r="O24" i="1"/>
  <c r="N24" i="1"/>
  <c r="M24" i="1" s="1"/>
  <c r="S24" i="1"/>
  <c r="AM24" i="1"/>
  <c r="Y25" i="1"/>
  <c r="Z25" i="1" s="1"/>
  <c r="AG25" i="1" s="1"/>
  <c r="P33" i="1"/>
  <c r="S33" i="1"/>
  <c r="AM33" i="1"/>
  <c r="N33" i="1"/>
  <c r="M33" i="1" s="1"/>
  <c r="O33" i="1"/>
  <c r="AA31" i="1"/>
  <c r="AE31" i="1" s="1"/>
  <c r="AH31" i="1"/>
  <c r="AG31" i="1"/>
  <c r="AP23" i="1"/>
  <c r="AB22" i="1"/>
  <c r="N23" i="1"/>
  <c r="M23" i="1" s="1"/>
  <c r="AM23" i="1"/>
  <c r="P28" i="1"/>
  <c r="O28" i="1"/>
  <c r="O29" i="1"/>
  <c r="Y30" i="1"/>
  <c r="Z30" i="1" s="1"/>
  <c r="AP25" i="1"/>
  <c r="S34" i="1"/>
  <c r="AM34" i="1"/>
  <c r="N27" i="1"/>
  <c r="M27" i="1" s="1"/>
  <c r="AM27" i="1"/>
  <c r="AP33" i="1"/>
  <c r="X33" i="1"/>
  <c r="S27" i="1"/>
  <c r="AP27" i="1"/>
  <c r="AP19" i="1"/>
  <c r="AM29" i="1"/>
  <c r="N21" i="1"/>
  <c r="M21" i="1" s="1"/>
  <c r="Y21" i="1" s="1"/>
  <c r="Z21" i="1" s="1"/>
  <c r="P32" i="1"/>
  <c r="O32" i="1"/>
  <c r="N32" i="1"/>
  <c r="M32" i="1" s="1"/>
  <c r="O34" i="1"/>
  <c r="AB34" i="1"/>
  <c r="AP26" i="1"/>
  <c r="V31" i="1"/>
  <c r="T31" i="1" s="1"/>
  <c r="W31" i="1" s="1"/>
  <c r="Q31" i="1" s="1"/>
  <c r="R31" i="1" s="1"/>
  <c r="P37" i="1"/>
  <c r="O37" i="1"/>
  <c r="AM37" i="1"/>
  <c r="S37" i="1"/>
  <c r="Y34" i="1"/>
  <c r="Z34" i="1" s="1"/>
  <c r="P23" i="1"/>
  <c r="O27" i="1"/>
  <c r="O21" i="1"/>
  <c r="AM21" i="1"/>
  <c r="O23" i="1"/>
  <c r="N34" i="1"/>
  <c r="M34" i="1" s="1"/>
  <c r="N37" i="1"/>
  <c r="M37" i="1" s="1"/>
  <c r="AP29" i="1"/>
  <c r="X29" i="1"/>
  <c r="N26" i="1"/>
  <c r="M26" i="1" s="1"/>
  <c r="P27" i="1"/>
  <c r="S30" i="1"/>
  <c r="AM30" i="1"/>
  <c r="AM32" i="1"/>
  <c r="P34" i="1"/>
  <c r="P36" i="1"/>
  <c r="O36" i="1"/>
  <c r="N36" i="1"/>
  <c r="M36" i="1" s="1"/>
  <c r="AM36" i="1"/>
  <c r="N19" i="1"/>
  <c r="M19" i="1" s="1"/>
  <c r="AM19" i="1"/>
  <c r="O26" i="1"/>
  <c r="AM26" i="1"/>
  <c r="N29" i="1"/>
  <c r="M29" i="1" s="1"/>
  <c r="AF31" i="1"/>
  <c r="O31" i="1"/>
  <c r="O35" i="1"/>
  <c r="X37" i="1"/>
  <c r="AM31" i="1"/>
  <c r="AM35" i="1"/>
  <c r="X20" i="1"/>
  <c r="X24" i="1"/>
  <c r="X28" i="1"/>
  <c r="X32" i="1"/>
  <c r="X36" i="1"/>
  <c r="AA22" i="1" l="1"/>
  <c r="AE22" i="1" s="1"/>
  <c r="AH22" i="1"/>
  <c r="V22" i="1"/>
  <c r="T22" i="1" s="1"/>
  <c r="W22" i="1" s="1"/>
  <c r="Q22" i="1" s="1"/>
  <c r="R22" i="1" s="1"/>
  <c r="AA35" i="1"/>
  <c r="AE35" i="1" s="1"/>
  <c r="AH35" i="1"/>
  <c r="AG35" i="1"/>
  <c r="Y36" i="1"/>
  <c r="Z36" i="1" s="1"/>
  <c r="Y20" i="1"/>
  <c r="Z20" i="1" s="1"/>
  <c r="V20" i="1" s="1"/>
  <c r="T20" i="1" s="1"/>
  <c r="W20" i="1" s="1"/>
  <c r="Q20" i="1" s="1"/>
  <c r="R20" i="1" s="1"/>
  <c r="AF36" i="1"/>
  <c r="AH25" i="1"/>
  <c r="AA25" i="1"/>
  <c r="AE25" i="1" s="1"/>
  <c r="Y32" i="1"/>
  <c r="Z32" i="1" s="1"/>
  <c r="AF27" i="1"/>
  <c r="AF29" i="1"/>
  <c r="V29" i="1"/>
  <c r="T29" i="1" s="1"/>
  <c r="W29" i="1" s="1"/>
  <c r="Q29" i="1" s="1"/>
  <c r="R29" i="1" s="1"/>
  <c r="AF26" i="1"/>
  <c r="AH21" i="1"/>
  <c r="AA21" i="1"/>
  <c r="AE21" i="1" s="1"/>
  <c r="Y29" i="1"/>
  <c r="Z29" i="1" s="1"/>
  <c r="Y33" i="1"/>
  <c r="Z33" i="1" s="1"/>
  <c r="AF33" i="1"/>
  <c r="V33" i="1"/>
  <c r="T33" i="1" s="1"/>
  <c r="W33" i="1" s="1"/>
  <c r="Q33" i="1" s="1"/>
  <c r="R33" i="1" s="1"/>
  <c r="AA34" i="1"/>
  <c r="AE34" i="1" s="1"/>
  <c r="AH34" i="1"/>
  <c r="AG34" i="1"/>
  <c r="AF19" i="1"/>
  <c r="Y28" i="1"/>
  <c r="Z28" i="1" s="1"/>
  <c r="Y27" i="1"/>
  <c r="Z27" i="1" s="1"/>
  <c r="AH30" i="1"/>
  <c r="AI30" i="1" s="1"/>
  <c r="AA30" i="1"/>
  <c r="AE30" i="1" s="1"/>
  <c r="AG30" i="1"/>
  <c r="AF20" i="1"/>
  <c r="AI31" i="1"/>
  <c r="Y37" i="1"/>
  <c r="Z37" i="1" s="1"/>
  <c r="V21" i="1"/>
  <c r="T21" i="1" s="1"/>
  <c r="W21" i="1" s="1"/>
  <c r="Q21" i="1" s="1"/>
  <c r="R21" i="1" s="1"/>
  <c r="AF21" i="1"/>
  <c r="AF37" i="1"/>
  <c r="V35" i="1"/>
  <c r="T35" i="1" s="1"/>
  <c r="W35" i="1" s="1"/>
  <c r="Q35" i="1" s="1"/>
  <c r="R35" i="1" s="1"/>
  <c r="V30" i="1"/>
  <c r="T30" i="1" s="1"/>
  <c r="W30" i="1" s="1"/>
  <c r="Q30" i="1" s="1"/>
  <c r="R30" i="1" s="1"/>
  <c r="AF24" i="1"/>
  <c r="V34" i="1"/>
  <c r="T34" i="1" s="1"/>
  <c r="W34" i="1" s="1"/>
  <c r="Q34" i="1" s="1"/>
  <c r="R34" i="1" s="1"/>
  <c r="AF34" i="1"/>
  <c r="AF23" i="1"/>
  <c r="Y26" i="1"/>
  <c r="Z26" i="1" s="1"/>
  <c r="V26" i="1" s="1"/>
  <c r="T26" i="1" s="1"/>
  <c r="W26" i="1" s="1"/>
  <c r="Q26" i="1" s="1"/>
  <c r="R26" i="1" s="1"/>
  <c r="AF25" i="1"/>
  <c r="V25" i="1"/>
  <c r="T25" i="1" s="1"/>
  <c r="W25" i="1" s="1"/>
  <c r="Q25" i="1" s="1"/>
  <c r="R25" i="1" s="1"/>
  <c r="Y19" i="1"/>
  <c r="Z19" i="1" s="1"/>
  <c r="Y24" i="1"/>
  <c r="Z24" i="1" s="1"/>
  <c r="V24" i="1" s="1"/>
  <c r="T24" i="1" s="1"/>
  <c r="W24" i="1" s="1"/>
  <c r="Q24" i="1" s="1"/>
  <c r="R24" i="1" s="1"/>
  <c r="AG21" i="1"/>
  <c r="AF32" i="1"/>
  <c r="Y23" i="1"/>
  <c r="Z23" i="1" s="1"/>
  <c r="AG22" i="1"/>
  <c r="AH36" i="1" l="1"/>
  <c r="AA36" i="1"/>
  <c r="AE36" i="1" s="1"/>
  <c r="AG36" i="1"/>
  <c r="AI34" i="1"/>
  <c r="AH37" i="1"/>
  <c r="AA37" i="1"/>
  <c r="AE37" i="1" s="1"/>
  <c r="AG37" i="1"/>
  <c r="AH28" i="1"/>
  <c r="AI28" i="1" s="1"/>
  <c r="AA28" i="1"/>
  <c r="AE28" i="1" s="1"/>
  <c r="AG28" i="1"/>
  <c r="V28" i="1"/>
  <c r="T28" i="1" s="1"/>
  <c r="W28" i="1" s="1"/>
  <c r="Q28" i="1" s="1"/>
  <c r="R28" i="1" s="1"/>
  <c r="AI25" i="1"/>
  <c r="AI35" i="1"/>
  <c r="AA19" i="1"/>
  <c r="AE19" i="1" s="1"/>
  <c r="AG19" i="1"/>
  <c r="AH19" i="1"/>
  <c r="AI19" i="1" s="1"/>
  <c r="AH27" i="1"/>
  <c r="AG27" i="1"/>
  <c r="AA27" i="1"/>
  <c r="AE27" i="1" s="1"/>
  <c r="V36" i="1"/>
  <c r="T36" i="1" s="1"/>
  <c r="W36" i="1" s="1"/>
  <c r="Q36" i="1" s="1"/>
  <c r="R36" i="1" s="1"/>
  <c r="AA32" i="1"/>
  <c r="AE32" i="1" s="1"/>
  <c r="AH32" i="1"/>
  <c r="AG32" i="1"/>
  <c r="AA23" i="1"/>
  <c r="AE23" i="1" s="1"/>
  <c r="AH23" i="1"/>
  <c r="AG23" i="1"/>
  <c r="V32" i="1"/>
  <c r="T32" i="1" s="1"/>
  <c r="W32" i="1" s="1"/>
  <c r="Q32" i="1" s="1"/>
  <c r="R32" i="1" s="1"/>
  <c r="AA26" i="1"/>
  <c r="AE26" i="1" s="1"/>
  <c r="AH26" i="1"/>
  <c r="AG26" i="1"/>
  <c r="V37" i="1"/>
  <c r="T37" i="1" s="1"/>
  <c r="W37" i="1" s="1"/>
  <c r="Q37" i="1" s="1"/>
  <c r="R37" i="1" s="1"/>
  <c r="V19" i="1"/>
  <c r="T19" i="1" s="1"/>
  <c r="W19" i="1" s="1"/>
  <c r="Q19" i="1" s="1"/>
  <c r="R19" i="1" s="1"/>
  <c r="AI22" i="1"/>
  <c r="AH24" i="1"/>
  <c r="AI24" i="1" s="1"/>
  <c r="AA24" i="1"/>
  <c r="AE24" i="1" s="1"/>
  <c r="AG24" i="1"/>
  <c r="AI21" i="1"/>
  <c r="AH33" i="1"/>
  <c r="AA33" i="1"/>
  <c r="AE33" i="1" s="1"/>
  <c r="AG33" i="1"/>
  <c r="V23" i="1"/>
  <c r="T23" i="1" s="1"/>
  <c r="W23" i="1" s="1"/>
  <c r="Q23" i="1" s="1"/>
  <c r="R23" i="1" s="1"/>
  <c r="AH29" i="1"/>
  <c r="AI29" i="1" s="1"/>
  <c r="AA29" i="1"/>
  <c r="AE29" i="1" s="1"/>
  <c r="AG29" i="1"/>
  <c r="V27" i="1"/>
  <c r="T27" i="1" s="1"/>
  <c r="W27" i="1" s="1"/>
  <c r="Q27" i="1" s="1"/>
  <c r="R27" i="1" s="1"/>
  <c r="AA20" i="1"/>
  <c r="AE20" i="1" s="1"/>
  <c r="AH20" i="1"/>
  <c r="AG20" i="1"/>
  <c r="AI20" i="1" l="1"/>
  <c r="AI23" i="1"/>
  <c r="AI27" i="1"/>
  <c r="AI36" i="1"/>
  <c r="AI33" i="1"/>
  <c r="AI32" i="1"/>
  <c r="AI26" i="1"/>
  <c r="AI37" i="1"/>
</calcChain>
</file>

<file path=xl/sharedStrings.xml><?xml version="1.0" encoding="utf-8"?>
<sst xmlns="http://schemas.openxmlformats.org/spreadsheetml/2006/main" count="996" uniqueCount="391">
  <si>
    <t>File opened</t>
  </si>
  <si>
    <t>2023-07-15 17:37:49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</si>
  <si>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</si>
  <si>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</si>
  <si>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</si>
  <si>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</si>
  <si>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</si>
  <si>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</si>
  <si>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</si>
  <si>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</si>
  <si>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</si>
  <si>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</si>
  <si>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</si>
  <si>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{"ssb_ref": "37125.5", "co2azero": "0.925242", "h2oaspan2b": "0.0685964", "h2oaspan1": "1.00591", "tazero": "-0.14134", "flowbzero": "0.29043", "tbzero": "-0.243059", "co2bspan1": "1.0021", "flowazero": "0.2969", "co2aspanconc2": "301.4", "co2bzero": "0.928369", "oxygen": "21", "h2obspan1": "1.00489", "co2bspan2": "-0.0342144", "h2obspanconc2": "0", "h2oazero": "1.04545", "co2aspan2a": "0.292292", "h2oaspan2": "0", "co2aspan1": "1.00226", "co2bspanconc2": "301.4", "co2aspan2": "-0.0349502", "h2oaspan2a": "0.0681933", "ssa_ref": "34842.2", "co2bspanconc1": "2473", "h2obspan2": "0", "co2aspanconc1": "2473", "flowmeterzero": "0.996167", "h2obspan2b": "0.0690967", "co2bspan2a": "0.293064", "co2bspan2b": "0.29074", "h2obzero": "1.0566", "h2oaspanconc1": "11.65", "co2aspan2b": "0.289966", "chamberpressurezero": "2.68486", "h2oaspanconc2": "0", "h2obspan2a": "0.0687607", "h2obspanconc1": "11.65"}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</si>
  <si>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</si>
  <si>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</si>
  <si>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</si>
  <si>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</si>
  <si>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</si>
  <si>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</si>
  <si>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</si>
  <si>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</si>
  <si>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</si>
  <si>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</si>
  <si>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</si>
  <si>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</si>
  <si>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</si>
  <si>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17:37:49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</si>
  <si>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</si>
  <si>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</si>
  <si>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</si>
  <si>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</si>
  <si>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</si>
  <si>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</si>
  <si>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</si>
  <si>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</si>
  <si>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</si>
  <si>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</si>
  <si>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</si>
  <si>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</si>
  <si>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</si>
  <si>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</si>
  <si>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</si>
  <si>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</si>
  <si>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</si>
  <si>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</si>
  <si>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</si>
  <si>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</si>
  <si>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</si>
  <si>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</si>
  <si>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</si>
  <si>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</si>
  <si>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</si>
  <si>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</si>
  <si>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</si>
  <si>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</si>
  <si>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</si>
  <si>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</si>
  <si>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</si>
  <si>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</si>
  <si>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</si>
  <si>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</si>
  <si>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</si>
  <si>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</si>
  <si>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</si>
  <si>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</si>
  <si>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</si>
  <si>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</si>
  <si>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</si>
  <si>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</si>
  <si>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</si>
  <si>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</si>
  <si>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</si>
  <si>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</si>
  <si>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</si>
  <si>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</si>
  <si>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</si>
  <si>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</si>
  <si>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</si>
  <si>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</si>
  <si>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</si>
  <si>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</si>
  <si>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</si>
  <si>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</si>
  <si>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</si>
  <si>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</si>
  <si>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</si>
  <si>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-5.90069 79.0222 370.536 607.1 837.098 1059.66 1244.39 1360.37</t>
  </si>
  <si>
    <t>Fs_true</t>
  </si>
  <si>
    <t>0.146575 100.933 405.113 601.246 803.318 1000.9 1203.45 1401.14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</si>
  <si>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</si>
  <si>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</si>
  <si>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</si>
  <si>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</si>
  <si>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</si>
  <si>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</si>
  <si>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</si>
  <si>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</si>
  <si>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</si>
  <si>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</si>
  <si>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</si>
  <si>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</si>
  <si>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</si>
  <si>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</si>
  <si>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</si>
  <si>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</si>
  <si>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</si>
  <si>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</si>
  <si>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</si>
  <si>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</si>
  <si>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</si>
  <si>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</si>
  <si>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</si>
  <si>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</si>
  <si>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</si>
  <si>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</si>
  <si>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</si>
  <si>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</si>
  <si>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</si>
  <si>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</si>
  <si>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</si>
  <si>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</si>
  <si>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</si>
  <si>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</si>
  <si>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</si>
  <si>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</si>
  <si>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</si>
  <si>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</si>
  <si>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</si>
  <si>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</si>
  <si>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</si>
  <si>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</si>
  <si>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</si>
  <si>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</si>
  <si>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</si>
  <si>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</si>
  <si>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</si>
  <si>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</si>
  <si>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</si>
  <si>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</si>
  <si>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</si>
  <si>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</si>
  <si>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</si>
  <si>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</si>
  <si>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</si>
  <si>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</si>
  <si>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</si>
  <si>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</si>
  <si>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</si>
  <si>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</si>
  <si>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</si>
  <si>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</si>
  <si>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</si>
  <si>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</si>
  <si>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</si>
  <si>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</si>
  <si>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</si>
  <si>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</si>
  <si>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</si>
  <si>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</si>
  <si>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</si>
  <si>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</si>
  <si>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</si>
  <si>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</si>
  <si>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</si>
  <si>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</si>
  <si>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</si>
  <si>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</si>
  <si>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</si>
  <si>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</si>
  <si>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</si>
  <si>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</si>
  <si>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</si>
  <si>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</si>
  <si>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</si>
  <si>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</si>
  <si>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</si>
  <si>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</si>
  <si>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</si>
  <si>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</si>
  <si>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</si>
  <si>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</si>
  <si>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</si>
  <si>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</si>
  <si>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</si>
  <si>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</si>
  <si>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</si>
  <si>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</si>
  <si>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</si>
  <si>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</si>
  <si>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</si>
  <si>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</si>
  <si>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</si>
  <si>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</si>
  <si>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</si>
  <si>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</si>
  <si>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</si>
  <si>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</si>
  <si>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</si>
  <si>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</si>
  <si>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</si>
  <si>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</si>
  <si>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</si>
  <si>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</si>
  <si>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</si>
  <si>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</si>
  <si>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</si>
  <si>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</si>
  <si>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</si>
  <si>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</si>
  <si>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</si>
  <si>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</si>
  <si>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</si>
  <si>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</si>
  <si>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</si>
  <si>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</si>
  <si>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</si>
  <si>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</si>
  <si>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</si>
  <si>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</si>
  <si>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</si>
  <si>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</si>
  <si>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</si>
  <si>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</si>
  <si>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</si>
  <si>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</si>
  <si>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</si>
  <si>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</si>
  <si>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</si>
  <si>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</si>
  <si>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</si>
  <si>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</si>
  <si>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</si>
  <si>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</si>
  <si>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</si>
  <si>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</si>
  <si>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</si>
  <si>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</si>
  <si>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</si>
  <si>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</si>
  <si>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</si>
  <si>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</si>
  <si>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</si>
  <si>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</si>
  <si>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</si>
  <si>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</si>
  <si>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</si>
  <si>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</si>
  <si>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</si>
  <si>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</si>
  <si>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</si>
  <si>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</si>
  <si>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</si>
  <si>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</si>
  <si>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</si>
  <si>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</si>
  <si>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</si>
  <si>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</si>
  <si>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</si>
  <si>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</si>
  <si>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</si>
  <si>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</si>
  <si>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</si>
  <si>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</si>
  <si>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</si>
  <si>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</si>
  <si>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</si>
  <si>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</si>
  <si>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</si>
  <si>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</si>
  <si>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</si>
  <si>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</si>
  <si>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</si>
  <si>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</si>
  <si>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</si>
  <si>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</si>
  <si>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</si>
  <si>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</si>
  <si>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</si>
  <si>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</si>
  <si>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</si>
  <si>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</si>
  <si>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</si>
  <si>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</si>
  <si>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</si>
  <si>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</si>
  <si>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</si>
  <si>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</si>
  <si>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</si>
  <si>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</si>
  <si>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</si>
  <si>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</si>
  <si>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</si>
  <si>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</si>
  <si>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</si>
  <si>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</si>
  <si>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</si>
  <si>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</si>
  <si>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</si>
  <si>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</si>
  <si>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</si>
  <si>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</si>
  <si>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</si>
  <si>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</si>
  <si>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</si>
  <si>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</si>
  <si>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</si>
  <si>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</si>
  <si>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</si>
  <si>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</si>
  <si>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</si>
  <si>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</si>
  <si>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</si>
  <si>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</si>
  <si>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</si>
  <si>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</si>
  <si>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</si>
  <si>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</si>
  <si>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</si>
  <si>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</si>
  <si>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</si>
  <si>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</si>
  <si>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</si>
  <si>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</si>
  <si>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</si>
  <si>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</si>
  <si>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</si>
  <si>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</si>
  <si>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</si>
  <si>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</si>
  <si>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</si>
  <si>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</si>
  <si>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</si>
  <si>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</si>
  <si>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</si>
  <si>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</si>
  <si>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</si>
  <si>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</si>
  <si>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</si>
  <si>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</si>
  <si>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</si>
  <si>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</si>
  <si>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20230715 17:48:51</t>
  </si>
  <si>
    <t>17:48:51</t>
  </si>
  <si>
    <t>none</t>
  </si>
  <si>
    <t>Lindsey</t>
  </si>
  <si>
    <t>20230715</t>
  </si>
  <si>
    <t>kse</t>
  </si>
  <si>
    <t>17:46:22</t>
  </si>
  <si>
    <t>2/2</t>
  </si>
  <si>
    <t>00000000</t>
  </si>
  <si>
    <t>iiiiiiii</t>
  </si>
  <si>
    <t>off</t>
  </si>
  <si>
    <t>20230715 17:49:52</t>
  </si>
  <si>
    <t>17:49:52</t>
  </si>
  <si>
    <t>20230715 17:50:53</t>
  </si>
  <si>
    <t>17:50:53</t>
  </si>
  <si>
    <t>20230715 17:51:54</t>
  </si>
  <si>
    <t>17:51:54</t>
  </si>
  <si>
    <t>20230715 17:52:55</t>
  </si>
  <si>
    <t>17:52:55</t>
  </si>
  <si>
    <t>20230715 17:53:56</t>
  </si>
  <si>
    <t>17:53:56</t>
  </si>
  <si>
    <t>20230715 17:54:57</t>
  </si>
  <si>
    <t>17:54:57</t>
  </si>
  <si>
    <t>20230715 17:55:58</t>
  </si>
  <si>
    <t>17:55:58</t>
  </si>
  <si>
    <t>20230715 17:56:59</t>
  </si>
  <si>
    <t>17:56:59</t>
  </si>
  <si>
    <t>20230715 17:58:00</t>
  </si>
  <si>
    <t>17:58:00</t>
  </si>
  <si>
    <t>20230715 17:59:01</t>
  </si>
  <si>
    <t>17:59:01</t>
  </si>
  <si>
    <t>20230715 18:00:02</t>
  </si>
  <si>
    <t>18:00:02</t>
  </si>
  <si>
    <t>20230715 18:01:03</t>
  </si>
  <si>
    <t>18:01:03</t>
  </si>
  <si>
    <t>20230715 18:02:04</t>
  </si>
  <si>
    <t>18:02:04</t>
  </si>
  <si>
    <t>20230715 18:03:05</t>
  </si>
  <si>
    <t>18:03:05</t>
  </si>
  <si>
    <t>20230715 18:04:06</t>
  </si>
  <si>
    <t>18:04:06</t>
  </si>
  <si>
    <t>20230715 18:05:08</t>
  </si>
  <si>
    <t>18:05:08</t>
  </si>
  <si>
    <t>20230715 18:06:09</t>
  </si>
  <si>
    <t>18:06:09</t>
  </si>
  <si>
    <t>20230715 18:07:10</t>
  </si>
  <si>
    <t>18:07:10</t>
  </si>
  <si>
    <t>IRSE</t>
  </si>
  <si>
    <t>BNL21827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</si>
</sst>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7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3.694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340</v>
      </c>
      <c r="EX18" t="s">
        <v>340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1689472131.0999999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389</v>
      </c>
      <c r="K19" t="s">
        <v>390</v>
      </c>
      <c r="L19">
        <v>1689472131.0999999</v>
      </c>
      <c r="M19">
        <f t="shared" ref="M19:M37" si="0">(N19)/1000</f>
        <v>1.1909368683257762E-3</v>
      </c>
      <c r="N19">
        <f t="shared" ref="N19:N37" si="1">1000*AZ19*AL19*(AV19-AW19)/(100*$B$7*(1000-AL19*AV19))</f>
        <v>1.1909368683257762</v>
      </c>
      <c r="O19">
        <f t="shared" ref="O19:O37" si="2">AZ19*AL19*(AU19-AT19*(1000-AL19*AW19)/(1000-AL19*AV19))/(100*$B$7)</f>
        <v>13.893662437661083</v>
      </c>
      <c r="P19">
        <f t="shared" ref="P19:P37" si="3">AT19 - IF(AL19&gt;1, O19*$B$7*100/(AN19*BH19), 0)</f>
        <v>400.00200000000001</v>
      </c>
      <c r="Q19">
        <f t="shared" ref="Q19:Q37" si="4">((W19-M19/2)*P19-O19)/(W19+M19/2)</f>
        <v>197.00024779491406</v>
      </c>
      <c r="R19">
        <f t="shared" ref="R19:R37" si="5">Q19*(BA19+BB19)/1000</f>
        <v>19.761800136894959</v>
      </c>
      <c r="S19">
        <f t="shared" ref="S19:S37" si="6">(AT19 - IF(AL19&gt;1, O19*$B$7*100/(AN19*BH19), 0))*(BA19+BB19)/1000</f>
        <v>40.125632667160197</v>
      </c>
      <c r="T19">
        <f t="shared" ref="T19:T37" si="7">2/((1/V19-1/U19)+SIGN(V19)*SQRT((1/V19-1/U19)*(1/V19-1/U19) + 4*$C$7/(($C$7+1)*($C$7+1))*(2*1/V19*1/U19-1/U19*1/U19)))</f>
        <v>0.11401946661518073</v>
      </c>
      <c r="U19">
        <f t="shared" ref="U19:U37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3.5541833386899966</v>
      </c>
      <c r="V19">
        <f t="shared" ref="V19:V37" si="9">M19*(1000-(1000*0.61365*EXP(17.502*Z19/(240.97+Z19))/(BA19+BB19)+AV19)/2)/(1000*0.61365*EXP(17.502*Z19/(240.97+Z19))/(BA19+BB19)-AV19)</f>
        <v>0.11202570414629963</v>
      </c>
      <c r="W19">
        <f t="shared" ref="W19:W37" si="10">1/(($C$7+1)/(T19/1.6)+1/(U19/1.37)) + $C$7/(($C$7+1)/(T19/1.6) + $C$7/(U19/1.37))</f>
        <v>7.0192292808151688E-2</v>
      </c>
      <c r="X19">
        <f t="shared" ref="X19:X37" si="11">(AO19*AR19)</f>
        <v>330.81148200000001</v>
      </c>
      <c r="Y19">
        <f t="shared" ref="Y19:Y37" si="12">(BC19+(X19+2*0.95*0.0000000567*(((BC19+$B$9)+273)^4-(BC19+273)^4)-44100*M19)/(1.84*29.3*U19+8*0.95*0.0000000567*(BC19+273)^3))</f>
        <v>26.098689756317334</v>
      </c>
      <c r="Z19">
        <f t="shared" ref="Z19:Z37" si="13">($C$9*BD19+$D$9*BE19+$E$9*Y19)</f>
        <v>25.007999999999999</v>
      </c>
      <c r="AA19">
        <f t="shared" ref="AA19:AA37" si="14">0.61365*EXP(17.502*Z19/(240.97+Z19))</f>
        <v>3.18119446196454</v>
      </c>
      <c r="AB19">
        <f t="shared" ref="AB19:AB37" si="15">(AC19/AD19*100)</f>
        <v>68.503190375924945</v>
      </c>
      <c r="AC19">
        <f t="shared" ref="AC19:AC37" si="16">AV19*(BA19+BB19)/1000</f>
        <v>2.1430692311823698</v>
      </c>
      <c r="AD19">
        <f t="shared" ref="AD19:AD37" si="17">0.61365*EXP(17.502*BC19/(240.97+BC19))</f>
        <v>3.1284225149541931</v>
      </c>
      <c r="AE19">
        <f t="shared" ref="AE19:AE37" si="18">(AA19-AV19*(BA19+BB19)/1000)</f>
        <v>1.0381252307821702</v>
      </c>
      <c r="AF19">
        <f t="shared" ref="AF19:AF37" si="19">(-M19*44100)</f>
        <v>-52.520315893166732</v>
      </c>
      <c r="AG19">
        <f t="shared" ref="AG19:AG37" si="20">2*29.3*U19*0.92*(BC19-Z19)</f>
        <v>-53.709160943174155</v>
      </c>
      <c r="AH19">
        <f t="shared" ref="AH19:AH37" si="21">2*0.95*0.0000000567*(((BC19+$B$9)+273)^4-(Z19+273)^4)</f>
        <v>-3.1922047330884005</v>
      </c>
      <c r="AI19">
        <f t="shared" ref="AI19:AI37" si="22">X19+AH19+AF19+AG19</f>
        <v>221.38980043057074</v>
      </c>
      <c r="AJ19">
        <v>0</v>
      </c>
      <c r="AK19">
        <v>0</v>
      </c>
      <c r="AL19">
        <f t="shared" ref="AL19:AL37" si="23">IF(AJ19*$H$15&gt;=AN19,1,(AN19/(AN19-AJ19*$H$15)))</f>
        <v>1</v>
      </c>
      <c r="AM19">
        <f t="shared" ref="AM19:AM37" si="24">(AL19-1)*100</f>
        <v>0</v>
      </c>
      <c r="AN19">
        <f t="shared" ref="AN19:AN37" si="25">MAX(0,($B$15+$C$15*BH19)/(1+$D$15*BH19)*BA19/(BC19+273)*$E$15)</f>
        <v>53557.193093549104</v>
      </c>
      <c r="AO19">
        <f t="shared" ref="AO19:AO37" si="26">$B$13*BI19+$C$13*BJ19+$F$13*BU19*(1-BX19)</f>
        <v>2000.19</v>
      </c>
      <c r="AP19">
        <f t="shared" ref="AP19:AP37" si="27">AO19*AQ19</f>
        <v>1686.1602</v>
      </c>
      <c r="AQ19">
        <f t="shared" ref="AQ19:AQ37" si="28">($B$13*$D$11+$C$13*$D$11+$F$13*((CH19+BZ19)/MAX(CH19+BZ19+CI19, 0.1)*$I$11+CI19/MAX(CH19+BZ19+CI19, 0.1)*$J$11))/($B$13+$C$13+$F$13)</f>
        <v>0.84300001499857513</v>
      </c>
      <c r="AR19">
        <f t="shared" ref="AR19:AR37" si="29">($B$13*$K$11+$C$13*$K$11+$F$13*((CH19+BZ19)/MAX(CH19+BZ19+CI19, 0.1)*$P$11+CI19/MAX(CH19+BZ19+CI19, 0.1)*$Q$11))/($B$13+$C$13+$F$13)</f>
        <v>0.16539002894725002</v>
      </c>
      <c r="AS19">
        <v>1689472131.0999999</v>
      </c>
      <c r="AT19">
        <v>400.00200000000001</v>
      </c>
      <c r="AU19">
        <v>408.846</v>
      </c>
      <c r="AV19">
        <v>21.363700000000001</v>
      </c>
      <c r="AW19">
        <v>20.6464</v>
      </c>
      <c r="AX19">
        <v>402.37099999999998</v>
      </c>
      <c r="AY19">
        <v>21.013999999999999</v>
      </c>
      <c r="AZ19">
        <v>600.21400000000006</v>
      </c>
      <c r="BA19">
        <v>100.267</v>
      </c>
      <c r="BB19">
        <v>4.6580099999999999E-2</v>
      </c>
      <c r="BC19">
        <v>24.727699999999999</v>
      </c>
      <c r="BD19">
        <v>25.007999999999999</v>
      </c>
      <c r="BE19">
        <v>999.9</v>
      </c>
      <c r="BF19">
        <v>0</v>
      </c>
      <c r="BG19">
        <v>0</v>
      </c>
      <c r="BH19">
        <v>10026.200000000001</v>
      </c>
      <c r="BI19">
        <v>0</v>
      </c>
      <c r="BJ19">
        <v>1217.76</v>
      </c>
      <c r="BK19">
        <v>-8.8447899999999997</v>
      </c>
      <c r="BL19">
        <v>408.73399999999998</v>
      </c>
      <c r="BM19">
        <v>417.46600000000001</v>
      </c>
      <c r="BN19">
        <v>0.71727799999999997</v>
      </c>
      <c r="BO19">
        <v>408.846</v>
      </c>
      <c r="BP19">
        <v>20.6464</v>
      </c>
      <c r="BQ19">
        <v>2.14208</v>
      </c>
      <c r="BR19">
        <v>2.07016</v>
      </c>
      <c r="BS19">
        <v>18.535599999999999</v>
      </c>
      <c r="BT19">
        <v>17.991399999999999</v>
      </c>
      <c r="BU19">
        <v>2000.19</v>
      </c>
      <c r="BV19">
        <v>0.89999799999999996</v>
      </c>
      <c r="BW19">
        <v>0.10000199999999999</v>
      </c>
      <c r="BX19">
        <v>0</v>
      </c>
      <c r="BY19">
        <v>2.7646000000000002</v>
      </c>
      <c r="BZ19">
        <v>0</v>
      </c>
      <c r="CA19">
        <v>12148.5</v>
      </c>
      <c r="CB19">
        <v>19112.5</v>
      </c>
      <c r="CC19">
        <v>39.25</v>
      </c>
      <c r="CD19">
        <v>40.936999999999998</v>
      </c>
      <c r="CE19">
        <v>40.311999999999998</v>
      </c>
      <c r="CF19">
        <v>39.25</v>
      </c>
      <c r="CG19">
        <v>38.75</v>
      </c>
      <c r="CH19">
        <v>1800.17</v>
      </c>
      <c r="CI19">
        <v>200.02</v>
      </c>
      <c r="CJ19">
        <v>0</v>
      </c>
      <c r="CK19">
        <v>1689472134.8</v>
      </c>
      <c r="CL19">
        <v>0</v>
      </c>
      <c r="CM19">
        <v>1689471982.0999999</v>
      </c>
      <c r="CN19" t="s">
        <v>348</v>
      </c>
      <c r="CO19">
        <v>1689471975.0999999</v>
      </c>
      <c r="CP19">
        <v>1689471982.0999999</v>
      </c>
      <c r="CQ19">
        <v>60</v>
      </c>
      <c r="CR19">
        <v>0.59199999999999997</v>
      </c>
      <c r="CS19">
        <v>7.2999999999999995E-2</v>
      </c>
      <c r="CT19">
        <v>-2.37</v>
      </c>
      <c r="CU19">
        <v>0.35</v>
      </c>
      <c r="CV19">
        <v>409</v>
      </c>
      <c r="CW19">
        <v>20</v>
      </c>
      <c r="CX19">
        <v>0.11</v>
      </c>
      <c r="CY19">
        <v>0.1</v>
      </c>
      <c r="CZ19">
        <v>12.8104570725838</v>
      </c>
      <c r="DA19">
        <v>0.34558394016583899</v>
      </c>
      <c r="DB19">
        <v>6.9039267042167798E-2</v>
      </c>
      <c r="DC19">
        <v>1</v>
      </c>
      <c r="DD19">
        <v>408.813285714286</v>
      </c>
      <c r="DE19">
        <v>0.108857142856746</v>
      </c>
      <c r="DF19">
        <v>4.4895797721627197E-2</v>
      </c>
      <c r="DG19">
        <v>-1</v>
      </c>
      <c r="DH19">
        <v>1999.9680952381</v>
      </c>
      <c r="DI19">
        <v>7.1107622120774094E-2</v>
      </c>
      <c r="DJ19">
        <v>0.11950768246352</v>
      </c>
      <c r="DK19">
        <v>1</v>
      </c>
      <c r="DL19">
        <v>2</v>
      </c>
      <c r="DM19">
        <v>2</v>
      </c>
      <c r="DN19" t="s">
        <v>349</v>
      </c>
      <c r="DO19">
        <v>3.1604000000000001</v>
      </c>
      <c r="DP19">
        <v>2.7811300000000001</v>
      </c>
      <c r="DQ19">
        <v>9.5532699999999998E-2</v>
      </c>
      <c r="DR19">
        <v>9.7036600000000001E-2</v>
      </c>
      <c r="DS19">
        <v>0.11051800000000001</v>
      </c>
      <c r="DT19">
        <v>0.109263</v>
      </c>
      <c r="DU19">
        <v>28869.8</v>
      </c>
      <c r="DV19">
        <v>30257</v>
      </c>
      <c r="DW19">
        <v>29638.400000000001</v>
      </c>
      <c r="DX19">
        <v>31223</v>
      </c>
      <c r="DY19">
        <v>34494.800000000003</v>
      </c>
      <c r="DZ19">
        <v>36486.5</v>
      </c>
      <c r="EA19">
        <v>40665.5</v>
      </c>
      <c r="EB19">
        <v>43379.9</v>
      </c>
      <c r="EC19">
        <v>2.30877</v>
      </c>
      <c r="ED19">
        <v>1.8585499999999999</v>
      </c>
      <c r="EE19">
        <v>0.18698300000000001</v>
      </c>
      <c r="EF19">
        <v>0</v>
      </c>
      <c r="EG19">
        <v>21.932200000000002</v>
      </c>
      <c r="EH19">
        <v>999.9</v>
      </c>
      <c r="EI19">
        <v>62.679000000000002</v>
      </c>
      <c r="EJ19">
        <v>27.995999999999999</v>
      </c>
      <c r="EK19">
        <v>23.714500000000001</v>
      </c>
      <c r="EL19">
        <v>60.929000000000002</v>
      </c>
      <c r="EM19">
        <v>23.064900000000002</v>
      </c>
      <c r="EN19">
        <v>1</v>
      </c>
      <c r="EO19">
        <v>-0.48958099999999999</v>
      </c>
      <c r="EP19">
        <v>6.0345900000000001E-2</v>
      </c>
      <c r="EQ19">
        <v>20.2913</v>
      </c>
      <c r="ER19">
        <v>5.2411000000000003</v>
      </c>
      <c r="ES19">
        <v>11.8302</v>
      </c>
      <c r="ET19">
        <v>4.9820000000000002</v>
      </c>
      <c r="EU19">
        <v>3.2989999999999999</v>
      </c>
      <c r="EV19">
        <v>37.700000000000003</v>
      </c>
      <c r="EW19">
        <v>2393.1</v>
      </c>
      <c r="EX19">
        <v>4960.8</v>
      </c>
      <c r="EY19">
        <v>139.4</v>
      </c>
      <c r="EZ19">
        <v>1.87347</v>
      </c>
      <c r="FA19">
        <v>1.8791199999999999</v>
      </c>
      <c r="FB19">
        <v>1.87954</v>
      </c>
      <c r="FC19">
        <v>1.8801699999999999</v>
      </c>
      <c r="FD19">
        <v>1.87775</v>
      </c>
      <c r="FE19">
        <v>1.8766799999999999</v>
      </c>
      <c r="FF19">
        <v>1.87731</v>
      </c>
      <c r="FG19">
        <v>1.87504</v>
      </c>
      <c r="FH19">
        <v>0</v>
      </c>
      <c r="FI19">
        <v>0</v>
      </c>
      <c r="FJ19">
        <v>0</v>
      </c>
      <c r="FK19">
        <v>0</v>
      </c>
      <c r="FL19" t="s">
        <v>350</v>
      </c>
      <c r="FM19" t="s">
        <v>351</v>
      </c>
      <c r="FN19" t="s">
        <v>352</v>
      </c>
      <c r="FO19" t="s">
        <v>352</v>
      </c>
      <c r="FP19" t="s">
        <v>352</v>
      </c>
      <c r="FQ19" t="s">
        <v>352</v>
      </c>
      <c r="FR19">
        <v>0</v>
      </c>
      <c r="FS19">
        <v>100</v>
      </c>
      <c r="FT19">
        <v>100</v>
      </c>
      <c r="FU19">
        <v>-2.3690000000000002</v>
      </c>
      <c r="FV19">
        <v>0.34970000000000001</v>
      </c>
      <c r="FW19">
        <v>-2.37037890028575</v>
      </c>
      <c r="FX19">
        <v>1.4527828764109799E-4</v>
      </c>
      <c r="FY19">
        <v>-4.3579519040863002E-7</v>
      </c>
      <c r="FZ19">
        <v>2.0799061152897499E-10</v>
      </c>
      <c r="GA19">
        <v>0.34973636363636701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2.6</v>
      </c>
      <c r="GJ19">
        <v>2.5</v>
      </c>
      <c r="GK19">
        <v>1.0510299999999999</v>
      </c>
      <c r="GL19">
        <v>2.5463900000000002</v>
      </c>
      <c r="GM19">
        <v>1.54541</v>
      </c>
      <c r="GN19">
        <v>2.2839399999999999</v>
      </c>
      <c r="GO19">
        <v>1.5979000000000001</v>
      </c>
      <c r="GP19">
        <v>2.2936999999999999</v>
      </c>
      <c r="GQ19">
        <v>30.8902</v>
      </c>
      <c r="GR19">
        <v>15.532999999999999</v>
      </c>
      <c r="GS19">
        <v>18</v>
      </c>
      <c r="GT19">
        <v>635.82000000000005</v>
      </c>
      <c r="GU19">
        <v>386.24099999999999</v>
      </c>
      <c r="GV19">
        <v>22.9071</v>
      </c>
      <c r="GW19">
        <v>20.470099999999999</v>
      </c>
      <c r="GX19">
        <v>30.000399999999999</v>
      </c>
      <c r="GY19">
        <v>20.444099999999999</v>
      </c>
      <c r="GZ19">
        <v>20.417899999999999</v>
      </c>
      <c r="HA19">
        <v>21.0915</v>
      </c>
      <c r="HB19">
        <v>0</v>
      </c>
      <c r="HC19">
        <v>-30</v>
      </c>
      <c r="HD19">
        <v>22.899799999999999</v>
      </c>
      <c r="HE19">
        <v>408.85700000000003</v>
      </c>
      <c r="HF19">
        <v>0</v>
      </c>
      <c r="HG19">
        <v>100.889</v>
      </c>
      <c r="HH19">
        <v>100.474</v>
      </c>
    </row>
    <row r="20" spans="1:216" x14ac:dyDescent="0.2">
      <c r="A20">
        <v>2</v>
      </c>
      <c r="B20">
        <v>1689472192.0999999</v>
      </c>
      <c r="C20">
        <v>61</v>
      </c>
      <c r="D20" t="s">
        <v>353</v>
      </c>
      <c r="E20" t="s">
        <v>354</v>
      </c>
      <c r="F20" t="s">
        <v>344</v>
      </c>
      <c r="G20" t="s">
        <v>345</v>
      </c>
      <c r="H20" t="s">
        <v>346</v>
      </c>
      <c r="I20" t="s">
        <v>347</v>
      </c>
      <c r="J20" t="s">
        <v>389</v>
      </c>
      <c r="K20" t="s">
        <v>390</v>
      </c>
      <c r="L20">
        <v>1689472192.0999999</v>
      </c>
      <c r="M20">
        <f t="shared" si="0"/>
        <v>1.1924161827995478E-3</v>
      </c>
      <c r="N20">
        <f t="shared" si="1"/>
        <v>1.1924161827995479</v>
      </c>
      <c r="O20">
        <f t="shared" si="2"/>
        <v>14.290688312374435</v>
      </c>
      <c r="P20">
        <f t="shared" si="3"/>
        <v>399.91899999999998</v>
      </c>
      <c r="Q20">
        <f t="shared" si="4"/>
        <v>200.1664438773071</v>
      </c>
      <c r="R20">
        <f t="shared" si="5"/>
        <v>20.080298818132025</v>
      </c>
      <c r="S20">
        <f t="shared" si="6"/>
        <v>40.119077241392503</v>
      </c>
      <c r="T20">
        <f t="shared" si="7"/>
        <v>0.11920500932689167</v>
      </c>
      <c r="U20">
        <f t="shared" si="8"/>
        <v>3.5494243590750134</v>
      </c>
      <c r="V20">
        <f t="shared" si="9"/>
        <v>0.11702477728272219</v>
      </c>
      <c r="W20">
        <f t="shared" si="10"/>
        <v>7.3333049618388213E-2</v>
      </c>
      <c r="X20">
        <f t="shared" si="11"/>
        <v>297.65774999999996</v>
      </c>
      <c r="Y20">
        <f t="shared" si="12"/>
        <v>26.028003316947665</v>
      </c>
      <c r="Z20">
        <f t="shared" si="13"/>
        <v>25.009799999999998</v>
      </c>
      <c r="AA20">
        <f t="shared" si="14"/>
        <v>3.1815358452946296</v>
      </c>
      <c r="AB20">
        <f t="shared" si="15"/>
        <v>69.51699402880736</v>
      </c>
      <c r="AC20">
        <f t="shared" si="16"/>
        <v>2.18670183208275</v>
      </c>
      <c r="AD20">
        <f t="shared" si="17"/>
        <v>3.1455644229619533</v>
      </c>
      <c r="AE20">
        <f t="shared" si="18"/>
        <v>0.99483401321187959</v>
      </c>
      <c r="AF20">
        <f t="shared" si="19"/>
        <v>-52.585553661460061</v>
      </c>
      <c r="AG20">
        <f t="shared" si="20"/>
        <v>-36.472561488453756</v>
      </c>
      <c r="AH20">
        <f t="shared" si="21"/>
        <v>-2.1716734238131985</v>
      </c>
      <c r="AI20">
        <f t="shared" si="22"/>
        <v>206.42796142627293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53437.931296192823</v>
      </c>
      <c r="AO20">
        <f t="shared" si="26"/>
        <v>1799.73</v>
      </c>
      <c r="AP20">
        <f t="shared" si="27"/>
        <v>1517.1725999999999</v>
      </c>
      <c r="AQ20">
        <f t="shared" si="28"/>
        <v>0.84300011668416919</v>
      </c>
      <c r="AR20">
        <f t="shared" si="29"/>
        <v>0.16539022520044672</v>
      </c>
      <c r="AS20">
        <v>1689472192.0999999</v>
      </c>
      <c r="AT20">
        <v>399.91899999999998</v>
      </c>
      <c r="AU20">
        <v>409.00799999999998</v>
      </c>
      <c r="AV20">
        <v>21.797699999999999</v>
      </c>
      <c r="AW20">
        <v>21.079799999999999</v>
      </c>
      <c r="AX20">
        <v>402.28800000000001</v>
      </c>
      <c r="AY20">
        <v>21.448</v>
      </c>
      <c r="AZ20">
        <v>600.19100000000003</v>
      </c>
      <c r="BA20">
        <v>100.27200000000001</v>
      </c>
      <c r="BB20">
        <v>4.60075E-2</v>
      </c>
      <c r="BC20">
        <v>24.819199999999999</v>
      </c>
      <c r="BD20">
        <v>25.009799999999998</v>
      </c>
      <c r="BE20">
        <v>999.9</v>
      </c>
      <c r="BF20">
        <v>0</v>
      </c>
      <c r="BG20">
        <v>0</v>
      </c>
      <c r="BH20">
        <v>10005.6</v>
      </c>
      <c r="BI20">
        <v>0</v>
      </c>
      <c r="BJ20">
        <v>1022.54</v>
      </c>
      <c r="BK20">
        <v>-9.0884999999999998</v>
      </c>
      <c r="BL20">
        <v>408.83100000000002</v>
      </c>
      <c r="BM20">
        <v>417.815</v>
      </c>
      <c r="BN20">
        <v>0.71793899999999999</v>
      </c>
      <c r="BO20">
        <v>409.00799999999998</v>
      </c>
      <c r="BP20">
        <v>21.079799999999999</v>
      </c>
      <c r="BQ20">
        <v>2.1856900000000001</v>
      </c>
      <c r="BR20">
        <v>2.1137100000000002</v>
      </c>
      <c r="BS20">
        <v>18.857800000000001</v>
      </c>
      <c r="BT20">
        <v>18.322800000000001</v>
      </c>
      <c r="BU20">
        <v>1799.73</v>
      </c>
      <c r="BV20">
        <v>0.89999700000000005</v>
      </c>
      <c r="BW20">
        <v>0.10000299999999999</v>
      </c>
      <c r="BX20">
        <v>0</v>
      </c>
      <c r="BY20">
        <v>2.3157000000000001</v>
      </c>
      <c r="BZ20">
        <v>0</v>
      </c>
      <c r="CA20">
        <v>10877.4</v>
      </c>
      <c r="CB20">
        <v>17197.099999999999</v>
      </c>
      <c r="CC20">
        <v>39.5</v>
      </c>
      <c r="CD20">
        <v>41.311999999999998</v>
      </c>
      <c r="CE20">
        <v>40.561999999999998</v>
      </c>
      <c r="CF20">
        <v>39.5</v>
      </c>
      <c r="CG20">
        <v>38.936999999999998</v>
      </c>
      <c r="CH20">
        <v>1619.75</v>
      </c>
      <c r="CI20">
        <v>179.98</v>
      </c>
      <c r="CJ20">
        <v>0</v>
      </c>
      <c r="CK20">
        <v>1689472196</v>
      </c>
      <c r="CL20">
        <v>0</v>
      </c>
      <c r="CM20">
        <v>1689471982.0999999</v>
      </c>
      <c r="CN20" t="s">
        <v>348</v>
      </c>
      <c r="CO20">
        <v>1689471975.0999999</v>
      </c>
      <c r="CP20">
        <v>1689471982.0999999</v>
      </c>
      <c r="CQ20">
        <v>60</v>
      </c>
      <c r="CR20">
        <v>0.59199999999999997</v>
      </c>
      <c r="CS20">
        <v>7.2999999999999995E-2</v>
      </c>
      <c r="CT20">
        <v>-2.37</v>
      </c>
      <c r="CU20">
        <v>0.35</v>
      </c>
      <c r="CV20">
        <v>409</v>
      </c>
      <c r="CW20">
        <v>20</v>
      </c>
      <c r="CX20">
        <v>0.11</v>
      </c>
      <c r="CY20">
        <v>0.1</v>
      </c>
      <c r="CZ20">
        <v>13.05190296274</v>
      </c>
      <c r="DA20">
        <v>1.2148250081515599</v>
      </c>
      <c r="DB20">
        <v>0.151443874893019</v>
      </c>
      <c r="DC20">
        <v>1</v>
      </c>
      <c r="DD20">
        <v>408.92540000000002</v>
      </c>
      <c r="DE20">
        <v>0.68084210526316002</v>
      </c>
      <c r="DF20">
        <v>7.1870299846319499E-2</v>
      </c>
      <c r="DG20">
        <v>-1</v>
      </c>
      <c r="DH20">
        <v>1800.001</v>
      </c>
      <c r="DI20">
        <v>-0.30293294857626601</v>
      </c>
      <c r="DJ20">
        <v>0.15181897114656701</v>
      </c>
      <c r="DK20">
        <v>1</v>
      </c>
      <c r="DL20">
        <v>2</v>
      </c>
      <c r="DM20">
        <v>2</v>
      </c>
      <c r="DN20" t="s">
        <v>349</v>
      </c>
      <c r="DO20">
        <v>3.1602800000000002</v>
      </c>
      <c r="DP20">
        <v>2.7803900000000001</v>
      </c>
      <c r="DQ20">
        <v>9.5506199999999999E-2</v>
      </c>
      <c r="DR20">
        <v>9.7053899999999999E-2</v>
      </c>
      <c r="DS20">
        <v>0.112137</v>
      </c>
      <c r="DT20">
        <v>0.11086799999999999</v>
      </c>
      <c r="DU20">
        <v>28863.9</v>
      </c>
      <c r="DV20">
        <v>30248</v>
      </c>
      <c r="DW20">
        <v>29632</v>
      </c>
      <c r="DX20">
        <v>31214.799999999999</v>
      </c>
      <c r="DY20">
        <v>34423.300000000003</v>
      </c>
      <c r="DZ20">
        <v>36412.1</v>
      </c>
      <c r="EA20">
        <v>40657.4</v>
      </c>
      <c r="EB20">
        <v>43370.8</v>
      </c>
      <c r="EC20">
        <v>2.30802</v>
      </c>
      <c r="ED20">
        <v>1.8571200000000001</v>
      </c>
      <c r="EE20">
        <v>0.179674</v>
      </c>
      <c r="EF20">
        <v>0</v>
      </c>
      <c r="EG20">
        <v>22.054600000000001</v>
      </c>
      <c r="EH20">
        <v>999.9</v>
      </c>
      <c r="EI20">
        <v>62.886000000000003</v>
      </c>
      <c r="EJ20">
        <v>28.015999999999998</v>
      </c>
      <c r="EK20">
        <v>23.8201</v>
      </c>
      <c r="EL20">
        <v>61.039000000000001</v>
      </c>
      <c r="EM20">
        <v>23.140999999999998</v>
      </c>
      <c r="EN20">
        <v>1</v>
      </c>
      <c r="EO20">
        <v>-0.48232999999999998</v>
      </c>
      <c r="EP20">
        <v>-1.216</v>
      </c>
      <c r="EQ20">
        <v>20.2895</v>
      </c>
      <c r="ER20">
        <v>5.24125</v>
      </c>
      <c r="ES20">
        <v>11.8302</v>
      </c>
      <c r="ET20">
        <v>4.9827500000000002</v>
      </c>
      <c r="EU20">
        <v>3.2990499999999998</v>
      </c>
      <c r="EV20">
        <v>37.700000000000003</v>
      </c>
      <c r="EW20">
        <v>2394.6</v>
      </c>
      <c r="EX20">
        <v>4960.8</v>
      </c>
      <c r="EY20">
        <v>139.4</v>
      </c>
      <c r="EZ20">
        <v>1.87347</v>
      </c>
      <c r="FA20">
        <v>1.8791199999999999</v>
      </c>
      <c r="FB20">
        <v>1.8795200000000001</v>
      </c>
      <c r="FC20">
        <v>1.8801699999999999</v>
      </c>
      <c r="FD20">
        <v>1.87775</v>
      </c>
      <c r="FE20">
        <v>1.8766799999999999</v>
      </c>
      <c r="FF20">
        <v>1.8772899999999999</v>
      </c>
      <c r="FG20">
        <v>1.8750199999999999</v>
      </c>
      <c r="FH20">
        <v>0</v>
      </c>
      <c r="FI20">
        <v>0</v>
      </c>
      <c r="FJ20">
        <v>0</v>
      </c>
      <c r="FK20">
        <v>0</v>
      </c>
      <c r="FL20" t="s">
        <v>350</v>
      </c>
      <c r="FM20" t="s">
        <v>351</v>
      </c>
      <c r="FN20" t="s">
        <v>352</v>
      </c>
      <c r="FO20" t="s">
        <v>352</v>
      </c>
      <c r="FP20" t="s">
        <v>352</v>
      </c>
      <c r="FQ20" t="s">
        <v>352</v>
      </c>
      <c r="FR20">
        <v>0</v>
      </c>
      <c r="FS20">
        <v>100</v>
      </c>
      <c r="FT20">
        <v>100</v>
      </c>
      <c r="FU20">
        <v>-2.3690000000000002</v>
      </c>
      <c r="FV20">
        <v>0.34970000000000001</v>
      </c>
      <c r="FW20">
        <v>-2.37037890028575</v>
      </c>
      <c r="FX20">
        <v>1.4527828764109799E-4</v>
      </c>
      <c r="FY20">
        <v>-4.3579519040863002E-7</v>
      </c>
      <c r="FZ20">
        <v>2.0799061152897499E-10</v>
      </c>
      <c r="GA20">
        <v>0.34973636363636701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3.6</v>
      </c>
      <c r="GJ20">
        <v>3.5</v>
      </c>
      <c r="GK20">
        <v>1.0510299999999999</v>
      </c>
      <c r="GL20">
        <v>2.5390600000000001</v>
      </c>
      <c r="GM20">
        <v>1.54541</v>
      </c>
      <c r="GN20">
        <v>2.2839399999999999</v>
      </c>
      <c r="GO20">
        <v>1.5979000000000001</v>
      </c>
      <c r="GP20">
        <v>2.4536099999999998</v>
      </c>
      <c r="GQ20">
        <v>30.955200000000001</v>
      </c>
      <c r="GR20">
        <v>15.532999999999999</v>
      </c>
      <c r="GS20">
        <v>18</v>
      </c>
      <c r="GT20">
        <v>636.33100000000002</v>
      </c>
      <c r="GU20">
        <v>386.12099999999998</v>
      </c>
      <c r="GV20">
        <v>24.169799999999999</v>
      </c>
      <c r="GW20">
        <v>20.5748</v>
      </c>
      <c r="GX20">
        <v>30.000699999999998</v>
      </c>
      <c r="GY20">
        <v>20.526</v>
      </c>
      <c r="GZ20">
        <v>20.499600000000001</v>
      </c>
      <c r="HA20">
        <v>21.0901</v>
      </c>
      <c r="HB20">
        <v>0</v>
      </c>
      <c r="HC20">
        <v>-30</v>
      </c>
      <c r="HD20">
        <v>24.1553</v>
      </c>
      <c r="HE20">
        <v>408.947</v>
      </c>
      <c r="HF20">
        <v>0</v>
      </c>
      <c r="HG20">
        <v>100.86799999999999</v>
      </c>
      <c r="HH20">
        <v>100.45099999999999</v>
      </c>
    </row>
    <row r="21" spans="1:216" x14ac:dyDescent="0.2">
      <c r="A21">
        <v>3</v>
      </c>
      <c r="B21">
        <v>1689472253.0999999</v>
      </c>
      <c r="C21">
        <v>122</v>
      </c>
      <c r="D21" t="s">
        <v>355</v>
      </c>
      <c r="E21" t="s">
        <v>356</v>
      </c>
      <c r="F21" t="s">
        <v>344</v>
      </c>
      <c r="G21" t="s">
        <v>345</v>
      </c>
      <c r="H21" t="s">
        <v>346</v>
      </c>
      <c r="I21" t="s">
        <v>347</v>
      </c>
      <c r="J21" t="s">
        <v>389</v>
      </c>
      <c r="K21" t="s">
        <v>390</v>
      </c>
      <c r="L21">
        <v>1689472253.0999999</v>
      </c>
      <c r="M21">
        <f t="shared" si="0"/>
        <v>1.2854266134517966E-3</v>
      </c>
      <c r="N21">
        <f t="shared" si="1"/>
        <v>1.2854266134517967</v>
      </c>
      <c r="O21">
        <f t="shared" si="2"/>
        <v>13.695419157232289</v>
      </c>
      <c r="P21">
        <f t="shared" si="3"/>
        <v>400.02499999999998</v>
      </c>
      <c r="Q21">
        <f t="shared" si="4"/>
        <v>223.98238471186866</v>
      </c>
      <c r="R21">
        <f t="shared" si="5"/>
        <v>22.469152436496802</v>
      </c>
      <c r="S21">
        <f t="shared" si="6"/>
        <v>40.129149955127488</v>
      </c>
      <c r="T21">
        <f t="shared" si="7"/>
        <v>0.13035139894259137</v>
      </c>
      <c r="U21">
        <f t="shared" si="8"/>
        <v>3.553378690551896</v>
      </c>
      <c r="V21">
        <f t="shared" si="9"/>
        <v>0.12775200470642165</v>
      </c>
      <c r="W21">
        <f t="shared" si="10"/>
        <v>8.0074230798093643E-2</v>
      </c>
      <c r="X21">
        <f t="shared" si="11"/>
        <v>248.09298000000001</v>
      </c>
      <c r="Y21">
        <f t="shared" si="12"/>
        <v>25.900830928098632</v>
      </c>
      <c r="Z21">
        <f t="shared" si="13"/>
        <v>24.965499999999999</v>
      </c>
      <c r="AA21">
        <f t="shared" si="14"/>
        <v>3.1731433174056289</v>
      </c>
      <c r="AB21">
        <f t="shared" si="15"/>
        <v>69.072214949377482</v>
      </c>
      <c r="AC21">
        <f t="shared" si="16"/>
        <v>2.1907541488158397</v>
      </c>
      <c r="AD21">
        <f t="shared" si="17"/>
        <v>3.1716865463506956</v>
      </c>
      <c r="AE21">
        <f t="shared" si="18"/>
        <v>0.9823891685897892</v>
      </c>
      <c r="AF21">
        <f t="shared" si="19"/>
        <v>-56.68731365322423</v>
      </c>
      <c r="AG21">
        <f t="shared" si="20"/>
        <v>-1.4750870901307258</v>
      </c>
      <c r="AH21">
        <f t="shared" si="21"/>
        <v>-8.7774525041817639E-2</v>
      </c>
      <c r="AI21">
        <f t="shared" si="22"/>
        <v>189.84280473160322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53498.503310342217</v>
      </c>
      <c r="AO21">
        <f t="shared" si="26"/>
        <v>1500.05</v>
      </c>
      <c r="AP21">
        <f t="shared" si="27"/>
        <v>1264.5419999999999</v>
      </c>
      <c r="AQ21">
        <f t="shared" si="28"/>
        <v>0.84299990000333325</v>
      </c>
      <c r="AR21">
        <f t="shared" si="29"/>
        <v>0.16538980700643313</v>
      </c>
      <c r="AS21">
        <v>1689472253.0999999</v>
      </c>
      <c r="AT21">
        <v>400.02499999999998</v>
      </c>
      <c r="AU21">
        <v>408.77100000000002</v>
      </c>
      <c r="AV21">
        <v>21.8384</v>
      </c>
      <c r="AW21">
        <v>21.064499999999999</v>
      </c>
      <c r="AX21">
        <v>402.39400000000001</v>
      </c>
      <c r="AY21">
        <v>21.488600000000002</v>
      </c>
      <c r="AZ21">
        <v>600.16399999999999</v>
      </c>
      <c r="BA21">
        <v>100.27</v>
      </c>
      <c r="BB21">
        <v>4.6605099999999997E-2</v>
      </c>
      <c r="BC21">
        <v>24.957799999999999</v>
      </c>
      <c r="BD21">
        <v>24.965499999999999</v>
      </c>
      <c r="BE21">
        <v>999.9</v>
      </c>
      <c r="BF21">
        <v>0</v>
      </c>
      <c r="BG21">
        <v>0</v>
      </c>
      <c r="BH21">
        <v>10022.5</v>
      </c>
      <c r="BI21">
        <v>0</v>
      </c>
      <c r="BJ21">
        <v>882.58600000000001</v>
      </c>
      <c r="BK21">
        <v>-8.7462800000000005</v>
      </c>
      <c r="BL21">
        <v>408.95600000000002</v>
      </c>
      <c r="BM21">
        <v>417.56700000000001</v>
      </c>
      <c r="BN21">
        <v>0.77392000000000005</v>
      </c>
      <c r="BO21">
        <v>408.77100000000002</v>
      </c>
      <c r="BP21">
        <v>21.064499999999999</v>
      </c>
      <c r="BQ21">
        <v>2.18973</v>
      </c>
      <c r="BR21">
        <v>2.1121300000000001</v>
      </c>
      <c r="BS21">
        <v>18.8874</v>
      </c>
      <c r="BT21">
        <v>18.311</v>
      </c>
      <c r="BU21">
        <v>1500.05</v>
      </c>
      <c r="BV21">
        <v>0.90000100000000005</v>
      </c>
      <c r="BW21">
        <v>9.9999099999999994E-2</v>
      </c>
      <c r="BX21">
        <v>0</v>
      </c>
      <c r="BY21">
        <v>2.6655000000000002</v>
      </c>
      <c r="BZ21">
        <v>0</v>
      </c>
      <c r="CA21">
        <v>9153.48</v>
      </c>
      <c r="CB21">
        <v>14333.5</v>
      </c>
      <c r="CC21">
        <v>39.5</v>
      </c>
      <c r="CD21">
        <v>41.561999999999998</v>
      </c>
      <c r="CE21">
        <v>40.875</v>
      </c>
      <c r="CF21">
        <v>39.75</v>
      </c>
      <c r="CG21">
        <v>39.061999999999998</v>
      </c>
      <c r="CH21">
        <v>1350.05</v>
      </c>
      <c r="CI21">
        <v>150</v>
      </c>
      <c r="CJ21">
        <v>0</v>
      </c>
      <c r="CK21">
        <v>1689472256.5999999</v>
      </c>
      <c r="CL21">
        <v>0</v>
      </c>
      <c r="CM21">
        <v>1689471982.0999999</v>
      </c>
      <c r="CN21" t="s">
        <v>348</v>
      </c>
      <c r="CO21">
        <v>1689471975.0999999</v>
      </c>
      <c r="CP21">
        <v>1689471982.0999999</v>
      </c>
      <c r="CQ21">
        <v>60</v>
      </c>
      <c r="CR21">
        <v>0.59199999999999997</v>
      </c>
      <c r="CS21">
        <v>7.2999999999999995E-2</v>
      </c>
      <c r="CT21">
        <v>-2.37</v>
      </c>
      <c r="CU21">
        <v>0.35</v>
      </c>
      <c r="CV21">
        <v>409</v>
      </c>
      <c r="CW21">
        <v>20</v>
      </c>
      <c r="CX21">
        <v>0.11</v>
      </c>
      <c r="CY21">
        <v>0.1</v>
      </c>
      <c r="CZ21">
        <v>12.806977289184299</v>
      </c>
      <c r="DA21">
        <v>-0.98859041623001098</v>
      </c>
      <c r="DB21">
        <v>0.10936387081417399</v>
      </c>
      <c r="DC21">
        <v>1</v>
      </c>
      <c r="DD21">
        <v>408.82215000000002</v>
      </c>
      <c r="DE21">
        <v>-0.23751879699207801</v>
      </c>
      <c r="DF21">
        <v>3.5033234221233799E-2</v>
      </c>
      <c r="DG21">
        <v>-1</v>
      </c>
      <c r="DH21">
        <v>1499.96523809524</v>
      </c>
      <c r="DI21">
        <v>7.9345015517358106E-2</v>
      </c>
      <c r="DJ21">
        <v>0.14539335963150399</v>
      </c>
      <c r="DK21">
        <v>1</v>
      </c>
      <c r="DL21">
        <v>2</v>
      </c>
      <c r="DM21">
        <v>2</v>
      </c>
      <c r="DN21" t="s">
        <v>349</v>
      </c>
      <c r="DO21">
        <v>3.1600700000000002</v>
      </c>
      <c r="DP21">
        <v>2.7811300000000001</v>
      </c>
      <c r="DQ21">
        <v>9.5502100000000006E-2</v>
      </c>
      <c r="DR21">
        <v>9.6988199999999997E-2</v>
      </c>
      <c r="DS21">
        <v>0.112263</v>
      </c>
      <c r="DT21">
        <v>0.110786</v>
      </c>
      <c r="DU21">
        <v>28858.3</v>
      </c>
      <c r="DV21">
        <v>30243.9</v>
      </c>
      <c r="DW21">
        <v>29626.6</v>
      </c>
      <c r="DX21">
        <v>31208.9</v>
      </c>
      <c r="DY21">
        <v>34413.1</v>
      </c>
      <c r="DZ21">
        <v>36409.4</v>
      </c>
      <c r="EA21">
        <v>40650.699999999997</v>
      </c>
      <c r="EB21">
        <v>43363</v>
      </c>
      <c r="EC21">
        <v>2.3064</v>
      </c>
      <c r="ED21">
        <v>1.8543000000000001</v>
      </c>
      <c r="EE21">
        <v>0.16795499999999999</v>
      </c>
      <c r="EF21">
        <v>0</v>
      </c>
      <c r="EG21">
        <v>22.203299999999999</v>
      </c>
      <c r="EH21">
        <v>999.9</v>
      </c>
      <c r="EI21">
        <v>63.051000000000002</v>
      </c>
      <c r="EJ21">
        <v>28.067</v>
      </c>
      <c r="EK21">
        <v>23.956399999999999</v>
      </c>
      <c r="EL21">
        <v>60.878999999999998</v>
      </c>
      <c r="EM21">
        <v>23.894200000000001</v>
      </c>
      <c r="EN21">
        <v>1</v>
      </c>
      <c r="EO21">
        <v>-0.47477900000000001</v>
      </c>
      <c r="EP21">
        <v>-1.38659</v>
      </c>
      <c r="EQ21">
        <v>20.288900000000002</v>
      </c>
      <c r="ER21">
        <v>5.2411000000000003</v>
      </c>
      <c r="ES21">
        <v>11.8302</v>
      </c>
      <c r="ET21">
        <v>4.9816000000000003</v>
      </c>
      <c r="EU21">
        <v>3.2990300000000001</v>
      </c>
      <c r="EV21">
        <v>37.700000000000003</v>
      </c>
      <c r="EW21">
        <v>2395.6999999999998</v>
      </c>
      <c r="EX21">
        <v>4963.6000000000004</v>
      </c>
      <c r="EY21">
        <v>139.4</v>
      </c>
      <c r="EZ21">
        <v>1.87347</v>
      </c>
      <c r="FA21">
        <v>1.8791199999999999</v>
      </c>
      <c r="FB21">
        <v>1.87947</v>
      </c>
      <c r="FC21">
        <v>1.88019</v>
      </c>
      <c r="FD21">
        <v>1.87775</v>
      </c>
      <c r="FE21">
        <v>1.8766799999999999</v>
      </c>
      <c r="FF21">
        <v>1.8772899999999999</v>
      </c>
      <c r="FG21">
        <v>1.8750199999999999</v>
      </c>
      <c r="FH21">
        <v>0</v>
      </c>
      <c r="FI21">
        <v>0</v>
      </c>
      <c r="FJ21">
        <v>0</v>
      </c>
      <c r="FK21">
        <v>0</v>
      </c>
      <c r="FL21" t="s">
        <v>350</v>
      </c>
      <c r="FM21" t="s">
        <v>351</v>
      </c>
      <c r="FN21" t="s">
        <v>352</v>
      </c>
      <c r="FO21" t="s">
        <v>352</v>
      </c>
      <c r="FP21" t="s">
        <v>352</v>
      </c>
      <c r="FQ21" t="s">
        <v>352</v>
      </c>
      <c r="FR21">
        <v>0</v>
      </c>
      <c r="FS21">
        <v>100</v>
      </c>
      <c r="FT21">
        <v>100</v>
      </c>
      <c r="FU21">
        <v>-2.3690000000000002</v>
      </c>
      <c r="FV21">
        <v>0.3498</v>
      </c>
      <c r="FW21">
        <v>-2.37037890028575</v>
      </c>
      <c r="FX21">
        <v>1.4527828764109799E-4</v>
      </c>
      <c r="FY21">
        <v>-4.3579519040863002E-7</v>
      </c>
      <c r="FZ21">
        <v>2.0799061152897499E-10</v>
      </c>
      <c r="GA21">
        <v>0.34973636363636701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4.5999999999999996</v>
      </c>
      <c r="GJ21">
        <v>4.5</v>
      </c>
      <c r="GK21">
        <v>1.0485800000000001</v>
      </c>
      <c r="GL21">
        <v>2.5329600000000001</v>
      </c>
      <c r="GM21">
        <v>1.54541</v>
      </c>
      <c r="GN21">
        <v>2.2827099999999998</v>
      </c>
      <c r="GO21">
        <v>1.5979000000000001</v>
      </c>
      <c r="GP21">
        <v>2.4475099999999999</v>
      </c>
      <c r="GQ21">
        <v>31.020199999999999</v>
      </c>
      <c r="GR21">
        <v>15.532999999999999</v>
      </c>
      <c r="GS21">
        <v>18</v>
      </c>
      <c r="GT21">
        <v>636.29600000000005</v>
      </c>
      <c r="GU21">
        <v>385.27199999999999</v>
      </c>
      <c r="GV21">
        <v>24.3857</v>
      </c>
      <c r="GW21">
        <v>20.68</v>
      </c>
      <c r="GX21">
        <v>30.000599999999999</v>
      </c>
      <c r="GY21">
        <v>20.6145</v>
      </c>
      <c r="GZ21">
        <v>20.5853</v>
      </c>
      <c r="HA21">
        <v>21.058700000000002</v>
      </c>
      <c r="HB21">
        <v>20</v>
      </c>
      <c r="HC21">
        <v>-30</v>
      </c>
      <c r="HD21">
        <v>24.390599999999999</v>
      </c>
      <c r="HE21">
        <v>408.745</v>
      </c>
      <c r="HF21">
        <v>0</v>
      </c>
      <c r="HG21">
        <v>100.851</v>
      </c>
      <c r="HH21">
        <v>100.432</v>
      </c>
    </row>
    <row r="22" spans="1:216" x14ac:dyDescent="0.2">
      <c r="A22">
        <v>4</v>
      </c>
      <c r="B22">
        <v>1689472314.0999999</v>
      </c>
      <c r="C22">
        <v>183</v>
      </c>
      <c r="D22" t="s">
        <v>357</v>
      </c>
      <c r="E22" t="s">
        <v>358</v>
      </c>
      <c r="F22" t="s">
        <v>344</v>
      </c>
      <c r="G22" t="s">
        <v>345</v>
      </c>
      <c r="H22" t="s">
        <v>346</v>
      </c>
      <c r="I22" t="s">
        <v>347</v>
      </c>
      <c r="J22" t="s">
        <v>389</v>
      </c>
      <c r="K22" t="s">
        <v>390</v>
      </c>
      <c r="L22">
        <v>1689472314.0999999</v>
      </c>
      <c r="M22">
        <f t="shared" si="0"/>
        <v>1.3144015826234321E-3</v>
      </c>
      <c r="N22">
        <f t="shared" si="1"/>
        <v>1.3144015826234321</v>
      </c>
      <c r="O22">
        <f t="shared" si="2"/>
        <v>13.203252372807819</v>
      </c>
      <c r="P22">
        <f t="shared" si="3"/>
        <v>400.06599999999997</v>
      </c>
      <c r="Q22">
        <f t="shared" si="4"/>
        <v>233.57109423266616</v>
      </c>
      <c r="R22">
        <f t="shared" si="5"/>
        <v>23.43178233566389</v>
      </c>
      <c r="S22">
        <f t="shared" si="6"/>
        <v>40.134501500265991</v>
      </c>
      <c r="T22">
        <f t="shared" si="7"/>
        <v>0.13322143203228975</v>
      </c>
      <c r="U22">
        <f t="shared" si="8"/>
        <v>3.5432327049347618</v>
      </c>
      <c r="V22">
        <f t="shared" si="9"/>
        <v>0.13049999665482856</v>
      </c>
      <c r="W22">
        <f t="shared" si="10"/>
        <v>8.1802377735055956E-2</v>
      </c>
      <c r="X22">
        <f t="shared" si="11"/>
        <v>206.73706200000001</v>
      </c>
      <c r="Y22">
        <f t="shared" si="12"/>
        <v>25.873585402452267</v>
      </c>
      <c r="Z22">
        <f t="shared" si="13"/>
        <v>24.985600000000002</v>
      </c>
      <c r="AA22">
        <f t="shared" si="14"/>
        <v>3.1769488131298038</v>
      </c>
      <c r="AB22">
        <f t="shared" si="15"/>
        <v>68.419379670186018</v>
      </c>
      <c r="AC22">
        <f t="shared" si="16"/>
        <v>2.1935705181257998</v>
      </c>
      <c r="AD22">
        <f t="shared" si="17"/>
        <v>3.2060660717765259</v>
      </c>
      <c r="AE22">
        <f t="shared" si="18"/>
        <v>0.98337829500400398</v>
      </c>
      <c r="AF22">
        <f t="shared" si="19"/>
        <v>-57.965109793693358</v>
      </c>
      <c r="AG22">
        <f t="shared" si="20"/>
        <v>29.245584799190311</v>
      </c>
      <c r="AH22">
        <f t="shared" si="21"/>
        <v>1.7469978075000032</v>
      </c>
      <c r="AI22">
        <f t="shared" si="22"/>
        <v>179.76453481299697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53246.994864180182</v>
      </c>
      <c r="AO22">
        <f t="shared" si="26"/>
        <v>1249.99</v>
      </c>
      <c r="AP22">
        <f t="shared" si="27"/>
        <v>1053.7421999999999</v>
      </c>
      <c r="AQ22">
        <f t="shared" si="28"/>
        <v>0.84300050400403204</v>
      </c>
      <c r="AR22">
        <f t="shared" si="29"/>
        <v>0.16539097272778183</v>
      </c>
      <c r="AS22">
        <v>1689472314.0999999</v>
      </c>
      <c r="AT22">
        <v>400.06599999999997</v>
      </c>
      <c r="AU22">
        <v>408.51600000000002</v>
      </c>
      <c r="AV22">
        <v>21.8658</v>
      </c>
      <c r="AW22">
        <v>21.0745</v>
      </c>
      <c r="AX22">
        <v>402.435</v>
      </c>
      <c r="AY22">
        <v>21.516100000000002</v>
      </c>
      <c r="AZ22">
        <v>600.18100000000004</v>
      </c>
      <c r="BA22">
        <v>100.273</v>
      </c>
      <c r="BB22">
        <v>4.6700999999999999E-2</v>
      </c>
      <c r="BC22">
        <v>25.1387</v>
      </c>
      <c r="BD22">
        <v>24.985600000000002</v>
      </c>
      <c r="BE22">
        <v>999.9</v>
      </c>
      <c r="BF22">
        <v>0</v>
      </c>
      <c r="BG22">
        <v>0</v>
      </c>
      <c r="BH22">
        <v>9979.3799999999992</v>
      </c>
      <c r="BI22">
        <v>0</v>
      </c>
      <c r="BJ22">
        <v>838.19100000000003</v>
      </c>
      <c r="BK22">
        <v>-8.4504099999999998</v>
      </c>
      <c r="BL22">
        <v>409.00900000000001</v>
      </c>
      <c r="BM22">
        <v>417.31099999999998</v>
      </c>
      <c r="BN22">
        <v>0.79135100000000003</v>
      </c>
      <c r="BO22">
        <v>408.51600000000002</v>
      </c>
      <c r="BP22">
        <v>21.0745</v>
      </c>
      <c r="BQ22">
        <v>2.1925599999999998</v>
      </c>
      <c r="BR22">
        <v>2.11321</v>
      </c>
      <c r="BS22">
        <v>18.908100000000001</v>
      </c>
      <c r="BT22">
        <v>18.319099999999999</v>
      </c>
      <c r="BU22">
        <v>1249.99</v>
      </c>
      <c r="BV22">
        <v>0.89998</v>
      </c>
      <c r="BW22">
        <v>0.10002</v>
      </c>
      <c r="BX22">
        <v>0</v>
      </c>
      <c r="BY22">
        <v>2.5800999999999998</v>
      </c>
      <c r="BZ22">
        <v>0</v>
      </c>
      <c r="CA22">
        <v>7761.85</v>
      </c>
      <c r="CB22">
        <v>11944.1</v>
      </c>
      <c r="CC22">
        <v>39.375</v>
      </c>
      <c r="CD22">
        <v>41.811999999999998</v>
      </c>
      <c r="CE22">
        <v>41</v>
      </c>
      <c r="CF22">
        <v>40</v>
      </c>
      <c r="CG22">
        <v>39.186999999999998</v>
      </c>
      <c r="CH22">
        <v>1124.97</v>
      </c>
      <c r="CI22">
        <v>125.02</v>
      </c>
      <c r="CJ22">
        <v>0</v>
      </c>
      <c r="CK22">
        <v>1689472317.8</v>
      </c>
      <c r="CL22">
        <v>0</v>
      </c>
      <c r="CM22">
        <v>1689471982.0999999</v>
      </c>
      <c r="CN22" t="s">
        <v>348</v>
      </c>
      <c r="CO22">
        <v>1689471975.0999999</v>
      </c>
      <c r="CP22">
        <v>1689471982.0999999</v>
      </c>
      <c r="CQ22">
        <v>60</v>
      </c>
      <c r="CR22">
        <v>0.59199999999999997</v>
      </c>
      <c r="CS22">
        <v>7.2999999999999995E-2</v>
      </c>
      <c r="CT22">
        <v>-2.37</v>
      </c>
      <c r="CU22">
        <v>0.35</v>
      </c>
      <c r="CV22">
        <v>409</v>
      </c>
      <c r="CW22">
        <v>20</v>
      </c>
      <c r="CX22">
        <v>0.11</v>
      </c>
      <c r="CY22">
        <v>0.1</v>
      </c>
      <c r="CZ22">
        <v>12.352325653978999</v>
      </c>
      <c r="DA22">
        <v>-0.96381858986706803</v>
      </c>
      <c r="DB22">
        <v>0.11281918738124801</v>
      </c>
      <c r="DC22">
        <v>1</v>
      </c>
      <c r="DD22">
        <v>408.60228571428598</v>
      </c>
      <c r="DE22">
        <v>-0.37901298701265201</v>
      </c>
      <c r="DF22">
        <v>4.6556819210146198E-2</v>
      </c>
      <c r="DG22">
        <v>-1</v>
      </c>
      <c r="DH22">
        <v>1250.008</v>
      </c>
      <c r="DI22">
        <v>-9.2278497246189903E-2</v>
      </c>
      <c r="DJ22">
        <v>9.3733665243585895E-2</v>
      </c>
      <c r="DK22">
        <v>1</v>
      </c>
      <c r="DL22">
        <v>2</v>
      </c>
      <c r="DM22">
        <v>2</v>
      </c>
      <c r="DN22" t="s">
        <v>349</v>
      </c>
      <c r="DO22">
        <v>3.16004</v>
      </c>
      <c r="DP22">
        <v>2.78085</v>
      </c>
      <c r="DQ22">
        <v>9.5491999999999994E-2</v>
      </c>
      <c r="DR22">
        <v>9.6925300000000006E-2</v>
      </c>
      <c r="DS22">
        <v>0.112347</v>
      </c>
      <c r="DT22">
        <v>0.110805</v>
      </c>
      <c r="DU22">
        <v>28853.8</v>
      </c>
      <c r="DV22">
        <v>30239.3</v>
      </c>
      <c r="DW22">
        <v>29622</v>
      </c>
      <c r="DX22">
        <v>31202.400000000001</v>
      </c>
      <c r="DY22">
        <v>34406.300000000003</v>
      </c>
      <c r="DZ22">
        <v>36401.1</v>
      </c>
      <c r="EA22">
        <v>40646.199999999997</v>
      </c>
      <c r="EB22">
        <v>43353.599999999999</v>
      </c>
      <c r="EC22">
        <v>2.3052199999999998</v>
      </c>
      <c r="ED22">
        <v>1.853</v>
      </c>
      <c r="EE22">
        <v>0.16422200000000001</v>
      </c>
      <c r="EF22">
        <v>0</v>
      </c>
      <c r="EG22">
        <v>22.285</v>
      </c>
      <c r="EH22">
        <v>999.9</v>
      </c>
      <c r="EI22">
        <v>63.222000000000001</v>
      </c>
      <c r="EJ22">
        <v>28.106999999999999</v>
      </c>
      <c r="EK22">
        <v>24.072900000000001</v>
      </c>
      <c r="EL22">
        <v>61.529000000000003</v>
      </c>
      <c r="EM22">
        <v>22.992799999999999</v>
      </c>
      <c r="EN22">
        <v>1</v>
      </c>
      <c r="EO22">
        <v>-0.46759099999999998</v>
      </c>
      <c r="EP22">
        <v>-1.6415200000000001</v>
      </c>
      <c r="EQ22">
        <v>20.289300000000001</v>
      </c>
      <c r="ER22">
        <v>5.2413999999999996</v>
      </c>
      <c r="ES22">
        <v>11.8302</v>
      </c>
      <c r="ET22">
        <v>4.9826499999999996</v>
      </c>
      <c r="EU22">
        <v>3.2990499999999998</v>
      </c>
      <c r="EV22">
        <v>37.700000000000003</v>
      </c>
      <c r="EW22">
        <v>2397.1999999999998</v>
      </c>
      <c r="EX22">
        <v>4969.2</v>
      </c>
      <c r="EY22">
        <v>139.4</v>
      </c>
      <c r="EZ22">
        <v>1.87347</v>
      </c>
      <c r="FA22">
        <v>1.8791199999999999</v>
      </c>
      <c r="FB22">
        <v>1.8794999999999999</v>
      </c>
      <c r="FC22">
        <v>1.8801699999999999</v>
      </c>
      <c r="FD22">
        <v>1.87775</v>
      </c>
      <c r="FE22">
        <v>1.8766700000000001</v>
      </c>
      <c r="FF22">
        <v>1.8772899999999999</v>
      </c>
      <c r="FG22">
        <v>1.8750100000000001</v>
      </c>
      <c r="FH22">
        <v>0</v>
      </c>
      <c r="FI22">
        <v>0</v>
      </c>
      <c r="FJ22">
        <v>0</v>
      </c>
      <c r="FK22">
        <v>0</v>
      </c>
      <c r="FL22" t="s">
        <v>350</v>
      </c>
      <c r="FM22" t="s">
        <v>351</v>
      </c>
      <c r="FN22" t="s">
        <v>352</v>
      </c>
      <c r="FO22" t="s">
        <v>352</v>
      </c>
      <c r="FP22" t="s">
        <v>352</v>
      </c>
      <c r="FQ22" t="s">
        <v>352</v>
      </c>
      <c r="FR22">
        <v>0</v>
      </c>
      <c r="FS22">
        <v>100</v>
      </c>
      <c r="FT22">
        <v>100</v>
      </c>
      <c r="FU22">
        <v>-2.3690000000000002</v>
      </c>
      <c r="FV22">
        <v>0.34970000000000001</v>
      </c>
      <c r="FW22">
        <v>-2.37037890028575</v>
      </c>
      <c r="FX22">
        <v>1.4527828764109799E-4</v>
      </c>
      <c r="FY22">
        <v>-4.3579519040863002E-7</v>
      </c>
      <c r="FZ22">
        <v>2.0799061152897499E-10</v>
      </c>
      <c r="GA22">
        <v>0.34973636363636701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5.7</v>
      </c>
      <c r="GJ22">
        <v>5.5</v>
      </c>
      <c r="GK22">
        <v>1.0485800000000001</v>
      </c>
      <c r="GL22">
        <v>2.5402800000000001</v>
      </c>
      <c r="GM22">
        <v>1.54541</v>
      </c>
      <c r="GN22">
        <v>2.2827099999999998</v>
      </c>
      <c r="GO22">
        <v>1.5979000000000001</v>
      </c>
      <c r="GP22">
        <v>2.4157700000000002</v>
      </c>
      <c r="GQ22">
        <v>31.0853</v>
      </c>
      <c r="GR22">
        <v>15.5242</v>
      </c>
      <c r="GS22">
        <v>18</v>
      </c>
      <c r="GT22">
        <v>636.53599999999994</v>
      </c>
      <c r="GU22">
        <v>385.22</v>
      </c>
      <c r="GV22">
        <v>24.880600000000001</v>
      </c>
      <c r="GW22">
        <v>20.773199999999999</v>
      </c>
      <c r="GX22">
        <v>30.000499999999999</v>
      </c>
      <c r="GY22">
        <v>20.699200000000001</v>
      </c>
      <c r="GZ22">
        <v>20.667300000000001</v>
      </c>
      <c r="HA22">
        <v>21.049099999999999</v>
      </c>
      <c r="HB22">
        <v>20</v>
      </c>
      <c r="HC22">
        <v>-30</v>
      </c>
      <c r="HD22">
        <v>24.880099999999999</v>
      </c>
      <c r="HE22">
        <v>408.53500000000003</v>
      </c>
      <c r="HF22">
        <v>0</v>
      </c>
      <c r="HG22">
        <v>100.83799999999999</v>
      </c>
      <c r="HH22">
        <v>100.411</v>
      </c>
    </row>
    <row r="23" spans="1:216" x14ac:dyDescent="0.2">
      <c r="A23">
        <v>5</v>
      </c>
      <c r="B23">
        <v>1689472375.0999999</v>
      </c>
      <c r="C23">
        <v>244</v>
      </c>
      <c r="D23" t="s">
        <v>359</v>
      </c>
      <c r="E23" t="s">
        <v>360</v>
      </c>
      <c r="F23" t="s">
        <v>344</v>
      </c>
      <c r="G23" t="s">
        <v>345</v>
      </c>
      <c r="H23" t="s">
        <v>346</v>
      </c>
      <c r="I23" t="s">
        <v>347</v>
      </c>
      <c r="J23" t="s">
        <v>389</v>
      </c>
      <c r="K23" t="s">
        <v>390</v>
      </c>
      <c r="L23">
        <v>1689472375.0999999</v>
      </c>
      <c r="M23">
        <f t="shared" si="0"/>
        <v>1.4284870044012675E-3</v>
      </c>
      <c r="N23">
        <f t="shared" si="1"/>
        <v>1.4284870044012676</v>
      </c>
      <c r="O23">
        <f t="shared" si="2"/>
        <v>12.542751471735826</v>
      </c>
      <c r="P23">
        <f t="shared" si="3"/>
        <v>400.05500000000001</v>
      </c>
      <c r="Q23">
        <f t="shared" si="4"/>
        <v>250.54440137739414</v>
      </c>
      <c r="R23">
        <f t="shared" si="5"/>
        <v>25.13524155903459</v>
      </c>
      <c r="S23">
        <f t="shared" si="6"/>
        <v>40.134519097686997</v>
      </c>
      <c r="T23">
        <f t="shared" si="7"/>
        <v>0.14184039217995068</v>
      </c>
      <c r="U23">
        <f t="shared" si="8"/>
        <v>3.5520292666058699</v>
      </c>
      <c r="V23">
        <f t="shared" si="9"/>
        <v>0.13876726924404151</v>
      </c>
      <c r="W23">
        <f t="shared" si="10"/>
        <v>8.7000105588089988E-2</v>
      </c>
      <c r="X23">
        <f t="shared" si="11"/>
        <v>165.38678334451632</v>
      </c>
      <c r="Y23">
        <f t="shared" si="12"/>
        <v>25.832839773345817</v>
      </c>
      <c r="Z23">
        <f t="shared" si="13"/>
        <v>24.998200000000001</v>
      </c>
      <c r="AA23">
        <f t="shared" si="14"/>
        <v>3.1793363808997599</v>
      </c>
      <c r="AB23">
        <f t="shared" si="15"/>
        <v>67.053015143281854</v>
      </c>
      <c r="AC23">
        <f t="shared" si="16"/>
        <v>2.1741591969337799</v>
      </c>
      <c r="AD23">
        <f t="shared" si="17"/>
        <v>3.2424480723021034</v>
      </c>
      <c r="AE23">
        <f t="shared" si="18"/>
        <v>1.00517718396598</v>
      </c>
      <c r="AF23">
        <f t="shared" si="19"/>
        <v>-62.996276894095899</v>
      </c>
      <c r="AG23">
        <f t="shared" si="20"/>
        <v>63.213160301196126</v>
      </c>
      <c r="AH23">
        <f t="shared" si="21"/>
        <v>3.7705495244034917</v>
      </c>
      <c r="AI23">
        <f t="shared" si="22"/>
        <v>169.37421627602004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53403.059150800837</v>
      </c>
      <c r="AO23">
        <f t="shared" si="26"/>
        <v>999.976</v>
      </c>
      <c r="AP23">
        <f t="shared" si="27"/>
        <v>842.98015800234009</v>
      </c>
      <c r="AQ23">
        <f t="shared" si="28"/>
        <v>0.84300039001170035</v>
      </c>
      <c r="AR23">
        <f t="shared" si="29"/>
        <v>0.16539075272258166</v>
      </c>
      <c r="AS23">
        <v>1689472375.0999999</v>
      </c>
      <c r="AT23">
        <v>400.05500000000001</v>
      </c>
      <c r="AU23">
        <v>408.12700000000001</v>
      </c>
      <c r="AV23">
        <v>21.671700000000001</v>
      </c>
      <c r="AW23">
        <v>20.811499999999999</v>
      </c>
      <c r="AX23">
        <v>402.42399999999998</v>
      </c>
      <c r="AY23">
        <v>21.321999999999999</v>
      </c>
      <c r="AZ23">
        <v>600.14800000000002</v>
      </c>
      <c r="BA23">
        <v>100.276</v>
      </c>
      <c r="BB23">
        <v>4.65034E-2</v>
      </c>
      <c r="BC23">
        <v>25.328299999999999</v>
      </c>
      <c r="BD23">
        <v>24.998200000000001</v>
      </c>
      <c r="BE23">
        <v>999.9</v>
      </c>
      <c r="BF23">
        <v>0</v>
      </c>
      <c r="BG23">
        <v>0</v>
      </c>
      <c r="BH23">
        <v>10016.200000000001</v>
      </c>
      <c r="BI23">
        <v>0</v>
      </c>
      <c r="BJ23">
        <v>786.24699999999996</v>
      </c>
      <c r="BK23">
        <v>-8.0715000000000003</v>
      </c>
      <c r="BL23">
        <v>408.91699999999997</v>
      </c>
      <c r="BM23">
        <v>416.80099999999999</v>
      </c>
      <c r="BN23">
        <v>0.86023300000000003</v>
      </c>
      <c r="BO23">
        <v>408.12700000000001</v>
      </c>
      <c r="BP23">
        <v>20.811499999999999</v>
      </c>
      <c r="BQ23">
        <v>2.1731500000000001</v>
      </c>
      <c r="BR23">
        <v>2.0868899999999999</v>
      </c>
      <c r="BS23">
        <v>18.765699999999999</v>
      </c>
      <c r="BT23">
        <v>18.119399999999999</v>
      </c>
      <c r="BU23">
        <v>999.976</v>
      </c>
      <c r="BV23">
        <v>0.89998299999999998</v>
      </c>
      <c r="BW23">
        <v>0.10001699999999999</v>
      </c>
      <c r="BX23">
        <v>0</v>
      </c>
      <c r="BY23">
        <v>2.5171999999999999</v>
      </c>
      <c r="BZ23">
        <v>0</v>
      </c>
      <c r="CA23">
        <v>6407.5</v>
      </c>
      <c r="CB23">
        <v>9555.08</v>
      </c>
      <c r="CC23">
        <v>39.186999999999998</v>
      </c>
      <c r="CD23">
        <v>41.936999999999998</v>
      </c>
      <c r="CE23">
        <v>41.061999999999998</v>
      </c>
      <c r="CF23">
        <v>40.125</v>
      </c>
      <c r="CG23">
        <v>39.061999999999998</v>
      </c>
      <c r="CH23">
        <v>899.96</v>
      </c>
      <c r="CI23">
        <v>100.01</v>
      </c>
      <c r="CJ23">
        <v>0</v>
      </c>
      <c r="CK23">
        <v>1689472379</v>
      </c>
      <c r="CL23">
        <v>0</v>
      </c>
      <c r="CM23">
        <v>1689471982.0999999</v>
      </c>
      <c r="CN23" t="s">
        <v>348</v>
      </c>
      <c r="CO23">
        <v>1689471975.0999999</v>
      </c>
      <c r="CP23">
        <v>1689471982.0999999</v>
      </c>
      <c r="CQ23">
        <v>60</v>
      </c>
      <c r="CR23">
        <v>0.59199999999999997</v>
      </c>
      <c r="CS23">
        <v>7.2999999999999995E-2</v>
      </c>
      <c r="CT23">
        <v>-2.37</v>
      </c>
      <c r="CU23">
        <v>0.35</v>
      </c>
      <c r="CV23">
        <v>409</v>
      </c>
      <c r="CW23">
        <v>20</v>
      </c>
      <c r="CX23">
        <v>0.11</v>
      </c>
      <c r="CY23">
        <v>0.1</v>
      </c>
      <c r="CZ23">
        <v>11.6521738660373</v>
      </c>
      <c r="DA23">
        <v>-0.53464401538585604</v>
      </c>
      <c r="DB23">
        <v>6.1563684058788197E-2</v>
      </c>
      <c r="DC23">
        <v>1</v>
      </c>
      <c r="DD23">
        <v>408.14785714285699</v>
      </c>
      <c r="DE23">
        <v>-0.220441558441171</v>
      </c>
      <c r="DF23">
        <v>3.2871011565827397E-2</v>
      </c>
      <c r="DG23">
        <v>-1</v>
      </c>
      <c r="DH23">
        <v>1000.01076190476</v>
      </c>
      <c r="DI23">
        <v>-0.15971899148350999</v>
      </c>
      <c r="DJ23">
        <v>0.105974796986693</v>
      </c>
      <c r="DK23">
        <v>1</v>
      </c>
      <c r="DL23">
        <v>2</v>
      </c>
      <c r="DM23">
        <v>2</v>
      </c>
      <c r="DN23" t="s">
        <v>349</v>
      </c>
      <c r="DO23">
        <v>3.1599200000000001</v>
      </c>
      <c r="DP23">
        <v>2.7809699999999999</v>
      </c>
      <c r="DQ23">
        <v>9.5474500000000004E-2</v>
      </c>
      <c r="DR23">
        <v>9.6839400000000006E-2</v>
      </c>
      <c r="DS23">
        <v>0.11160299999999999</v>
      </c>
      <c r="DT23">
        <v>0.109809</v>
      </c>
      <c r="DU23">
        <v>28850</v>
      </c>
      <c r="DV23">
        <v>30241</v>
      </c>
      <c r="DW23">
        <v>29617.9</v>
      </c>
      <c r="DX23">
        <v>31201.5</v>
      </c>
      <c r="DY23">
        <v>34431.9</v>
      </c>
      <c r="DZ23">
        <v>36439.800000000003</v>
      </c>
      <c r="EA23">
        <v>40640.699999999997</v>
      </c>
      <c r="EB23">
        <v>43349.8</v>
      </c>
      <c r="EC23">
        <v>2.3039000000000001</v>
      </c>
      <c r="ED23">
        <v>1.8507</v>
      </c>
      <c r="EE23">
        <v>0.16584199999999999</v>
      </c>
      <c r="EF23">
        <v>0</v>
      </c>
      <c r="EG23">
        <v>22.271000000000001</v>
      </c>
      <c r="EH23">
        <v>999.9</v>
      </c>
      <c r="EI23">
        <v>63.374000000000002</v>
      </c>
      <c r="EJ23">
        <v>28.146999999999998</v>
      </c>
      <c r="EK23">
        <v>24.19</v>
      </c>
      <c r="EL23">
        <v>60.829000000000001</v>
      </c>
      <c r="EM23">
        <v>23.701899999999998</v>
      </c>
      <c r="EN23">
        <v>1</v>
      </c>
      <c r="EO23">
        <v>-0.462424</v>
      </c>
      <c r="EP23">
        <v>-1.9575400000000001</v>
      </c>
      <c r="EQ23">
        <v>20.287800000000001</v>
      </c>
      <c r="ER23">
        <v>5.24125</v>
      </c>
      <c r="ES23">
        <v>11.8302</v>
      </c>
      <c r="ET23">
        <v>4.9820000000000002</v>
      </c>
      <c r="EU23">
        <v>3.2991799999999998</v>
      </c>
      <c r="EV23">
        <v>37.700000000000003</v>
      </c>
      <c r="EW23">
        <v>2398.4</v>
      </c>
      <c r="EX23">
        <v>4973.8999999999996</v>
      </c>
      <c r="EY23">
        <v>139.4</v>
      </c>
      <c r="EZ23">
        <v>1.87347</v>
      </c>
      <c r="FA23">
        <v>1.8791199999999999</v>
      </c>
      <c r="FB23">
        <v>1.8794599999999999</v>
      </c>
      <c r="FC23">
        <v>1.8801699999999999</v>
      </c>
      <c r="FD23">
        <v>1.87775</v>
      </c>
      <c r="FE23">
        <v>1.8766700000000001</v>
      </c>
      <c r="FF23">
        <v>1.8772899999999999</v>
      </c>
      <c r="FG23">
        <v>1.875</v>
      </c>
      <c r="FH23">
        <v>0</v>
      </c>
      <c r="FI23">
        <v>0</v>
      </c>
      <c r="FJ23">
        <v>0</v>
      </c>
      <c r="FK23">
        <v>0</v>
      </c>
      <c r="FL23" t="s">
        <v>350</v>
      </c>
      <c r="FM23" t="s">
        <v>351</v>
      </c>
      <c r="FN23" t="s">
        <v>352</v>
      </c>
      <c r="FO23" t="s">
        <v>352</v>
      </c>
      <c r="FP23" t="s">
        <v>352</v>
      </c>
      <c r="FQ23" t="s">
        <v>352</v>
      </c>
      <c r="FR23">
        <v>0</v>
      </c>
      <c r="FS23">
        <v>100</v>
      </c>
      <c r="FT23">
        <v>100</v>
      </c>
      <c r="FU23">
        <v>-2.3690000000000002</v>
      </c>
      <c r="FV23">
        <v>0.34970000000000001</v>
      </c>
      <c r="FW23">
        <v>-2.37037890028575</v>
      </c>
      <c r="FX23">
        <v>1.4527828764109799E-4</v>
      </c>
      <c r="FY23">
        <v>-4.3579519040863002E-7</v>
      </c>
      <c r="FZ23">
        <v>2.0799061152897499E-10</v>
      </c>
      <c r="GA23">
        <v>0.34973636363636701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6.7</v>
      </c>
      <c r="GJ23">
        <v>6.5</v>
      </c>
      <c r="GK23">
        <v>1.0473600000000001</v>
      </c>
      <c r="GL23">
        <v>2.5341800000000001</v>
      </c>
      <c r="GM23">
        <v>1.54541</v>
      </c>
      <c r="GN23">
        <v>2.2814899999999998</v>
      </c>
      <c r="GO23">
        <v>1.5979000000000001</v>
      </c>
      <c r="GP23">
        <v>2.3303199999999999</v>
      </c>
      <c r="GQ23">
        <v>31.128699999999998</v>
      </c>
      <c r="GR23">
        <v>15.515499999999999</v>
      </c>
      <c r="GS23">
        <v>18</v>
      </c>
      <c r="GT23">
        <v>636.40099999999995</v>
      </c>
      <c r="GU23">
        <v>384.46899999999999</v>
      </c>
      <c r="GV23">
        <v>25.491299999999999</v>
      </c>
      <c r="GW23">
        <v>20.835899999999999</v>
      </c>
      <c r="GX23">
        <v>30.000299999999999</v>
      </c>
      <c r="GY23">
        <v>20.763400000000001</v>
      </c>
      <c r="GZ23">
        <v>20.729900000000001</v>
      </c>
      <c r="HA23">
        <v>21.0274</v>
      </c>
      <c r="HB23">
        <v>20</v>
      </c>
      <c r="HC23">
        <v>-30</v>
      </c>
      <c r="HD23">
        <v>25.487400000000001</v>
      </c>
      <c r="HE23">
        <v>408.03800000000001</v>
      </c>
      <c r="HF23">
        <v>0</v>
      </c>
      <c r="HG23">
        <v>100.824</v>
      </c>
      <c r="HH23">
        <v>100.404</v>
      </c>
    </row>
    <row r="24" spans="1:216" x14ac:dyDescent="0.2">
      <c r="A24">
        <v>6</v>
      </c>
      <c r="B24">
        <v>1689472436.0999999</v>
      </c>
      <c r="C24">
        <v>305</v>
      </c>
      <c r="D24" t="s">
        <v>361</v>
      </c>
      <c r="E24" t="s">
        <v>362</v>
      </c>
      <c r="F24" t="s">
        <v>344</v>
      </c>
      <c r="G24" t="s">
        <v>345</v>
      </c>
      <c r="H24" t="s">
        <v>346</v>
      </c>
      <c r="I24" t="s">
        <v>347</v>
      </c>
      <c r="J24" t="s">
        <v>389</v>
      </c>
      <c r="K24" t="s">
        <v>390</v>
      </c>
      <c r="L24">
        <v>1689472436.0999999</v>
      </c>
      <c r="M24">
        <f t="shared" si="0"/>
        <v>1.5701924696701693E-3</v>
      </c>
      <c r="N24">
        <f t="shared" si="1"/>
        <v>1.5701924696701692</v>
      </c>
      <c r="O24">
        <f t="shared" si="2"/>
        <v>11.744357124077025</v>
      </c>
      <c r="P24">
        <f t="shared" si="3"/>
        <v>400.036</v>
      </c>
      <c r="Q24">
        <f t="shared" si="4"/>
        <v>272.5284344122818</v>
      </c>
      <c r="R24">
        <f t="shared" si="5"/>
        <v>27.340331173311455</v>
      </c>
      <c r="S24">
        <f t="shared" si="6"/>
        <v>40.132020516806399</v>
      </c>
      <c r="T24">
        <f t="shared" si="7"/>
        <v>0.15723891303777762</v>
      </c>
      <c r="U24">
        <f t="shared" si="8"/>
        <v>3.5474291442308088</v>
      </c>
      <c r="V24">
        <f t="shared" si="9"/>
        <v>0.15346710772034086</v>
      </c>
      <c r="W24">
        <f t="shared" si="10"/>
        <v>9.6248288269415394E-2</v>
      </c>
      <c r="X24">
        <f t="shared" si="11"/>
        <v>124.04241743691199</v>
      </c>
      <c r="Y24">
        <f t="shared" si="12"/>
        <v>25.587149662423581</v>
      </c>
      <c r="Z24">
        <f t="shared" si="13"/>
        <v>24.815300000000001</v>
      </c>
      <c r="AA24">
        <f t="shared" si="14"/>
        <v>3.1448321128978232</v>
      </c>
      <c r="AB24">
        <f t="shared" si="15"/>
        <v>66.213344078613005</v>
      </c>
      <c r="AC24">
        <f t="shared" si="16"/>
        <v>2.1454653850464003</v>
      </c>
      <c r="AD24">
        <f t="shared" si="17"/>
        <v>3.2402311269751864</v>
      </c>
      <c r="AE24">
        <f t="shared" si="18"/>
        <v>0.99936672785142289</v>
      </c>
      <c r="AF24">
        <f t="shared" si="19"/>
        <v>-69.245487912454465</v>
      </c>
      <c r="AG24">
        <f t="shared" si="20"/>
        <v>95.911373511921354</v>
      </c>
      <c r="AH24">
        <f t="shared" si="21"/>
        <v>5.722758680534044</v>
      </c>
      <c r="AI24">
        <f t="shared" si="22"/>
        <v>156.43106171691292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53305.797077371994</v>
      </c>
      <c r="AO24">
        <f t="shared" si="26"/>
        <v>749.99599999999998</v>
      </c>
      <c r="AP24">
        <f t="shared" si="27"/>
        <v>632.2469279984</v>
      </c>
      <c r="AQ24">
        <f t="shared" si="28"/>
        <v>0.84300039999999998</v>
      </c>
      <c r="AR24">
        <f t="shared" si="29"/>
        <v>0.16539077199999999</v>
      </c>
      <c r="AS24">
        <v>1689472436.0999999</v>
      </c>
      <c r="AT24">
        <v>400.036</v>
      </c>
      <c r="AU24">
        <v>407.65300000000002</v>
      </c>
      <c r="AV24">
        <v>21.385999999999999</v>
      </c>
      <c r="AW24">
        <v>20.440000000000001</v>
      </c>
      <c r="AX24">
        <v>402.40499999999997</v>
      </c>
      <c r="AY24">
        <v>21.036300000000001</v>
      </c>
      <c r="AZ24">
        <v>600.02599999999995</v>
      </c>
      <c r="BA24">
        <v>100.27500000000001</v>
      </c>
      <c r="BB24">
        <v>4.6022399999999998E-2</v>
      </c>
      <c r="BC24">
        <v>25.316800000000001</v>
      </c>
      <c r="BD24">
        <v>24.815300000000001</v>
      </c>
      <c r="BE24">
        <v>999.9</v>
      </c>
      <c r="BF24">
        <v>0</v>
      </c>
      <c r="BG24">
        <v>0</v>
      </c>
      <c r="BH24">
        <v>9996.8799999999992</v>
      </c>
      <c r="BI24">
        <v>0</v>
      </c>
      <c r="BJ24">
        <v>770.52</v>
      </c>
      <c r="BK24">
        <v>-7.6166400000000003</v>
      </c>
      <c r="BL24">
        <v>408.779</v>
      </c>
      <c r="BM24">
        <v>416.15899999999999</v>
      </c>
      <c r="BN24">
        <v>0.94598400000000005</v>
      </c>
      <c r="BO24">
        <v>407.65300000000002</v>
      </c>
      <c r="BP24">
        <v>20.440000000000001</v>
      </c>
      <c r="BQ24">
        <v>2.1444899999999998</v>
      </c>
      <c r="BR24">
        <v>2.0496300000000001</v>
      </c>
      <c r="BS24">
        <v>18.5535</v>
      </c>
      <c r="BT24">
        <v>17.832999999999998</v>
      </c>
      <c r="BU24">
        <v>749.99599999999998</v>
      </c>
      <c r="BV24">
        <v>0.89999200000000001</v>
      </c>
      <c r="BW24">
        <v>0.100008</v>
      </c>
      <c r="BX24">
        <v>0</v>
      </c>
      <c r="BY24">
        <v>2.5865</v>
      </c>
      <c r="BZ24">
        <v>0</v>
      </c>
      <c r="CA24">
        <v>5204.72</v>
      </c>
      <c r="CB24">
        <v>7166.46</v>
      </c>
      <c r="CC24">
        <v>38.875</v>
      </c>
      <c r="CD24">
        <v>42</v>
      </c>
      <c r="CE24">
        <v>40.936999999999998</v>
      </c>
      <c r="CF24">
        <v>40.186999999999998</v>
      </c>
      <c r="CG24">
        <v>38.936999999999998</v>
      </c>
      <c r="CH24">
        <v>674.99</v>
      </c>
      <c r="CI24">
        <v>75.010000000000005</v>
      </c>
      <c r="CJ24">
        <v>0</v>
      </c>
      <c r="CK24">
        <v>1689472439.5999999</v>
      </c>
      <c r="CL24">
        <v>0</v>
      </c>
      <c r="CM24">
        <v>1689471982.0999999</v>
      </c>
      <c r="CN24" t="s">
        <v>348</v>
      </c>
      <c r="CO24">
        <v>1689471975.0999999</v>
      </c>
      <c r="CP24">
        <v>1689471982.0999999</v>
      </c>
      <c r="CQ24">
        <v>60</v>
      </c>
      <c r="CR24">
        <v>0.59199999999999997</v>
      </c>
      <c r="CS24">
        <v>7.2999999999999995E-2</v>
      </c>
      <c r="CT24">
        <v>-2.37</v>
      </c>
      <c r="CU24">
        <v>0.35</v>
      </c>
      <c r="CV24">
        <v>409</v>
      </c>
      <c r="CW24">
        <v>20</v>
      </c>
      <c r="CX24">
        <v>0.11</v>
      </c>
      <c r="CY24">
        <v>0.1</v>
      </c>
      <c r="CZ24">
        <v>10.9445427551608</v>
      </c>
      <c r="DA24">
        <v>8.1342889249588199E-2</v>
      </c>
      <c r="DB24">
        <v>3.5445332385642001E-2</v>
      </c>
      <c r="DC24">
        <v>1</v>
      </c>
      <c r="DD24">
        <v>407.69957142857101</v>
      </c>
      <c r="DE24">
        <v>0.10987012987044401</v>
      </c>
      <c r="DF24">
        <v>2.1205505638579099E-2</v>
      </c>
      <c r="DG24">
        <v>-1</v>
      </c>
      <c r="DH24">
        <v>749.99040000000002</v>
      </c>
      <c r="DI24">
        <v>-6.6931294442940506E-2</v>
      </c>
      <c r="DJ24">
        <v>6.6404367326256E-2</v>
      </c>
      <c r="DK24">
        <v>1</v>
      </c>
      <c r="DL24">
        <v>2</v>
      </c>
      <c r="DM24">
        <v>2</v>
      </c>
      <c r="DN24" t="s">
        <v>349</v>
      </c>
      <c r="DO24">
        <v>3.1596199999999999</v>
      </c>
      <c r="DP24">
        <v>2.7803200000000001</v>
      </c>
      <c r="DQ24">
        <v>9.5456899999999997E-2</v>
      </c>
      <c r="DR24">
        <v>9.6739599999999995E-2</v>
      </c>
      <c r="DS24">
        <v>0.110512</v>
      </c>
      <c r="DT24">
        <v>0.108402</v>
      </c>
      <c r="DU24">
        <v>28847.5</v>
      </c>
      <c r="DV24">
        <v>30244.2</v>
      </c>
      <c r="DW24">
        <v>29614.9</v>
      </c>
      <c r="DX24">
        <v>31201.5</v>
      </c>
      <c r="DY24">
        <v>34472.300000000003</v>
      </c>
      <c r="DZ24">
        <v>36496.400000000001</v>
      </c>
      <c r="EA24">
        <v>40636.5</v>
      </c>
      <c r="EB24">
        <v>43347.1</v>
      </c>
      <c r="EC24">
        <v>2.3029199999999999</v>
      </c>
      <c r="ED24">
        <v>1.8492299999999999</v>
      </c>
      <c r="EE24">
        <v>0.160139</v>
      </c>
      <c r="EF24">
        <v>0</v>
      </c>
      <c r="EG24">
        <v>22.1813</v>
      </c>
      <c r="EH24">
        <v>999.9</v>
      </c>
      <c r="EI24">
        <v>63.49</v>
      </c>
      <c r="EJ24">
        <v>28.178000000000001</v>
      </c>
      <c r="EK24">
        <v>24.276800000000001</v>
      </c>
      <c r="EL24">
        <v>60.819000000000003</v>
      </c>
      <c r="EM24">
        <v>23.453499999999998</v>
      </c>
      <c r="EN24">
        <v>1</v>
      </c>
      <c r="EO24">
        <v>-0.45819900000000002</v>
      </c>
      <c r="EP24">
        <v>-2.61571</v>
      </c>
      <c r="EQ24">
        <v>20.2803</v>
      </c>
      <c r="ER24">
        <v>5.24125</v>
      </c>
      <c r="ES24">
        <v>11.8302</v>
      </c>
      <c r="ET24">
        <v>4.9816000000000003</v>
      </c>
      <c r="EU24">
        <v>3.29908</v>
      </c>
      <c r="EV24">
        <v>37.700000000000003</v>
      </c>
      <c r="EW24">
        <v>2399.8000000000002</v>
      </c>
      <c r="EX24">
        <v>4979.6000000000004</v>
      </c>
      <c r="EY24">
        <v>139.4</v>
      </c>
      <c r="EZ24">
        <v>1.87347</v>
      </c>
      <c r="FA24">
        <v>1.8791199999999999</v>
      </c>
      <c r="FB24">
        <v>1.8794900000000001</v>
      </c>
      <c r="FC24">
        <v>1.8801399999999999</v>
      </c>
      <c r="FD24">
        <v>1.87775</v>
      </c>
      <c r="FE24">
        <v>1.87666</v>
      </c>
      <c r="FF24">
        <v>1.8772899999999999</v>
      </c>
      <c r="FG24">
        <v>1.875</v>
      </c>
      <c r="FH24">
        <v>0</v>
      </c>
      <c r="FI24">
        <v>0</v>
      </c>
      <c r="FJ24">
        <v>0</v>
      </c>
      <c r="FK24">
        <v>0</v>
      </c>
      <c r="FL24" t="s">
        <v>350</v>
      </c>
      <c r="FM24" t="s">
        <v>351</v>
      </c>
      <c r="FN24" t="s">
        <v>352</v>
      </c>
      <c r="FO24" t="s">
        <v>352</v>
      </c>
      <c r="FP24" t="s">
        <v>352</v>
      </c>
      <c r="FQ24" t="s">
        <v>352</v>
      </c>
      <c r="FR24">
        <v>0</v>
      </c>
      <c r="FS24">
        <v>100</v>
      </c>
      <c r="FT24">
        <v>100</v>
      </c>
      <c r="FU24">
        <v>-2.3690000000000002</v>
      </c>
      <c r="FV24">
        <v>0.34970000000000001</v>
      </c>
      <c r="FW24">
        <v>-2.37037890028575</v>
      </c>
      <c r="FX24">
        <v>1.4527828764109799E-4</v>
      </c>
      <c r="FY24">
        <v>-4.3579519040863002E-7</v>
      </c>
      <c r="FZ24">
        <v>2.0799061152897499E-10</v>
      </c>
      <c r="GA24">
        <v>0.34973636363636701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7.7</v>
      </c>
      <c r="GJ24">
        <v>7.6</v>
      </c>
      <c r="GK24">
        <v>1.0461400000000001</v>
      </c>
      <c r="GL24">
        <v>2.5354000000000001</v>
      </c>
      <c r="GM24">
        <v>1.54541</v>
      </c>
      <c r="GN24">
        <v>2.2827099999999998</v>
      </c>
      <c r="GO24">
        <v>1.5979000000000001</v>
      </c>
      <c r="GP24">
        <v>2.33521</v>
      </c>
      <c r="GQ24">
        <v>31.1722</v>
      </c>
      <c r="GR24">
        <v>15.497999999999999</v>
      </c>
      <c r="GS24">
        <v>18</v>
      </c>
      <c r="GT24">
        <v>636.27200000000005</v>
      </c>
      <c r="GU24">
        <v>384.00900000000001</v>
      </c>
      <c r="GV24">
        <v>25.928100000000001</v>
      </c>
      <c r="GW24">
        <v>20.8748</v>
      </c>
      <c r="GX24">
        <v>30.000299999999999</v>
      </c>
      <c r="GY24">
        <v>20.808299999999999</v>
      </c>
      <c r="GZ24">
        <v>20.7728</v>
      </c>
      <c r="HA24">
        <v>20.998200000000001</v>
      </c>
      <c r="HB24">
        <v>20</v>
      </c>
      <c r="HC24">
        <v>-30</v>
      </c>
      <c r="HD24">
        <v>26.039100000000001</v>
      </c>
      <c r="HE24">
        <v>407.71</v>
      </c>
      <c r="HF24">
        <v>0</v>
      </c>
      <c r="HG24">
        <v>100.81399999999999</v>
      </c>
      <c r="HH24">
        <v>100.401</v>
      </c>
    </row>
    <row r="25" spans="1:216" x14ac:dyDescent="0.2">
      <c r="A25">
        <v>7</v>
      </c>
      <c r="B25">
        <v>1689472497.0999999</v>
      </c>
      <c r="C25">
        <v>366</v>
      </c>
      <c r="D25" t="s">
        <v>363</v>
      </c>
      <c r="E25" t="s">
        <v>364</v>
      </c>
      <c r="F25" t="s">
        <v>344</v>
      </c>
      <c r="G25" t="s">
        <v>345</v>
      </c>
      <c r="H25" t="s">
        <v>346</v>
      </c>
      <c r="I25" t="s">
        <v>347</v>
      </c>
      <c r="J25" t="s">
        <v>389</v>
      </c>
      <c r="K25" t="s">
        <v>390</v>
      </c>
      <c r="L25">
        <v>1689472497.0999999</v>
      </c>
      <c r="M25">
        <f t="shared" si="0"/>
        <v>1.5334215215150736E-3</v>
      </c>
      <c r="N25">
        <f t="shared" si="1"/>
        <v>1.5334215215150737</v>
      </c>
      <c r="O25">
        <f t="shared" si="2"/>
        <v>10.871543509368978</v>
      </c>
      <c r="P25">
        <f t="shared" si="3"/>
        <v>400.04399999999998</v>
      </c>
      <c r="Q25">
        <f t="shared" si="4"/>
        <v>267.97406186271138</v>
      </c>
      <c r="R25">
        <f t="shared" si="5"/>
        <v>26.883576997499961</v>
      </c>
      <c r="S25">
        <f t="shared" si="6"/>
        <v>40.133039748816003</v>
      </c>
      <c r="T25">
        <f t="shared" si="7"/>
        <v>0.14050653017771489</v>
      </c>
      <c r="U25">
        <f t="shared" si="8"/>
        <v>3.5466872956708024</v>
      </c>
      <c r="V25">
        <f t="shared" si="9"/>
        <v>0.13748583455396918</v>
      </c>
      <c r="W25">
        <f t="shared" si="10"/>
        <v>8.6194635254133026E-2</v>
      </c>
      <c r="X25">
        <f t="shared" si="11"/>
        <v>99.232156044692402</v>
      </c>
      <c r="Y25">
        <f t="shared" si="12"/>
        <v>25.915836074970581</v>
      </c>
      <c r="Z25">
        <f t="shared" si="13"/>
        <v>25.103400000000001</v>
      </c>
      <c r="AA25">
        <f t="shared" si="14"/>
        <v>3.1993319526346125</v>
      </c>
      <c r="AB25">
        <f t="shared" si="15"/>
        <v>63.428539314526034</v>
      </c>
      <c r="AC25">
        <f t="shared" si="16"/>
        <v>2.1100233269864002</v>
      </c>
      <c r="AD25">
        <f t="shared" si="17"/>
        <v>3.3266150376305053</v>
      </c>
      <c r="AE25">
        <f t="shared" si="18"/>
        <v>1.0893086256482123</v>
      </c>
      <c r="AF25">
        <f t="shared" si="19"/>
        <v>-67.623889098814743</v>
      </c>
      <c r="AG25">
        <f t="shared" si="20"/>
        <v>125.52871210037968</v>
      </c>
      <c r="AH25">
        <f t="shared" si="21"/>
        <v>7.5191118867614994</v>
      </c>
      <c r="AI25">
        <f t="shared" si="22"/>
        <v>164.65609093301885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53210.751609419116</v>
      </c>
      <c r="AO25">
        <f t="shared" si="26"/>
        <v>599.98500000000001</v>
      </c>
      <c r="AP25">
        <f t="shared" si="27"/>
        <v>505.78768499724993</v>
      </c>
      <c r="AQ25">
        <f t="shared" si="28"/>
        <v>0.84300055000916674</v>
      </c>
      <c r="AR25">
        <f t="shared" si="29"/>
        <v>0.16539106151769195</v>
      </c>
      <c r="AS25">
        <v>1689472497.0999999</v>
      </c>
      <c r="AT25">
        <v>400.04399999999998</v>
      </c>
      <c r="AU25">
        <v>407.11399999999998</v>
      </c>
      <c r="AV25">
        <v>21.032599999999999</v>
      </c>
      <c r="AW25">
        <v>20.108499999999999</v>
      </c>
      <c r="AX25">
        <v>402.41300000000001</v>
      </c>
      <c r="AY25">
        <v>20.6829</v>
      </c>
      <c r="AZ25">
        <v>600.07799999999997</v>
      </c>
      <c r="BA25">
        <v>100.27500000000001</v>
      </c>
      <c r="BB25">
        <v>4.6564000000000001E-2</v>
      </c>
      <c r="BC25">
        <v>25.759899999999998</v>
      </c>
      <c r="BD25">
        <v>25.103400000000001</v>
      </c>
      <c r="BE25">
        <v>999.9</v>
      </c>
      <c r="BF25">
        <v>0</v>
      </c>
      <c r="BG25">
        <v>0</v>
      </c>
      <c r="BH25">
        <v>9993.75</v>
      </c>
      <c r="BI25">
        <v>0</v>
      </c>
      <c r="BJ25">
        <v>913.375</v>
      </c>
      <c r="BK25">
        <v>-7.0699199999999998</v>
      </c>
      <c r="BL25">
        <v>408.63799999999998</v>
      </c>
      <c r="BM25">
        <v>415.46800000000002</v>
      </c>
      <c r="BN25">
        <v>0.92411799999999999</v>
      </c>
      <c r="BO25">
        <v>407.11399999999998</v>
      </c>
      <c r="BP25">
        <v>20.108499999999999</v>
      </c>
      <c r="BQ25">
        <v>2.1090499999999999</v>
      </c>
      <c r="BR25">
        <v>2.0163899999999999</v>
      </c>
      <c r="BS25">
        <v>18.287700000000001</v>
      </c>
      <c r="BT25">
        <v>17.573599999999999</v>
      </c>
      <c r="BU25">
        <v>599.98500000000001</v>
      </c>
      <c r="BV25">
        <v>0.89998199999999995</v>
      </c>
      <c r="BW25">
        <v>0.100018</v>
      </c>
      <c r="BX25">
        <v>0</v>
      </c>
      <c r="BY25">
        <v>2.3927999999999998</v>
      </c>
      <c r="BZ25">
        <v>0</v>
      </c>
      <c r="CA25">
        <v>4707.09</v>
      </c>
      <c r="CB25">
        <v>5733.04</v>
      </c>
      <c r="CC25">
        <v>38.5</v>
      </c>
      <c r="CD25">
        <v>41.875</v>
      </c>
      <c r="CE25">
        <v>40.811999999999998</v>
      </c>
      <c r="CF25">
        <v>40.125</v>
      </c>
      <c r="CG25">
        <v>38.686999999999998</v>
      </c>
      <c r="CH25">
        <v>539.98</v>
      </c>
      <c r="CI25">
        <v>60.01</v>
      </c>
      <c r="CJ25">
        <v>0</v>
      </c>
      <c r="CK25">
        <v>1689472500.8</v>
      </c>
      <c r="CL25">
        <v>0</v>
      </c>
      <c r="CM25">
        <v>1689471982.0999999</v>
      </c>
      <c r="CN25" t="s">
        <v>348</v>
      </c>
      <c r="CO25">
        <v>1689471975.0999999</v>
      </c>
      <c r="CP25">
        <v>1689471982.0999999</v>
      </c>
      <c r="CQ25">
        <v>60</v>
      </c>
      <c r="CR25">
        <v>0.59199999999999997</v>
      </c>
      <c r="CS25">
        <v>7.2999999999999995E-2</v>
      </c>
      <c r="CT25">
        <v>-2.37</v>
      </c>
      <c r="CU25">
        <v>0.35</v>
      </c>
      <c r="CV25">
        <v>409</v>
      </c>
      <c r="CW25">
        <v>20</v>
      </c>
      <c r="CX25">
        <v>0.11</v>
      </c>
      <c r="CY25">
        <v>0.1</v>
      </c>
      <c r="CZ25">
        <v>10.071799843287801</v>
      </c>
      <c r="DA25">
        <v>0.18665720818591999</v>
      </c>
      <c r="DB25">
        <v>4.1887442717745103E-2</v>
      </c>
      <c r="DC25">
        <v>1</v>
      </c>
      <c r="DD25">
        <v>407.14257142857099</v>
      </c>
      <c r="DE25">
        <v>-4.2311688310780901E-2</v>
      </c>
      <c r="DF25">
        <v>2.3645338669941202E-2</v>
      </c>
      <c r="DG25">
        <v>-1</v>
      </c>
      <c r="DH25">
        <v>599.99485714285697</v>
      </c>
      <c r="DI25">
        <v>4.1392682256211802E-2</v>
      </c>
      <c r="DJ25">
        <v>8.9779245514600994E-2</v>
      </c>
      <c r="DK25">
        <v>1</v>
      </c>
      <c r="DL25">
        <v>2</v>
      </c>
      <c r="DM25">
        <v>2</v>
      </c>
      <c r="DN25" t="s">
        <v>349</v>
      </c>
      <c r="DO25">
        <v>3.1597300000000001</v>
      </c>
      <c r="DP25">
        <v>2.78084</v>
      </c>
      <c r="DQ25">
        <v>9.5449199999999998E-2</v>
      </c>
      <c r="DR25">
        <v>9.6633300000000005E-2</v>
      </c>
      <c r="DS25">
        <v>0.109165</v>
      </c>
      <c r="DT25">
        <v>0.107142</v>
      </c>
      <c r="DU25">
        <v>28848.7</v>
      </c>
      <c r="DV25">
        <v>30249.200000000001</v>
      </c>
      <c r="DW25">
        <v>29615.9</v>
      </c>
      <c r="DX25">
        <v>31203</v>
      </c>
      <c r="DY25">
        <v>34527.599999999999</v>
      </c>
      <c r="DZ25">
        <v>36549.300000000003</v>
      </c>
      <c r="EA25">
        <v>40638</v>
      </c>
      <c r="EB25">
        <v>43347.3</v>
      </c>
      <c r="EC25">
        <v>2.30253</v>
      </c>
      <c r="ED25">
        <v>1.84795</v>
      </c>
      <c r="EE25">
        <v>0.18559800000000001</v>
      </c>
      <c r="EF25">
        <v>0</v>
      </c>
      <c r="EG25">
        <v>22.050999999999998</v>
      </c>
      <c r="EH25">
        <v>999.9</v>
      </c>
      <c r="EI25">
        <v>63.588000000000001</v>
      </c>
      <c r="EJ25">
        <v>28.218</v>
      </c>
      <c r="EK25">
        <v>24.373100000000001</v>
      </c>
      <c r="EL25">
        <v>61.079000000000001</v>
      </c>
      <c r="EM25">
        <v>23.8141</v>
      </c>
      <c r="EN25">
        <v>1</v>
      </c>
      <c r="EO25">
        <v>-0.45769100000000001</v>
      </c>
      <c r="EP25">
        <v>0.113954</v>
      </c>
      <c r="EQ25">
        <v>20.300699999999999</v>
      </c>
      <c r="ER25">
        <v>5.2418500000000003</v>
      </c>
      <c r="ES25">
        <v>11.8302</v>
      </c>
      <c r="ET25">
        <v>4.9823000000000004</v>
      </c>
      <c r="EU25">
        <v>3.2990300000000001</v>
      </c>
      <c r="EV25">
        <v>37.799999999999997</v>
      </c>
      <c r="EW25">
        <v>2401</v>
      </c>
      <c r="EX25">
        <v>4984.3</v>
      </c>
      <c r="EY25">
        <v>139.4</v>
      </c>
      <c r="EZ25">
        <v>1.87347</v>
      </c>
      <c r="FA25">
        <v>1.8791199999999999</v>
      </c>
      <c r="FB25">
        <v>1.8794900000000001</v>
      </c>
      <c r="FC25">
        <v>1.8801699999999999</v>
      </c>
      <c r="FD25">
        <v>1.87775</v>
      </c>
      <c r="FE25">
        <v>1.8766700000000001</v>
      </c>
      <c r="FF25">
        <v>1.8772899999999999</v>
      </c>
      <c r="FG25">
        <v>1.875</v>
      </c>
      <c r="FH25">
        <v>0</v>
      </c>
      <c r="FI25">
        <v>0</v>
      </c>
      <c r="FJ25">
        <v>0</v>
      </c>
      <c r="FK25">
        <v>0</v>
      </c>
      <c r="FL25" t="s">
        <v>350</v>
      </c>
      <c r="FM25" t="s">
        <v>351</v>
      </c>
      <c r="FN25" t="s">
        <v>352</v>
      </c>
      <c r="FO25" t="s">
        <v>352</v>
      </c>
      <c r="FP25" t="s">
        <v>352</v>
      </c>
      <c r="FQ25" t="s">
        <v>352</v>
      </c>
      <c r="FR25">
        <v>0</v>
      </c>
      <c r="FS25">
        <v>100</v>
      </c>
      <c r="FT25">
        <v>100</v>
      </c>
      <c r="FU25">
        <v>-2.3690000000000002</v>
      </c>
      <c r="FV25">
        <v>0.34970000000000001</v>
      </c>
      <c r="FW25">
        <v>-2.37037890028575</v>
      </c>
      <c r="FX25">
        <v>1.4527828764109799E-4</v>
      </c>
      <c r="FY25">
        <v>-4.3579519040863002E-7</v>
      </c>
      <c r="FZ25">
        <v>2.0799061152897499E-10</v>
      </c>
      <c r="GA25">
        <v>0.34973636363636701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8.6999999999999993</v>
      </c>
      <c r="GJ25">
        <v>8.6</v>
      </c>
      <c r="GK25">
        <v>1.0449200000000001</v>
      </c>
      <c r="GL25">
        <v>2.5476100000000002</v>
      </c>
      <c r="GM25">
        <v>1.54541</v>
      </c>
      <c r="GN25">
        <v>2.2814899999999998</v>
      </c>
      <c r="GO25">
        <v>1.5979000000000001</v>
      </c>
      <c r="GP25">
        <v>2.2924799999999999</v>
      </c>
      <c r="GQ25">
        <v>31.193899999999999</v>
      </c>
      <c r="GR25">
        <v>15.5067</v>
      </c>
      <c r="GS25">
        <v>18</v>
      </c>
      <c r="GT25">
        <v>636.28300000000002</v>
      </c>
      <c r="GU25">
        <v>383.52</v>
      </c>
      <c r="GV25">
        <v>26.043299999999999</v>
      </c>
      <c r="GW25">
        <v>20.8765</v>
      </c>
      <c r="GX25">
        <v>29.998799999999999</v>
      </c>
      <c r="GY25">
        <v>20.831900000000001</v>
      </c>
      <c r="GZ25">
        <v>20.798200000000001</v>
      </c>
      <c r="HA25">
        <v>20.975999999999999</v>
      </c>
      <c r="HB25">
        <v>20</v>
      </c>
      <c r="HC25">
        <v>-30</v>
      </c>
      <c r="HD25">
        <v>25.900300000000001</v>
      </c>
      <c r="HE25">
        <v>407.02300000000002</v>
      </c>
      <c r="HF25">
        <v>0</v>
      </c>
      <c r="HG25">
        <v>100.81699999999999</v>
      </c>
      <c r="HH25">
        <v>100.40300000000001</v>
      </c>
    </row>
    <row r="26" spans="1:216" x14ac:dyDescent="0.2">
      <c r="A26">
        <v>8</v>
      </c>
      <c r="B26">
        <v>1689472558.0999999</v>
      </c>
      <c r="C26">
        <v>427</v>
      </c>
      <c r="D26" t="s">
        <v>365</v>
      </c>
      <c r="E26" t="s">
        <v>366</v>
      </c>
      <c r="F26" t="s">
        <v>344</v>
      </c>
      <c r="G26" t="s">
        <v>345</v>
      </c>
      <c r="H26" t="s">
        <v>346</v>
      </c>
      <c r="I26" t="s">
        <v>347</v>
      </c>
      <c r="J26" t="s">
        <v>389</v>
      </c>
      <c r="K26" t="s">
        <v>390</v>
      </c>
      <c r="L26">
        <v>1689472558.0999999</v>
      </c>
      <c r="M26">
        <f t="shared" si="0"/>
        <v>1.5598968594997553E-3</v>
      </c>
      <c r="N26">
        <f t="shared" si="1"/>
        <v>1.5598968594997553</v>
      </c>
      <c r="O26">
        <f t="shared" si="2"/>
        <v>10.272381737957136</v>
      </c>
      <c r="P26">
        <f t="shared" si="3"/>
        <v>400.07100000000003</v>
      </c>
      <c r="Q26">
        <f t="shared" si="4"/>
        <v>281.61084250386602</v>
      </c>
      <c r="R26">
        <f t="shared" si="5"/>
        <v>28.251959308913328</v>
      </c>
      <c r="S26">
        <f t="shared" si="6"/>
        <v>40.136201831508302</v>
      </c>
      <c r="T26">
        <f t="shared" si="7"/>
        <v>0.14883458387493403</v>
      </c>
      <c r="U26">
        <f t="shared" si="8"/>
        <v>3.5473034621185047</v>
      </c>
      <c r="V26">
        <f t="shared" si="9"/>
        <v>0.1454504135584001</v>
      </c>
      <c r="W26">
        <f t="shared" si="10"/>
        <v>9.1204153776003744E-2</v>
      </c>
      <c r="X26">
        <f t="shared" si="11"/>
        <v>82.696844459776798</v>
      </c>
      <c r="Y26">
        <f t="shared" si="12"/>
        <v>25.705294367354398</v>
      </c>
      <c r="Z26">
        <f t="shared" si="13"/>
        <v>24.892299999999999</v>
      </c>
      <c r="AA26">
        <f t="shared" si="14"/>
        <v>3.1593181456669162</v>
      </c>
      <c r="AB26">
        <f t="shared" si="15"/>
        <v>63.943318610986935</v>
      </c>
      <c r="AC26">
        <f t="shared" si="16"/>
        <v>2.1116623586585099</v>
      </c>
      <c r="AD26">
        <f t="shared" si="17"/>
        <v>3.302397192590623</v>
      </c>
      <c r="AE26">
        <f t="shared" si="18"/>
        <v>1.0476557870084062</v>
      </c>
      <c r="AF26">
        <f t="shared" si="19"/>
        <v>-68.791451503939214</v>
      </c>
      <c r="AG26">
        <f t="shared" si="20"/>
        <v>142.36071173150157</v>
      </c>
      <c r="AH26">
        <f t="shared" si="21"/>
        <v>8.511544804617186</v>
      </c>
      <c r="AI26">
        <f t="shared" si="22"/>
        <v>164.77764949195634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53246.007997204346</v>
      </c>
      <c r="AO26">
        <f t="shared" si="26"/>
        <v>500.00099999999998</v>
      </c>
      <c r="AP26">
        <f t="shared" si="27"/>
        <v>421.50171298434026</v>
      </c>
      <c r="AQ26">
        <f t="shared" si="28"/>
        <v>0.84300173996520067</v>
      </c>
      <c r="AR26">
        <f t="shared" si="29"/>
        <v>0.16539335813283734</v>
      </c>
      <c r="AS26">
        <v>1689472558.0999999</v>
      </c>
      <c r="AT26">
        <v>400.07100000000003</v>
      </c>
      <c r="AU26">
        <v>406.77699999999999</v>
      </c>
      <c r="AV26">
        <v>21.0487</v>
      </c>
      <c r="AW26">
        <v>20.108899999999998</v>
      </c>
      <c r="AX26">
        <v>402.44</v>
      </c>
      <c r="AY26">
        <v>20.699000000000002</v>
      </c>
      <c r="AZ26">
        <v>600.23099999999999</v>
      </c>
      <c r="BA26">
        <v>100.276</v>
      </c>
      <c r="BB26">
        <v>4.6697299999999997E-2</v>
      </c>
      <c r="BC26">
        <v>25.636700000000001</v>
      </c>
      <c r="BD26">
        <v>24.892299999999999</v>
      </c>
      <c r="BE26">
        <v>999.9</v>
      </c>
      <c r="BF26">
        <v>0</v>
      </c>
      <c r="BG26">
        <v>0</v>
      </c>
      <c r="BH26">
        <v>9996.25</v>
      </c>
      <c r="BI26">
        <v>0</v>
      </c>
      <c r="BJ26">
        <v>945.23299999999995</v>
      </c>
      <c r="BK26">
        <v>-6.7059600000000001</v>
      </c>
      <c r="BL26">
        <v>408.673</v>
      </c>
      <c r="BM26">
        <v>415.125</v>
      </c>
      <c r="BN26">
        <v>0.93981000000000003</v>
      </c>
      <c r="BO26">
        <v>406.77699999999999</v>
      </c>
      <c r="BP26">
        <v>20.108899999999998</v>
      </c>
      <c r="BQ26">
        <v>2.1106699999999998</v>
      </c>
      <c r="BR26">
        <v>2.0164300000000002</v>
      </c>
      <c r="BS26">
        <v>18.299900000000001</v>
      </c>
      <c r="BT26">
        <v>17.573899999999998</v>
      </c>
      <c r="BU26">
        <v>500.00099999999998</v>
      </c>
      <c r="BV26">
        <v>0.899949</v>
      </c>
      <c r="BW26">
        <v>0.100051</v>
      </c>
      <c r="BX26">
        <v>0</v>
      </c>
      <c r="BY26">
        <v>2.5871</v>
      </c>
      <c r="BZ26">
        <v>0</v>
      </c>
      <c r="CA26">
        <v>4297.34</v>
      </c>
      <c r="CB26">
        <v>4777.63</v>
      </c>
      <c r="CC26">
        <v>38.061999999999998</v>
      </c>
      <c r="CD26">
        <v>41.75</v>
      </c>
      <c r="CE26">
        <v>40.5</v>
      </c>
      <c r="CF26">
        <v>40.061999999999998</v>
      </c>
      <c r="CG26">
        <v>38.436999999999998</v>
      </c>
      <c r="CH26">
        <v>449.98</v>
      </c>
      <c r="CI26">
        <v>50.03</v>
      </c>
      <c r="CJ26">
        <v>0</v>
      </c>
      <c r="CK26">
        <v>1689472562</v>
      </c>
      <c r="CL26">
        <v>0</v>
      </c>
      <c r="CM26">
        <v>1689471982.0999999</v>
      </c>
      <c r="CN26" t="s">
        <v>348</v>
      </c>
      <c r="CO26">
        <v>1689471975.0999999</v>
      </c>
      <c r="CP26">
        <v>1689471982.0999999</v>
      </c>
      <c r="CQ26">
        <v>60</v>
      </c>
      <c r="CR26">
        <v>0.59199999999999997</v>
      </c>
      <c r="CS26">
        <v>7.2999999999999995E-2</v>
      </c>
      <c r="CT26">
        <v>-2.37</v>
      </c>
      <c r="CU26">
        <v>0.35</v>
      </c>
      <c r="CV26">
        <v>409</v>
      </c>
      <c r="CW26">
        <v>20</v>
      </c>
      <c r="CX26">
        <v>0.11</v>
      </c>
      <c r="CY26">
        <v>0.1</v>
      </c>
      <c r="CZ26">
        <v>9.6083986918674</v>
      </c>
      <c r="DA26">
        <v>-0.62333754084002102</v>
      </c>
      <c r="DB26">
        <v>8.53828914764896E-2</v>
      </c>
      <c r="DC26">
        <v>1</v>
      </c>
      <c r="DD26">
        <v>406.79829999999998</v>
      </c>
      <c r="DE26">
        <v>-0.240270676691718</v>
      </c>
      <c r="DF26">
        <v>3.7001486456632197E-2</v>
      </c>
      <c r="DG26">
        <v>-1</v>
      </c>
      <c r="DH26">
        <v>499.97489999999999</v>
      </c>
      <c r="DI26">
        <v>0.143108215360393</v>
      </c>
      <c r="DJ26">
        <v>2.06975844001175E-2</v>
      </c>
      <c r="DK26">
        <v>1</v>
      </c>
      <c r="DL26">
        <v>2</v>
      </c>
      <c r="DM26">
        <v>2</v>
      </c>
      <c r="DN26" t="s">
        <v>349</v>
      </c>
      <c r="DO26">
        <v>3.1600600000000001</v>
      </c>
      <c r="DP26">
        <v>2.7809900000000001</v>
      </c>
      <c r="DQ26">
        <v>9.5448500000000006E-2</v>
      </c>
      <c r="DR26">
        <v>9.6566700000000005E-2</v>
      </c>
      <c r="DS26">
        <v>0.10922</v>
      </c>
      <c r="DT26">
        <v>0.107137</v>
      </c>
      <c r="DU26">
        <v>28849.1</v>
      </c>
      <c r="DV26">
        <v>30250.9</v>
      </c>
      <c r="DW26">
        <v>29616.3</v>
      </c>
      <c r="DX26">
        <v>31202.6</v>
      </c>
      <c r="DY26">
        <v>34526</v>
      </c>
      <c r="DZ26">
        <v>36549.599999999999</v>
      </c>
      <c r="EA26">
        <v>40638.5</v>
      </c>
      <c r="EB26">
        <v>43347.4</v>
      </c>
      <c r="EC26">
        <v>2.3025799999999998</v>
      </c>
      <c r="ED26">
        <v>1.8473999999999999</v>
      </c>
      <c r="EE26">
        <v>0.16925899999999999</v>
      </c>
      <c r="EF26">
        <v>0</v>
      </c>
      <c r="EG26">
        <v>22.1082</v>
      </c>
      <c r="EH26">
        <v>999.9</v>
      </c>
      <c r="EI26">
        <v>63.673999999999999</v>
      </c>
      <c r="EJ26">
        <v>28.248000000000001</v>
      </c>
      <c r="EK26">
        <v>24.444800000000001</v>
      </c>
      <c r="EL26">
        <v>61.128999999999998</v>
      </c>
      <c r="EM26">
        <v>23.445499999999999</v>
      </c>
      <c r="EN26">
        <v>1</v>
      </c>
      <c r="EO26">
        <v>-0.45804400000000001</v>
      </c>
      <c r="EP26">
        <v>-2.1831</v>
      </c>
      <c r="EQ26">
        <v>20.289400000000001</v>
      </c>
      <c r="ER26">
        <v>5.2443900000000001</v>
      </c>
      <c r="ES26">
        <v>11.8302</v>
      </c>
      <c r="ET26">
        <v>4.9830500000000004</v>
      </c>
      <c r="EU26">
        <v>3.2992300000000001</v>
      </c>
      <c r="EV26">
        <v>37.799999999999997</v>
      </c>
      <c r="EW26">
        <v>2402.4</v>
      </c>
      <c r="EX26">
        <v>4990</v>
      </c>
      <c r="EY26">
        <v>139.4</v>
      </c>
      <c r="EZ26">
        <v>1.87347</v>
      </c>
      <c r="FA26">
        <v>1.87913</v>
      </c>
      <c r="FB26">
        <v>1.8795299999999999</v>
      </c>
      <c r="FC26">
        <v>1.88019</v>
      </c>
      <c r="FD26">
        <v>1.87775</v>
      </c>
      <c r="FE26">
        <v>1.8766799999999999</v>
      </c>
      <c r="FF26">
        <v>1.8772899999999999</v>
      </c>
      <c r="FG26">
        <v>1.8750500000000001</v>
      </c>
      <c r="FH26">
        <v>0</v>
      </c>
      <c r="FI26">
        <v>0</v>
      </c>
      <c r="FJ26">
        <v>0</v>
      </c>
      <c r="FK26">
        <v>0</v>
      </c>
      <c r="FL26" t="s">
        <v>350</v>
      </c>
      <c r="FM26" t="s">
        <v>351</v>
      </c>
      <c r="FN26" t="s">
        <v>352</v>
      </c>
      <c r="FO26" t="s">
        <v>352</v>
      </c>
      <c r="FP26" t="s">
        <v>352</v>
      </c>
      <c r="FQ26" t="s">
        <v>352</v>
      </c>
      <c r="FR26">
        <v>0</v>
      </c>
      <c r="FS26">
        <v>100</v>
      </c>
      <c r="FT26">
        <v>100</v>
      </c>
      <c r="FU26">
        <v>-2.3690000000000002</v>
      </c>
      <c r="FV26">
        <v>0.34970000000000001</v>
      </c>
      <c r="FW26">
        <v>-2.37037890028575</v>
      </c>
      <c r="FX26">
        <v>1.4527828764109799E-4</v>
      </c>
      <c r="FY26">
        <v>-4.3579519040863002E-7</v>
      </c>
      <c r="FZ26">
        <v>2.0799061152897499E-10</v>
      </c>
      <c r="GA26">
        <v>0.34973636363636701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9.6999999999999993</v>
      </c>
      <c r="GJ26">
        <v>9.6</v>
      </c>
      <c r="GK26">
        <v>1.0449200000000001</v>
      </c>
      <c r="GL26">
        <v>2.5378400000000001</v>
      </c>
      <c r="GM26">
        <v>1.54541</v>
      </c>
      <c r="GN26">
        <v>2.2814899999999998</v>
      </c>
      <c r="GO26">
        <v>1.5979000000000001</v>
      </c>
      <c r="GP26">
        <v>2.47559</v>
      </c>
      <c r="GQ26">
        <v>31.237400000000001</v>
      </c>
      <c r="GR26">
        <v>15.5067</v>
      </c>
      <c r="GS26">
        <v>18</v>
      </c>
      <c r="GT26">
        <v>636.62699999999995</v>
      </c>
      <c r="GU26">
        <v>383.42200000000003</v>
      </c>
      <c r="GV26">
        <v>26.002600000000001</v>
      </c>
      <c r="GW26">
        <v>20.892499999999998</v>
      </c>
      <c r="GX26">
        <v>30.000399999999999</v>
      </c>
      <c r="GY26">
        <v>20.855899999999998</v>
      </c>
      <c r="GZ26">
        <v>20.823599999999999</v>
      </c>
      <c r="HA26">
        <v>20.968699999999998</v>
      </c>
      <c r="HB26">
        <v>20</v>
      </c>
      <c r="HC26">
        <v>-30</v>
      </c>
      <c r="HD26">
        <v>26.045400000000001</v>
      </c>
      <c r="HE26">
        <v>406.66699999999997</v>
      </c>
      <c r="HF26">
        <v>0</v>
      </c>
      <c r="HG26">
        <v>100.819</v>
      </c>
      <c r="HH26">
        <v>100.40300000000001</v>
      </c>
    </row>
    <row r="27" spans="1:216" x14ac:dyDescent="0.2">
      <c r="A27">
        <v>9</v>
      </c>
      <c r="B27">
        <v>1689472619.0999999</v>
      </c>
      <c r="C27">
        <v>488</v>
      </c>
      <c r="D27" t="s">
        <v>367</v>
      </c>
      <c r="E27" t="s">
        <v>368</v>
      </c>
      <c r="F27" t="s">
        <v>344</v>
      </c>
      <c r="G27" t="s">
        <v>345</v>
      </c>
      <c r="H27" t="s">
        <v>346</v>
      </c>
      <c r="I27" t="s">
        <v>347</v>
      </c>
      <c r="J27" t="s">
        <v>389</v>
      </c>
      <c r="K27" t="s">
        <v>390</v>
      </c>
      <c r="L27">
        <v>1689472619.0999999</v>
      </c>
      <c r="M27">
        <f t="shared" si="0"/>
        <v>1.6141532880885672E-3</v>
      </c>
      <c r="N27">
        <f t="shared" si="1"/>
        <v>1.6141532880885672</v>
      </c>
      <c r="O27">
        <f t="shared" si="2"/>
        <v>8.9260515168564254</v>
      </c>
      <c r="P27">
        <f t="shared" si="3"/>
        <v>400.05900000000003</v>
      </c>
      <c r="Q27">
        <f t="shared" si="4"/>
        <v>294.75536615258966</v>
      </c>
      <c r="R27">
        <f t="shared" si="5"/>
        <v>29.570342438641163</v>
      </c>
      <c r="S27">
        <f t="shared" si="6"/>
        <v>40.134575936901598</v>
      </c>
      <c r="T27">
        <f t="shared" si="7"/>
        <v>0.14697661363476311</v>
      </c>
      <c r="U27">
        <f t="shared" si="8"/>
        <v>3.5526211563590979</v>
      </c>
      <c r="V27">
        <f t="shared" si="9"/>
        <v>0.14368022064854361</v>
      </c>
      <c r="W27">
        <f t="shared" si="10"/>
        <v>9.0090148051979207E-2</v>
      </c>
      <c r="X27">
        <f t="shared" si="11"/>
        <v>62.00614161015443</v>
      </c>
      <c r="Y27">
        <f t="shared" si="12"/>
        <v>25.743193287194217</v>
      </c>
      <c r="Z27">
        <f t="shared" si="13"/>
        <v>24.974599999999999</v>
      </c>
      <c r="AA27">
        <f t="shared" si="14"/>
        <v>3.1748657097513093</v>
      </c>
      <c r="AB27">
        <f t="shared" si="15"/>
        <v>62.340061931174326</v>
      </c>
      <c r="AC27">
        <f t="shared" si="16"/>
        <v>2.0773201205198402</v>
      </c>
      <c r="AD27">
        <f t="shared" si="17"/>
        <v>3.3322394238447766</v>
      </c>
      <c r="AE27">
        <f t="shared" si="18"/>
        <v>1.0975455892314692</v>
      </c>
      <c r="AF27">
        <f t="shared" si="19"/>
        <v>-71.184160004705817</v>
      </c>
      <c r="AG27">
        <f t="shared" si="20"/>
        <v>155.86622840789198</v>
      </c>
      <c r="AH27">
        <f t="shared" si="21"/>
        <v>9.3160288103223028</v>
      </c>
      <c r="AI27">
        <f t="shared" si="22"/>
        <v>156.00423882366289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53333.562043977588</v>
      </c>
      <c r="AO27">
        <f t="shared" si="26"/>
        <v>374.90899999999999</v>
      </c>
      <c r="AP27">
        <f t="shared" si="27"/>
        <v>316.04825700008001</v>
      </c>
      <c r="AQ27">
        <f t="shared" si="28"/>
        <v>0.84299991998079538</v>
      </c>
      <c r="AR27">
        <f t="shared" si="29"/>
        <v>0.16538984556293509</v>
      </c>
      <c r="AS27">
        <v>1689472619.0999999</v>
      </c>
      <c r="AT27">
        <v>400.05900000000003</v>
      </c>
      <c r="AU27">
        <v>405.94900000000001</v>
      </c>
      <c r="AV27">
        <v>20.706600000000002</v>
      </c>
      <c r="AW27">
        <v>19.733899999999998</v>
      </c>
      <c r="AX27">
        <v>402.428</v>
      </c>
      <c r="AY27">
        <v>20.3569</v>
      </c>
      <c r="AZ27">
        <v>600.30999999999995</v>
      </c>
      <c r="BA27">
        <v>100.27500000000001</v>
      </c>
      <c r="BB27">
        <v>4.6642400000000001E-2</v>
      </c>
      <c r="BC27">
        <v>25.788399999999999</v>
      </c>
      <c r="BD27">
        <v>24.974599999999999</v>
      </c>
      <c r="BE27">
        <v>999.9</v>
      </c>
      <c r="BF27">
        <v>0</v>
      </c>
      <c r="BG27">
        <v>0</v>
      </c>
      <c r="BH27">
        <v>10018.799999999999</v>
      </c>
      <c r="BI27">
        <v>0</v>
      </c>
      <c r="BJ27">
        <v>914.60500000000002</v>
      </c>
      <c r="BK27">
        <v>-5.88992</v>
      </c>
      <c r="BL27">
        <v>408.51799999999997</v>
      </c>
      <c r="BM27">
        <v>414.12099999999998</v>
      </c>
      <c r="BN27">
        <v>0.97276300000000004</v>
      </c>
      <c r="BO27">
        <v>405.94900000000001</v>
      </c>
      <c r="BP27">
        <v>19.733899999999998</v>
      </c>
      <c r="BQ27">
        <v>2.0763600000000002</v>
      </c>
      <c r="BR27">
        <v>1.97882</v>
      </c>
      <c r="BS27">
        <v>18.039000000000001</v>
      </c>
      <c r="BT27">
        <v>17.2759</v>
      </c>
      <c r="BU27">
        <v>374.90899999999999</v>
      </c>
      <c r="BV27">
        <v>0.90000100000000005</v>
      </c>
      <c r="BW27">
        <v>9.9999099999999994E-2</v>
      </c>
      <c r="BX27">
        <v>0</v>
      </c>
      <c r="BY27">
        <v>2.2132999999999998</v>
      </c>
      <c r="BZ27">
        <v>0</v>
      </c>
      <c r="CA27">
        <v>3671.28</v>
      </c>
      <c r="CB27">
        <v>3582.39</v>
      </c>
      <c r="CC27">
        <v>37.686999999999998</v>
      </c>
      <c r="CD27">
        <v>41.561999999999998</v>
      </c>
      <c r="CE27">
        <v>40.311999999999998</v>
      </c>
      <c r="CF27">
        <v>39.936999999999998</v>
      </c>
      <c r="CG27">
        <v>38.125</v>
      </c>
      <c r="CH27">
        <v>337.42</v>
      </c>
      <c r="CI27">
        <v>37.49</v>
      </c>
      <c r="CJ27">
        <v>0</v>
      </c>
      <c r="CK27">
        <v>1689472622.5999999</v>
      </c>
      <c r="CL27">
        <v>0</v>
      </c>
      <c r="CM27">
        <v>1689471982.0999999</v>
      </c>
      <c r="CN27" t="s">
        <v>348</v>
      </c>
      <c r="CO27">
        <v>1689471975.0999999</v>
      </c>
      <c r="CP27">
        <v>1689471982.0999999</v>
      </c>
      <c r="CQ27">
        <v>60</v>
      </c>
      <c r="CR27">
        <v>0.59199999999999997</v>
      </c>
      <c r="CS27">
        <v>7.2999999999999995E-2</v>
      </c>
      <c r="CT27">
        <v>-2.37</v>
      </c>
      <c r="CU27">
        <v>0.35</v>
      </c>
      <c r="CV27">
        <v>409</v>
      </c>
      <c r="CW27">
        <v>20</v>
      </c>
      <c r="CX27">
        <v>0.11</v>
      </c>
      <c r="CY27">
        <v>0.1</v>
      </c>
      <c r="CZ27">
        <v>8.2699810236562197</v>
      </c>
      <c r="DA27">
        <v>-0.26208091725562599</v>
      </c>
      <c r="DB27">
        <v>3.4807917197685299E-2</v>
      </c>
      <c r="DC27">
        <v>1</v>
      </c>
      <c r="DD27">
        <v>406.00715000000002</v>
      </c>
      <c r="DE27">
        <v>-7.0421052632587799E-2</v>
      </c>
      <c r="DF27">
        <v>1.9862716329845299E-2</v>
      </c>
      <c r="DG27">
        <v>-1</v>
      </c>
      <c r="DH27">
        <v>374.98385000000002</v>
      </c>
      <c r="DI27">
        <v>-5.32253356067676E-2</v>
      </c>
      <c r="DJ27">
        <v>0.141792198304416</v>
      </c>
      <c r="DK27">
        <v>1</v>
      </c>
      <c r="DL27">
        <v>2</v>
      </c>
      <c r="DM27">
        <v>2</v>
      </c>
      <c r="DN27" t="s">
        <v>349</v>
      </c>
      <c r="DO27">
        <v>3.1602199999999998</v>
      </c>
      <c r="DP27">
        <v>2.7811300000000001</v>
      </c>
      <c r="DQ27">
        <v>9.5438800000000004E-2</v>
      </c>
      <c r="DR27">
        <v>9.6409700000000001E-2</v>
      </c>
      <c r="DS27">
        <v>0.10791000000000001</v>
      </c>
      <c r="DT27">
        <v>0.10570400000000001</v>
      </c>
      <c r="DU27">
        <v>28850.799999999999</v>
      </c>
      <c r="DV27">
        <v>30260</v>
      </c>
      <c r="DW27">
        <v>29617.8</v>
      </c>
      <c r="DX27">
        <v>31206.6</v>
      </c>
      <c r="DY27">
        <v>34580.800000000003</v>
      </c>
      <c r="DZ27">
        <v>36611.699999999997</v>
      </c>
      <c r="EA27">
        <v>40641.1</v>
      </c>
      <c r="EB27">
        <v>43349.9</v>
      </c>
      <c r="EC27">
        <v>2.3030300000000001</v>
      </c>
      <c r="ED27">
        <v>1.84555</v>
      </c>
      <c r="EE27">
        <v>0.17824000000000001</v>
      </c>
      <c r="EF27">
        <v>0</v>
      </c>
      <c r="EG27">
        <v>22.042899999999999</v>
      </c>
      <c r="EH27">
        <v>999.9</v>
      </c>
      <c r="EI27">
        <v>63.753</v>
      </c>
      <c r="EJ27">
        <v>28.257999999999999</v>
      </c>
      <c r="EK27">
        <v>24.4922</v>
      </c>
      <c r="EL27">
        <v>61.329000000000001</v>
      </c>
      <c r="EM27">
        <v>23.73</v>
      </c>
      <c r="EN27">
        <v>1</v>
      </c>
      <c r="EO27">
        <v>-0.45609499999999997</v>
      </c>
      <c r="EP27">
        <v>-2.8642400000000001</v>
      </c>
      <c r="EQ27">
        <v>20.280799999999999</v>
      </c>
      <c r="ER27">
        <v>5.24125</v>
      </c>
      <c r="ES27">
        <v>11.8302</v>
      </c>
      <c r="ET27">
        <v>4.9831500000000002</v>
      </c>
      <c r="EU27">
        <v>3.29915</v>
      </c>
      <c r="EV27">
        <v>37.799999999999997</v>
      </c>
      <c r="EW27">
        <v>2403.6</v>
      </c>
      <c r="EX27">
        <v>4994.8</v>
      </c>
      <c r="EY27">
        <v>139.4</v>
      </c>
      <c r="EZ27">
        <v>1.87347</v>
      </c>
      <c r="FA27">
        <v>1.87913</v>
      </c>
      <c r="FB27">
        <v>1.8794900000000001</v>
      </c>
      <c r="FC27">
        <v>1.8801699999999999</v>
      </c>
      <c r="FD27">
        <v>1.87775</v>
      </c>
      <c r="FE27">
        <v>1.8766700000000001</v>
      </c>
      <c r="FF27">
        <v>1.8772899999999999</v>
      </c>
      <c r="FG27">
        <v>1.875</v>
      </c>
      <c r="FH27">
        <v>0</v>
      </c>
      <c r="FI27">
        <v>0</v>
      </c>
      <c r="FJ27">
        <v>0</v>
      </c>
      <c r="FK27">
        <v>0</v>
      </c>
      <c r="FL27" t="s">
        <v>350</v>
      </c>
      <c r="FM27" t="s">
        <v>351</v>
      </c>
      <c r="FN27" t="s">
        <v>352</v>
      </c>
      <c r="FO27" t="s">
        <v>352</v>
      </c>
      <c r="FP27" t="s">
        <v>352</v>
      </c>
      <c r="FQ27" t="s">
        <v>352</v>
      </c>
      <c r="FR27">
        <v>0</v>
      </c>
      <c r="FS27">
        <v>100</v>
      </c>
      <c r="FT27">
        <v>100</v>
      </c>
      <c r="FU27">
        <v>-2.3690000000000002</v>
      </c>
      <c r="FV27">
        <v>0.34970000000000001</v>
      </c>
      <c r="FW27">
        <v>-2.37037890028575</v>
      </c>
      <c r="FX27">
        <v>1.4527828764109799E-4</v>
      </c>
      <c r="FY27">
        <v>-4.3579519040863002E-7</v>
      </c>
      <c r="FZ27">
        <v>2.0799061152897499E-10</v>
      </c>
      <c r="GA27">
        <v>0.34973636363636701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10.7</v>
      </c>
      <c r="GJ27">
        <v>10.6</v>
      </c>
      <c r="GK27">
        <v>1.0437000000000001</v>
      </c>
      <c r="GL27">
        <v>2.5463900000000002</v>
      </c>
      <c r="GM27">
        <v>1.54541</v>
      </c>
      <c r="GN27">
        <v>2.2814899999999998</v>
      </c>
      <c r="GO27">
        <v>1.5979000000000001</v>
      </c>
      <c r="GP27">
        <v>2.3327599999999999</v>
      </c>
      <c r="GQ27">
        <v>31.237400000000001</v>
      </c>
      <c r="GR27">
        <v>15.480399999999999</v>
      </c>
      <c r="GS27">
        <v>18</v>
      </c>
      <c r="GT27">
        <v>637.16700000000003</v>
      </c>
      <c r="GU27">
        <v>382.55900000000003</v>
      </c>
      <c r="GV27">
        <v>27.072299999999998</v>
      </c>
      <c r="GW27">
        <v>20.903099999999998</v>
      </c>
      <c r="GX27">
        <v>29.9999</v>
      </c>
      <c r="GY27">
        <v>20.872800000000002</v>
      </c>
      <c r="GZ27">
        <v>20.841000000000001</v>
      </c>
      <c r="HA27">
        <v>20.936299999999999</v>
      </c>
      <c r="HB27">
        <v>20</v>
      </c>
      <c r="HC27">
        <v>-30</v>
      </c>
      <c r="HD27">
        <v>27.070399999999999</v>
      </c>
      <c r="HE27">
        <v>406.00299999999999</v>
      </c>
      <c r="HF27">
        <v>0</v>
      </c>
      <c r="HG27">
        <v>100.824</v>
      </c>
      <c r="HH27">
        <v>100.411</v>
      </c>
    </row>
    <row r="28" spans="1:216" x14ac:dyDescent="0.2">
      <c r="A28">
        <v>10</v>
      </c>
      <c r="B28">
        <v>1689472680.0999999</v>
      </c>
      <c r="C28">
        <v>549</v>
      </c>
      <c r="D28" t="s">
        <v>369</v>
      </c>
      <c r="E28" t="s">
        <v>370</v>
      </c>
      <c r="F28" t="s">
        <v>344</v>
      </c>
      <c r="G28" t="s">
        <v>345</v>
      </c>
      <c r="H28" t="s">
        <v>346</v>
      </c>
      <c r="I28" t="s">
        <v>347</v>
      </c>
      <c r="J28" t="s">
        <v>389</v>
      </c>
      <c r="K28" t="s">
        <v>390</v>
      </c>
      <c r="L28">
        <v>1689472680.0999999</v>
      </c>
      <c r="M28">
        <f t="shared" si="0"/>
        <v>1.4752379307997816E-3</v>
      </c>
      <c r="N28">
        <f t="shared" si="1"/>
        <v>1.4752379307997816</v>
      </c>
      <c r="O28">
        <f t="shared" si="2"/>
        <v>7.1791758159254107</v>
      </c>
      <c r="P28">
        <f t="shared" si="3"/>
        <v>399.98</v>
      </c>
      <c r="Q28">
        <f t="shared" si="4"/>
        <v>306.055162847943</v>
      </c>
      <c r="R28">
        <f t="shared" si="5"/>
        <v>30.703888718869983</v>
      </c>
      <c r="S28">
        <f t="shared" si="6"/>
        <v>40.126561811588005</v>
      </c>
      <c r="T28">
        <f t="shared" si="7"/>
        <v>0.13350774395183515</v>
      </c>
      <c r="U28">
        <f t="shared" si="8"/>
        <v>3.5554137365961367</v>
      </c>
      <c r="V28">
        <f t="shared" si="9"/>
        <v>0.13078388538526298</v>
      </c>
      <c r="W28">
        <f t="shared" si="10"/>
        <v>8.1980027602450059E-2</v>
      </c>
      <c r="X28">
        <f t="shared" si="11"/>
        <v>41.335393567413568</v>
      </c>
      <c r="Y28">
        <f t="shared" si="12"/>
        <v>25.771246539336097</v>
      </c>
      <c r="Z28">
        <f t="shared" si="13"/>
        <v>25.0136</v>
      </c>
      <c r="AA28">
        <f t="shared" si="14"/>
        <v>3.182256648569965</v>
      </c>
      <c r="AB28">
        <f t="shared" si="15"/>
        <v>62.062639462381476</v>
      </c>
      <c r="AC28">
        <f t="shared" si="16"/>
        <v>2.0803151382719003</v>
      </c>
      <c r="AD28">
        <f t="shared" si="17"/>
        <v>3.3519604649313353</v>
      </c>
      <c r="AE28">
        <f t="shared" si="18"/>
        <v>1.1019415102980648</v>
      </c>
      <c r="AF28">
        <f t="shared" si="19"/>
        <v>-65.057992748270365</v>
      </c>
      <c r="AG28">
        <f t="shared" si="20"/>
        <v>167.60452451722941</v>
      </c>
      <c r="AH28">
        <f t="shared" si="21"/>
        <v>10.016730152019127</v>
      </c>
      <c r="AI28">
        <f t="shared" si="22"/>
        <v>153.89865548839174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53375.978660975867</v>
      </c>
      <c r="AO28">
        <f t="shared" si="26"/>
        <v>249.92400000000001</v>
      </c>
      <c r="AP28">
        <f t="shared" si="27"/>
        <v>210.68617200384119</v>
      </c>
      <c r="AQ28">
        <f t="shared" si="28"/>
        <v>0.84300096030729821</v>
      </c>
      <c r="AR28">
        <f t="shared" si="29"/>
        <v>0.16539185339308576</v>
      </c>
      <c r="AS28">
        <v>1689472680.0999999</v>
      </c>
      <c r="AT28">
        <v>399.98</v>
      </c>
      <c r="AU28">
        <v>404.76100000000002</v>
      </c>
      <c r="AV28">
        <v>20.736499999999999</v>
      </c>
      <c r="AW28">
        <v>19.8475</v>
      </c>
      <c r="AX28">
        <v>402.34899999999999</v>
      </c>
      <c r="AY28">
        <v>20.386800000000001</v>
      </c>
      <c r="AZ28">
        <v>600.28399999999999</v>
      </c>
      <c r="BA28">
        <v>100.27500000000001</v>
      </c>
      <c r="BB28">
        <v>4.6420599999999999E-2</v>
      </c>
      <c r="BC28">
        <v>25.888000000000002</v>
      </c>
      <c r="BD28">
        <v>25.0136</v>
      </c>
      <c r="BE28">
        <v>999.9</v>
      </c>
      <c r="BF28">
        <v>0</v>
      </c>
      <c r="BG28">
        <v>0</v>
      </c>
      <c r="BH28">
        <v>10030.6</v>
      </c>
      <c r="BI28">
        <v>0</v>
      </c>
      <c r="BJ28">
        <v>831.38900000000001</v>
      </c>
      <c r="BK28">
        <v>-4.7803599999999999</v>
      </c>
      <c r="BL28">
        <v>408.45</v>
      </c>
      <c r="BM28">
        <v>412.95699999999999</v>
      </c>
      <c r="BN28">
        <v>0.88896799999999998</v>
      </c>
      <c r="BO28">
        <v>404.76100000000002</v>
      </c>
      <c r="BP28">
        <v>19.8475</v>
      </c>
      <c r="BQ28">
        <v>2.0793499999999998</v>
      </c>
      <c r="BR28">
        <v>1.99021</v>
      </c>
      <c r="BS28">
        <v>18.061900000000001</v>
      </c>
      <c r="BT28">
        <v>17.366700000000002</v>
      </c>
      <c r="BU28">
        <v>249.92400000000001</v>
      </c>
      <c r="BV28">
        <v>0.89996900000000002</v>
      </c>
      <c r="BW28">
        <v>0.10003099999999999</v>
      </c>
      <c r="BX28">
        <v>0</v>
      </c>
      <c r="BY28">
        <v>2.605</v>
      </c>
      <c r="BZ28">
        <v>0</v>
      </c>
      <c r="CA28">
        <v>2826.31</v>
      </c>
      <c r="CB28">
        <v>2388.1</v>
      </c>
      <c r="CC28">
        <v>37.311999999999998</v>
      </c>
      <c r="CD28">
        <v>41.375</v>
      </c>
      <c r="CE28">
        <v>39.936999999999998</v>
      </c>
      <c r="CF28">
        <v>39.75</v>
      </c>
      <c r="CG28">
        <v>37.811999999999998</v>
      </c>
      <c r="CH28">
        <v>224.92</v>
      </c>
      <c r="CI28">
        <v>25</v>
      </c>
      <c r="CJ28">
        <v>0</v>
      </c>
      <c r="CK28">
        <v>1689472683.8</v>
      </c>
      <c r="CL28">
        <v>0</v>
      </c>
      <c r="CM28">
        <v>1689471982.0999999</v>
      </c>
      <c r="CN28" t="s">
        <v>348</v>
      </c>
      <c r="CO28">
        <v>1689471975.0999999</v>
      </c>
      <c r="CP28">
        <v>1689471982.0999999</v>
      </c>
      <c r="CQ28">
        <v>60</v>
      </c>
      <c r="CR28">
        <v>0.59199999999999997</v>
      </c>
      <c r="CS28">
        <v>7.2999999999999995E-2</v>
      </c>
      <c r="CT28">
        <v>-2.37</v>
      </c>
      <c r="CU28">
        <v>0.35</v>
      </c>
      <c r="CV28">
        <v>409</v>
      </c>
      <c r="CW28">
        <v>20</v>
      </c>
      <c r="CX28">
        <v>0.11</v>
      </c>
      <c r="CY28">
        <v>0.1</v>
      </c>
      <c r="CZ28">
        <v>6.35386558197645</v>
      </c>
      <c r="DA28">
        <v>1.2554730957285001</v>
      </c>
      <c r="DB28">
        <v>0.13326635324670399</v>
      </c>
      <c r="DC28">
        <v>1</v>
      </c>
      <c r="DD28">
        <v>404.68799999999999</v>
      </c>
      <c r="DE28">
        <v>0.15239097744344199</v>
      </c>
      <c r="DF28">
        <v>3.70229658455399E-2</v>
      </c>
      <c r="DG28">
        <v>-1</v>
      </c>
      <c r="DH28">
        <v>249.99857142857101</v>
      </c>
      <c r="DI28">
        <v>0.42339274457792397</v>
      </c>
      <c r="DJ28">
        <v>0.13237413480218199</v>
      </c>
      <c r="DK28">
        <v>1</v>
      </c>
      <c r="DL28">
        <v>2</v>
      </c>
      <c r="DM28">
        <v>2</v>
      </c>
      <c r="DN28" t="s">
        <v>349</v>
      </c>
      <c r="DO28">
        <v>3.16018</v>
      </c>
      <c r="DP28">
        <v>2.7810100000000002</v>
      </c>
      <c r="DQ28">
        <v>9.5422300000000002E-2</v>
      </c>
      <c r="DR28">
        <v>9.6194000000000002E-2</v>
      </c>
      <c r="DS28">
        <v>0.10802100000000001</v>
      </c>
      <c r="DT28">
        <v>0.10613499999999999</v>
      </c>
      <c r="DU28">
        <v>28851.4</v>
      </c>
      <c r="DV28">
        <v>30267</v>
      </c>
      <c r="DW28">
        <v>29617.8</v>
      </c>
      <c r="DX28">
        <v>31206.3</v>
      </c>
      <c r="DY28">
        <v>34576.400000000001</v>
      </c>
      <c r="DZ28">
        <v>36594</v>
      </c>
      <c r="EA28">
        <v>40641.199999999997</v>
      </c>
      <c r="EB28">
        <v>43350.400000000001</v>
      </c>
      <c r="EC28">
        <v>2.3026300000000002</v>
      </c>
      <c r="ED28">
        <v>1.8453999999999999</v>
      </c>
      <c r="EE28">
        <v>0.174623</v>
      </c>
      <c r="EF28">
        <v>0</v>
      </c>
      <c r="EG28">
        <v>22.1417</v>
      </c>
      <c r="EH28">
        <v>999.9</v>
      </c>
      <c r="EI28">
        <v>63.850999999999999</v>
      </c>
      <c r="EJ28">
        <v>28.297999999999998</v>
      </c>
      <c r="EK28">
        <v>24.587700000000002</v>
      </c>
      <c r="EL28">
        <v>60.689</v>
      </c>
      <c r="EM28">
        <v>23.024799999999999</v>
      </c>
      <c r="EN28">
        <v>1</v>
      </c>
      <c r="EO28">
        <v>-0.45812000000000003</v>
      </c>
      <c r="EP28">
        <v>-2.37852</v>
      </c>
      <c r="EQ28">
        <v>20.288900000000002</v>
      </c>
      <c r="ER28">
        <v>5.2403500000000003</v>
      </c>
      <c r="ES28">
        <v>11.8302</v>
      </c>
      <c r="ET28">
        <v>4.9813000000000001</v>
      </c>
      <c r="EU28">
        <v>3.29895</v>
      </c>
      <c r="EV28">
        <v>37.799999999999997</v>
      </c>
      <c r="EW28">
        <v>2405</v>
      </c>
      <c r="EX28">
        <v>5000.5</v>
      </c>
      <c r="EY28">
        <v>139.4</v>
      </c>
      <c r="EZ28">
        <v>1.87347</v>
      </c>
      <c r="FA28">
        <v>1.87914</v>
      </c>
      <c r="FB28">
        <v>1.8795200000000001</v>
      </c>
      <c r="FC28">
        <v>1.88019</v>
      </c>
      <c r="FD28">
        <v>1.87775</v>
      </c>
      <c r="FE28">
        <v>1.8766799999999999</v>
      </c>
      <c r="FF28">
        <v>1.8772899999999999</v>
      </c>
      <c r="FG28">
        <v>1.8750199999999999</v>
      </c>
      <c r="FH28">
        <v>0</v>
      </c>
      <c r="FI28">
        <v>0</v>
      </c>
      <c r="FJ28">
        <v>0</v>
      </c>
      <c r="FK28">
        <v>0</v>
      </c>
      <c r="FL28" t="s">
        <v>350</v>
      </c>
      <c r="FM28" t="s">
        <v>351</v>
      </c>
      <c r="FN28" t="s">
        <v>352</v>
      </c>
      <c r="FO28" t="s">
        <v>352</v>
      </c>
      <c r="FP28" t="s">
        <v>352</v>
      </c>
      <c r="FQ28" t="s">
        <v>352</v>
      </c>
      <c r="FR28">
        <v>0</v>
      </c>
      <c r="FS28">
        <v>100</v>
      </c>
      <c r="FT28">
        <v>100</v>
      </c>
      <c r="FU28">
        <v>-2.3690000000000002</v>
      </c>
      <c r="FV28">
        <v>0.34970000000000001</v>
      </c>
      <c r="FW28">
        <v>-2.37037890028575</v>
      </c>
      <c r="FX28">
        <v>1.4527828764109799E-4</v>
      </c>
      <c r="FY28">
        <v>-4.3579519040863002E-7</v>
      </c>
      <c r="FZ28">
        <v>2.0799061152897499E-10</v>
      </c>
      <c r="GA28">
        <v>0.34973636363636701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11.8</v>
      </c>
      <c r="GJ28">
        <v>11.6</v>
      </c>
      <c r="GK28">
        <v>1.0400400000000001</v>
      </c>
      <c r="GL28">
        <v>2.5463900000000002</v>
      </c>
      <c r="GM28">
        <v>1.54541</v>
      </c>
      <c r="GN28">
        <v>2.2814899999999998</v>
      </c>
      <c r="GO28">
        <v>1.5979000000000001</v>
      </c>
      <c r="GP28">
        <v>2.3303199999999999</v>
      </c>
      <c r="GQ28">
        <v>31.2591</v>
      </c>
      <c r="GR28">
        <v>15.480399999999999</v>
      </c>
      <c r="GS28">
        <v>18</v>
      </c>
      <c r="GT28">
        <v>637.00300000000004</v>
      </c>
      <c r="GU28">
        <v>382.56200000000001</v>
      </c>
      <c r="GV28">
        <v>26.728300000000001</v>
      </c>
      <c r="GW28">
        <v>20.8978</v>
      </c>
      <c r="GX28">
        <v>30</v>
      </c>
      <c r="GY28">
        <v>20.8826</v>
      </c>
      <c r="GZ28">
        <v>20.851700000000001</v>
      </c>
      <c r="HA28">
        <v>20.886199999999999</v>
      </c>
      <c r="HB28">
        <v>20</v>
      </c>
      <c r="HC28">
        <v>-30</v>
      </c>
      <c r="HD28">
        <v>26.579699999999999</v>
      </c>
      <c r="HE28">
        <v>404.74200000000002</v>
      </c>
      <c r="HF28">
        <v>0</v>
      </c>
      <c r="HG28">
        <v>100.825</v>
      </c>
      <c r="HH28">
        <v>100.41200000000001</v>
      </c>
    </row>
    <row r="29" spans="1:216" x14ac:dyDescent="0.2">
      <c r="A29">
        <v>11</v>
      </c>
      <c r="B29">
        <v>1689472741.0999999</v>
      </c>
      <c r="C29">
        <v>610</v>
      </c>
      <c r="D29" t="s">
        <v>371</v>
      </c>
      <c r="E29" t="s">
        <v>372</v>
      </c>
      <c r="F29" t="s">
        <v>344</v>
      </c>
      <c r="G29" t="s">
        <v>345</v>
      </c>
      <c r="H29" t="s">
        <v>346</v>
      </c>
      <c r="I29" t="s">
        <v>347</v>
      </c>
      <c r="J29" t="s">
        <v>389</v>
      </c>
      <c r="K29" t="s">
        <v>390</v>
      </c>
      <c r="L29">
        <v>1689472741.0999999</v>
      </c>
      <c r="M29">
        <f t="shared" si="0"/>
        <v>1.4962680540595097E-3</v>
      </c>
      <c r="N29">
        <f t="shared" si="1"/>
        <v>1.4962680540595097</v>
      </c>
      <c r="O29">
        <f t="shared" si="2"/>
        <v>5.4999913729505305</v>
      </c>
      <c r="P29">
        <f t="shared" si="3"/>
        <v>400.00299999999999</v>
      </c>
      <c r="Q29">
        <f t="shared" si="4"/>
        <v>326.46177638972608</v>
      </c>
      <c r="R29">
        <f t="shared" si="5"/>
        <v>32.750841806821995</v>
      </c>
      <c r="S29">
        <f t="shared" si="6"/>
        <v>40.128541601804798</v>
      </c>
      <c r="T29">
        <f t="shared" si="7"/>
        <v>0.13384401475429761</v>
      </c>
      <c r="U29">
        <f t="shared" si="8"/>
        <v>3.5438492805278701</v>
      </c>
      <c r="V29">
        <f t="shared" si="9"/>
        <v>0.13109783369193098</v>
      </c>
      <c r="W29">
        <f t="shared" si="10"/>
        <v>8.2178186531587122E-2</v>
      </c>
      <c r="X29">
        <f t="shared" si="11"/>
        <v>29.765767142976998</v>
      </c>
      <c r="Y29">
        <f t="shared" si="12"/>
        <v>25.734294764736596</v>
      </c>
      <c r="Z29">
        <f t="shared" si="13"/>
        <v>25.0276</v>
      </c>
      <c r="AA29">
        <f t="shared" si="14"/>
        <v>3.1849134711134957</v>
      </c>
      <c r="AB29">
        <f t="shared" si="15"/>
        <v>61.660351618330097</v>
      </c>
      <c r="AC29">
        <f t="shared" si="16"/>
        <v>2.06990494075264</v>
      </c>
      <c r="AD29">
        <f t="shared" si="17"/>
        <v>3.3569463787120353</v>
      </c>
      <c r="AE29">
        <f t="shared" si="18"/>
        <v>1.1150085303608557</v>
      </c>
      <c r="AF29">
        <f t="shared" si="19"/>
        <v>-65.985421184024375</v>
      </c>
      <c r="AG29">
        <f t="shared" si="20"/>
        <v>169.18009013566541</v>
      </c>
      <c r="AH29">
        <f t="shared" si="21"/>
        <v>10.145880829714628</v>
      </c>
      <c r="AI29">
        <f t="shared" si="22"/>
        <v>143.10631692433265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53122.343652391632</v>
      </c>
      <c r="AO29">
        <f t="shared" si="26"/>
        <v>179.983</v>
      </c>
      <c r="AP29">
        <f t="shared" si="27"/>
        <v>151.72482898599844</v>
      </c>
      <c r="AQ29">
        <f t="shared" si="28"/>
        <v>0.84299533281475714</v>
      </c>
      <c r="AR29">
        <f t="shared" si="29"/>
        <v>0.16538099233248138</v>
      </c>
      <c r="AS29">
        <v>1689472741.0999999</v>
      </c>
      <c r="AT29">
        <v>400.00299999999999</v>
      </c>
      <c r="AU29">
        <v>403.75599999999997</v>
      </c>
      <c r="AV29">
        <v>20.632899999999999</v>
      </c>
      <c r="AW29">
        <v>19.731100000000001</v>
      </c>
      <c r="AX29">
        <v>402.37200000000001</v>
      </c>
      <c r="AY29">
        <v>20.283200000000001</v>
      </c>
      <c r="AZ29">
        <v>600.26300000000003</v>
      </c>
      <c r="BA29">
        <v>100.274</v>
      </c>
      <c r="BB29">
        <v>4.66016E-2</v>
      </c>
      <c r="BC29">
        <v>25.9131</v>
      </c>
      <c r="BD29">
        <v>25.0276</v>
      </c>
      <c r="BE29">
        <v>999.9</v>
      </c>
      <c r="BF29">
        <v>0</v>
      </c>
      <c r="BG29">
        <v>0</v>
      </c>
      <c r="BH29">
        <v>9981.8799999999992</v>
      </c>
      <c r="BI29">
        <v>0</v>
      </c>
      <c r="BJ29">
        <v>803.90899999999999</v>
      </c>
      <c r="BK29">
        <v>-3.7530199999999998</v>
      </c>
      <c r="BL29">
        <v>408.43</v>
      </c>
      <c r="BM29">
        <v>411.88200000000001</v>
      </c>
      <c r="BN29">
        <v>0.90179600000000004</v>
      </c>
      <c r="BO29">
        <v>403.75599999999997</v>
      </c>
      <c r="BP29">
        <v>19.731100000000001</v>
      </c>
      <c r="BQ29">
        <v>2.0689500000000001</v>
      </c>
      <c r="BR29">
        <v>1.9785200000000001</v>
      </c>
      <c r="BS29">
        <v>17.982099999999999</v>
      </c>
      <c r="BT29">
        <v>17.273499999999999</v>
      </c>
      <c r="BU29">
        <v>179.983</v>
      </c>
      <c r="BV29">
        <v>0.90014899999999998</v>
      </c>
      <c r="BW29">
        <v>9.9850800000000003E-2</v>
      </c>
      <c r="BX29">
        <v>0</v>
      </c>
      <c r="BY29">
        <v>2.1606999999999998</v>
      </c>
      <c r="BZ29">
        <v>0</v>
      </c>
      <c r="CA29">
        <v>2309.6999999999998</v>
      </c>
      <c r="CB29">
        <v>1719.86</v>
      </c>
      <c r="CC29">
        <v>36.875</v>
      </c>
      <c r="CD29">
        <v>41.125</v>
      </c>
      <c r="CE29">
        <v>39.561999999999998</v>
      </c>
      <c r="CF29">
        <v>39.5</v>
      </c>
      <c r="CG29">
        <v>37.5</v>
      </c>
      <c r="CH29">
        <v>162.01</v>
      </c>
      <c r="CI29">
        <v>17.97</v>
      </c>
      <c r="CJ29">
        <v>0</v>
      </c>
      <c r="CK29">
        <v>1689472745</v>
      </c>
      <c r="CL29">
        <v>0</v>
      </c>
      <c r="CM29">
        <v>1689471982.0999999</v>
      </c>
      <c r="CN29" t="s">
        <v>348</v>
      </c>
      <c r="CO29">
        <v>1689471975.0999999</v>
      </c>
      <c r="CP29">
        <v>1689471982.0999999</v>
      </c>
      <c r="CQ29">
        <v>60</v>
      </c>
      <c r="CR29">
        <v>0.59199999999999997</v>
      </c>
      <c r="CS29">
        <v>7.2999999999999995E-2</v>
      </c>
      <c r="CT29">
        <v>-2.37</v>
      </c>
      <c r="CU29">
        <v>0.35</v>
      </c>
      <c r="CV29">
        <v>409</v>
      </c>
      <c r="CW29">
        <v>20</v>
      </c>
      <c r="CX29">
        <v>0.11</v>
      </c>
      <c r="CY29">
        <v>0.1</v>
      </c>
      <c r="CZ29">
        <v>4.8935327102639299</v>
      </c>
      <c r="DA29">
        <v>0.83818780746221899</v>
      </c>
      <c r="DB29">
        <v>8.4682705916911502E-2</v>
      </c>
      <c r="DC29">
        <v>1</v>
      </c>
      <c r="DD29">
        <v>403.70485714285701</v>
      </c>
      <c r="DE29">
        <v>8.9142857142657503E-2</v>
      </c>
      <c r="DF29">
        <v>2.2781123585918502E-2</v>
      </c>
      <c r="DG29">
        <v>-1</v>
      </c>
      <c r="DH29">
        <v>179.99700000000001</v>
      </c>
      <c r="DI29">
        <v>8.7067090089806808E-3</v>
      </c>
      <c r="DJ29">
        <v>1.4700340132119001E-2</v>
      </c>
      <c r="DK29">
        <v>1</v>
      </c>
      <c r="DL29">
        <v>2</v>
      </c>
      <c r="DM29">
        <v>2</v>
      </c>
      <c r="DN29" t="s">
        <v>349</v>
      </c>
      <c r="DO29">
        <v>3.1601400000000002</v>
      </c>
      <c r="DP29">
        <v>2.78077</v>
      </c>
      <c r="DQ29">
        <v>9.5423099999999997E-2</v>
      </c>
      <c r="DR29">
        <v>9.6009399999999995E-2</v>
      </c>
      <c r="DS29">
        <v>0.107622</v>
      </c>
      <c r="DT29">
        <v>0.105688</v>
      </c>
      <c r="DU29">
        <v>28852.400000000001</v>
      </c>
      <c r="DV29">
        <v>30274.3</v>
      </c>
      <c r="DW29">
        <v>29618.9</v>
      </c>
      <c r="DX29">
        <v>31207.4</v>
      </c>
      <c r="DY29">
        <v>34593.599999999999</v>
      </c>
      <c r="DZ29">
        <v>36613.4</v>
      </c>
      <c r="EA29">
        <v>40642.699999999997</v>
      </c>
      <c r="EB29">
        <v>43351.3</v>
      </c>
      <c r="EC29">
        <v>2.30253</v>
      </c>
      <c r="ED29">
        <v>1.8450500000000001</v>
      </c>
      <c r="EE29">
        <v>0.167243</v>
      </c>
      <c r="EF29">
        <v>0</v>
      </c>
      <c r="EG29">
        <v>22.2774</v>
      </c>
      <c r="EH29">
        <v>999.9</v>
      </c>
      <c r="EI29">
        <v>63.899000000000001</v>
      </c>
      <c r="EJ29">
        <v>28.318999999999999</v>
      </c>
      <c r="EK29">
        <v>24.6342</v>
      </c>
      <c r="EL29">
        <v>60.978999999999999</v>
      </c>
      <c r="EM29">
        <v>23.193100000000001</v>
      </c>
      <c r="EN29">
        <v>1</v>
      </c>
      <c r="EO29">
        <v>-0.45848100000000003</v>
      </c>
      <c r="EP29">
        <v>-2.0943999999999998</v>
      </c>
      <c r="EQ29">
        <v>20.293399999999998</v>
      </c>
      <c r="ER29">
        <v>5.2413999999999996</v>
      </c>
      <c r="ES29">
        <v>11.8302</v>
      </c>
      <c r="ET29">
        <v>4.9821</v>
      </c>
      <c r="EU29">
        <v>3.2989999999999999</v>
      </c>
      <c r="EV29">
        <v>37.799999999999997</v>
      </c>
      <c r="EW29">
        <v>2406.5</v>
      </c>
      <c r="EX29">
        <v>5006.3</v>
      </c>
      <c r="EY29">
        <v>139.4</v>
      </c>
      <c r="EZ29">
        <v>1.87347</v>
      </c>
      <c r="FA29">
        <v>1.87914</v>
      </c>
      <c r="FB29">
        <v>1.87951</v>
      </c>
      <c r="FC29">
        <v>1.88019</v>
      </c>
      <c r="FD29">
        <v>1.87775</v>
      </c>
      <c r="FE29">
        <v>1.8766700000000001</v>
      </c>
      <c r="FF29">
        <v>1.8773</v>
      </c>
      <c r="FG29">
        <v>1.8750199999999999</v>
      </c>
      <c r="FH29">
        <v>0</v>
      </c>
      <c r="FI29">
        <v>0</v>
      </c>
      <c r="FJ29">
        <v>0</v>
      </c>
      <c r="FK29">
        <v>0</v>
      </c>
      <c r="FL29" t="s">
        <v>350</v>
      </c>
      <c r="FM29" t="s">
        <v>351</v>
      </c>
      <c r="FN29" t="s">
        <v>352</v>
      </c>
      <c r="FO29" t="s">
        <v>352</v>
      </c>
      <c r="FP29" t="s">
        <v>352</v>
      </c>
      <c r="FQ29" t="s">
        <v>352</v>
      </c>
      <c r="FR29">
        <v>0</v>
      </c>
      <c r="FS29">
        <v>100</v>
      </c>
      <c r="FT29">
        <v>100</v>
      </c>
      <c r="FU29">
        <v>-2.3690000000000002</v>
      </c>
      <c r="FV29">
        <v>0.34970000000000001</v>
      </c>
      <c r="FW29">
        <v>-2.37037890028575</v>
      </c>
      <c r="FX29">
        <v>1.4527828764109799E-4</v>
      </c>
      <c r="FY29">
        <v>-4.3579519040863002E-7</v>
      </c>
      <c r="FZ29">
        <v>2.0799061152897499E-10</v>
      </c>
      <c r="GA29">
        <v>0.34973636363636701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12.8</v>
      </c>
      <c r="GJ29">
        <v>12.7</v>
      </c>
      <c r="GK29">
        <v>1.0376000000000001</v>
      </c>
      <c r="GL29">
        <v>2.5427200000000001</v>
      </c>
      <c r="GM29">
        <v>1.54541</v>
      </c>
      <c r="GN29">
        <v>2.2814899999999998</v>
      </c>
      <c r="GO29">
        <v>1.5979000000000001</v>
      </c>
      <c r="GP29">
        <v>2.36084</v>
      </c>
      <c r="GQ29">
        <v>31.2591</v>
      </c>
      <c r="GR29">
        <v>15.480399999999999</v>
      </c>
      <c r="GS29">
        <v>18</v>
      </c>
      <c r="GT29">
        <v>636.99900000000002</v>
      </c>
      <c r="GU29">
        <v>382.42</v>
      </c>
      <c r="GV29">
        <v>26.561199999999999</v>
      </c>
      <c r="GW29">
        <v>20.8978</v>
      </c>
      <c r="GX29">
        <v>30</v>
      </c>
      <c r="GY29">
        <v>20.888000000000002</v>
      </c>
      <c r="GZ29">
        <v>20.857600000000001</v>
      </c>
      <c r="HA29">
        <v>20.8443</v>
      </c>
      <c r="HB29">
        <v>20</v>
      </c>
      <c r="HC29">
        <v>-30</v>
      </c>
      <c r="HD29">
        <v>26.5367</v>
      </c>
      <c r="HE29">
        <v>403.709</v>
      </c>
      <c r="HF29">
        <v>0</v>
      </c>
      <c r="HG29">
        <v>100.828</v>
      </c>
      <c r="HH29">
        <v>100.414</v>
      </c>
    </row>
    <row r="30" spans="1:216" x14ac:dyDescent="0.2">
      <c r="A30">
        <v>12</v>
      </c>
      <c r="B30">
        <v>1689472802.0999999</v>
      </c>
      <c r="C30">
        <v>671</v>
      </c>
      <c r="D30" t="s">
        <v>373</v>
      </c>
      <c r="E30" t="s">
        <v>374</v>
      </c>
      <c r="F30" t="s">
        <v>344</v>
      </c>
      <c r="G30" t="s">
        <v>345</v>
      </c>
      <c r="H30" t="s">
        <v>346</v>
      </c>
      <c r="I30" t="s">
        <v>347</v>
      </c>
      <c r="J30" t="s">
        <v>389</v>
      </c>
      <c r="K30" t="s">
        <v>390</v>
      </c>
      <c r="L30">
        <v>1689472802.0999999</v>
      </c>
      <c r="M30">
        <f t="shared" si="0"/>
        <v>1.587495636862905E-3</v>
      </c>
      <c r="N30">
        <f t="shared" si="1"/>
        <v>1.587495636862905</v>
      </c>
      <c r="O30">
        <f t="shared" si="2"/>
        <v>3.5053920969111352</v>
      </c>
      <c r="P30">
        <f t="shared" si="3"/>
        <v>400.04300000000001</v>
      </c>
      <c r="Q30">
        <f t="shared" si="4"/>
        <v>353.04158378574681</v>
      </c>
      <c r="R30">
        <f t="shared" si="5"/>
        <v>35.417251578307976</v>
      </c>
      <c r="S30">
        <f t="shared" si="6"/>
        <v>40.132449614602798</v>
      </c>
      <c r="T30">
        <f t="shared" si="7"/>
        <v>0.14234425397416334</v>
      </c>
      <c r="U30">
        <f t="shared" si="8"/>
        <v>3.5413038606415554</v>
      </c>
      <c r="V30">
        <f t="shared" si="9"/>
        <v>0.13924036280842661</v>
      </c>
      <c r="W30">
        <f t="shared" si="10"/>
        <v>8.7298461894881219E-2</v>
      </c>
      <c r="X30">
        <f t="shared" si="11"/>
        <v>20.680820233890444</v>
      </c>
      <c r="Y30">
        <f t="shared" si="12"/>
        <v>25.556203391529074</v>
      </c>
      <c r="Z30">
        <f t="shared" si="13"/>
        <v>24.8996</v>
      </c>
      <c r="AA30">
        <f t="shared" si="14"/>
        <v>3.1606945182833375</v>
      </c>
      <c r="AB30">
        <f t="shared" si="15"/>
        <v>61.376766250981859</v>
      </c>
      <c r="AC30">
        <f t="shared" si="16"/>
        <v>2.0466151841116802</v>
      </c>
      <c r="AD30">
        <f t="shared" si="17"/>
        <v>3.3345112639897998</v>
      </c>
      <c r="AE30">
        <f t="shared" si="18"/>
        <v>1.1140793341716573</v>
      </c>
      <c r="AF30">
        <f t="shared" si="19"/>
        <v>-70.008557585654117</v>
      </c>
      <c r="AG30">
        <f t="shared" si="20"/>
        <v>171.88417199353756</v>
      </c>
      <c r="AH30">
        <f t="shared" si="21"/>
        <v>10.302957889663103</v>
      </c>
      <c r="AI30">
        <f t="shared" si="22"/>
        <v>132.85939253143698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53087.626531632683</v>
      </c>
      <c r="AO30">
        <f t="shared" si="26"/>
        <v>125.048</v>
      </c>
      <c r="AP30">
        <f t="shared" si="27"/>
        <v>105.41501400719712</v>
      </c>
      <c r="AQ30">
        <f t="shared" si="28"/>
        <v>0.84299640143942423</v>
      </c>
      <c r="AR30">
        <f t="shared" si="29"/>
        <v>0.16538305477808876</v>
      </c>
      <c r="AS30">
        <v>1689472802.0999999</v>
      </c>
      <c r="AT30">
        <v>400.04300000000001</v>
      </c>
      <c r="AU30">
        <v>402.59100000000001</v>
      </c>
      <c r="AV30">
        <v>20.4008</v>
      </c>
      <c r="AW30">
        <v>19.4438</v>
      </c>
      <c r="AX30">
        <v>402.41199999999998</v>
      </c>
      <c r="AY30">
        <v>20.050999999999998</v>
      </c>
      <c r="AZ30">
        <v>600.26900000000001</v>
      </c>
      <c r="BA30">
        <v>100.273</v>
      </c>
      <c r="BB30">
        <v>4.7339600000000003E-2</v>
      </c>
      <c r="BC30">
        <v>25.799900000000001</v>
      </c>
      <c r="BD30">
        <v>24.8996</v>
      </c>
      <c r="BE30">
        <v>999.9</v>
      </c>
      <c r="BF30">
        <v>0</v>
      </c>
      <c r="BG30">
        <v>0</v>
      </c>
      <c r="BH30">
        <v>9971.25</v>
      </c>
      <c r="BI30">
        <v>0</v>
      </c>
      <c r="BJ30">
        <v>804.80399999999997</v>
      </c>
      <c r="BK30">
        <v>-2.5479099999999999</v>
      </c>
      <c r="BL30">
        <v>408.37400000000002</v>
      </c>
      <c r="BM30">
        <v>410.57400000000001</v>
      </c>
      <c r="BN30">
        <v>0.95699900000000004</v>
      </c>
      <c r="BO30">
        <v>402.59100000000001</v>
      </c>
      <c r="BP30">
        <v>19.4438</v>
      </c>
      <c r="BQ30">
        <v>2.0456400000000001</v>
      </c>
      <c r="BR30">
        <v>1.9496800000000001</v>
      </c>
      <c r="BS30">
        <v>17.802099999999999</v>
      </c>
      <c r="BT30">
        <v>17.041499999999999</v>
      </c>
      <c r="BU30">
        <v>125.048</v>
      </c>
      <c r="BV30">
        <v>0.90014499999999997</v>
      </c>
      <c r="BW30">
        <v>9.9854999999999999E-2</v>
      </c>
      <c r="BX30">
        <v>0</v>
      </c>
      <c r="BY30">
        <v>2.2277</v>
      </c>
      <c r="BZ30">
        <v>0</v>
      </c>
      <c r="CA30">
        <v>1928.18</v>
      </c>
      <c r="CB30">
        <v>1194.9100000000001</v>
      </c>
      <c r="CC30">
        <v>36.436999999999998</v>
      </c>
      <c r="CD30">
        <v>40.875</v>
      </c>
      <c r="CE30">
        <v>39.311999999999998</v>
      </c>
      <c r="CF30">
        <v>39.311999999999998</v>
      </c>
      <c r="CG30">
        <v>37.186999999999998</v>
      </c>
      <c r="CH30">
        <v>112.56</v>
      </c>
      <c r="CI30">
        <v>12.49</v>
      </c>
      <c r="CJ30">
        <v>0</v>
      </c>
      <c r="CK30">
        <v>1689472805.5999999</v>
      </c>
      <c r="CL30">
        <v>0</v>
      </c>
      <c r="CM30">
        <v>1689471982.0999999</v>
      </c>
      <c r="CN30" t="s">
        <v>348</v>
      </c>
      <c r="CO30">
        <v>1689471975.0999999</v>
      </c>
      <c r="CP30">
        <v>1689471982.0999999</v>
      </c>
      <c r="CQ30">
        <v>60</v>
      </c>
      <c r="CR30">
        <v>0.59199999999999997</v>
      </c>
      <c r="CS30">
        <v>7.2999999999999995E-2</v>
      </c>
      <c r="CT30">
        <v>-2.37</v>
      </c>
      <c r="CU30">
        <v>0.35</v>
      </c>
      <c r="CV30">
        <v>409</v>
      </c>
      <c r="CW30">
        <v>20</v>
      </c>
      <c r="CX30">
        <v>0.11</v>
      </c>
      <c r="CY30">
        <v>0.1</v>
      </c>
      <c r="CZ30">
        <v>3.17746099267716</v>
      </c>
      <c r="DA30">
        <v>-0.202394781356737</v>
      </c>
      <c r="DB30">
        <v>5.40260929776014E-2</v>
      </c>
      <c r="DC30">
        <v>1</v>
      </c>
      <c r="DD30">
        <v>402.60784999999998</v>
      </c>
      <c r="DE30">
        <v>-0.225879699247965</v>
      </c>
      <c r="DF30">
        <v>3.4551808925152597E-2</v>
      </c>
      <c r="DG30">
        <v>-1</v>
      </c>
      <c r="DH30">
        <v>125.020380952381</v>
      </c>
      <c r="DI30">
        <v>0.270871224220461</v>
      </c>
      <c r="DJ30">
        <v>9.0393044501948794E-2</v>
      </c>
      <c r="DK30">
        <v>1</v>
      </c>
      <c r="DL30">
        <v>2</v>
      </c>
      <c r="DM30">
        <v>2</v>
      </c>
      <c r="DN30" t="s">
        <v>349</v>
      </c>
      <c r="DO30">
        <v>3.1601599999999999</v>
      </c>
      <c r="DP30">
        <v>2.7814199999999998</v>
      </c>
      <c r="DQ30">
        <v>9.5428600000000002E-2</v>
      </c>
      <c r="DR30">
        <v>9.5797400000000005E-2</v>
      </c>
      <c r="DS30">
        <v>0.10673000000000001</v>
      </c>
      <c r="DT30">
        <v>0.104587</v>
      </c>
      <c r="DU30">
        <v>28852.5</v>
      </c>
      <c r="DV30">
        <v>30284.5</v>
      </c>
      <c r="DW30">
        <v>29619.1</v>
      </c>
      <c r="DX30">
        <v>31210.6</v>
      </c>
      <c r="DY30">
        <v>34629.800000000003</v>
      </c>
      <c r="DZ30">
        <v>36661.599999999999</v>
      </c>
      <c r="EA30">
        <v>40643.199999999997</v>
      </c>
      <c r="EB30">
        <v>43354</v>
      </c>
      <c r="EC30">
        <v>2.3024499999999999</v>
      </c>
      <c r="ED30">
        <v>1.8446499999999999</v>
      </c>
      <c r="EE30">
        <v>0.16232199999999999</v>
      </c>
      <c r="EF30">
        <v>0</v>
      </c>
      <c r="EG30">
        <v>22.23</v>
      </c>
      <c r="EH30">
        <v>999.9</v>
      </c>
      <c r="EI30">
        <v>63.923999999999999</v>
      </c>
      <c r="EJ30">
        <v>28.359000000000002</v>
      </c>
      <c r="EK30">
        <v>24.702400000000001</v>
      </c>
      <c r="EL30">
        <v>61.209000000000003</v>
      </c>
      <c r="EM30">
        <v>23.064900000000002</v>
      </c>
      <c r="EN30">
        <v>1</v>
      </c>
      <c r="EO30">
        <v>-0.45832299999999998</v>
      </c>
      <c r="EP30">
        <v>-2.73692</v>
      </c>
      <c r="EQ30">
        <v>20.284500000000001</v>
      </c>
      <c r="ER30">
        <v>5.242</v>
      </c>
      <c r="ES30">
        <v>11.8302</v>
      </c>
      <c r="ET30">
        <v>4.9828999999999999</v>
      </c>
      <c r="EU30">
        <v>3.2991000000000001</v>
      </c>
      <c r="EV30">
        <v>37.799999999999997</v>
      </c>
      <c r="EW30">
        <v>2407.6999999999998</v>
      </c>
      <c r="EX30">
        <v>5011.1000000000004</v>
      </c>
      <c r="EY30">
        <v>139.4</v>
      </c>
      <c r="EZ30">
        <v>1.87347</v>
      </c>
      <c r="FA30">
        <v>1.8791199999999999</v>
      </c>
      <c r="FB30">
        <v>1.8794999999999999</v>
      </c>
      <c r="FC30">
        <v>1.8801699999999999</v>
      </c>
      <c r="FD30">
        <v>1.87775</v>
      </c>
      <c r="FE30">
        <v>1.8766700000000001</v>
      </c>
      <c r="FF30">
        <v>1.8772899999999999</v>
      </c>
      <c r="FG30">
        <v>1.875</v>
      </c>
      <c r="FH30">
        <v>0</v>
      </c>
      <c r="FI30">
        <v>0</v>
      </c>
      <c r="FJ30">
        <v>0</v>
      </c>
      <c r="FK30">
        <v>0</v>
      </c>
      <c r="FL30" t="s">
        <v>350</v>
      </c>
      <c r="FM30" t="s">
        <v>351</v>
      </c>
      <c r="FN30" t="s">
        <v>352</v>
      </c>
      <c r="FO30" t="s">
        <v>352</v>
      </c>
      <c r="FP30" t="s">
        <v>352</v>
      </c>
      <c r="FQ30" t="s">
        <v>352</v>
      </c>
      <c r="FR30">
        <v>0</v>
      </c>
      <c r="FS30">
        <v>100</v>
      </c>
      <c r="FT30">
        <v>100</v>
      </c>
      <c r="FU30">
        <v>-2.3690000000000002</v>
      </c>
      <c r="FV30">
        <v>0.3498</v>
      </c>
      <c r="FW30">
        <v>-2.37037890028575</v>
      </c>
      <c r="FX30">
        <v>1.4527828764109799E-4</v>
      </c>
      <c r="FY30">
        <v>-4.3579519040863002E-7</v>
      </c>
      <c r="FZ30">
        <v>2.0799061152897499E-10</v>
      </c>
      <c r="GA30">
        <v>0.34973636363636701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13.8</v>
      </c>
      <c r="GJ30">
        <v>13.7</v>
      </c>
      <c r="GK30">
        <v>1.0363800000000001</v>
      </c>
      <c r="GL30">
        <v>2.5500500000000001</v>
      </c>
      <c r="GM30">
        <v>1.54541</v>
      </c>
      <c r="GN30">
        <v>2.2814899999999998</v>
      </c>
      <c r="GO30">
        <v>1.5979000000000001</v>
      </c>
      <c r="GP30">
        <v>2.3278799999999999</v>
      </c>
      <c r="GQ30">
        <v>31.2591</v>
      </c>
      <c r="GR30">
        <v>15.462899999999999</v>
      </c>
      <c r="GS30">
        <v>18</v>
      </c>
      <c r="GT30">
        <v>636.87800000000004</v>
      </c>
      <c r="GU30">
        <v>382.14800000000002</v>
      </c>
      <c r="GV30">
        <v>26.9133</v>
      </c>
      <c r="GW30">
        <v>20.887599999999999</v>
      </c>
      <c r="GX30">
        <v>30.0001</v>
      </c>
      <c r="GY30">
        <v>20.8826</v>
      </c>
      <c r="GZ30">
        <v>20.8505</v>
      </c>
      <c r="HA30">
        <v>20.799800000000001</v>
      </c>
      <c r="HB30">
        <v>20</v>
      </c>
      <c r="HC30">
        <v>-30</v>
      </c>
      <c r="HD30">
        <v>26.9648</v>
      </c>
      <c r="HE30">
        <v>402.62</v>
      </c>
      <c r="HF30">
        <v>0</v>
      </c>
      <c r="HG30">
        <v>100.82899999999999</v>
      </c>
      <c r="HH30">
        <v>100.422</v>
      </c>
    </row>
    <row r="31" spans="1:216" x14ac:dyDescent="0.2">
      <c r="A31">
        <v>13</v>
      </c>
      <c r="B31">
        <v>1689472863.0999999</v>
      </c>
      <c r="C31">
        <v>732</v>
      </c>
      <c r="D31" t="s">
        <v>375</v>
      </c>
      <c r="E31" t="s">
        <v>376</v>
      </c>
      <c r="F31" t="s">
        <v>344</v>
      </c>
      <c r="G31" t="s">
        <v>345</v>
      </c>
      <c r="H31" t="s">
        <v>346</v>
      </c>
      <c r="I31" t="s">
        <v>347</v>
      </c>
      <c r="J31" t="s">
        <v>389</v>
      </c>
      <c r="K31" t="s">
        <v>390</v>
      </c>
      <c r="L31">
        <v>1689472863.0999999</v>
      </c>
      <c r="M31">
        <f t="shared" si="0"/>
        <v>1.4822766656366916E-3</v>
      </c>
      <c r="N31">
        <f t="shared" si="1"/>
        <v>1.4822766656366917</v>
      </c>
      <c r="O31">
        <f t="shared" si="2"/>
        <v>2.529949983060249</v>
      </c>
      <c r="P31">
        <f t="shared" si="3"/>
        <v>400.03100000000001</v>
      </c>
      <c r="Q31">
        <f t="shared" si="4"/>
        <v>360.39169421197215</v>
      </c>
      <c r="R31">
        <f t="shared" si="5"/>
        <v>36.153846634922175</v>
      </c>
      <c r="S31">
        <f t="shared" si="6"/>
        <v>40.130390504249604</v>
      </c>
      <c r="T31">
        <f t="shared" si="7"/>
        <v>0.12698319320534862</v>
      </c>
      <c r="U31">
        <f t="shared" si="8"/>
        <v>3.5596465951789691</v>
      </c>
      <c r="V31">
        <f t="shared" si="9"/>
        <v>0.12451928161596902</v>
      </c>
      <c r="W31">
        <f t="shared" si="10"/>
        <v>7.8041941688597127E-2</v>
      </c>
      <c r="X31">
        <f t="shared" si="11"/>
        <v>16.536824612451245</v>
      </c>
      <c r="Y31">
        <f t="shared" si="12"/>
        <v>25.766855690074834</v>
      </c>
      <c r="Z31">
        <f t="shared" si="13"/>
        <v>25.076499999999999</v>
      </c>
      <c r="AA31">
        <f t="shared" si="14"/>
        <v>3.1942085880400568</v>
      </c>
      <c r="AB31">
        <f t="shared" si="15"/>
        <v>60.17006382394959</v>
      </c>
      <c r="AC31">
        <f t="shared" si="16"/>
        <v>2.03112256415488</v>
      </c>
      <c r="AD31">
        <f t="shared" si="17"/>
        <v>3.3756363797414304</v>
      </c>
      <c r="AE31">
        <f t="shared" si="18"/>
        <v>1.1630860238851768</v>
      </c>
      <c r="AF31">
        <f t="shared" si="19"/>
        <v>-65.368400954578107</v>
      </c>
      <c r="AG31">
        <f t="shared" si="20"/>
        <v>178.55089359943457</v>
      </c>
      <c r="AH31">
        <f t="shared" si="21"/>
        <v>10.667985382712178</v>
      </c>
      <c r="AI31">
        <f t="shared" si="22"/>
        <v>140.3873026400199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53445.911418768228</v>
      </c>
      <c r="AO31">
        <f t="shared" si="26"/>
        <v>99.997</v>
      </c>
      <c r="AP31">
        <f t="shared" si="27"/>
        <v>84.296600939093921</v>
      </c>
      <c r="AQ31">
        <f t="shared" si="28"/>
        <v>0.84299129912991311</v>
      </c>
      <c r="AR31">
        <f t="shared" si="29"/>
        <v>0.16537320732073207</v>
      </c>
      <c r="AS31">
        <v>1689472863.0999999</v>
      </c>
      <c r="AT31">
        <v>400.03100000000001</v>
      </c>
      <c r="AU31">
        <v>401.95299999999997</v>
      </c>
      <c r="AV31">
        <v>20.2468</v>
      </c>
      <c r="AW31">
        <v>19.353000000000002</v>
      </c>
      <c r="AX31">
        <v>402.4</v>
      </c>
      <c r="AY31">
        <v>19.896999999999998</v>
      </c>
      <c r="AZ31">
        <v>600.20899999999995</v>
      </c>
      <c r="BA31">
        <v>100.27200000000001</v>
      </c>
      <c r="BB31">
        <v>4.6201600000000002E-2</v>
      </c>
      <c r="BC31">
        <v>26.006900000000002</v>
      </c>
      <c r="BD31">
        <v>25.076499999999999</v>
      </c>
      <c r="BE31">
        <v>999.9</v>
      </c>
      <c r="BF31">
        <v>0</v>
      </c>
      <c r="BG31">
        <v>0</v>
      </c>
      <c r="BH31">
        <v>10048.799999999999</v>
      </c>
      <c r="BI31">
        <v>0</v>
      </c>
      <c r="BJ31">
        <v>847.34900000000005</v>
      </c>
      <c r="BK31">
        <v>-1.92221</v>
      </c>
      <c r="BL31">
        <v>408.298</v>
      </c>
      <c r="BM31">
        <v>409.88600000000002</v>
      </c>
      <c r="BN31">
        <v>0.89377200000000001</v>
      </c>
      <c r="BO31">
        <v>401.95299999999997</v>
      </c>
      <c r="BP31">
        <v>19.353000000000002</v>
      </c>
      <c r="BQ31">
        <v>2.0301900000000002</v>
      </c>
      <c r="BR31">
        <v>1.9405699999999999</v>
      </c>
      <c r="BS31">
        <v>17.681699999999999</v>
      </c>
      <c r="BT31">
        <v>16.967500000000001</v>
      </c>
      <c r="BU31">
        <v>99.997</v>
      </c>
      <c r="BV31">
        <v>0.90024700000000002</v>
      </c>
      <c r="BW31">
        <v>9.9752599999999997E-2</v>
      </c>
      <c r="BX31">
        <v>0</v>
      </c>
      <c r="BY31">
        <v>2.2309000000000001</v>
      </c>
      <c r="BZ31">
        <v>0</v>
      </c>
      <c r="CA31">
        <v>1766.59</v>
      </c>
      <c r="CB31">
        <v>955.55700000000002</v>
      </c>
      <c r="CC31">
        <v>36</v>
      </c>
      <c r="CD31">
        <v>40.561999999999998</v>
      </c>
      <c r="CE31">
        <v>38.811999999999998</v>
      </c>
      <c r="CF31">
        <v>39.061999999999998</v>
      </c>
      <c r="CG31">
        <v>36.811999999999998</v>
      </c>
      <c r="CH31">
        <v>90.02</v>
      </c>
      <c r="CI31">
        <v>9.9700000000000006</v>
      </c>
      <c r="CJ31">
        <v>0</v>
      </c>
      <c r="CK31">
        <v>1689472866.8</v>
      </c>
      <c r="CL31">
        <v>0</v>
      </c>
      <c r="CM31">
        <v>1689471982.0999999</v>
      </c>
      <c r="CN31" t="s">
        <v>348</v>
      </c>
      <c r="CO31">
        <v>1689471975.0999999</v>
      </c>
      <c r="CP31">
        <v>1689471982.0999999</v>
      </c>
      <c r="CQ31">
        <v>60</v>
      </c>
      <c r="CR31">
        <v>0.59199999999999997</v>
      </c>
      <c r="CS31">
        <v>7.2999999999999995E-2</v>
      </c>
      <c r="CT31">
        <v>-2.37</v>
      </c>
      <c r="CU31">
        <v>0.35</v>
      </c>
      <c r="CV31">
        <v>409</v>
      </c>
      <c r="CW31">
        <v>20</v>
      </c>
      <c r="CX31">
        <v>0.11</v>
      </c>
      <c r="CY31">
        <v>0.1</v>
      </c>
      <c r="CZ31">
        <v>2.2779613938485199</v>
      </c>
      <c r="DA31">
        <v>-1.45628279617761E-2</v>
      </c>
      <c r="DB31">
        <v>5.3859625812468698E-2</v>
      </c>
      <c r="DC31">
        <v>1</v>
      </c>
      <c r="DD31">
        <v>401.95414285714298</v>
      </c>
      <c r="DE31">
        <v>-5.3688311687799299E-2</v>
      </c>
      <c r="DF31">
        <v>3.4423532529896397E-2</v>
      </c>
      <c r="DG31">
        <v>-1</v>
      </c>
      <c r="DH31">
        <v>100.000365</v>
      </c>
      <c r="DI31">
        <v>1.7662207637166701E-2</v>
      </c>
      <c r="DJ31">
        <v>1.2569935361805999E-2</v>
      </c>
      <c r="DK31">
        <v>1</v>
      </c>
      <c r="DL31">
        <v>2</v>
      </c>
      <c r="DM31">
        <v>2</v>
      </c>
      <c r="DN31" t="s">
        <v>349</v>
      </c>
      <c r="DO31">
        <v>3.16004</v>
      </c>
      <c r="DP31">
        <v>2.7809499999999998</v>
      </c>
      <c r="DQ31">
        <v>9.5428100000000002E-2</v>
      </c>
      <c r="DR31">
        <v>9.56843E-2</v>
      </c>
      <c r="DS31">
        <v>0.106139</v>
      </c>
      <c r="DT31">
        <v>0.10424</v>
      </c>
      <c r="DU31">
        <v>28855.200000000001</v>
      </c>
      <c r="DV31">
        <v>30290.5</v>
      </c>
      <c r="DW31">
        <v>29621.8</v>
      </c>
      <c r="DX31">
        <v>31212.7</v>
      </c>
      <c r="DY31">
        <v>34656.199999999997</v>
      </c>
      <c r="DZ31">
        <v>36678.400000000001</v>
      </c>
      <c r="EA31">
        <v>40646.6</v>
      </c>
      <c r="EB31">
        <v>43356.800000000003</v>
      </c>
      <c r="EC31">
        <v>2.3032699999999999</v>
      </c>
      <c r="ED31">
        <v>1.8443000000000001</v>
      </c>
      <c r="EE31">
        <v>0.17721200000000001</v>
      </c>
      <c r="EF31">
        <v>0</v>
      </c>
      <c r="EG31">
        <v>22.162199999999999</v>
      </c>
      <c r="EH31">
        <v>999.9</v>
      </c>
      <c r="EI31">
        <v>63.911999999999999</v>
      </c>
      <c r="EJ31">
        <v>28.369</v>
      </c>
      <c r="EK31">
        <v>24.713899999999999</v>
      </c>
      <c r="EL31">
        <v>60.779000000000003</v>
      </c>
      <c r="EM31">
        <v>23.345400000000001</v>
      </c>
      <c r="EN31">
        <v>1</v>
      </c>
      <c r="EO31">
        <v>-0.46229900000000002</v>
      </c>
      <c r="EP31">
        <v>-1.95404</v>
      </c>
      <c r="EQ31">
        <v>20.295999999999999</v>
      </c>
      <c r="ER31">
        <v>5.2424499999999998</v>
      </c>
      <c r="ES31">
        <v>11.8302</v>
      </c>
      <c r="ET31">
        <v>4.98285</v>
      </c>
      <c r="EU31">
        <v>3.2989999999999999</v>
      </c>
      <c r="EV31">
        <v>37.9</v>
      </c>
      <c r="EW31">
        <v>2409.1</v>
      </c>
      <c r="EX31">
        <v>5016.8</v>
      </c>
      <c r="EY31">
        <v>139.4</v>
      </c>
      <c r="EZ31">
        <v>1.87347</v>
      </c>
      <c r="FA31">
        <v>1.8791500000000001</v>
      </c>
      <c r="FB31">
        <v>1.8795299999999999</v>
      </c>
      <c r="FC31">
        <v>1.88019</v>
      </c>
      <c r="FD31">
        <v>1.87775</v>
      </c>
      <c r="FE31">
        <v>1.8766799999999999</v>
      </c>
      <c r="FF31">
        <v>1.8773</v>
      </c>
      <c r="FG31">
        <v>1.875</v>
      </c>
      <c r="FH31">
        <v>0</v>
      </c>
      <c r="FI31">
        <v>0</v>
      </c>
      <c r="FJ31">
        <v>0</v>
      </c>
      <c r="FK31">
        <v>0</v>
      </c>
      <c r="FL31" t="s">
        <v>350</v>
      </c>
      <c r="FM31" t="s">
        <v>351</v>
      </c>
      <c r="FN31" t="s">
        <v>352</v>
      </c>
      <c r="FO31" t="s">
        <v>352</v>
      </c>
      <c r="FP31" t="s">
        <v>352</v>
      </c>
      <c r="FQ31" t="s">
        <v>352</v>
      </c>
      <c r="FR31">
        <v>0</v>
      </c>
      <c r="FS31">
        <v>100</v>
      </c>
      <c r="FT31">
        <v>100</v>
      </c>
      <c r="FU31">
        <v>-2.3690000000000002</v>
      </c>
      <c r="FV31">
        <v>0.3498</v>
      </c>
      <c r="FW31">
        <v>-2.37037890028575</v>
      </c>
      <c r="FX31">
        <v>1.4527828764109799E-4</v>
      </c>
      <c r="FY31">
        <v>-4.3579519040863002E-7</v>
      </c>
      <c r="FZ31">
        <v>2.0799061152897499E-10</v>
      </c>
      <c r="GA31">
        <v>0.34973636363636701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14.8</v>
      </c>
      <c r="GJ31">
        <v>14.7</v>
      </c>
      <c r="GK31">
        <v>1.0351600000000001</v>
      </c>
      <c r="GL31">
        <v>2.5439500000000002</v>
      </c>
      <c r="GM31">
        <v>1.54541</v>
      </c>
      <c r="GN31">
        <v>2.2814899999999998</v>
      </c>
      <c r="GO31">
        <v>1.5979000000000001</v>
      </c>
      <c r="GP31">
        <v>2.4291999999999998</v>
      </c>
      <c r="GQ31">
        <v>31.2591</v>
      </c>
      <c r="GR31">
        <v>15.480399999999999</v>
      </c>
      <c r="GS31">
        <v>18</v>
      </c>
      <c r="GT31">
        <v>637.24599999999998</v>
      </c>
      <c r="GU31">
        <v>381.827</v>
      </c>
      <c r="GV31">
        <v>26.880700000000001</v>
      </c>
      <c r="GW31">
        <v>20.853899999999999</v>
      </c>
      <c r="GX31">
        <v>29.9998</v>
      </c>
      <c r="GY31">
        <v>20.864799999999999</v>
      </c>
      <c r="GZ31">
        <v>20.8337</v>
      </c>
      <c r="HA31">
        <v>20.779900000000001</v>
      </c>
      <c r="HB31">
        <v>20</v>
      </c>
      <c r="HC31">
        <v>-30</v>
      </c>
      <c r="HD31">
        <v>26.877700000000001</v>
      </c>
      <c r="HE31">
        <v>401.91699999999997</v>
      </c>
      <c r="HF31">
        <v>0</v>
      </c>
      <c r="HG31">
        <v>100.83799999999999</v>
      </c>
      <c r="HH31">
        <v>100.429</v>
      </c>
    </row>
    <row r="32" spans="1:216" x14ac:dyDescent="0.2">
      <c r="A32">
        <v>14</v>
      </c>
      <c r="B32">
        <v>1689472924.0999999</v>
      </c>
      <c r="C32">
        <v>793</v>
      </c>
      <c r="D32" t="s">
        <v>377</v>
      </c>
      <c r="E32" t="s">
        <v>378</v>
      </c>
      <c r="F32" t="s">
        <v>344</v>
      </c>
      <c r="G32" t="s">
        <v>345</v>
      </c>
      <c r="H32" t="s">
        <v>346</v>
      </c>
      <c r="I32" t="s">
        <v>347</v>
      </c>
      <c r="J32" t="s">
        <v>389</v>
      </c>
      <c r="K32" t="s">
        <v>390</v>
      </c>
      <c r="L32">
        <v>1689472924.0999999</v>
      </c>
      <c r="M32">
        <f t="shared" si="0"/>
        <v>1.3287481898367379E-3</v>
      </c>
      <c r="N32">
        <f t="shared" si="1"/>
        <v>1.3287481898367379</v>
      </c>
      <c r="O32">
        <f t="shared" si="2"/>
        <v>1.3999823083352827</v>
      </c>
      <c r="P32">
        <f t="shared" si="3"/>
        <v>400.07</v>
      </c>
      <c r="Q32">
        <f t="shared" si="4"/>
        <v>372.97562316861269</v>
      </c>
      <c r="R32">
        <f t="shared" si="5"/>
        <v>37.415280062499384</v>
      </c>
      <c r="S32">
        <f t="shared" si="6"/>
        <v>40.13326921324601</v>
      </c>
      <c r="T32">
        <f t="shared" si="7"/>
        <v>0.1147376154060073</v>
      </c>
      <c r="U32">
        <f t="shared" si="8"/>
        <v>3.5492113148005822</v>
      </c>
      <c r="V32">
        <f t="shared" si="9"/>
        <v>0.11271612391310001</v>
      </c>
      <c r="W32">
        <f t="shared" si="10"/>
        <v>7.0626233866422472E-2</v>
      </c>
      <c r="X32">
        <f t="shared" si="11"/>
        <v>12.405705431999998</v>
      </c>
      <c r="Y32">
        <f t="shared" si="12"/>
        <v>25.689489428067411</v>
      </c>
      <c r="Z32">
        <f t="shared" si="13"/>
        <v>24.9939</v>
      </c>
      <c r="AA32">
        <f t="shared" si="14"/>
        <v>3.1785213998380462</v>
      </c>
      <c r="AB32">
        <f t="shared" si="15"/>
        <v>60.356768782410462</v>
      </c>
      <c r="AC32">
        <f t="shared" si="16"/>
        <v>2.0266363001662802</v>
      </c>
      <c r="AD32">
        <f t="shared" si="17"/>
        <v>3.3577614260173831</v>
      </c>
      <c r="AE32">
        <f t="shared" si="18"/>
        <v>1.151885099671766</v>
      </c>
      <c r="AF32">
        <f t="shared" si="19"/>
        <v>-58.597795171800144</v>
      </c>
      <c r="AG32">
        <f t="shared" si="20"/>
        <v>176.66891273657856</v>
      </c>
      <c r="AH32">
        <f t="shared" si="21"/>
        <v>10.57741402013562</v>
      </c>
      <c r="AI32">
        <f t="shared" si="22"/>
        <v>141.05423701691404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53236.985349831994</v>
      </c>
      <c r="AO32">
        <f t="shared" si="26"/>
        <v>75.008799999999994</v>
      </c>
      <c r="AP32">
        <f t="shared" si="27"/>
        <v>63.232418399999993</v>
      </c>
      <c r="AQ32">
        <f t="shared" si="28"/>
        <v>0.84299999999999997</v>
      </c>
      <c r="AR32">
        <f t="shared" si="29"/>
        <v>0.16538999999999998</v>
      </c>
      <c r="AS32">
        <v>1689472924.0999999</v>
      </c>
      <c r="AT32">
        <v>400.07</v>
      </c>
      <c r="AU32">
        <v>401.25900000000001</v>
      </c>
      <c r="AV32">
        <v>20.2026</v>
      </c>
      <c r="AW32">
        <v>19.401199999999999</v>
      </c>
      <c r="AX32">
        <v>402.43900000000002</v>
      </c>
      <c r="AY32">
        <v>19.852900000000002</v>
      </c>
      <c r="AZ32">
        <v>600.10400000000004</v>
      </c>
      <c r="BA32">
        <v>100.26900000000001</v>
      </c>
      <c r="BB32">
        <v>4.6617800000000001E-2</v>
      </c>
      <c r="BC32">
        <v>25.917200000000001</v>
      </c>
      <c r="BD32">
        <v>24.9939</v>
      </c>
      <c r="BE32">
        <v>999.9</v>
      </c>
      <c r="BF32">
        <v>0</v>
      </c>
      <c r="BG32">
        <v>0</v>
      </c>
      <c r="BH32">
        <v>10005</v>
      </c>
      <c r="BI32">
        <v>0</v>
      </c>
      <c r="BJ32">
        <v>965.101</v>
      </c>
      <c r="BK32">
        <v>-1.18875</v>
      </c>
      <c r="BL32">
        <v>408.31900000000002</v>
      </c>
      <c r="BM32">
        <v>409.19799999999998</v>
      </c>
      <c r="BN32">
        <v>0.80145999999999995</v>
      </c>
      <c r="BO32">
        <v>401.25900000000001</v>
      </c>
      <c r="BP32">
        <v>19.401199999999999</v>
      </c>
      <c r="BQ32">
        <v>2.0257000000000001</v>
      </c>
      <c r="BR32">
        <v>1.94533</v>
      </c>
      <c r="BS32">
        <v>17.646599999999999</v>
      </c>
      <c r="BT32">
        <v>17.0063</v>
      </c>
      <c r="BU32">
        <v>75.008799999999994</v>
      </c>
      <c r="BV32">
        <v>0.89995999999999998</v>
      </c>
      <c r="BW32">
        <v>0.10004</v>
      </c>
      <c r="BX32">
        <v>0</v>
      </c>
      <c r="BY32">
        <v>2.8262999999999998</v>
      </c>
      <c r="BZ32">
        <v>0</v>
      </c>
      <c r="CA32">
        <v>1614.73</v>
      </c>
      <c r="CB32">
        <v>716.72900000000004</v>
      </c>
      <c r="CC32">
        <v>35.686999999999998</v>
      </c>
      <c r="CD32">
        <v>40.311999999999998</v>
      </c>
      <c r="CE32">
        <v>38.561999999999998</v>
      </c>
      <c r="CF32">
        <v>38.75</v>
      </c>
      <c r="CG32">
        <v>36.5</v>
      </c>
      <c r="CH32">
        <v>67.5</v>
      </c>
      <c r="CI32">
        <v>7.5</v>
      </c>
      <c r="CJ32">
        <v>0</v>
      </c>
      <c r="CK32">
        <v>1689472928</v>
      </c>
      <c r="CL32">
        <v>0</v>
      </c>
      <c r="CM32">
        <v>1689471982.0999999</v>
      </c>
      <c r="CN32" t="s">
        <v>348</v>
      </c>
      <c r="CO32">
        <v>1689471975.0999999</v>
      </c>
      <c r="CP32">
        <v>1689471982.0999999</v>
      </c>
      <c r="CQ32">
        <v>60</v>
      </c>
      <c r="CR32">
        <v>0.59199999999999997</v>
      </c>
      <c r="CS32">
        <v>7.2999999999999995E-2</v>
      </c>
      <c r="CT32">
        <v>-2.37</v>
      </c>
      <c r="CU32">
        <v>0.35</v>
      </c>
      <c r="CV32">
        <v>409</v>
      </c>
      <c r="CW32">
        <v>20</v>
      </c>
      <c r="CX32">
        <v>0.11</v>
      </c>
      <c r="CY32">
        <v>0.1</v>
      </c>
      <c r="CZ32">
        <v>1.3717255174598999</v>
      </c>
      <c r="DA32">
        <v>0.36589357263848499</v>
      </c>
      <c r="DB32">
        <v>4.9838896204398797E-2</v>
      </c>
      <c r="DC32">
        <v>1</v>
      </c>
      <c r="DD32">
        <v>401.28410000000002</v>
      </c>
      <c r="DE32">
        <v>0.13966917293195599</v>
      </c>
      <c r="DF32">
        <v>2.08252250888105E-2</v>
      </c>
      <c r="DG32">
        <v>-1</v>
      </c>
      <c r="DH32">
        <v>75.007310000000004</v>
      </c>
      <c r="DI32">
        <v>1.5125162457146599E-2</v>
      </c>
      <c r="DJ32">
        <v>4.5118621432842501E-3</v>
      </c>
      <c r="DK32">
        <v>1</v>
      </c>
      <c r="DL32">
        <v>2</v>
      </c>
      <c r="DM32">
        <v>2</v>
      </c>
      <c r="DN32" t="s">
        <v>349</v>
      </c>
      <c r="DO32">
        <v>3.1598299999999999</v>
      </c>
      <c r="DP32">
        <v>2.78098</v>
      </c>
      <c r="DQ32">
        <v>9.5436900000000005E-2</v>
      </c>
      <c r="DR32">
        <v>9.5560999999999993E-2</v>
      </c>
      <c r="DS32">
        <v>0.10596999999999999</v>
      </c>
      <c r="DT32">
        <v>0.10442700000000001</v>
      </c>
      <c r="DU32">
        <v>28856.9</v>
      </c>
      <c r="DV32">
        <v>30295.1</v>
      </c>
      <c r="DW32">
        <v>29623.7</v>
      </c>
      <c r="DX32">
        <v>31213</v>
      </c>
      <c r="DY32">
        <v>34665.1</v>
      </c>
      <c r="DZ32">
        <v>36671.300000000003</v>
      </c>
      <c r="EA32">
        <v>40649.199999999997</v>
      </c>
      <c r="EB32">
        <v>43357.8</v>
      </c>
      <c r="EC32">
        <v>2.3036799999999999</v>
      </c>
      <c r="ED32">
        <v>1.8452500000000001</v>
      </c>
      <c r="EE32">
        <v>0.171959</v>
      </c>
      <c r="EF32">
        <v>0</v>
      </c>
      <c r="EG32">
        <v>22.165800000000001</v>
      </c>
      <c r="EH32">
        <v>999.9</v>
      </c>
      <c r="EI32">
        <v>63.911999999999999</v>
      </c>
      <c r="EJ32">
        <v>28.379000000000001</v>
      </c>
      <c r="EK32">
        <v>24.729399999999998</v>
      </c>
      <c r="EL32">
        <v>61.128999999999998</v>
      </c>
      <c r="EM32">
        <v>23.958300000000001</v>
      </c>
      <c r="EN32">
        <v>1</v>
      </c>
      <c r="EO32">
        <v>-0.46347100000000002</v>
      </c>
      <c r="EP32">
        <v>-2.5804399999999998</v>
      </c>
      <c r="EQ32">
        <v>20.287600000000001</v>
      </c>
      <c r="ER32">
        <v>5.2428999999999997</v>
      </c>
      <c r="ES32">
        <v>11.8302</v>
      </c>
      <c r="ET32">
        <v>4.9829999999999997</v>
      </c>
      <c r="EU32">
        <v>3.2991799999999998</v>
      </c>
      <c r="EV32">
        <v>37.9</v>
      </c>
      <c r="EW32">
        <v>2410.3000000000002</v>
      </c>
      <c r="EX32">
        <v>5021.6000000000004</v>
      </c>
      <c r="EY32">
        <v>139.4</v>
      </c>
      <c r="EZ32">
        <v>1.87347</v>
      </c>
      <c r="FA32">
        <v>1.8791199999999999</v>
      </c>
      <c r="FB32">
        <v>1.87951</v>
      </c>
      <c r="FC32">
        <v>1.88015</v>
      </c>
      <c r="FD32">
        <v>1.87775</v>
      </c>
      <c r="FE32">
        <v>1.87666</v>
      </c>
      <c r="FF32">
        <v>1.8772899999999999</v>
      </c>
      <c r="FG32">
        <v>1.875</v>
      </c>
      <c r="FH32">
        <v>0</v>
      </c>
      <c r="FI32">
        <v>0</v>
      </c>
      <c r="FJ32">
        <v>0</v>
      </c>
      <c r="FK32">
        <v>0</v>
      </c>
      <c r="FL32" t="s">
        <v>350</v>
      </c>
      <c r="FM32" t="s">
        <v>351</v>
      </c>
      <c r="FN32" t="s">
        <v>352</v>
      </c>
      <c r="FO32" t="s">
        <v>352</v>
      </c>
      <c r="FP32" t="s">
        <v>352</v>
      </c>
      <c r="FQ32" t="s">
        <v>352</v>
      </c>
      <c r="FR32">
        <v>0</v>
      </c>
      <c r="FS32">
        <v>100</v>
      </c>
      <c r="FT32">
        <v>100</v>
      </c>
      <c r="FU32">
        <v>-2.3690000000000002</v>
      </c>
      <c r="FV32">
        <v>0.34970000000000001</v>
      </c>
      <c r="FW32">
        <v>-2.37037890028575</v>
      </c>
      <c r="FX32">
        <v>1.4527828764109799E-4</v>
      </c>
      <c r="FY32">
        <v>-4.3579519040863002E-7</v>
      </c>
      <c r="FZ32">
        <v>2.0799061152897499E-10</v>
      </c>
      <c r="GA32">
        <v>0.34973636363636701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15.8</v>
      </c>
      <c r="GJ32">
        <v>15.7</v>
      </c>
      <c r="GK32">
        <v>1.0339400000000001</v>
      </c>
      <c r="GL32">
        <v>2.5415000000000001</v>
      </c>
      <c r="GM32">
        <v>1.54541</v>
      </c>
      <c r="GN32">
        <v>2.2814899999999998</v>
      </c>
      <c r="GO32">
        <v>1.5979000000000001</v>
      </c>
      <c r="GP32">
        <v>2.36206</v>
      </c>
      <c r="GQ32">
        <v>31.237400000000001</v>
      </c>
      <c r="GR32">
        <v>15.4542</v>
      </c>
      <c r="GS32">
        <v>18</v>
      </c>
      <c r="GT32">
        <v>637.24199999999996</v>
      </c>
      <c r="GU32">
        <v>382.17200000000003</v>
      </c>
      <c r="GV32">
        <v>26.957599999999999</v>
      </c>
      <c r="GW32">
        <v>20.823</v>
      </c>
      <c r="GX32">
        <v>29.9999</v>
      </c>
      <c r="GY32">
        <v>20.841799999999999</v>
      </c>
      <c r="GZ32">
        <v>20.8123</v>
      </c>
      <c r="HA32">
        <v>20.761700000000001</v>
      </c>
      <c r="HB32">
        <v>20</v>
      </c>
      <c r="HC32">
        <v>-30</v>
      </c>
      <c r="HD32">
        <v>26.9604</v>
      </c>
      <c r="HE32">
        <v>401.322</v>
      </c>
      <c r="HF32">
        <v>0</v>
      </c>
      <c r="HG32">
        <v>100.84399999999999</v>
      </c>
      <c r="HH32">
        <v>100.431</v>
      </c>
    </row>
    <row r="33" spans="1:216" x14ac:dyDescent="0.2">
      <c r="A33">
        <v>15</v>
      </c>
      <c r="B33">
        <v>1689472985.0999999</v>
      </c>
      <c r="C33">
        <v>854</v>
      </c>
      <c r="D33" t="s">
        <v>379</v>
      </c>
      <c r="E33" t="s">
        <v>380</v>
      </c>
      <c r="F33" t="s">
        <v>344</v>
      </c>
      <c r="G33" t="s">
        <v>345</v>
      </c>
      <c r="H33" t="s">
        <v>346</v>
      </c>
      <c r="I33" t="s">
        <v>347</v>
      </c>
      <c r="J33" t="s">
        <v>389</v>
      </c>
      <c r="K33" t="s">
        <v>390</v>
      </c>
      <c r="L33">
        <v>1689472985.0999999</v>
      </c>
      <c r="M33">
        <f t="shared" si="0"/>
        <v>1.2500907538992539E-3</v>
      </c>
      <c r="N33">
        <f t="shared" si="1"/>
        <v>1.2500907538992538</v>
      </c>
      <c r="O33">
        <f t="shared" si="2"/>
        <v>0.39689142492856994</v>
      </c>
      <c r="P33">
        <f t="shared" si="3"/>
        <v>400.01</v>
      </c>
      <c r="Q33">
        <f t="shared" si="4"/>
        <v>386.76324213410004</v>
      </c>
      <c r="R33">
        <f t="shared" si="5"/>
        <v>38.799813539580406</v>
      </c>
      <c r="S33">
        <f t="shared" si="6"/>
        <v>40.128718872892001</v>
      </c>
      <c r="T33">
        <f t="shared" si="7"/>
        <v>0.10890380377488316</v>
      </c>
      <c r="U33">
        <f t="shared" si="8"/>
        <v>3.5430596595692907</v>
      </c>
      <c r="V33">
        <f t="shared" si="9"/>
        <v>0.10707778280590412</v>
      </c>
      <c r="W33">
        <f t="shared" si="10"/>
        <v>6.708512464923716E-2</v>
      </c>
      <c r="X33">
        <f t="shared" si="11"/>
        <v>8.2607756157957954</v>
      </c>
      <c r="Y33">
        <f t="shared" si="12"/>
        <v>25.702180124997486</v>
      </c>
      <c r="Z33">
        <f t="shared" si="13"/>
        <v>25.0688</v>
      </c>
      <c r="AA33">
        <f t="shared" si="14"/>
        <v>3.1927433691863119</v>
      </c>
      <c r="AB33">
        <f t="shared" si="15"/>
        <v>61.057936753032237</v>
      </c>
      <c r="AC33">
        <f t="shared" si="16"/>
        <v>2.05217150759088</v>
      </c>
      <c r="AD33">
        <f t="shared" si="17"/>
        <v>3.3610233439291015</v>
      </c>
      <c r="AE33">
        <f t="shared" si="18"/>
        <v>1.1405718615954319</v>
      </c>
      <c r="AF33">
        <f t="shared" si="19"/>
        <v>-55.1290022469571</v>
      </c>
      <c r="AG33">
        <f t="shared" si="20"/>
        <v>165.18841631072161</v>
      </c>
      <c r="AH33">
        <f t="shared" si="21"/>
        <v>9.911776201706866</v>
      </c>
      <c r="AI33">
        <f t="shared" si="22"/>
        <v>128.23196588126717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53101.657973399917</v>
      </c>
      <c r="AO33">
        <f t="shared" si="26"/>
        <v>49.948999999999998</v>
      </c>
      <c r="AP33">
        <f t="shared" si="27"/>
        <v>42.106857003003</v>
      </c>
      <c r="AQ33">
        <f t="shared" si="28"/>
        <v>0.84299699699699704</v>
      </c>
      <c r="AR33">
        <f t="shared" si="29"/>
        <v>0.16538420420420419</v>
      </c>
      <c r="AS33">
        <v>1689472985.0999999</v>
      </c>
      <c r="AT33">
        <v>400.01</v>
      </c>
      <c r="AU33">
        <v>400.56200000000001</v>
      </c>
      <c r="AV33">
        <v>20.456399999999999</v>
      </c>
      <c r="AW33">
        <v>19.7028</v>
      </c>
      <c r="AX33">
        <v>402.37900000000002</v>
      </c>
      <c r="AY33">
        <v>20.1066</v>
      </c>
      <c r="AZ33">
        <v>600.23500000000001</v>
      </c>
      <c r="BA33">
        <v>100.27200000000001</v>
      </c>
      <c r="BB33">
        <v>4.7289200000000003E-2</v>
      </c>
      <c r="BC33">
        <v>25.933599999999998</v>
      </c>
      <c r="BD33">
        <v>25.0688</v>
      </c>
      <c r="BE33">
        <v>999.9</v>
      </c>
      <c r="BF33">
        <v>0</v>
      </c>
      <c r="BG33">
        <v>0</v>
      </c>
      <c r="BH33">
        <v>9978.75</v>
      </c>
      <c r="BI33">
        <v>0</v>
      </c>
      <c r="BJ33">
        <v>735.86500000000001</v>
      </c>
      <c r="BK33">
        <v>-0.55160500000000001</v>
      </c>
      <c r="BL33">
        <v>408.36399999999998</v>
      </c>
      <c r="BM33">
        <v>408.61200000000002</v>
      </c>
      <c r="BN33">
        <v>0.75358800000000004</v>
      </c>
      <c r="BO33">
        <v>400.56200000000001</v>
      </c>
      <c r="BP33">
        <v>19.7028</v>
      </c>
      <c r="BQ33">
        <v>2.0512000000000001</v>
      </c>
      <c r="BR33">
        <v>1.97563</v>
      </c>
      <c r="BS33">
        <v>17.845199999999998</v>
      </c>
      <c r="BT33">
        <v>17.250399999999999</v>
      </c>
      <c r="BU33">
        <v>49.948999999999998</v>
      </c>
      <c r="BV33">
        <v>0.90007199999999998</v>
      </c>
      <c r="BW33">
        <v>9.9927600000000005E-2</v>
      </c>
      <c r="BX33">
        <v>0</v>
      </c>
      <c r="BY33">
        <v>2.4689999999999999</v>
      </c>
      <c r="BZ33">
        <v>0</v>
      </c>
      <c r="CA33">
        <v>1325.71</v>
      </c>
      <c r="CB33">
        <v>477.28800000000001</v>
      </c>
      <c r="CC33">
        <v>35.311999999999998</v>
      </c>
      <c r="CD33">
        <v>40.061999999999998</v>
      </c>
      <c r="CE33">
        <v>38.25</v>
      </c>
      <c r="CF33">
        <v>38.561999999999998</v>
      </c>
      <c r="CG33">
        <v>36.25</v>
      </c>
      <c r="CH33">
        <v>44.96</v>
      </c>
      <c r="CI33">
        <v>4.99</v>
      </c>
      <c r="CJ33">
        <v>0</v>
      </c>
      <c r="CK33">
        <v>1689472988.5999999</v>
      </c>
      <c r="CL33">
        <v>0</v>
      </c>
      <c r="CM33">
        <v>1689471982.0999999</v>
      </c>
      <c r="CN33" t="s">
        <v>348</v>
      </c>
      <c r="CO33">
        <v>1689471975.0999999</v>
      </c>
      <c r="CP33">
        <v>1689471982.0999999</v>
      </c>
      <c r="CQ33">
        <v>60</v>
      </c>
      <c r="CR33">
        <v>0.59199999999999997</v>
      </c>
      <c r="CS33">
        <v>7.2999999999999995E-2</v>
      </c>
      <c r="CT33">
        <v>-2.37</v>
      </c>
      <c r="CU33">
        <v>0.35</v>
      </c>
      <c r="CV33">
        <v>409</v>
      </c>
      <c r="CW33">
        <v>20</v>
      </c>
      <c r="CX33">
        <v>0.11</v>
      </c>
      <c r="CY33">
        <v>0.1</v>
      </c>
      <c r="CZ33">
        <v>0.43925482749478001</v>
      </c>
      <c r="DA33">
        <v>-0.35357110039994399</v>
      </c>
      <c r="DB33">
        <v>7.6078397724142904E-2</v>
      </c>
      <c r="DC33">
        <v>1</v>
      </c>
      <c r="DD33">
        <v>400.63457142857101</v>
      </c>
      <c r="DE33">
        <v>-0.136129870129332</v>
      </c>
      <c r="DF33">
        <v>3.58177548797581E-2</v>
      </c>
      <c r="DG33">
        <v>-1</v>
      </c>
      <c r="DH33">
        <v>49.988004761904797</v>
      </c>
      <c r="DI33">
        <v>0.10852303334480901</v>
      </c>
      <c r="DJ33">
        <v>9.7784162103464703E-2</v>
      </c>
      <c r="DK33">
        <v>1</v>
      </c>
      <c r="DL33">
        <v>2</v>
      </c>
      <c r="DM33">
        <v>2</v>
      </c>
      <c r="DN33" t="s">
        <v>349</v>
      </c>
      <c r="DO33">
        <v>3.1601300000000001</v>
      </c>
      <c r="DP33">
        <v>2.7814299999999998</v>
      </c>
      <c r="DQ33">
        <v>9.5436000000000007E-2</v>
      </c>
      <c r="DR33">
        <v>9.5445000000000002E-2</v>
      </c>
      <c r="DS33">
        <v>0.106958</v>
      </c>
      <c r="DT33">
        <v>0.10559200000000001</v>
      </c>
      <c r="DU33">
        <v>28858.1</v>
      </c>
      <c r="DV33">
        <v>30298.799999999999</v>
      </c>
      <c r="DW33">
        <v>29624.799999999999</v>
      </c>
      <c r="DX33">
        <v>31212.799999999999</v>
      </c>
      <c r="DY33">
        <v>34626.199999999997</v>
      </c>
      <c r="DZ33">
        <v>36623.9</v>
      </c>
      <c r="EA33">
        <v>40650.1</v>
      </c>
      <c r="EB33">
        <v>43359.5</v>
      </c>
      <c r="EC33">
        <v>2.3041</v>
      </c>
      <c r="ED33">
        <v>1.84588</v>
      </c>
      <c r="EE33">
        <v>0.16342799999999999</v>
      </c>
      <c r="EF33">
        <v>0</v>
      </c>
      <c r="EG33">
        <v>22.381599999999999</v>
      </c>
      <c r="EH33">
        <v>999.9</v>
      </c>
      <c r="EI33">
        <v>63.863</v>
      </c>
      <c r="EJ33">
        <v>28.399000000000001</v>
      </c>
      <c r="EK33">
        <v>24.738700000000001</v>
      </c>
      <c r="EL33">
        <v>61.329000000000001</v>
      </c>
      <c r="EM33">
        <v>23.5657</v>
      </c>
      <c r="EN33">
        <v>1</v>
      </c>
      <c r="EO33">
        <v>-0.46693600000000002</v>
      </c>
      <c r="EP33">
        <v>-1.34779</v>
      </c>
      <c r="EQ33">
        <v>20.302099999999999</v>
      </c>
      <c r="ER33">
        <v>5.2418500000000003</v>
      </c>
      <c r="ES33">
        <v>11.8302</v>
      </c>
      <c r="ET33">
        <v>4.98285</v>
      </c>
      <c r="EU33">
        <v>3.29915</v>
      </c>
      <c r="EV33">
        <v>37.9</v>
      </c>
      <c r="EW33">
        <v>2411.6999999999998</v>
      </c>
      <c r="EX33">
        <v>5027.3999999999996</v>
      </c>
      <c r="EY33">
        <v>139.4</v>
      </c>
      <c r="EZ33">
        <v>1.87347</v>
      </c>
      <c r="FA33">
        <v>1.8791199999999999</v>
      </c>
      <c r="FB33">
        <v>1.8794999999999999</v>
      </c>
      <c r="FC33">
        <v>1.8801399999999999</v>
      </c>
      <c r="FD33">
        <v>1.87775</v>
      </c>
      <c r="FE33">
        <v>1.8766799999999999</v>
      </c>
      <c r="FF33">
        <v>1.8772899999999999</v>
      </c>
      <c r="FG33">
        <v>1.8750100000000001</v>
      </c>
      <c r="FH33">
        <v>0</v>
      </c>
      <c r="FI33">
        <v>0</v>
      </c>
      <c r="FJ33">
        <v>0</v>
      </c>
      <c r="FK33">
        <v>0</v>
      </c>
      <c r="FL33" t="s">
        <v>350</v>
      </c>
      <c r="FM33" t="s">
        <v>351</v>
      </c>
      <c r="FN33" t="s">
        <v>352</v>
      </c>
      <c r="FO33" t="s">
        <v>352</v>
      </c>
      <c r="FP33" t="s">
        <v>352</v>
      </c>
      <c r="FQ33" t="s">
        <v>352</v>
      </c>
      <c r="FR33">
        <v>0</v>
      </c>
      <c r="FS33">
        <v>100</v>
      </c>
      <c r="FT33">
        <v>100</v>
      </c>
      <c r="FU33">
        <v>-2.3690000000000002</v>
      </c>
      <c r="FV33">
        <v>0.3498</v>
      </c>
      <c r="FW33">
        <v>-2.37037890028575</v>
      </c>
      <c r="FX33">
        <v>1.4527828764109799E-4</v>
      </c>
      <c r="FY33">
        <v>-4.3579519040863002E-7</v>
      </c>
      <c r="FZ33">
        <v>2.0799061152897499E-10</v>
      </c>
      <c r="GA33">
        <v>0.34973636363636701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16.8</v>
      </c>
      <c r="GJ33">
        <v>16.7</v>
      </c>
      <c r="GK33">
        <v>1.03271</v>
      </c>
      <c r="GL33">
        <v>2.5476100000000002</v>
      </c>
      <c r="GM33">
        <v>1.54541</v>
      </c>
      <c r="GN33">
        <v>2.2814899999999998</v>
      </c>
      <c r="GO33">
        <v>1.5979000000000001</v>
      </c>
      <c r="GP33">
        <v>2.3034699999999999</v>
      </c>
      <c r="GQ33">
        <v>31.237400000000001</v>
      </c>
      <c r="GR33">
        <v>15.462899999999999</v>
      </c>
      <c r="GS33">
        <v>18</v>
      </c>
      <c r="GT33">
        <v>637.38699999999994</v>
      </c>
      <c r="GU33">
        <v>382.41800000000001</v>
      </c>
      <c r="GV33">
        <v>26.1083</v>
      </c>
      <c r="GW33">
        <v>20.807500000000001</v>
      </c>
      <c r="GX33">
        <v>30</v>
      </c>
      <c r="GY33">
        <v>20.8292</v>
      </c>
      <c r="GZ33">
        <v>20.800699999999999</v>
      </c>
      <c r="HA33">
        <v>20.736499999999999</v>
      </c>
      <c r="HB33">
        <v>20</v>
      </c>
      <c r="HC33">
        <v>-30</v>
      </c>
      <c r="HD33">
        <v>26.025200000000002</v>
      </c>
      <c r="HE33">
        <v>400.55200000000002</v>
      </c>
      <c r="HF33">
        <v>0</v>
      </c>
      <c r="HG33">
        <v>100.84699999999999</v>
      </c>
      <c r="HH33">
        <v>100.43300000000001</v>
      </c>
    </row>
    <row r="34" spans="1:216" x14ac:dyDescent="0.2">
      <c r="A34">
        <v>16</v>
      </c>
      <c r="B34">
        <v>1689473046.0999999</v>
      </c>
      <c r="C34">
        <v>915</v>
      </c>
      <c r="D34" t="s">
        <v>381</v>
      </c>
      <c r="E34" t="s">
        <v>382</v>
      </c>
      <c r="F34" t="s">
        <v>344</v>
      </c>
      <c r="G34" t="s">
        <v>345</v>
      </c>
      <c r="H34" t="s">
        <v>346</v>
      </c>
      <c r="I34" t="s">
        <v>347</v>
      </c>
      <c r="J34" t="s">
        <v>389</v>
      </c>
      <c r="K34" t="s">
        <v>390</v>
      </c>
      <c r="L34">
        <v>1689473046.0999999</v>
      </c>
      <c r="M34">
        <f t="shared" si="0"/>
        <v>1.1127253796362558E-3</v>
      </c>
      <c r="N34">
        <f t="shared" si="1"/>
        <v>1.1127253796362557</v>
      </c>
      <c r="O34">
        <f t="shared" si="2"/>
        <v>-0.6401745323042719</v>
      </c>
      <c r="P34">
        <f t="shared" si="3"/>
        <v>400.077</v>
      </c>
      <c r="Q34">
        <f t="shared" si="4"/>
        <v>403.26641557703454</v>
      </c>
      <c r="R34">
        <f t="shared" si="5"/>
        <v>40.455361011750966</v>
      </c>
      <c r="S34">
        <f t="shared" si="6"/>
        <v>40.135401417791705</v>
      </c>
      <c r="T34">
        <f t="shared" si="7"/>
        <v>9.8210227968226982E-2</v>
      </c>
      <c r="U34">
        <f t="shared" si="8"/>
        <v>3.5411307632758291</v>
      </c>
      <c r="V34">
        <f t="shared" si="9"/>
        <v>9.6721767359997934E-2</v>
      </c>
      <c r="W34">
        <f t="shared" si="10"/>
        <v>6.0582957629436759E-2</v>
      </c>
      <c r="X34">
        <f t="shared" si="11"/>
        <v>4.9579374539339343</v>
      </c>
      <c r="Y34">
        <f t="shared" si="12"/>
        <v>25.621859720556412</v>
      </c>
      <c r="Z34">
        <f t="shared" si="13"/>
        <v>25.020600000000002</v>
      </c>
      <c r="AA34">
        <f t="shared" si="14"/>
        <v>3.1835848176487409</v>
      </c>
      <c r="AB34">
        <f t="shared" si="15"/>
        <v>61.621313135425545</v>
      </c>
      <c r="AC34">
        <f t="shared" si="16"/>
        <v>2.0596332691666803</v>
      </c>
      <c r="AD34">
        <f t="shared" si="17"/>
        <v>3.3424040552985481</v>
      </c>
      <c r="AE34">
        <f t="shared" si="18"/>
        <v>1.1239515484820606</v>
      </c>
      <c r="AF34">
        <f t="shared" si="19"/>
        <v>-49.071189241958876</v>
      </c>
      <c r="AG34">
        <f t="shared" si="20"/>
        <v>156.39301464860768</v>
      </c>
      <c r="AH34">
        <f t="shared" si="21"/>
        <v>9.3824384236117808</v>
      </c>
      <c r="AI34">
        <f t="shared" si="22"/>
        <v>121.66220128419451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53076.790141629863</v>
      </c>
      <c r="AO34">
        <f t="shared" si="26"/>
        <v>29.976199999999999</v>
      </c>
      <c r="AP34">
        <f t="shared" si="27"/>
        <v>25.270026618618619</v>
      </c>
      <c r="AQ34">
        <f t="shared" si="28"/>
        <v>0.84300300300300302</v>
      </c>
      <c r="AR34">
        <f t="shared" si="29"/>
        <v>0.1653957957957958</v>
      </c>
      <c r="AS34">
        <v>1689473046.0999999</v>
      </c>
      <c r="AT34">
        <v>400.077</v>
      </c>
      <c r="AU34">
        <v>399.95699999999999</v>
      </c>
      <c r="AV34">
        <v>20.530799999999999</v>
      </c>
      <c r="AW34">
        <v>19.860099999999999</v>
      </c>
      <c r="AX34">
        <v>402.44600000000003</v>
      </c>
      <c r="AY34">
        <v>20.181100000000001</v>
      </c>
      <c r="AZ34">
        <v>600.27099999999996</v>
      </c>
      <c r="BA34">
        <v>100.27200000000001</v>
      </c>
      <c r="BB34">
        <v>4.7192100000000001E-2</v>
      </c>
      <c r="BC34">
        <v>25.8398</v>
      </c>
      <c r="BD34">
        <v>25.020600000000002</v>
      </c>
      <c r="BE34">
        <v>999.9</v>
      </c>
      <c r="BF34">
        <v>0</v>
      </c>
      <c r="BG34">
        <v>0</v>
      </c>
      <c r="BH34">
        <v>9970.6200000000008</v>
      </c>
      <c r="BI34">
        <v>0</v>
      </c>
      <c r="BJ34">
        <v>693.80700000000002</v>
      </c>
      <c r="BK34">
        <v>0.120056</v>
      </c>
      <c r="BL34">
        <v>408.46300000000002</v>
      </c>
      <c r="BM34">
        <v>408.06099999999998</v>
      </c>
      <c r="BN34">
        <v>0.67070200000000002</v>
      </c>
      <c r="BO34">
        <v>399.95699999999999</v>
      </c>
      <c r="BP34">
        <v>19.860099999999999</v>
      </c>
      <c r="BQ34">
        <v>2.0586600000000002</v>
      </c>
      <c r="BR34">
        <v>1.9914099999999999</v>
      </c>
      <c r="BS34">
        <v>17.902899999999999</v>
      </c>
      <c r="BT34">
        <v>17.376200000000001</v>
      </c>
      <c r="BU34">
        <v>29.976199999999999</v>
      </c>
      <c r="BV34">
        <v>0.89980700000000002</v>
      </c>
      <c r="BW34">
        <v>0.100193</v>
      </c>
      <c r="BX34">
        <v>0</v>
      </c>
      <c r="BY34">
        <v>2.5579000000000001</v>
      </c>
      <c r="BZ34">
        <v>0</v>
      </c>
      <c r="CA34">
        <v>1162.49</v>
      </c>
      <c r="CB34">
        <v>286.42099999999999</v>
      </c>
      <c r="CC34">
        <v>35.061999999999998</v>
      </c>
      <c r="CD34">
        <v>39.811999999999998</v>
      </c>
      <c r="CE34">
        <v>38</v>
      </c>
      <c r="CF34">
        <v>38.375</v>
      </c>
      <c r="CG34">
        <v>36</v>
      </c>
      <c r="CH34">
        <v>26.97</v>
      </c>
      <c r="CI34">
        <v>3</v>
      </c>
      <c r="CJ34">
        <v>0</v>
      </c>
      <c r="CK34">
        <v>1689473049.8</v>
      </c>
      <c r="CL34">
        <v>0</v>
      </c>
      <c r="CM34">
        <v>1689471982.0999999</v>
      </c>
      <c r="CN34" t="s">
        <v>348</v>
      </c>
      <c r="CO34">
        <v>1689471975.0999999</v>
      </c>
      <c r="CP34">
        <v>1689471982.0999999</v>
      </c>
      <c r="CQ34">
        <v>60</v>
      </c>
      <c r="CR34">
        <v>0.59199999999999997</v>
      </c>
      <c r="CS34">
        <v>7.2999999999999995E-2</v>
      </c>
      <c r="CT34">
        <v>-2.37</v>
      </c>
      <c r="CU34">
        <v>0.35</v>
      </c>
      <c r="CV34">
        <v>409</v>
      </c>
      <c r="CW34">
        <v>20</v>
      </c>
      <c r="CX34">
        <v>0.11</v>
      </c>
      <c r="CY34">
        <v>0.1</v>
      </c>
      <c r="CZ34">
        <v>-0.52092056754881599</v>
      </c>
      <c r="DA34">
        <v>0.117656630783533</v>
      </c>
      <c r="DB34">
        <v>4.669498999031E-2</v>
      </c>
      <c r="DC34">
        <v>1</v>
      </c>
      <c r="DD34">
        <v>399.994714285714</v>
      </c>
      <c r="DE34">
        <v>-0.157558441558802</v>
      </c>
      <c r="DF34">
        <v>2.5234411231574098E-2</v>
      </c>
      <c r="DG34">
        <v>-1</v>
      </c>
      <c r="DH34">
        <v>30.006323809523799</v>
      </c>
      <c r="DI34">
        <v>7.6051453689538404E-2</v>
      </c>
      <c r="DJ34">
        <v>8.8020781662827396E-2</v>
      </c>
      <c r="DK34">
        <v>1</v>
      </c>
      <c r="DL34">
        <v>2</v>
      </c>
      <c r="DM34">
        <v>2</v>
      </c>
      <c r="DN34" t="s">
        <v>349</v>
      </c>
      <c r="DO34">
        <v>3.1602100000000002</v>
      </c>
      <c r="DP34">
        <v>2.7812600000000001</v>
      </c>
      <c r="DQ34">
        <v>9.54488E-2</v>
      </c>
      <c r="DR34">
        <v>9.5336699999999996E-2</v>
      </c>
      <c r="DS34">
        <v>0.10724400000000001</v>
      </c>
      <c r="DT34">
        <v>0.106193</v>
      </c>
      <c r="DU34">
        <v>28858</v>
      </c>
      <c r="DV34">
        <v>30299.8</v>
      </c>
      <c r="DW34">
        <v>29625.200000000001</v>
      </c>
      <c r="DX34">
        <v>31210.1</v>
      </c>
      <c r="DY34">
        <v>34615.300000000003</v>
      </c>
      <c r="DZ34">
        <v>36597.699999999997</v>
      </c>
      <c r="EA34">
        <v>40650.800000000003</v>
      </c>
      <c r="EB34">
        <v>43358.2</v>
      </c>
      <c r="EC34">
        <v>2.3040799999999999</v>
      </c>
      <c r="ED34">
        <v>1.84632</v>
      </c>
      <c r="EE34">
        <v>0.156276</v>
      </c>
      <c r="EF34">
        <v>0</v>
      </c>
      <c r="EG34">
        <v>22.4511</v>
      </c>
      <c r="EH34">
        <v>999.9</v>
      </c>
      <c r="EI34">
        <v>63.838000000000001</v>
      </c>
      <c r="EJ34">
        <v>28.408999999999999</v>
      </c>
      <c r="EK34">
        <v>24.7393</v>
      </c>
      <c r="EL34">
        <v>61.499000000000002</v>
      </c>
      <c r="EM34">
        <v>23.132999999999999</v>
      </c>
      <c r="EN34">
        <v>1</v>
      </c>
      <c r="EO34">
        <v>-0.46632600000000002</v>
      </c>
      <c r="EP34">
        <v>-1.9203699999999999</v>
      </c>
      <c r="EQ34">
        <v>20.296600000000002</v>
      </c>
      <c r="ER34">
        <v>5.2424499999999998</v>
      </c>
      <c r="ES34">
        <v>11.8302</v>
      </c>
      <c r="ET34">
        <v>4.98285</v>
      </c>
      <c r="EU34">
        <v>3.2989999999999999</v>
      </c>
      <c r="EV34">
        <v>37.9</v>
      </c>
      <c r="EW34">
        <v>2412.9</v>
      </c>
      <c r="EX34">
        <v>5032.2</v>
      </c>
      <c r="EY34">
        <v>139.4</v>
      </c>
      <c r="EZ34">
        <v>1.87347</v>
      </c>
      <c r="FA34">
        <v>1.8791199999999999</v>
      </c>
      <c r="FB34">
        <v>1.8794900000000001</v>
      </c>
      <c r="FC34">
        <v>1.8801300000000001</v>
      </c>
      <c r="FD34">
        <v>1.8777600000000001</v>
      </c>
      <c r="FE34">
        <v>1.8766799999999999</v>
      </c>
      <c r="FF34">
        <v>1.8772899999999999</v>
      </c>
      <c r="FG34">
        <v>1.8750100000000001</v>
      </c>
      <c r="FH34">
        <v>0</v>
      </c>
      <c r="FI34">
        <v>0</v>
      </c>
      <c r="FJ34">
        <v>0</v>
      </c>
      <c r="FK34">
        <v>0</v>
      </c>
      <c r="FL34" t="s">
        <v>350</v>
      </c>
      <c r="FM34" t="s">
        <v>351</v>
      </c>
      <c r="FN34" t="s">
        <v>352</v>
      </c>
      <c r="FO34" t="s">
        <v>352</v>
      </c>
      <c r="FP34" t="s">
        <v>352</v>
      </c>
      <c r="FQ34" t="s">
        <v>352</v>
      </c>
      <c r="FR34">
        <v>0</v>
      </c>
      <c r="FS34">
        <v>100</v>
      </c>
      <c r="FT34">
        <v>100</v>
      </c>
      <c r="FU34">
        <v>-2.3690000000000002</v>
      </c>
      <c r="FV34">
        <v>0.34970000000000001</v>
      </c>
      <c r="FW34">
        <v>-2.37037890028575</v>
      </c>
      <c r="FX34">
        <v>1.4527828764109799E-4</v>
      </c>
      <c r="FY34">
        <v>-4.3579519040863002E-7</v>
      </c>
      <c r="FZ34">
        <v>2.0799061152897499E-10</v>
      </c>
      <c r="GA34">
        <v>0.34973636363636701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17.899999999999999</v>
      </c>
      <c r="GJ34">
        <v>17.7</v>
      </c>
      <c r="GK34">
        <v>1.03271</v>
      </c>
      <c r="GL34">
        <v>2.5451700000000002</v>
      </c>
      <c r="GM34">
        <v>1.54541</v>
      </c>
      <c r="GN34">
        <v>2.2814899999999998</v>
      </c>
      <c r="GO34">
        <v>1.5979000000000001</v>
      </c>
      <c r="GP34">
        <v>2.4328599999999998</v>
      </c>
      <c r="GQ34">
        <v>31.237400000000001</v>
      </c>
      <c r="GR34">
        <v>15.462899999999999</v>
      </c>
      <c r="GS34">
        <v>18</v>
      </c>
      <c r="GT34">
        <v>637.32299999999998</v>
      </c>
      <c r="GU34">
        <v>382.64600000000002</v>
      </c>
      <c r="GV34">
        <v>26.463999999999999</v>
      </c>
      <c r="GW34">
        <v>20.8124</v>
      </c>
      <c r="GX34">
        <v>30</v>
      </c>
      <c r="GY34">
        <v>20.825700000000001</v>
      </c>
      <c r="GZ34">
        <v>20.7988</v>
      </c>
      <c r="HA34">
        <v>20.725100000000001</v>
      </c>
      <c r="HB34">
        <v>20</v>
      </c>
      <c r="HC34">
        <v>-30</v>
      </c>
      <c r="HD34">
        <v>26.436900000000001</v>
      </c>
      <c r="HE34">
        <v>399.89600000000002</v>
      </c>
      <c r="HF34">
        <v>0</v>
      </c>
      <c r="HG34">
        <v>100.849</v>
      </c>
      <c r="HH34">
        <v>100.42700000000001</v>
      </c>
    </row>
    <row r="35" spans="1:216" x14ac:dyDescent="0.2">
      <c r="A35">
        <v>17</v>
      </c>
      <c r="B35">
        <v>1689473108</v>
      </c>
      <c r="C35">
        <v>976.90000009536698</v>
      </c>
      <c r="D35" t="s">
        <v>383</v>
      </c>
      <c r="E35" t="s">
        <v>384</v>
      </c>
      <c r="F35" t="s">
        <v>344</v>
      </c>
      <c r="G35" t="s">
        <v>345</v>
      </c>
      <c r="H35" t="s">
        <v>346</v>
      </c>
      <c r="I35" t="s">
        <v>347</v>
      </c>
      <c r="J35" t="s">
        <v>389</v>
      </c>
      <c r="K35" t="s">
        <v>390</v>
      </c>
      <c r="L35">
        <v>1689473108</v>
      </c>
      <c r="M35">
        <f t="shared" si="0"/>
        <v>9.4140516717300133E-4</v>
      </c>
      <c r="N35">
        <f t="shared" si="1"/>
        <v>0.94140516717300138</v>
      </c>
      <c r="O35">
        <f t="shared" si="2"/>
        <v>-0.92743128285961984</v>
      </c>
      <c r="P35">
        <f t="shared" si="3"/>
        <v>400.02699999999999</v>
      </c>
      <c r="Q35">
        <f t="shared" si="4"/>
        <v>410.51257341608778</v>
      </c>
      <c r="R35">
        <f t="shared" si="5"/>
        <v>41.183266034047222</v>
      </c>
      <c r="S35">
        <f t="shared" si="6"/>
        <v>40.131336842400799</v>
      </c>
      <c r="T35">
        <f t="shared" si="7"/>
        <v>8.4240093291747864E-2</v>
      </c>
      <c r="U35">
        <f t="shared" si="8"/>
        <v>3.5493531356095915</v>
      </c>
      <c r="V35">
        <f t="shared" si="9"/>
        <v>8.3144928879346242E-2</v>
      </c>
      <c r="W35">
        <f t="shared" si="10"/>
        <v>5.2062790454167299E-2</v>
      </c>
      <c r="X35">
        <f t="shared" si="11"/>
        <v>3.2835621877934509</v>
      </c>
      <c r="Y35">
        <f t="shared" si="12"/>
        <v>25.571918123443343</v>
      </c>
      <c r="Z35">
        <f t="shared" si="13"/>
        <v>24.985900000000001</v>
      </c>
      <c r="AA35">
        <f t="shared" si="14"/>
        <v>3.1770056417674941</v>
      </c>
      <c r="AB35">
        <f t="shared" si="15"/>
        <v>62.248454433004063</v>
      </c>
      <c r="AC35">
        <f t="shared" si="16"/>
        <v>2.07082782403976</v>
      </c>
      <c r="AD35">
        <f t="shared" si="17"/>
        <v>3.326713639562767</v>
      </c>
      <c r="AE35">
        <f t="shared" si="18"/>
        <v>1.1061778177277342</v>
      </c>
      <c r="AF35">
        <f t="shared" si="19"/>
        <v>-41.515967872329355</v>
      </c>
      <c r="AG35">
        <f t="shared" si="20"/>
        <v>148.20268647828931</v>
      </c>
      <c r="AH35">
        <f t="shared" si="21"/>
        <v>8.8653936152909818</v>
      </c>
      <c r="AI35">
        <f t="shared" si="22"/>
        <v>118.83567440904439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53268.113319932127</v>
      </c>
      <c r="AO35">
        <f t="shared" si="26"/>
        <v>19.851700000000001</v>
      </c>
      <c r="AP35">
        <f t="shared" si="27"/>
        <v>16.735133112846349</v>
      </c>
      <c r="AQ35">
        <f t="shared" si="28"/>
        <v>0.843007556675063</v>
      </c>
      <c r="AR35">
        <f t="shared" si="29"/>
        <v>0.16540458438287153</v>
      </c>
      <c r="AS35">
        <v>1689473108</v>
      </c>
      <c r="AT35">
        <v>400.02699999999999</v>
      </c>
      <c r="AU35">
        <v>399.68799999999999</v>
      </c>
      <c r="AV35">
        <v>20.6419</v>
      </c>
      <c r="AW35">
        <v>20.0745</v>
      </c>
      <c r="AX35">
        <v>402.39600000000002</v>
      </c>
      <c r="AY35">
        <v>20.292100000000001</v>
      </c>
      <c r="AZ35">
        <v>600.24099999999999</v>
      </c>
      <c r="BA35">
        <v>100.27500000000001</v>
      </c>
      <c r="BB35">
        <v>4.6570399999999998E-2</v>
      </c>
      <c r="BC35">
        <v>25.760400000000001</v>
      </c>
      <c r="BD35">
        <v>24.985900000000001</v>
      </c>
      <c r="BE35">
        <v>999.9</v>
      </c>
      <c r="BF35">
        <v>0</v>
      </c>
      <c r="BG35">
        <v>0</v>
      </c>
      <c r="BH35">
        <v>10005</v>
      </c>
      <c r="BI35">
        <v>0</v>
      </c>
      <c r="BJ35">
        <v>683.02599999999995</v>
      </c>
      <c r="BK35">
        <v>0.338806</v>
      </c>
      <c r="BL35">
        <v>408.459</v>
      </c>
      <c r="BM35">
        <v>407.87599999999998</v>
      </c>
      <c r="BN35">
        <v>0.56736399999999998</v>
      </c>
      <c r="BO35">
        <v>399.68799999999999</v>
      </c>
      <c r="BP35">
        <v>20.0745</v>
      </c>
      <c r="BQ35">
        <v>2.0698699999999999</v>
      </c>
      <c r="BR35">
        <v>2.0129800000000002</v>
      </c>
      <c r="BS35">
        <v>17.9892</v>
      </c>
      <c r="BT35">
        <v>17.546800000000001</v>
      </c>
      <c r="BU35">
        <v>19.851700000000001</v>
      </c>
      <c r="BV35">
        <v>0.89954299999999998</v>
      </c>
      <c r="BW35">
        <v>0.100457</v>
      </c>
      <c r="BX35">
        <v>0</v>
      </c>
      <c r="BY35">
        <v>2.5535999999999999</v>
      </c>
      <c r="BZ35">
        <v>0</v>
      </c>
      <c r="CA35">
        <v>1086.99</v>
      </c>
      <c r="CB35">
        <v>189.67099999999999</v>
      </c>
      <c r="CC35">
        <v>34.875</v>
      </c>
      <c r="CD35">
        <v>39.686999999999998</v>
      </c>
      <c r="CE35">
        <v>37.811999999999998</v>
      </c>
      <c r="CF35">
        <v>38.25</v>
      </c>
      <c r="CG35">
        <v>35.811999999999998</v>
      </c>
      <c r="CH35">
        <v>17.86</v>
      </c>
      <c r="CI35">
        <v>1.99</v>
      </c>
      <c r="CJ35">
        <v>0</v>
      </c>
      <c r="CK35">
        <v>1689473111.5999999</v>
      </c>
      <c r="CL35">
        <v>0</v>
      </c>
      <c r="CM35">
        <v>1689471982.0999999</v>
      </c>
      <c r="CN35" t="s">
        <v>348</v>
      </c>
      <c r="CO35">
        <v>1689471975.0999999</v>
      </c>
      <c r="CP35">
        <v>1689471982.0999999</v>
      </c>
      <c r="CQ35">
        <v>60</v>
      </c>
      <c r="CR35">
        <v>0.59199999999999997</v>
      </c>
      <c r="CS35">
        <v>7.2999999999999995E-2</v>
      </c>
      <c r="CT35">
        <v>-2.37</v>
      </c>
      <c r="CU35">
        <v>0.35</v>
      </c>
      <c r="CV35">
        <v>409</v>
      </c>
      <c r="CW35">
        <v>20</v>
      </c>
      <c r="CX35">
        <v>0.11</v>
      </c>
      <c r="CY35">
        <v>0.1</v>
      </c>
      <c r="CZ35">
        <v>-0.91694666543119596</v>
      </c>
      <c r="DA35">
        <v>0.126252393985502</v>
      </c>
      <c r="DB35">
        <v>7.7251031446457993E-2</v>
      </c>
      <c r="DC35">
        <v>1</v>
      </c>
      <c r="DD35">
        <v>399.66915</v>
      </c>
      <c r="DE35">
        <v>-0.25818045112799098</v>
      </c>
      <c r="DF35">
        <v>4.4896854010054298E-2</v>
      </c>
      <c r="DG35">
        <v>-1</v>
      </c>
      <c r="DH35">
        <v>20.03293</v>
      </c>
      <c r="DI35">
        <v>-2.84772818472314E-2</v>
      </c>
      <c r="DJ35">
        <v>0.14920109952678001</v>
      </c>
      <c r="DK35">
        <v>1</v>
      </c>
      <c r="DL35">
        <v>2</v>
      </c>
      <c r="DM35">
        <v>2</v>
      </c>
      <c r="DN35" t="s">
        <v>349</v>
      </c>
      <c r="DO35">
        <v>3.1601300000000001</v>
      </c>
      <c r="DP35">
        <v>2.7809400000000002</v>
      </c>
      <c r="DQ35">
        <v>9.5442600000000002E-2</v>
      </c>
      <c r="DR35">
        <v>9.5291799999999996E-2</v>
      </c>
      <c r="DS35">
        <v>0.107673</v>
      </c>
      <c r="DT35">
        <v>0.107011</v>
      </c>
      <c r="DU35">
        <v>28857.1</v>
      </c>
      <c r="DV35">
        <v>30299.1</v>
      </c>
      <c r="DW35">
        <v>29624.1</v>
      </c>
      <c r="DX35">
        <v>31207.9</v>
      </c>
      <c r="DY35">
        <v>34597.4</v>
      </c>
      <c r="DZ35">
        <v>36562.1</v>
      </c>
      <c r="EA35">
        <v>40649.9</v>
      </c>
      <c r="EB35">
        <v>43356.4</v>
      </c>
      <c r="EC35">
        <v>2.3041700000000001</v>
      </c>
      <c r="ED35">
        <v>1.8469</v>
      </c>
      <c r="EE35">
        <v>0.146925</v>
      </c>
      <c r="EF35">
        <v>0</v>
      </c>
      <c r="EG35">
        <v>22.5703</v>
      </c>
      <c r="EH35">
        <v>999.9</v>
      </c>
      <c r="EI35">
        <v>63.765000000000001</v>
      </c>
      <c r="EJ35">
        <v>28.428999999999998</v>
      </c>
      <c r="EK35">
        <v>24.737400000000001</v>
      </c>
      <c r="EL35">
        <v>61.238999999999997</v>
      </c>
      <c r="EM35">
        <v>23.052900000000001</v>
      </c>
      <c r="EN35">
        <v>1</v>
      </c>
      <c r="EO35">
        <v>-0.464619</v>
      </c>
      <c r="EP35">
        <v>-2.1461399999999999</v>
      </c>
      <c r="EQ35">
        <v>20.293299999999999</v>
      </c>
      <c r="ER35">
        <v>5.2418500000000003</v>
      </c>
      <c r="ES35">
        <v>11.8302</v>
      </c>
      <c r="ET35">
        <v>4.98285</v>
      </c>
      <c r="EU35">
        <v>3.2990300000000001</v>
      </c>
      <c r="EV35">
        <v>37.9</v>
      </c>
      <c r="EW35">
        <v>2414.3000000000002</v>
      </c>
      <c r="EX35">
        <v>5038</v>
      </c>
      <c r="EY35">
        <v>139.4</v>
      </c>
      <c r="EZ35">
        <v>1.87347</v>
      </c>
      <c r="FA35">
        <v>1.87913</v>
      </c>
      <c r="FB35">
        <v>1.8794900000000001</v>
      </c>
      <c r="FC35">
        <v>1.88019</v>
      </c>
      <c r="FD35">
        <v>1.87775</v>
      </c>
      <c r="FE35">
        <v>1.8766700000000001</v>
      </c>
      <c r="FF35">
        <v>1.8772899999999999</v>
      </c>
      <c r="FG35">
        <v>1.875</v>
      </c>
      <c r="FH35">
        <v>0</v>
      </c>
      <c r="FI35">
        <v>0</v>
      </c>
      <c r="FJ35">
        <v>0</v>
      </c>
      <c r="FK35">
        <v>0</v>
      </c>
      <c r="FL35" t="s">
        <v>350</v>
      </c>
      <c r="FM35" t="s">
        <v>351</v>
      </c>
      <c r="FN35" t="s">
        <v>352</v>
      </c>
      <c r="FO35" t="s">
        <v>352</v>
      </c>
      <c r="FP35" t="s">
        <v>352</v>
      </c>
      <c r="FQ35" t="s">
        <v>352</v>
      </c>
      <c r="FR35">
        <v>0</v>
      </c>
      <c r="FS35">
        <v>100</v>
      </c>
      <c r="FT35">
        <v>100</v>
      </c>
      <c r="FU35">
        <v>-2.3690000000000002</v>
      </c>
      <c r="FV35">
        <v>0.3498</v>
      </c>
      <c r="FW35">
        <v>-2.37037890028575</v>
      </c>
      <c r="FX35">
        <v>1.4527828764109799E-4</v>
      </c>
      <c r="FY35">
        <v>-4.3579519040863002E-7</v>
      </c>
      <c r="FZ35">
        <v>2.0799061152897499E-10</v>
      </c>
      <c r="GA35">
        <v>0.34973636363636701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18.899999999999999</v>
      </c>
      <c r="GJ35">
        <v>18.8</v>
      </c>
      <c r="GK35">
        <v>1.03149</v>
      </c>
      <c r="GL35">
        <v>2.5329600000000001</v>
      </c>
      <c r="GM35">
        <v>1.54541</v>
      </c>
      <c r="GN35">
        <v>2.2827099999999998</v>
      </c>
      <c r="GO35">
        <v>1.5979000000000001</v>
      </c>
      <c r="GP35">
        <v>2.4328599999999998</v>
      </c>
      <c r="GQ35">
        <v>31.237400000000001</v>
      </c>
      <c r="GR35">
        <v>15.4542</v>
      </c>
      <c r="GS35">
        <v>18</v>
      </c>
      <c r="GT35">
        <v>637.46400000000006</v>
      </c>
      <c r="GU35">
        <v>382.99799999999999</v>
      </c>
      <c r="GV35">
        <v>26.193100000000001</v>
      </c>
      <c r="GW35">
        <v>20.827000000000002</v>
      </c>
      <c r="GX35">
        <v>30.000399999999999</v>
      </c>
      <c r="GY35">
        <v>20.831</v>
      </c>
      <c r="GZ35">
        <v>20.804099999999998</v>
      </c>
      <c r="HA35">
        <v>20.718499999999999</v>
      </c>
      <c r="HB35">
        <v>20</v>
      </c>
      <c r="HC35">
        <v>-30</v>
      </c>
      <c r="HD35">
        <v>26.199100000000001</v>
      </c>
      <c r="HE35">
        <v>399.54300000000001</v>
      </c>
      <c r="HF35">
        <v>0</v>
      </c>
      <c r="HG35">
        <v>100.846</v>
      </c>
      <c r="HH35">
        <v>100.422</v>
      </c>
    </row>
    <row r="36" spans="1:216" x14ac:dyDescent="0.2">
      <c r="A36">
        <v>18</v>
      </c>
      <c r="B36">
        <v>1689473169</v>
      </c>
      <c r="C36">
        <v>1037.9000000953699</v>
      </c>
      <c r="D36" t="s">
        <v>385</v>
      </c>
      <c r="E36" t="s">
        <v>386</v>
      </c>
      <c r="F36" t="s">
        <v>344</v>
      </c>
      <c r="G36" t="s">
        <v>345</v>
      </c>
      <c r="H36" t="s">
        <v>346</v>
      </c>
      <c r="I36" t="s">
        <v>347</v>
      </c>
      <c r="J36" t="s">
        <v>389</v>
      </c>
      <c r="K36" t="s">
        <v>390</v>
      </c>
      <c r="L36">
        <v>1689473169</v>
      </c>
      <c r="M36">
        <f t="shared" si="0"/>
        <v>1.2246718785098203E-3</v>
      </c>
      <c r="N36">
        <f t="shared" si="1"/>
        <v>1.2246718785098203</v>
      </c>
      <c r="O36">
        <f t="shared" si="2"/>
        <v>-2.346794310763761</v>
      </c>
      <c r="P36">
        <f t="shared" si="3"/>
        <v>400.06</v>
      </c>
      <c r="Q36">
        <f t="shared" si="4"/>
        <v>427.88185260155166</v>
      </c>
      <c r="R36">
        <f t="shared" si="5"/>
        <v>42.925702978950113</v>
      </c>
      <c r="S36">
        <f t="shared" si="6"/>
        <v>40.134576003508002</v>
      </c>
      <c r="T36">
        <f t="shared" si="7"/>
        <v>0.10732351680756813</v>
      </c>
      <c r="U36">
        <f t="shared" si="8"/>
        <v>3.5543726310487926</v>
      </c>
      <c r="V36">
        <f t="shared" si="9"/>
        <v>0.10555518594443654</v>
      </c>
      <c r="W36">
        <f t="shared" si="10"/>
        <v>6.6128441737913796E-2</v>
      </c>
      <c r="X36">
        <f t="shared" si="11"/>
        <v>0</v>
      </c>
      <c r="Y36">
        <f t="shared" si="12"/>
        <v>25.419289274003923</v>
      </c>
      <c r="Z36">
        <f t="shared" si="13"/>
        <v>24.9177</v>
      </c>
      <c r="AA36">
        <f t="shared" si="14"/>
        <v>3.1641094288370182</v>
      </c>
      <c r="AB36">
        <f t="shared" si="15"/>
        <v>61.302774725553647</v>
      </c>
      <c r="AC36">
        <f t="shared" si="16"/>
        <v>2.0302942951092202</v>
      </c>
      <c r="AD36">
        <f t="shared" si="17"/>
        <v>3.3119125589317018</v>
      </c>
      <c r="AE36">
        <f t="shared" si="18"/>
        <v>1.133815133727798</v>
      </c>
      <c r="AF36">
        <f t="shared" si="19"/>
        <v>-54.008029842283079</v>
      </c>
      <c r="AG36">
        <f t="shared" si="20"/>
        <v>147.07091136631584</v>
      </c>
      <c r="AH36">
        <f t="shared" si="21"/>
        <v>8.7789352790751654</v>
      </c>
      <c r="AI36">
        <f t="shared" si="22"/>
        <v>101.84181680310792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53389.763396750655</v>
      </c>
      <c r="AO36">
        <f t="shared" si="26"/>
        <v>0</v>
      </c>
      <c r="AP36">
        <f t="shared" si="27"/>
        <v>0</v>
      </c>
      <c r="AQ36">
        <f t="shared" si="28"/>
        <v>0</v>
      </c>
      <c r="AR36">
        <f t="shared" si="29"/>
        <v>0</v>
      </c>
      <c r="AS36">
        <v>1689473169</v>
      </c>
      <c r="AT36">
        <v>400.06</v>
      </c>
      <c r="AU36">
        <v>398.91699999999997</v>
      </c>
      <c r="AV36">
        <v>20.2379</v>
      </c>
      <c r="AW36">
        <v>19.499300000000002</v>
      </c>
      <c r="AX36">
        <v>402.42899999999997</v>
      </c>
      <c r="AY36">
        <v>19.888100000000001</v>
      </c>
      <c r="AZ36">
        <v>600.10599999999999</v>
      </c>
      <c r="BA36">
        <v>100.27500000000001</v>
      </c>
      <c r="BB36">
        <v>4.6391799999999997E-2</v>
      </c>
      <c r="BC36">
        <v>25.685199999999998</v>
      </c>
      <c r="BD36">
        <v>24.9177</v>
      </c>
      <c r="BE36">
        <v>999.9</v>
      </c>
      <c r="BF36">
        <v>0</v>
      </c>
      <c r="BG36">
        <v>0</v>
      </c>
      <c r="BH36">
        <v>10026.200000000001</v>
      </c>
      <c r="BI36">
        <v>0</v>
      </c>
      <c r="BJ36">
        <v>675.92499999999995</v>
      </c>
      <c r="BK36">
        <v>1.14297</v>
      </c>
      <c r="BL36">
        <v>408.32400000000001</v>
      </c>
      <c r="BM36">
        <v>406.85</v>
      </c>
      <c r="BN36">
        <v>0.73857700000000004</v>
      </c>
      <c r="BO36">
        <v>398.91699999999997</v>
      </c>
      <c r="BP36">
        <v>19.499300000000002</v>
      </c>
      <c r="BQ36">
        <v>2.0293399999999999</v>
      </c>
      <c r="BR36">
        <v>1.9552799999999999</v>
      </c>
      <c r="BS36">
        <v>17.6752</v>
      </c>
      <c r="BT36">
        <v>17.0868</v>
      </c>
      <c r="BU36">
        <v>0</v>
      </c>
      <c r="BV36">
        <v>0</v>
      </c>
      <c r="BW36">
        <v>0</v>
      </c>
      <c r="BX36">
        <v>0</v>
      </c>
      <c r="BY36">
        <v>3.02</v>
      </c>
      <c r="BZ36">
        <v>0</v>
      </c>
      <c r="CA36">
        <v>918.73</v>
      </c>
      <c r="CB36">
        <v>-3.49</v>
      </c>
      <c r="CC36">
        <v>34.561999999999998</v>
      </c>
      <c r="CD36">
        <v>39.5</v>
      </c>
      <c r="CE36">
        <v>37.5</v>
      </c>
      <c r="CF36">
        <v>38.061999999999998</v>
      </c>
      <c r="CG36">
        <v>35.561999999999998</v>
      </c>
      <c r="CH36">
        <v>0</v>
      </c>
      <c r="CI36">
        <v>0</v>
      </c>
      <c r="CJ36">
        <v>0</v>
      </c>
      <c r="CK36">
        <v>1689473172.9000001</v>
      </c>
      <c r="CL36">
        <v>0</v>
      </c>
      <c r="CM36">
        <v>1689471982.0999999</v>
      </c>
      <c r="CN36" t="s">
        <v>348</v>
      </c>
      <c r="CO36">
        <v>1689471975.0999999</v>
      </c>
      <c r="CP36">
        <v>1689471982.0999999</v>
      </c>
      <c r="CQ36">
        <v>60</v>
      </c>
      <c r="CR36">
        <v>0.59199999999999997</v>
      </c>
      <c r="CS36">
        <v>7.2999999999999995E-2</v>
      </c>
      <c r="CT36">
        <v>-2.37</v>
      </c>
      <c r="CU36">
        <v>0.35</v>
      </c>
      <c r="CV36">
        <v>409</v>
      </c>
      <c r="CW36">
        <v>20</v>
      </c>
      <c r="CX36">
        <v>0.11</v>
      </c>
      <c r="CY36">
        <v>0.1</v>
      </c>
      <c r="CZ36">
        <v>-2.0925720779216301</v>
      </c>
      <c r="DA36">
        <v>-0.41905505958109401</v>
      </c>
      <c r="DB36">
        <v>9.9183544996603007E-2</v>
      </c>
      <c r="DC36">
        <v>1</v>
      </c>
      <c r="DD36">
        <v>399.02733333333299</v>
      </c>
      <c r="DE36">
        <v>-0.48545454545475297</v>
      </c>
      <c r="DF36">
        <v>6.2182782284960297E-2</v>
      </c>
      <c r="DG36">
        <v>-1</v>
      </c>
      <c r="DH36">
        <v>0</v>
      </c>
      <c r="DI36">
        <v>0</v>
      </c>
      <c r="DJ36">
        <v>0</v>
      </c>
      <c r="DK36">
        <v>1</v>
      </c>
      <c r="DL36">
        <v>2</v>
      </c>
      <c r="DM36">
        <v>2</v>
      </c>
      <c r="DN36" t="s">
        <v>349</v>
      </c>
      <c r="DO36">
        <v>3.15984</v>
      </c>
      <c r="DP36">
        <v>2.7809400000000002</v>
      </c>
      <c r="DQ36">
        <v>9.5444600000000004E-2</v>
      </c>
      <c r="DR36">
        <v>9.5147399999999993E-2</v>
      </c>
      <c r="DS36">
        <v>0.106117</v>
      </c>
      <c r="DT36">
        <v>0.10481500000000001</v>
      </c>
      <c r="DU36">
        <v>28857.7</v>
      </c>
      <c r="DV36">
        <v>30309.599999999999</v>
      </c>
      <c r="DW36">
        <v>29624.7</v>
      </c>
      <c r="DX36">
        <v>31213.7</v>
      </c>
      <c r="DY36">
        <v>34660.6</v>
      </c>
      <c r="DZ36">
        <v>36657.4</v>
      </c>
      <c r="EA36">
        <v>40650.800000000003</v>
      </c>
      <c r="EB36">
        <v>43360.6</v>
      </c>
      <c r="EC36">
        <v>2.3045</v>
      </c>
      <c r="ED36">
        <v>1.845</v>
      </c>
      <c r="EE36">
        <v>0.14819199999999999</v>
      </c>
      <c r="EF36">
        <v>0</v>
      </c>
      <c r="EG36">
        <v>22.481000000000002</v>
      </c>
      <c r="EH36">
        <v>999.9</v>
      </c>
      <c r="EI36">
        <v>63.692</v>
      </c>
      <c r="EJ36">
        <v>28.439</v>
      </c>
      <c r="EK36">
        <v>24.7257</v>
      </c>
      <c r="EL36">
        <v>60.808999999999997</v>
      </c>
      <c r="EM36">
        <v>23.9864</v>
      </c>
      <c r="EN36">
        <v>1</v>
      </c>
      <c r="EO36">
        <v>-0.46379599999999999</v>
      </c>
      <c r="EP36">
        <v>-2.6486299999999998</v>
      </c>
      <c r="EQ36">
        <v>20.286999999999999</v>
      </c>
      <c r="ER36">
        <v>5.2415500000000002</v>
      </c>
      <c r="ES36">
        <v>11.8302</v>
      </c>
      <c r="ET36">
        <v>4.9827000000000004</v>
      </c>
      <c r="EU36">
        <v>3.29915</v>
      </c>
      <c r="EV36">
        <v>37.9</v>
      </c>
      <c r="EW36">
        <v>2415.5</v>
      </c>
      <c r="EX36">
        <v>5042.8</v>
      </c>
      <c r="EY36">
        <v>139.4</v>
      </c>
      <c r="EZ36">
        <v>1.87347</v>
      </c>
      <c r="FA36">
        <v>1.87913</v>
      </c>
      <c r="FB36">
        <v>1.8795599999999999</v>
      </c>
      <c r="FC36">
        <v>1.8801699999999999</v>
      </c>
      <c r="FD36">
        <v>1.87775</v>
      </c>
      <c r="FE36">
        <v>1.8766799999999999</v>
      </c>
      <c r="FF36">
        <v>1.8772899999999999</v>
      </c>
      <c r="FG36">
        <v>1.87503</v>
      </c>
      <c r="FH36">
        <v>0</v>
      </c>
      <c r="FI36">
        <v>0</v>
      </c>
      <c r="FJ36">
        <v>0</v>
      </c>
      <c r="FK36">
        <v>0</v>
      </c>
      <c r="FL36" t="s">
        <v>350</v>
      </c>
      <c r="FM36" t="s">
        <v>351</v>
      </c>
      <c r="FN36" t="s">
        <v>352</v>
      </c>
      <c r="FO36" t="s">
        <v>352</v>
      </c>
      <c r="FP36" t="s">
        <v>352</v>
      </c>
      <c r="FQ36" t="s">
        <v>352</v>
      </c>
      <c r="FR36">
        <v>0</v>
      </c>
      <c r="FS36">
        <v>100</v>
      </c>
      <c r="FT36">
        <v>100</v>
      </c>
      <c r="FU36">
        <v>-2.3690000000000002</v>
      </c>
      <c r="FV36">
        <v>0.3498</v>
      </c>
      <c r="FW36">
        <v>-2.37037890028575</v>
      </c>
      <c r="FX36">
        <v>1.4527828764109799E-4</v>
      </c>
      <c r="FY36">
        <v>-4.3579519040863002E-7</v>
      </c>
      <c r="FZ36">
        <v>2.0799061152897499E-10</v>
      </c>
      <c r="GA36">
        <v>0.34973636363636701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19.899999999999999</v>
      </c>
      <c r="GJ36">
        <v>19.8</v>
      </c>
      <c r="GK36">
        <v>1.03149</v>
      </c>
      <c r="GL36">
        <v>2.5451700000000002</v>
      </c>
      <c r="GM36">
        <v>1.54541</v>
      </c>
      <c r="GN36">
        <v>2.2814899999999998</v>
      </c>
      <c r="GO36">
        <v>1.5979000000000001</v>
      </c>
      <c r="GP36">
        <v>2.34863</v>
      </c>
      <c r="GQ36">
        <v>31.237400000000001</v>
      </c>
      <c r="GR36">
        <v>15.4367</v>
      </c>
      <c r="GS36">
        <v>18</v>
      </c>
      <c r="GT36">
        <v>637.67700000000002</v>
      </c>
      <c r="GU36">
        <v>381.93099999999998</v>
      </c>
      <c r="GV36">
        <v>26.723199999999999</v>
      </c>
      <c r="GW36">
        <v>20.834</v>
      </c>
      <c r="GX36">
        <v>30.0002</v>
      </c>
      <c r="GY36">
        <v>20.8293</v>
      </c>
      <c r="GZ36">
        <v>20.7988</v>
      </c>
      <c r="HA36">
        <v>20.687799999999999</v>
      </c>
      <c r="HB36">
        <v>20</v>
      </c>
      <c r="HC36">
        <v>-30</v>
      </c>
      <c r="HD36">
        <v>26.7423</v>
      </c>
      <c r="HE36">
        <v>398.863</v>
      </c>
      <c r="HF36">
        <v>0</v>
      </c>
      <c r="HG36">
        <v>100.848</v>
      </c>
      <c r="HH36">
        <v>100.435</v>
      </c>
    </row>
    <row r="37" spans="1:216" x14ac:dyDescent="0.2">
      <c r="A37">
        <v>19</v>
      </c>
      <c r="B37">
        <v>1689473230</v>
      </c>
      <c r="C37">
        <v>1098.9000000953699</v>
      </c>
      <c r="D37" t="s">
        <v>387</v>
      </c>
      <c r="E37" t="s">
        <v>388</v>
      </c>
      <c r="F37" t="s">
        <v>344</v>
      </c>
      <c r="G37" t="s">
        <v>345</v>
      </c>
      <c r="H37" t="s">
        <v>346</v>
      </c>
      <c r="I37" t="s">
        <v>347</v>
      </c>
      <c r="J37" t="s">
        <v>389</v>
      </c>
      <c r="K37" t="s">
        <v>390</v>
      </c>
      <c r="L37">
        <v>1689473230</v>
      </c>
      <c r="M37">
        <f t="shared" si="0"/>
        <v>6.0449271191449327E-4</v>
      </c>
      <c r="N37">
        <f t="shared" si="1"/>
        <v>0.60449271191449327</v>
      </c>
      <c r="O37">
        <f t="shared" si="2"/>
        <v>6.4515654640160154</v>
      </c>
      <c r="P37">
        <f t="shared" si="3"/>
        <v>399.541</v>
      </c>
      <c r="Q37">
        <f t="shared" si="4"/>
        <v>186.17432235021229</v>
      </c>
      <c r="R37">
        <f t="shared" si="5"/>
        <v>18.678021998002542</v>
      </c>
      <c r="S37">
        <f t="shared" si="6"/>
        <v>40.084129180102401</v>
      </c>
      <c r="T37">
        <f t="shared" si="7"/>
        <v>5.003990323877585E-2</v>
      </c>
      <c r="U37">
        <f t="shared" si="8"/>
        <v>3.5490924867688602</v>
      </c>
      <c r="V37">
        <f t="shared" si="9"/>
        <v>4.9651228688645861E-2</v>
      </c>
      <c r="W37">
        <f t="shared" si="10"/>
        <v>3.1066686976795072E-2</v>
      </c>
      <c r="X37">
        <f t="shared" si="11"/>
        <v>297.68342699999999</v>
      </c>
      <c r="Y37">
        <f t="shared" si="12"/>
        <v>25.958382926816839</v>
      </c>
      <c r="Z37">
        <f t="shared" si="13"/>
        <v>24.906600000000001</v>
      </c>
      <c r="AA37">
        <f t="shared" si="14"/>
        <v>3.1620148197747842</v>
      </c>
      <c r="AB37">
        <f t="shared" si="15"/>
        <v>63.431498165491881</v>
      </c>
      <c r="AC37">
        <f t="shared" si="16"/>
        <v>1.9718264211795198</v>
      </c>
      <c r="AD37">
        <f t="shared" si="17"/>
        <v>3.10859191128523</v>
      </c>
      <c r="AE37">
        <f t="shared" si="18"/>
        <v>1.1901883985952644</v>
      </c>
      <c r="AF37">
        <f t="shared" si="19"/>
        <v>-26.658128595429154</v>
      </c>
      <c r="AG37">
        <f t="shared" si="20"/>
        <v>-54.5889237340485</v>
      </c>
      <c r="AH37">
        <f t="shared" si="21"/>
        <v>-3.2457485625790872</v>
      </c>
      <c r="AI37">
        <f t="shared" si="22"/>
        <v>213.19062610794325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53466.371434197776</v>
      </c>
      <c r="AO37">
        <f t="shared" si="26"/>
        <v>1799.88</v>
      </c>
      <c r="AP37">
        <f t="shared" si="27"/>
        <v>1517.2995000000001</v>
      </c>
      <c r="AQ37">
        <f t="shared" si="28"/>
        <v>0.84300036669111278</v>
      </c>
      <c r="AR37">
        <f t="shared" si="29"/>
        <v>0.16539070771384759</v>
      </c>
      <c r="AS37">
        <v>1689473230</v>
      </c>
      <c r="AT37">
        <v>399.541</v>
      </c>
      <c r="AU37">
        <v>403.66</v>
      </c>
      <c r="AV37">
        <v>19.654299999999999</v>
      </c>
      <c r="AW37">
        <v>19.2896</v>
      </c>
      <c r="AX37">
        <v>401.91</v>
      </c>
      <c r="AY37">
        <v>19.304500000000001</v>
      </c>
      <c r="AZ37">
        <v>600.24900000000002</v>
      </c>
      <c r="BA37">
        <v>100.276</v>
      </c>
      <c r="BB37">
        <v>4.9446400000000001E-2</v>
      </c>
      <c r="BC37">
        <v>24.621300000000002</v>
      </c>
      <c r="BD37">
        <v>24.906600000000001</v>
      </c>
      <c r="BE37">
        <v>999.9</v>
      </c>
      <c r="BF37">
        <v>0</v>
      </c>
      <c r="BG37">
        <v>0</v>
      </c>
      <c r="BH37">
        <v>10003.799999999999</v>
      </c>
      <c r="BI37">
        <v>0</v>
      </c>
      <c r="BJ37">
        <v>606.38499999999999</v>
      </c>
      <c r="BK37">
        <v>-4.1190199999999999</v>
      </c>
      <c r="BL37">
        <v>407.55200000000002</v>
      </c>
      <c r="BM37">
        <v>411.6</v>
      </c>
      <c r="BN37">
        <v>0.364672</v>
      </c>
      <c r="BO37">
        <v>403.66</v>
      </c>
      <c r="BP37">
        <v>19.2896</v>
      </c>
      <c r="BQ37">
        <v>1.97085</v>
      </c>
      <c r="BR37">
        <v>1.93428</v>
      </c>
      <c r="BS37">
        <v>17.212</v>
      </c>
      <c r="BT37">
        <v>16.916399999999999</v>
      </c>
      <c r="BU37">
        <v>1799.88</v>
      </c>
      <c r="BV37">
        <v>0.89998999999999996</v>
      </c>
      <c r="BW37">
        <v>0.10001</v>
      </c>
      <c r="BX37">
        <v>0</v>
      </c>
      <c r="BY37">
        <v>2.5964999999999998</v>
      </c>
      <c r="BZ37">
        <v>0</v>
      </c>
      <c r="CA37">
        <v>11329.8</v>
      </c>
      <c r="CB37">
        <v>17198.5</v>
      </c>
      <c r="CC37">
        <v>35.561999999999998</v>
      </c>
      <c r="CD37">
        <v>39.311999999999998</v>
      </c>
      <c r="CE37">
        <v>37.5</v>
      </c>
      <c r="CF37">
        <v>38</v>
      </c>
      <c r="CG37">
        <v>35.875</v>
      </c>
      <c r="CH37">
        <v>1619.87</v>
      </c>
      <c r="CI37">
        <v>180.01</v>
      </c>
      <c r="CJ37">
        <v>0</v>
      </c>
      <c r="CK37">
        <v>1689473233.5</v>
      </c>
      <c r="CL37">
        <v>0</v>
      </c>
      <c r="CM37">
        <v>1689471982.0999999</v>
      </c>
      <c r="CN37" t="s">
        <v>348</v>
      </c>
      <c r="CO37">
        <v>1689471975.0999999</v>
      </c>
      <c r="CP37">
        <v>1689471982.0999999</v>
      </c>
      <c r="CQ37">
        <v>60</v>
      </c>
      <c r="CR37">
        <v>0.59199999999999997</v>
      </c>
      <c r="CS37">
        <v>7.2999999999999995E-2</v>
      </c>
      <c r="CT37">
        <v>-2.37</v>
      </c>
      <c r="CU37">
        <v>0.35</v>
      </c>
      <c r="CV37">
        <v>409</v>
      </c>
      <c r="CW37">
        <v>20</v>
      </c>
      <c r="CX37">
        <v>0.11</v>
      </c>
      <c r="CY37">
        <v>0.1</v>
      </c>
      <c r="CZ37">
        <v>5.7766569717222502</v>
      </c>
      <c r="DA37">
        <v>1.1935141744695601</v>
      </c>
      <c r="DB37">
        <v>0.13684561529862399</v>
      </c>
      <c r="DC37">
        <v>1</v>
      </c>
      <c r="DD37">
        <v>403.32280952381001</v>
      </c>
      <c r="DE37">
        <v>2.2648051948050898</v>
      </c>
      <c r="DF37">
        <v>0.23321860153035201</v>
      </c>
      <c r="DG37">
        <v>-1</v>
      </c>
      <c r="DH37">
        <v>1800.00047619048</v>
      </c>
      <c r="DI37">
        <v>9.5899765013164703E-2</v>
      </c>
      <c r="DJ37">
        <v>9.8002730305790597E-2</v>
      </c>
      <c r="DK37">
        <v>1</v>
      </c>
      <c r="DL37">
        <v>2</v>
      </c>
      <c r="DM37">
        <v>2</v>
      </c>
      <c r="DN37" t="s">
        <v>349</v>
      </c>
      <c r="DO37">
        <v>3.1601699999999999</v>
      </c>
      <c r="DP37">
        <v>2.7837900000000002</v>
      </c>
      <c r="DQ37">
        <v>9.5350799999999999E-2</v>
      </c>
      <c r="DR37">
        <v>9.6008399999999994E-2</v>
      </c>
      <c r="DS37">
        <v>0.103853</v>
      </c>
      <c r="DT37">
        <v>0.10401299999999999</v>
      </c>
      <c r="DU37">
        <v>28859.8</v>
      </c>
      <c r="DV37">
        <v>30281.3</v>
      </c>
      <c r="DW37">
        <v>29623.9</v>
      </c>
      <c r="DX37">
        <v>31214.3</v>
      </c>
      <c r="DY37">
        <v>34749.599999999999</v>
      </c>
      <c r="DZ37">
        <v>36690.800000000003</v>
      </c>
      <c r="EA37">
        <v>40648.699999999997</v>
      </c>
      <c r="EB37">
        <v>43360.4</v>
      </c>
      <c r="EC37">
        <v>2.3035199999999998</v>
      </c>
      <c r="ED37">
        <v>1.8434299999999999</v>
      </c>
      <c r="EE37">
        <v>0.16514200000000001</v>
      </c>
      <c r="EF37">
        <v>0</v>
      </c>
      <c r="EG37">
        <v>22.1905</v>
      </c>
      <c r="EH37">
        <v>999.9</v>
      </c>
      <c r="EI37">
        <v>63.625</v>
      </c>
      <c r="EJ37">
        <v>28.45</v>
      </c>
      <c r="EK37">
        <v>24.7193</v>
      </c>
      <c r="EL37">
        <v>62.418999999999997</v>
      </c>
      <c r="EM37">
        <v>23.429500000000001</v>
      </c>
      <c r="EN37">
        <v>1</v>
      </c>
      <c r="EO37">
        <v>-0.44436500000000001</v>
      </c>
      <c r="EP37">
        <v>8.59117</v>
      </c>
      <c r="EQ37">
        <v>20.061</v>
      </c>
      <c r="ER37">
        <v>5.24559</v>
      </c>
      <c r="ES37">
        <v>11.8302</v>
      </c>
      <c r="ET37">
        <v>4.9832000000000001</v>
      </c>
      <c r="EU37">
        <v>3.2990300000000001</v>
      </c>
      <c r="EV37">
        <v>38</v>
      </c>
      <c r="EW37">
        <v>2416.9</v>
      </c>
      <c r="EX37">
        <v>5048.6000000000004</v>
      </c>
      <c r="EY37">
        <v>139.4</v>
      </c>
      <c r="EZ37">
        <v>1.8732899999999999</v>
      </c>
      <c r="FA37">
        <v>1.87897</v>
      </c>
      <c r="FB37">
        <v>1.8792800000000001</v>
      </c>
      <c r="FC37">
        <v>1.8799399999999999</v>
      </c>
      <c r="FD37">
        <v>1.87758</v>
      </c>
      <c r="FE37">
        <v>1.8764400000000001</v>
      </c>
      <c r="FF37">
        <v>1.8771199999999999</v>
      </c>
      <c r="FG37">
        <v>1.8748499999999999</v>
      </c>
      <c r="FH37">
        <v>0</v>
      </c>
      <c r="FI37">
        <v>0</v>
      </c>
      <c r="FJ37">
        <v>0</v>
      </c>
      <c r="FK37">
        <v>0</v>
      </c>
      <c r="FL37" t="s">
        <v>350</v>
      </c>
      <c r="FM37" t="s">
        <v>351</v>
      </c>
      <c r="FN37" t="s">
        <v>352</v>
      </c>
      <c r="FO37" t="s">
        <v>352</v>
      </c>
      <c r="FP37" t="s">
        <v>352</v>
      </c>
      <c r="FQ37" t="s">
        <v>352</v>
      </c>
      <c r="FR37">
        <v>0</v>
      </c>
      <c r="FS37">
        <v>100</v>
      </c>
      <c r="FT37">
        <v>100</v>
      </c>
      <c r="FU37">
        <v>-2.3690000000000002</v>
      </c>
      <c r="FV37">
        <v>0.3498</v>
      </c>
      <c r="FW37">
        <v>-2.37037890028575</v>
      </c>
      <c r="FX37">
        <v>1.4527828764109799E-4</v>
      </c>
      <c r="FY37">
        <v>-4.3579519040863002E-7</v>
      </c>
      <c r="FZ37">
        <v>2.0799061152897499E-10</v>
      </c>
      <c r="GA37">
        <v>0.34973636363636701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20.9</v>
      </c>
      <c r="GJ37">
        <v>20.8</v>
      </c>
      <c r="GK37">
        <v>1.0412600000000001</v>
      </c>
      <c r="GL37">
        <v>2.5366200000000001</v>
      </c>
      <c r="GM37">
        <v>1.54541</v>
      </c>
      <c r="GN37">
        <v>2.2827099999999998</v>
      </c>
      <c r="GO37">
        <v>1.5979000000000001</v>
      </c>
      <c r="GP37">
        <v>2.47803</v>
      </c>
      <c r="GQ37">
        <v>31.237400000000001</v>
      </c>
      <c r="GR37">
        <v>15.235300000000001</v>
      </c>
      <c r="GS37">
        <v>18</v>
      </c>
      <c r="GT37">
        <v>636.77</v>
      </c>
      <c r="GU37">
        <v>380.95</v>
      </c>
      <c r="GV37">
        <v>18.514700000000001</v>
      </c>
      <c r="GW37">
        <v>20.8279</v>
      </c>
      <c r="GX37">
        <v>29.998899999999999</v>
      </c>
      <c r="GY37">
        <v>20.813300000000002</v>
      </c>
      <c r="GZ37">
        <v>20.782</v>
      </c>
      <c r="HA37">
        <v>20.895800000000001</v>
      </c>
      <c r="HB37">
        <v>20</v>
      </c>
      <c r="HC37">
        <v>-30</v>
      </c>
      <c r="HD37">
        <v>18.779299999999999</v>
      </c>
      <c r="HE37">
        <v>403.78899999999999</v>
      </c>
      <c r="HF37">
        <v>0</v>
      </c>
      <c r="HG37">
        <v>100.84399999999999</v>
      </c>
      <c r="HH37">
        <v>100.43600000000001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2023-07-15T18:18:24Z</dcterms:created>
  <dcterms:modified xsi:type="dcterms:W3CDTF">2023-07-21T06:02:52Z</dcterms:modified>
</cp:coreProperties>
</file>