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2FBF6669-02EC-5E4E-81E6-40E36FC04543}" xr6:coauthVersionLast="47" xr6:coauthVersionMax="47" xr10:uidLastSave="{00000000-0000-0000-0000-000000000000}"/>
  <bookViews>
    <workbookView xWindow="240" yWindow="760" windowWidth="20140" windowHeight="146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/>
  <c r="U38" i="1"/>
  <c r="AR37" i="1"/>
  <c r="AQ37" i="1"/>
  <c r="AO37" i="1"/>
  <c r="AP37" i="1" s="1"/>
  <c r="AN37" i="1"/>
  <c r="AL37" i="1"/>
  <c r="AD37" i="1"/>
  <c r="AC37" i="1"/>
  <c r="AB37" i="1"/>
  <c r="U37" i="1"/>
  <c r="AR36" i="1"/>
  <c r="AQ36" i="1"/>
  <c r="AP36" i="1" s="1"/>
  <c r="AO36" i="1"/>
  <c r="AN36" i="1"/>
  <c r="AL36" i="1"/>
  <c r="N36" i="1" s="1"/>
  <c r="M36" i="1" s="1"/>
  <c r="AF36" i="1"/>
  <c r="AD36" i="1"/>
  <c r="AC36" i="1"/>
  <c r="AB36" i="1"/>
  <c r="X36" i="1"/>
  <c r="Y36" i="1" s="1"/>
  <c r="Z36" i="1" s="1"/>
  <c r="U36" i="1"/>
  <c r="S36" i="1"/>
  <c r="P36" i="1"/>
  <c r="AR35" i="1"/>
  <c r="AQ35" i="1"/>
  <c r="AO35" i="1"/>
  <c r="AP35" i="1" s="1"/>
  <c r="AN35" i="1"/>
  <c r="AL35" i="1" s="1"/>
  <c r="AD35" i="1"/>
  <c r="AC35" i="1"/>
  <c r="X35" i="1"/>
  <c r="U35" i="1"/>
  <c r="AR34" i="1"/>
  <c r="AQ34" i="1"/>
  <c r="AO34" i="1"/>
  <c r="AN34" i="1"/>
  <c r="AL34" i="1"/>
  <c r="O34" i="1" s="1"/>
  <c r="AD34" i="1"/>
  <c r="AC34" i="1"/>
  <c r="AB34" i="1" s="1"/>
  <c r="U34" i="1"/>
  <c r="AR33" i="1"/>
  <c r="AQ33" i="1"/>
  <c r="AO33" i="1"/>
  <c r="AP33" i="1" s="1"/>
  <c r="AN33" i="1"/>
  <c r="AM33" i="1"/>
  <c r="AL33" i="1"/>
  <c r="AD33" i="1"/>
  <c r="AC33" i="1"/>
  <c r="AB33" i="1" s="1"/>
  <c r="U33" i="1"/>
  <c r="S33" i="1"/>
  <c r="AR32" i="1"/>
  <c r="AQ32" i="1"/>
  <c r="AP32" i="1" s="1"/>
  <c r="AO32" i="1"/>
  <c r="AN32" i="1"/>
  <c r="AL32" i="1"/>
  <c r="N32" i="1" s="1"/>
  <c r="M32" i="1" s="1"/>
  <c r="AD32" i="1"/>
  <c r="AC32" i="1"/>
  <c r="AB32" i="1"/>
  <c r="X32" i="1"/>
  <c r="Y32" i="1" s="1"/>
  <c r="Z32" i="1" s="1"/>
  <c r="U32" i="1"/>
  <c r="S32" i="1"/>
  <c r="P32" i="1"/>
  <c r="AR31" i="1"/>
  <c r="AQ31" i="1"/>
  <c r="AO31" i="1"/>
  <c r="AP31" i="1" s="1"/>
  <c r="AN31" i="1"/>
  <c r="AL31" i="1" s="1"/>
  <c r="AF31" i="1"/>
  <c r="AD31" i="1"/>
  <c r="AC31" i="1"/>
  <c r="X31" i="1"/>
  <c r="U31" i="1"/>
  <c r="P31" i="1"/>
  <c r="N31" i="1"/>
  <c r="M31" i="1" s="1"/>
  <c r="AR30" i="1"/>
  <c r="AQ30" i="1"/>
  <c r="AO30" i="1"/>
  <c r="AP30" i="1" s="1"/>
  <c r="AN30" i="1"/>
  <c r="AL30" i="1" s="1"/>
  <c r="AD30" i="1"/>
  <c r="AC30" i="1"/>
  <c r="AB30" i="1" s="1"/>
  <c r="X30" i="1"/>
  <c r="U30" i="1"/>
  <c r="AR29" i="1"/>
  <c r="AQ29" i="1"/>
  <c r="AO29" i="1"/>
  <c r="AP29" i="1" s="1"/>
  <c r="AN29" i="1"/>
  <c r="AL29" i="1"/>
  <c r="AD29" i="1"/>
  <c r="AC29" i="1"/>
  <c r="AB29" i="1" s="1"/>
  <c r="U29" i="1"/>
  <c r="S29" i="1"/>
  <c r="N29" i="1"/>
  <c r="M29" i="1" s="1"/>
  <c r="AR28" i="1"/>
  <c r="AQ28" i="1"/>
  <c r="AP28" i="1" s="1"/>
  <c r="AO28" i="1"/>
  <c r="AN28" i="1"/>
  <c r="AL28" i="1"/>
  <c r="P28" i="1" s="1"/>
  <c r="AD28" i="1"/>
  <c r="AC28" i="1"/>
  <c r="AB28" i="1"/>
  <c r="X28" i="1"/>
  <c r="U28" i="1"/>
  <c r="AR27" i="1"/>
  <c r="AQ27" i="1"/>
  <c r="AP27" i="1"/>
  <c r="AO27" i="1"/>
  <c r="AN27" i="1"/>
  <c r="AL27" i="1" s="1"/>
  <c r="AD27" i="1"/>
  <c r="AC27" i="1"/>
  <c r="AB27" i="1" s="1"/>
  <c r="X27" i="1"/>
  <c r="U27" i="1"/>
  <c r="O27" i="1"/>
  <c r="N27" i="1"/>
  <c r="M27" i="1" s="1"/>
  <c r="AF27" i="1" s="1"/>
  <c r="AR26" i="1"/>
  <c r="AQ26" i="1"/>
  <c r="AO26" i="1"/>
  <c r="AP26" i="1" s="1"/>
  <c r="AN26" i="1"/>
  <c r="AL26" i="1" s="1"/>
  <c r="AD26" i="1"/>
  <c r="AB26" i="1" s="1"/>
  <c r="AC26" i="1"/>
  <c r="X26" i="1"/>
  <c r="U26" i="1"/>
  <c r="AR25" i="1"/>
  <c r="AQ25" i="1"/>
  <c r="AO25" i="1"/>
  <c r="AP25" i="1" s="1"/>
  <c r="AN25" i="1"/>
  <c r="AL25" i="1" s="1"/>
  <c r="AD25" i="1"/>
  <c r="AC25" i="1"/>
  <c r="AB25" i="1"/>
  <c r="U25" i="1"/>
  <c r="AR24" i="1"/>
  <c r="AQ24" i="1"/>
  <c r="AO24" i="1"/>
  <c r="AP24" i="1" s="1"/>
  <c r="AN24" i="1"/>
  <c r="AL24" i="1"/>
  <c r="AD24" i="1"/>
  <c r="AC24" i="1"/>
  <c r="AB24" i="1"/>
  <c r="X24" i="1"/>
  <c r="U24" i="1"/>
  <c r="S24" i="1"/>
  <c r="AR23" i="1"/>
  <c r="AQ23" i="1"/>
  <c r="AO23" i="1"/>
  <c r="X23" i="1" s="1"/>
  <c r="AN23" i="1"/>
  <c r="AL23" i="1" s="1"/>
  <c r="S23" i="1" s="1"/>
  <c r="AD23" i="1"/>
  <c r="AC23" i="1"/>
  <c r="AB23" i="1" s="1"/>
  <c r="U23" i="1"/>
  <c r="P23" i="1"/>
  <c r="AR22" i="1"/>
  <c r="AQ22" i="1"/>
  <c r="AO22" i="1"/>
  <c r="X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 s="1"/>
  <c r="AD21" i="1"/>
  <c r="AC21" i="1"/>
  <c r="AB21" i="1"/>
  <c r="U21" i="1"/>
  <c r="AR20" i="1"/>
  <c r="AQ20" i="1"/>
  <c r="AO20" i="1"/>
  <c r="X20" i="1" s="1"/>
  <c r="AN20" i="1"/>
  <c r="AL20" i="1"/>
  <c r="AD20" i="1"/>
  <c r="AC20" i="1"/>
  <c r="AB20" i="1"/>
  <c r="U20" i="1"/>
  <c r="S20" i="1"/>
  <c r="AR19" i="1"/>
  <c r="AQ19" i="1"/>
  <c r="AP19" i="1"/>
  <c r="AO19" i="1"/>
  <c r="X19" i="1" s="1"/>
  <c r="AN19" i="1"/>
  <c r="AL19" i="1" s="1"/>
  <c r="S19" i="1" s="1"/>
  <c r="AM19" i="1"/>
  <c r="AD19" i="1"/>
  <c r="AC19" i="1"/>
  <c r="U19" i="1"/>
  <c r="P19" i="1"/>
  <c r="O19" i="1"/>
  <c r="N19" i="1"/>
  <c r="M19" i="1" s="1"/>
  <c r="Y20" i="1" l="1"/>
  <c r="Z20" i="1" s="1"/>
  <c r="P25" i="1"/>
  <c r="O25" i="1"/>
  <c r="S25" i="1"/>
  <c r="AM25" i="1"/>
  <c r="N25" i="1"/>
  <c r="M25" i="1" s="1"/>
  <c r="AF19" i="1"/>
  <c r="AM22" i="1"/>
  <c r="O22" i="1"/>
  <c r="S22" i="1"/>
  <c r="N22" i="1"/>
  <c r="M22" i="1" s="1"/>
  <c r="P22" i="1"/>
  <c r="Y19" i="1"/>
  <c r="Z19" i="1" s="1"/>
  <c r="V19" i="1" s="1"/>
  <c r="T19" i="1" s="1"/>
  <c r="W19" i="1" s="1"/>
  <c r="Q19" i="1" s="1"/>
  <c r="R19" i="1" s="1"/>
  <c r="P21" i="1"/>
  <c r="O21" i="1"/>
  <c r="N21" i="1"/>
  <c r="M21" i="1" s="1"/>
  <c r="S21" i="1"/>
  <c r="AM21" i="1"/>
  <c r="S30" i="1"/>
  <c r="P30" i="1"/>
  <c r="O30" i="1"/>
  <c r="N30" i="1"/>
  <c r="M30" i="1" s="1"/>
  <c r="AM30" i="1"/>
  <c r="AA36" i="1"/>
  <c r="AE36" i="1" s="1"/>
  <c r="AH36" i="1"/>
  <c r="AG36" i="1"/>
  <c r="S26" i="1"/>
  <c r="O26" i="1"/>
  <c r="N26" i="1"/>
  <c r="M26" i="1" s="1"/>
  <c r="AM26" i="1"/>
  <c r="P26" i="1"/>
  <c r="AF29" i="1"/>
  <c r="AH32" i="1"/>
  <c r="AG32" i="1"/>
  <c r="AA32" i="1"/>
  <c r="AE32" i="1" s="1"/>
  <c r="AB19" i="1"/>
  <c r="N20" i="1"/>
  <c r="M20" i="1" s="1"/>
  <c r="AM20" i="1"/>
  <c r="V27" i="1"/>
  <c r="T27" i="1" s="1"/>
  <c r="W27" i="1" s="1"/>
  <c r="Q27" i="1" s="1"/>
  <c r="R27" i="1" s="1"/>
  <c r="AP34" i="1"/>
  <c r="X34" i="1"/>
  <c r="P37" i="1"/>
  <c r="O37" i="1"/>
  <c r="N37" i="1"/>
  <c r="M37" i="1" s="1"/>
  <c r="AM37" i="1"/>
  <c r="N28" i="1"/>
  <c r="M28" i="1" s="1"/>
  <c r="AM28" i="1"/>
  <c r="O28" i="1"/>
  <c r="V32" i="1"/>
  <c r="T32" i="1" s="1"/>
  <c r="W32" i="1" s="1"/>
  <c r="S35" i="1"/>
  <c r="AM35" i="1"/>
  <c r="N24" i="1"/>
  <c r="M24" i="1" s="1"/>
  <c r="AM24" i="1"/>
  <c r="AP23" i="1"/>
  <c r="AG26" i="1"/>
  <c r="AP20" i="1"/>
  <c r="Y27" i="1"/>
  <c r="Z27" i="1" s="1"/>
  <c r="S27" i="1"/>
  <c r="AM27" i="1"/>
  <c r="S28" i="1"/>
  <c r="Y30" i="1"/>
  <c r="Z30" i="1" s="1"/>
  <c r="AG30" i="1" s="1"/>
  <c r="N34" i="1"/>
  <c r="M34" i="1" s="1"/>
  <c r="N35" i="1"/>
  <c r="M35" i="1" s="1"/>
  <c r="Y35" i="1"/>
  <c r="Z35" i="1" s="1"/>
  <c r="P38" i="1"/>
  <c r="O38" i="1"/>
  <c r="N38" i="1"/>
  <c r="M38" i="1" s="1"/>
  <c r="AM38" i="1"/>
  <c r="S38" i="1"/>
  <c r="O20" i="1"/>
  <c r="P27" i="1"/>
  <c r="S31" i="1"/>
  <c r="AM31" i="1"/>
  <c r="P33" i="1"/>
  <c r="N33" i="1"/>
  <c r="M33" i="1" s="1"/>
  <c r="O33" i="1"/>
  <c r="O35" i="1"/>
  <c r="AB35" i="1"/>
  <c r="O24" i="1"/>
  <c r="Y26" i="1"/>
  <c r="Z26" i="1" s="1"/>
  <c r="P29" i="1"/>
  <c r="O29" i="1"/>
  <c r="AF32" i="1"/>
  <c r="P34" i="1"/>
  <c r="S34" i="1"/>
  <c r="P35" i="1"/>
  <c r="AP22" i="1"/>
  <c r="N23" i="1"/>
  <c r="M23" i="1" s="1"/>
  <c r="P20" i="1"/>
  <c r="P24" i="1"/>
  <c r="AM29" i="1"/>
  <c r="Y31" i="1"/>
  <c r="Z31" i="1" s="1"/>
  <c r="V31" i="1" s="1"/>
  <c r="T31" i="1" s="1"/>
  <c r="W31" i="1" s="1"/>
  <c r="Q31" i="1" s="1"/>
  <c r="R31" i="1" s="1"/>
  <c r="AM34" i="1"/>
  <c r="V36" i="1"/>
  <c r="T36" i="1" s="1"/>
  <c r="W36" i="1" s="1"/>
  <c r="Q36" i="1" s="1"/>
  <c r="R36" i="1" s="1"/>
  <c r="S37" i="1"/>
  <c r="O23" i="1"/>
  <c r="AM23" i="1"/>
  <c r="O31" i="1"/>
  <c r="AB31" i="1"/>
  <c r="O32" i="1"/>
  <c r="O36" i="1"/>
  <c r="X38" i="1"/>
  <c r="AM32" i="1"/>
  <c r="AM36" i="1"/>
  <c r="X21" i="1"/>
  <c r="X25" i="1"/>
  <c r="X29" i="1"/>
  <c r="X33" i="1"/>
  <c r="X37" i="1"/>
  <c r="Y37" i="1" l="1"/>
  <c r="Z37" i="1" s="1"/>
  <c r="AF28" i="1"/>
  <c r="AG19" i="1"/>
  <c r="Y38" i="1"/>
  <c r="Z38" i="1" s="1"/>
  <c r="AF23" i="1"/>
  <c r="V23" i="1"/>
  <c r="T23" i="1" s="1"/>
  <c r="W23" i="1" s="1"/>
  <c r="Q23" i="1" s="1"/>
  <c r="R23" i="1" s="1"/>
  <c r="AF33" i="1"/>
  <c r="V33" i="1"/>
  <c r="T33" i="1" s="1"/>
  <c r="W33" i="1" s="1"/>
  <c r="Q33" i="1" s="1"/>
  <c r="R33" i="1" s="1"/>
  <c r="Q32" i="1"/>
  <c r="R32" i="1" s="1"/>
  <c r="V26" i="1"/>
  <c r="T26" i="1" s="1"/>
  <c r="W26" i="1" s="1"/>
  <c r="Q26" i="1" s="1"/>
  <c r="R26" i="1" s="1"/>
  <c r="AF26" i="1"/>
  <c r="AF21" i="1"/>
  <c r="V21" i="1"/>
  <c r="T21" i="1" s="1"/>
  <c r="W21" i="1" s="1"/>
  <c r="Q21" i="1" s="1"/>
  <c r="R21" i="1" s="1"/>
  <c r="AF22" i="1"/>
  <c r="AF38" i="1"/>
  <c r="Y33" i="1"/>
  <c r="Z33" i="1" s="1"/>
  <c r="Y25" i="1"/>
  <c r="Z25" i="1" s="1"/>
  <c r="AH30" i="1"/>
  <c r="AI30" i="1" s="1"/>
  <c r="AA30" i="1"/>
  <c r="AE30" i="1" s="1"/>
  <c r="AH35" i="1"/>
  <c r="AI35" i="1" s="1"/>
  <c r="AA35" i="1"/>
  <c r="AE35" i="1" s="1"/>
  <c r="AG35" i="1"/>
  <c r="Y21" i="1"/>
  <c r="Z21" i="1" s="1"/>
  <c r="AF35" i="1"/>
  <c r="V35" i="1"/>
  <c r="T35" i="1" s="1"/>
  <c r="W35" i="1" s="1"/>
  <c r="Q35" i="1" s="1"/>
  <c r="R35" i="1" s="1"/>
  <c r="AA27" i="1"/>
  <c r="AE27" i="1" s="1"/>
  <c r="AH27" i="1"/>
  <c r="AI27" i="1" s="1"/>
  <c r="AG27" i="1"/>
  <c r="AF37" i="1"/>
  <c r="Y34" i="1"/>
  <c r="Z34" i="1" s="1"/>
  <c r="AH26" i="1"/>
  <c r="AI26" i="1" s="1"/>
  <c r="AA26" i="1"/>
  <c r="AE26" i="1" s="1"/>
  <c r="Y29" i="1"/>
  <c r="Z29" i="1" s="1"/>
  <c r="AI32" i="1"/>
  <c r="AF34" i="1"/>
  <c r="V34" i="1"/>
  <c r="T34" i="1" s="1"/>
  <c r="W34" i="1" s="1"/>
  <c r="Q34" i="1" s="1"/>
  <c r="R34" i="1" s="1"/>
  <c r="V20" i="1"/>
  <c r="T20" i="1" s="1"/>
  <c r="W20" i="1" s="1"/>
  <c r="Q20" i="1" s="1"/>
  <c r="R20" i="1" s="1"/>
  <c r="AF20" i="1"/>
  <c r="Y22" i="1"/>
  <c r="Z22" i="1" s="1"/>
  <c r="Y28" i="1"/>
  <c r="Z28" i="1" s="1"/>
  <c r="AA19" i="1"/>
  <c r="AE19" i="1" s="1"/>
  <c r="AH19" i="1"/>
  <c r="AI19" i="1" s="1"/>
  <c r="AH31" i="1"/>
  <c r="AA31" i="1"/>
  <c r="AE31" i="1" s="1"/>
  <c r="AG31" i="1"/>
  <c r="V24" i="1"/>
  <c r="T24" i="1" s="1"/>
  <c r="W24" i="1" s="1"/>
  <c r="Q24" i="1" s="1"/>
  <c r="R24" i="1" s="1"/>
  <c r="AF24" i="1"/>
  <c r="AI36" i="1"/>
  <c r="Y23" i="1"/>
  <c r="Z23" i="1" s="1"/>
  <c r="AA20" i="1"/>
  <c r="AE20" i="1" s="1"/>
  <c r="AH20" i="1"/>
  <c r="AG20" i="1"/>
  <c r="AF30" i="1"/>
  <c r="V30" i="1"/>
  <c r="T30" i="1" s="1"/>
  <c r="W30" i="1" s="1"/>
  <c r="Q30" i="1" s="1"/>
  <c r="R30" i="1" s="1"/>
  <c r="AF25" i="1"/>
  <c r="V25" i="1"/>
  <c r="T25" i="1" s="1"/>
  <c r="W25" i="1" s="1"/>
  <c r="Q25" i="1" s="1"/>
  <c r="R25" i="1" s="1"/>
  <c r="Y24" i="1"/>
  <c r="Z24" i="1" s="1"/>
  <c r="AH38" i="1" l="1"/>
  <c r="AA38" i="1"/>
  <c r="AE38" i="1" s="1"/>
  <c r="AG38" i="1"/>
  <c r="AH22" i="1"/>
  <c r="AA22" i="1"/>
  <c r="AE22" i="1" s="1"/>
  <c r="AG22" i="1"/>
  <c r="AH37" i="1"/>
  <c r="AI37" i="1" s="1"/>
  <c r="AA37" i="1"/>
  <c r="AE37" i="1" s="1"/>
  <c r="AG37" i="1"/>
  <c r="AA29" i="1"/>
  <c r="AE29" i="1" s="1"/>
  <c r="AH29" i="1"/>
  <c r="AI29" i="1" s="1"/>
  <c r="AG29" i="1"/>
  <c r="V29" i="1"/>
  <c r="T29" i="1" s="1"/>
  <c r="W29" i="1" s="1"/>
  <c r="Q29" i="1" s="1"/>
  <c r="R29" i="1" s="1"/>
  <c r="AH34" i="1"/>
  <c r="AA34" i="1"/>
  <c r="AE34" i="1" s="1"/>
  <c r="AG34" i="1"/>
  <c r="AH21" i="1"/>
  <c r="AA21" i="1"/>
  <c r="AE21" i="1" s="1"/>
  <c r="AG21" i="1"/>
  <c r="AH25" i="1"/>
  <c r="AA25" i="1"/>
  <c r="AE25" i="1" s="1"/>
  <c r="AG25" i="1"/>
  <c r="AI20" i="1"/>
  <c r="AI31" i="1"/>
  <c r="V37" i="1"/>
  <c r="T37" i="1" s="1"/>
  <c r="W37" i="1" s="1"/>
  <c r="Q37" i="1" s="1"/>
  <c r="R37" i="1" s="1"/>
  <c r="AA33" i="1"/>
  <c r="AE33" i="1" s="1"/>
  <c r="AH33" i="1"/>
  <c r="AI33" i="1" s="1"/>
  <c r="AG33" i="1"/>
  <c r="AH24" i="1"/>
  <c r="AG24" i="1"/>
  <c r="AA24" i="1"/>
  <c r="AE24" i="1" s="1"/>
  <c r="AA23" i="1"/>
  <c r="AE23" i="1" s="1"/>
  <c r="AG23" i="1"/>
  <c r="AH23" i="1"/>
  <c r="AI23" i="1" s="1"/>
  <c r="V38" i="1"/>
  <c r="T38" i="1" s="1"/>
  <c r="W38" i="1" s="1"/>
  <c r="Q38" i="1" s="1"/>
  <c r="R38" i="1" s="1"/>
  <c r="AH28" i="1"/>
  <c r="AG28" i="1"/>
  <c r="AA28" i="1"/>
  <c r="AE28" i="1" s="1"/>
  <c r="V28" i="1"/>
  <c r="T28" i="1" s="1"/>
  <c r="W28" i="1" s="1"/>
  <c r="Q28" i="1" s="1"/>
  <c r="R28" i="1" s="1"/>
  <c r="V22" i="1"/>
  <c r="T22" i="1" s="1"/>
  <c r="W22" i="1" s="1"/>
  <c r="Q22" i="1" s="1"/>
  <c r="R22" i="1" s="1"/>
  <c r="AI34" i="1" l="1"/>
  <c r="AI28" i="1"/>
  <c r="AI25" i="1"/>
  <c r="AI22" i="1"/>
  <c r="AI24" i="1"/>
  <c r="AI21" i="1"/>
  <c r="AI38" i="1"/>
</calcChain>
</file>

<file path=xl/sharedStrings.xml><?xml version="1.0" encoding="utf-8"?>
<sst xmlns="http://schemas.openxmlformats.org/spreadsheetml/2006/main" count="1015" uniqueCount="396">
  <si>
    <t>File opened</t>
  </si>
  <si>
    <t>2023-07-16 18:42:51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</si>
  <si>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</si>
  <si>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</si>
  <si>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</si>
  <si>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</si>
  <si>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</si>
  <si>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</si>
  <si>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</si>
  <si>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</si>
  <si>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</si>
  <si>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</si>
  <si>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</si>
  <si>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{"flowmeterzero": "1.00451", "ssb_ref": "35739", "h2oaspanconc1": "12.13", "h2oaspan2b": "0.0726308", "co2bzero": "0.935154", "tazero": "-0.061388", "co2aspan1": "1.00275", "co2azero": "0.93247", "co2bspan2a": "0.304297", "co2aspan2": "-0.033707", "flowazero": "0.27678", "co2aspanconc2": "299.3", "co2bspanconc2": "299.3", "h2oaspanconc2": "0", "h2oazero": "1.01368", "h2obzero": "1.01733", "co2bspan1": "1.00256", "h2obspan1": "1.00295", "ssa_ref": "31724", "chamberpressurezero": "2.68218", "flowbzero": "0.32228", "h2oaspan2": "0", "h2obspanconc1": "12.12", "h2obspan2b": "0.0709538", "co2aspan2b": "0.303179", "h2oaspan1": "1.00972", "co2bspan2b": "0.301941", "oxygen": "21", "co2aspanconc1": "2491", "co2aspan2a": "0.305485", "co2bspan2": "-0.0338567", "h2obspan2": "0", "tbzero": "0.0309811", "h2obspan2a": "0.0707451", "h2oaspan2a": "0.0719315", "co2bspanconc1": "2491", "h2obspanconc2": "0"}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</si>
  <si>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</si>
  <si>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</si>
  <si>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</si>
  <si>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</si>
  <si>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</si>
  <si>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</si>
  <si>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</si>
  <si>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</si>
  <si>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</si>
  <si>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</si>
  <si>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</si>
  <si>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</si>
  <si>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</si>
  <si>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18:42:51</t>
  </si>
  <si>
    <t>Stability Definition:	Qin (LeafQ): Per=20	A (GasEx): Std&lt;0.2 Per=20	CO2_r (Meas): Std&lt;0.75 Per=20</t>
  </si>
  <si>
    <t>18:43:27</t>
  </si>
  <si>
    <t>Stability Definition:	Qin (LeafQ): Std&lt;1 Per=20	A (GasEx): Std&lt;0.2 Per=20	CO2_r (Meas): Std&lt;0.75 Per=20</t>
  </si>
  <si>
    <t>18:43:29</t>
  </si>
  <si>
    <t>Stability Definition:	Qin (LeafQ): Std&lt;1 Per=20	A (GasEx): Std&lt;0.2 Per=20	CO2_r (Meas):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</si>
  <si>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</si>
  <si>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</si>
  <si>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</si>
  <si>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</si>
  <si>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</si>
  <si>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</si>
  <si>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</si>
  <si>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</si>
  <si>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</si>
  <si>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</si>
  <si>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</si>
  <si>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</si>
  <si>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</si>
  <si>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</si>
  <si>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</si>
  <si>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</si>
  <si>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</si>
  <si>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</si>
  <si>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</si>
  <si>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</si>
  <si>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</si>
  <si>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</si>
  <si>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</si>
  <si>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</si>
  <si>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</si>
  <si>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</si>
  <si>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</si>
  <si>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</si>
  <si>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</si>
  <si>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</si>
  <si>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</si>
  <si>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</si>
  <si>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</si>
  <si>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</si>
  <si>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</si>
  <si>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</si>
  <si>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</si>
  <si>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</si>
  <si>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</si>
  <si>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</si>
  <si>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</si>
  <si>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</si>
  <si>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</si>
  <si>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</si>
  <si>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</si>
  <si>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</si>
  <si>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</si>
  <si>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</si>
  <si>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</si>
  <si>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</si>
  <si>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</si>
  <si>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</si>
  <si>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</si>
  <si>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</si>
  <si>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</si>
  <si>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</si>
  <si>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</si>
  <si>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7.88367 94.9474 386.986 625.357 874.756 1084.21 1315.3 1469.56</t>
  </si>
  <si>
    <t>Fs_true</t>
  </si>
  <si>
    <t>0.125214 103.546 404.501 601.46 803.006 1000.87 1204.61 1400.82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</si>
  <si>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</si>
  <si>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</si>
  <si>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</si>
  <si>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</si>
  <si>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</si>
  <si>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</si>
  <si>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</si>
  <si>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</si>
  <si>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</si>
  <si>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</si>
  <si>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</si>
  <si>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</si>
  <si>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</si>
  <si>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</si>
  <si>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</si>
  <si>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</si>
  <si>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</si>
  <si>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</si>
  <si>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</si>
  <si>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</si>
  <si>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</si>
  <si>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</si>
  <si>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</si>
  <si>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</si>
  <si>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</si>
  <si>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</si>
  <si>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</si>
  <si>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</si>
  <si>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</si>
  <si>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</si>
  <si>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</si>
  <si>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</si>
  <si>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</si>
  <si>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</si>
  <si>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</si>
  <si>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</si>
  <si>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</si>
  <si>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</si>
  <si>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</si>
  <si>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</si>
  <si>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</si>
  <si>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</si>
  <si>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</si>
  <si>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</si>
  <si>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</si>
  <si>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</si>
  <si>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</si>
  <si>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</si>
  <si>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</si>
  <si>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</si>
  <si>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</si>
  <si>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</si>
  <si>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</si>
  <si>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</si>
  <si>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</si>
  <si>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</si>
  <si>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</si>
  <si>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</si>
  <si>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</si>
  <si>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</si>
  <si>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</si>
  <si>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</si>
  <si>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</si>
  <si>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</si>
  <si>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</si>
  <si>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</si>
  <si>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</si>
  <si>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</si>
  <si>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</si>
  <si>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</si>
  <si>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</si>
  <si>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</si>
  <si>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</si>
  <si>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</si>
  <si>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</si>
  <si>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</si>
  <si>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</si>
  <si>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</si>
  <si>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</si>
  <si>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</si>
  <si>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</si>
  <si>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</si>
  <si>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</si>
  <si>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</si>
  <si>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</si>
  <si>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</si>
  <si>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</si>
  <si>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</si>
  <si>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</si>
  <si>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</si>
  <si>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</si>
  <si>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</si>
  <si>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</si>
  <si>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</si>
  <si>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</si>
  <si>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</si>
  <si>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</si>
  <si>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</si>
  <si>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</si>
  <si>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</si>
  <si>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</si>
  <si>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</si>
  <si>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</si>
  <si>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</si>
  <si>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</si>
  <si>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</si>
  <si>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</si>
  <si>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</si>
  <si>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</si>
  <si>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</si>
  <si>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</si>
  <si>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</si>
  <si>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</si>
  <si>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</si>
  <si>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</si>
  <si>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</si>
  <si>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</si>
  <si>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</si>
  <si>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</si>
  <si>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</si>
  <si>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</si>
  <si>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</si>
  <si>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</si>
  <si>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</si>
  <si>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</si>
  <si>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</si>
  <si>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</si>
  <si>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</si>
  <si>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</si>
  <si>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</si>
  <si>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</si>
  <si>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</si>
  <si>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</si>
  <si>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</si>
  <si>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</si>
  <si>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</si>
  <si>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</si>
  <si>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</si>
  <si>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</si>
  <si>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</si>
  <si>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</si>
  <si>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</si>
  <si>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</si>
  <si>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</si>
  <si>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</si>
  <si>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</si>
  <si>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</si>
  <si>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</si>
  <si>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</si>
  <si>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</si>
  <si>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</si>
  <si>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</si>
  <si>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</si>
  <si>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</si>
  <si>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</si>
  <si>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</si>
  <si>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</si>
  <si>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</si>
  <si>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</si>
  <si>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</si>
  <si>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</si>
  <si>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</si>
  <si>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</si>
  <si>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</si>
  <si>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</si>
  <si>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</si>
  <si>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</si>
  <si>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</si>
  <si>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</si>
  <si>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</si>
  <si>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</si>
  <si>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</si>
  <si>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</si>
  <si>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</si>
  <si>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</si>
  <si>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</si>
  <si>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</si>
  <si>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</si>
  <si>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</si>
  <si>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</si>
  <si>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</si>
  <si>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</si>
  <si>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</si>
  <si>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</si>
  <si>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</si>
  <si>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</si>
  <si>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</si>
  <si>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</si>
  <si>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</si>
  <si>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</si>
  <si>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</si>
  <si>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</si>
  <si>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</si>
  <si>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</si>
  <si>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</si>
  <si>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</si>
  <si>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</si>
  <si>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</si>
  <si>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</si>
  <si>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</si>
  <si>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</si>
  <si>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</si>
  <si>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</si>
  <si>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</si>
  <si>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</si>
  <si>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</si>
  <si>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</si>
  <si>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</si>
  <si>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</si>
  <si>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</si>
  <si>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</si>
  <si>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</si>
  <si>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</si>
  <si>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</si>
  <si>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</si>
  <si>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</si>
  <si>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</si>
  <si>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</si>
  <si>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</si>
  <si>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</si>
  <si>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</si>
  <si>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</si>
  <si>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</si>
  <si>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</si>
  <si>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</si>
  <si>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</si>
  <si>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</si>
  <si>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</si>
  <si>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</si>
  <si>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</si>
  <si>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</si>
  <si>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</si>
  <si>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</si>
  <si>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</si>
  <si>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</si>
  <si>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</si>
  <si>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</si>
  <si>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</si>
  <si>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</si>
  <si>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</si>
  <si>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</si>
  <si>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</si>
  <si>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</si>
  <si>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</si>
  <si>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</si>
  <si>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</si>
  <si>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</si>
  <si>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</si>
  <si>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</si>
  <si>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</si>
  <si>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</si>
  <si>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</si>
  <si>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19:04:48</t>
  </si>
  <si>
    <t>19:04:48</t>
  </si>
  <si>
    <t>none</t>
  </si>
  <si>
    <t>Mikeala</t>
  </si>
  <si>
    <t>20230716</t>
  </si>
  <si>
    <t>kse</t>
  </si>
  <si>
    <t>SAAL</t>
  </si>
  <si>
    <t>BNL21835</t>
  </si>
  <si>
    <t>19:02:42</t>
  </si>
  <si>
    <t>2/2</t>
  </si>
  <si>
    <t>00000000</t>
  </si>
  <si>
    <t>iiiiiiii</t>
  </si>
  <si>
    <t>off</t>
  </si>
  <si>
    <t>20230716 19:05:49</t>
  </si>
  <si>
    <t>19:05:49</t>
  </si>
  <si>
    <t>20230716 19:06:50</t>
  </si>
  <si>
    <t>19:06:50</t>
  </si>
  <si>
    <t>20230716 19:07:51</t>
  </si>
  <si>
    <t>19:07:51</t>
  </si>
  <si>
    <t>20230716 19:08:52</t>
  </si>
  <si>
    <t>19:08:52</t>
  </si>
  <si>
    <t>20230716 19:09:53</t>
  </si>
  <si>
    <t>19:09:53</t>
  </si>
  <si>
    <t>20230716 19:10:54</t>
  </si>
  <si>
    <t>19:10:54</t>
  </si>
  <si>
    <t>20230716 19:11:55</t>
  </si>
  <si>
    <t>19:11:55</t>
  </si>
  <si>
    <t>20230716 19:12:56</t>
  </si>
  <si>
    <t>19:12:56</t>
  </si>
  <si>
    <t>20230716 19:13:57</t>
  </si>
  <si>
    <t>19:13:57</t>
  </si>
  <si>
    <t>20230716 19:14:58</t>
  </si>
  <si>
    <t>19:14:58</t>
  </si>
  <si>
    <t>20230716 19:15:59</t>
  </si>
  <si>
    <t>19:15:59</t>
  </si>
  <si>
    <t>20230716 19:17:00</t>
  </si>
  <si>
    <t>19:17:00</t>
  </si>
  <si>
    <t>20230716 19:18:01</t>
  </si>
  <si>
    <t>19:18:01</t>
  </si>
  <si>
    <t>20230716 19:19:02</t>
  </si>
  <si>
    <t>19:19:02</t>
  </si>
  <si>
    <t>20230716 19:20:03</t>
  </si>
  <si>
    <t>19:20:03</t>
  </si>
  <si>
    <t>20230716 19:21:04</t>
  </si>
  <si>
    <t>19:21:04</t>
  </si>
  <si>
    <t>20230716 19:22:05</t>
  </si>
  <si>
    <t>19:22:05</t>
  </si>
  <si>
    <t>20230716 19:23:06</t>
  </si>
  <si>
    <t>19:23:06</t>
  </si>
  <si>
    <t>20230716 19:24:27</t>
  </si>
  <si>
    <t>19:24:27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</si>
</sst>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35</v>
      </c>
    </row>
    <row r="3" spans="1:216" x14ac:dyDescent="0.2">
      <c r="B3">
        <v>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6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343</v>
      </c>
      <c r="EX18" t="s">
        <v>343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1689563088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1689563088</v>
      </c>
      <c r="M19">
        <f t="shared" ref="M19:M38" si="0">(N19)/1000</f>
        <v>2.6795488515779608E-3</v>
      </c>
      <c r="N19">
        <f t="shared" ref="N19:N38" si="1">1000*AZ19*AL19*(AV19-AW19)/(100*$B$7*(1000-AL19*AV19))</f>
        <v>2.6795488515779606</v>
      </c>
      <c r="O19">
        <f t="shared" ref="O19:O38" si="2">AZ19*AL19*(AU19-AT19*(1000-AL19*AW19)/(1000-AL19*AV19))/(100*$B$7)</f>
        <v>18.802071846524019</v>
      </c>
      <c r="P19">
        <f t="shared" ref="P19:P38" si="3">AT19 - IF(AL19&gt;1, O19*$B$7*100/(AN19*BH19), 0)</f>
        <v>399.99</v>
      </c>
      <c r="Q19">
        <f t="shared" ref="Q19:Q38" si="4">((W19-M19/2)*P19-O19)/(W19+M19/2)</f>
        <v>219.71258888299619</v>
      </c>
      <c r="R19">
        <f t="shared" ref="R19:R38" si="5">Q19*(BA19+BB19)/1000</f>
        <v>22.115477594475909</v>
      </c>
      <c r="S19">
        <f t="shared" ref="S19:S38" si="6">(AT19 - IF(AL19&gt;1, O19*$B$7*100/(AN19*BH19), 0))*(BA19+BB19)/1000</f>
        <v>40.261552276028993</v>
      </c>
      <c r="T19">
        <f t="shared" ref="T19:T38" si="7">2/((1/V19-1/U19)+SIGN(V19)*SQRT((1/V19-1/U19)*(1/V19-1/U19) + 4*$C$7/(($C$7+1)*($C$7+1))*(2*1/V19*1/U19-1/U19*1/U19)))</f>
        <v>0.17928785838534858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2.9378514391358506</v>
      </c>
      <c r="V19">
        <f t="shared" ref="V19:V38" si="9">M19*(1000-(1000*0.61365*EXP(17.502*Z19/(240.97+Z19))/(BA19+BB19)+AV19)/2)/(1000*0.61365*EXP(17.502*Z19/(240.97+Z19))/(BA19+BB19)-AV19)</f>
        <v>0.17342366147739968</v>
      </c>
      <c r="W19">
        <f t="shared" ref="W19:W38" si="10">1/(($C$7+1)/(T19/1.6)+1/(U19/1.37)) + $C$7/(($C$7+1)/(T19/1.6) + $C$7/(U19/1.37))</f>
        <v>0.10890068481160337</v>
      </c>
      <c r="X19">
        <f t="shared" ref="X19:X38" si="11">(AO19*AR19)</f>
        <v>330.782175</v>
      </c>
      <c r="Y19">
        <f t="shared" ref="Y19:Y38" si="12">(BC19+(X19+2*0.95*0.0000000567*(((BC19+$B$9)+273)^4-(BC19+273)^4)-44100*M19)/(1.84*29.3*U19+8*0.95*0.0000000567*(BC19+273)^3))</f>
        <v>28.331052785166797</v>
      </c>
      <c r="Z19">
        <f t="shared" ref="Z19:Z38" si="13">($C$9*BD19+$D$9*BE19+$E$9*Y19)</f>
        <v>26.944900000000001</v>
      </c>
      <c r="AA19">
        <f t="shared" ref="AA19:AA38" si="14">0.61365*EXP(17.502*Z19/(240.97+Z19))</f>
        <v>3.5675933086811957</v>
      </c>
      <c r="AB19">
        <f t="shared" ref="AB19:AB38" si="15">(AC19/AD19*100)</f>
        <v>57.167058412938651</v>
      </c>
      <c r="AC19">
        <f t="shared" ref="AC19:AC38" si="16">AV19*(BA19+BB19)/1000</f>
        <v>2.0558062543703999</v>
      </c>
      <c r="AD19">
        <f t="shared" ref="AD19:AD38" si="17">0.61365*EXP(17.502*BC19/(240.97+BC19))</f>
        <v>3.5961379008179089</v>
      </c>
      <c r="AE19">
        <f t="shared" ref="AE19:AE38" si="18">(AA19-AV19*(BA19+BB19)/1000)</f>
        <v>1.5117870543107959</v>
      </c>
      <c r="AF19">
        <f t="shared" ref="AF19:AF38" si="19">(-M19*44100)</f>
        <v>-118.16810435458807</v>
      </c>
      <c r="AG19">
        <f t="shared" ref="AG19:AG38" si="20">2*29.3*U19*0.92*(BC19-Z19)</f>
        <v>21.492905128954092</v>
      </c>
      <c r="AH19">
        <f t="shared" ref="AH19:AH38" si="21">2*0.95*0.0000000567*(((BC19+$B$9)+273)^4-(Z19+273)^4)</f>
        <v>1.5790491804119513</v>
      </c>
      <c r="AI19">
        <f t="shared" ref="AI19:AI38" si="22">X19+AH19+AF19+AG19</f>
        <v>235.68602495477796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53116.381104270404</v>
      </c>
      <c r="AO19">
        <f t="shared" ref="AO19:AO38" si="26">$B$13*BI19+$C$13*BJ19+$F$13*BU19*(1-BX19)</f>
        <v>2000.01</v>
      </c>
      <c r="AP19">
        <f t="shared" ref="AP19:AP38" si="27">AO19*AQ19</f>
        <v>1686.0087000000001</v>
      </c>
      <c r="AQ19">
        <f t="shared" ref="AQ19:AQ38" si="28">($B$13*$D$11+$C$13*$D$11+$F$13*((CH19+BZ19)/MAX(CH19+BZ19+CI19, 0.1)*$I$11+CI19/MAX(CH19+BZ19+CI19, 0.1)*$J$11))/($B$13+$C$13+$F$13)</f>
        <v>0.84300013499932502</v>
      </c>
      <c r="AR19">
        <f t="shared" ref="AR19:AR38" si="29">($B$13*$K$11+$C$13*$K$11+$F$13*((CH19+BZ19)/MAX(CH19+BZ19+CI19, 0.1)*$P$11+CI19/MAX(CH19+BZ19+CI19, 0.1)*$Q$11))/($B$13+$C$13+$F$13)</f>
        <v>0.16539026054869727</v>
      </c>
      <c r="AS19">
        <v>1689563088</v>
      </c>
      <c r="AT19">
        <v>399.99</v>
      </c>
      <c r="AU19">
        <v>419.86900000000003</v>
      </c>
      <c r="AV19">
        <v>20.423999999999999</v>
      </c>
      <c r="AW19">
        <v>17.798500000000001</v>
      </c>
      <c r="AX19">
        <v>402.74400000000003</v>
      </c>
      <c r="AY19">
        <v>20.380700000000001</v>
      </c>
      <c r="AZ19">
        <v>599.84500000000003</v>
      </c>
      <c r="BA19">
        <v>100.60599999999999</v>
      </c>
      <c r="BB19">
        <v>5.03971E-2</v>
      </c>
      <c r="BC19">
        <v>27.0806</v>
      </c>
      <c r="BD19">
        <v>26.944900000000001</v>
      </c>
      <c r="BE19">
        <v>999.9</v>
      </c>
      <c r="BF19">
        <v>0</v>
      </c>
      <c r="BG19">
        <v>0</v>
      </c>
      <c r="BH19">
        <v>9986.8799999999992</v>
      </c>
      <c r="BI19">
        <v>0</v>
      </c>
      <c r="BJ19">
        <v>106.077</v>
      </c>
      <c r="BK19">
        <v>-19.879200000000001</v>
      </c>
      <c r="BL19">
        <v>408.33</v>
      </c>
      <c r="BM19">
        <v>427.47800000000001</v>
      </c>
      <c r="BN19">
        <v>2.62541</v>
      </c>
      <c r="BO19">
        <v>419.86900000000003</v>
      </c>
      <c r="BP19">
        <v>17.798500000000001</v>
      </c>
      <c r="BQ19">
        <v>2.0547800000000001</v>
      </c>
      <c r="BR19">
        <v>1.79064</v>
      </c>
      <c r="BS19">
        <v>17.872900000000001</v>
      </c>
      <c r="BT19">
        <v>15.705399999999999</v>
      </c>
      <c r="BU19">
        <v>2000.01</v>
      </c>
      <c r="BV19">
        <v>0.89999799999999996</v>
      </c>
      <c r="BW19">
        <v>0.10000199999999999</v>
      </c>
      <c r="BX19">
        <v>0</v>
      </c>
      <c r="BY19">
        <v>2.206</v>
      </c>
      <c r="BZ19">
        <v>0</v>
      </c>
      <c r="CA19">
        <v>16534.900000000001</v>
      </c>
      <c r="CB19">
        <v>15438.9</v>
      </c>
      <c r="CC19">
        <v>39.561999999999998</v>
      </c>
      <c r="CD19">
        <v>40.811999999999998</v>
      </c>
      <c r="CE19">
        <v>40.436999999999998</v>
      </c>
      <c r="CF19">
        <v>38.936999999999998</v>
      </c>
      <c r="CG19">
        <v>39.311999999999998</v>
      </c>
      <c r="CH19">
        <v>1800</v>
      </c>
      <c r="CI19">
        <v>200.01</v>
      </c>
      <c r="CJ19">
        <v>0</v>
      </c>
      <c r="CK19">
        <v>1689563095.2</v>
      </c>
      <c r="CL19">
        <v>0</v>
      </c>
      <c r="CM19">
        <v>1689562962</v>
      </c>
      <c r="CN19" t="s">
        <v>353</v>
      </c>
      <c r="CO19">
        <v>1689562954</v>
      </c>
      <c r="CP19">
        <v>1689562962</v>
      </c>
      <c r="CQ19">
        <v>68</v>
      </c>
      <c r="CR19">
        <v>-8.2000000000000003E-2</v>
      </c>
      <c r="CS19">
        <v>0.02</v>
      </c>
      <c r="CT19">
        <v>-2.754</v>
      </c>
      <c r="CU19">
        <v>4.2999999999999997E-2</v>
      </c>
      <c r="CV19">
        <v>420</v>
      </c>
      <c r="CW19">
        <v>18</v>
      </c>
      <c r="CX19">
        <v>0.1</v>
      </c>
      <c r="CY19">
        <v>0.04</v>
      </c>
      <c r="CZ19">
        <v>18.821300681920999</v>
      </c>
      <c r="DA19">
        <v>0.194748208202078</v>
      </c>
      <c r="DB19">
        <v>4.8177690995782702E-2</v>
      </c>
      <c r="DC19">
        <v>1</v>
      </c>
      <c r="DD19">
        <v>419.86155000000002</v>
      </c>
      <c r="DE19">
        <v>0.30184962406090299</v>
      </c>
      <c r="DF19">
        <v>4.2670217951166899E-2</v>
      </c>
      <c r="DG19">
        <v>-1</v>
      </c>
      <c r="DH19">
        <v>2000.0115000000001</v>
      </c>
      <c r="DI19">
        <v>8.8322550941488498E-2</v>
      </c>
      <c r="DJ19">
        <v>2.9542342493418E-2</v>
      </c>
      <c r="DK19">
        <v>1</v>
      </c>
      <c r="DL19">
        <v>2</v>
      </c>
      <c r="DM19">
        <v>2</v>
      </c>
      <c r="DN19" t="s">
        <v>354</v>
      </c>
      <c r="DO19">
        <v>3.2383600000000001</v>
      </c>
      <c r="DP19">
        <v>2.78193</v>
      </c>
      <c r="DQ19">
        <v>9.7392000000000006E-2</v>
      </c>
      <c r="DR19">
        <v>0.10002999999999999</v>
      </c>
      <c r="DS19">
        <v>0.107975</v>
      </c>
      <c r="DT19">
        <v>9.6151299999999995E-2</v>
      </c>
      <c r="DU19">
        <v>26296.799999999999</v>
      </c>
      <c r="DV19">
        <v>27789.5</v>
      </c>
      <c r="DW19">
        <v>27270</v>
      </c>
      <c r="DX19">
        <v>28985.3</v>
      </c>
      <c r="DY19">
        <v>32056.799999999999</v>
      </c>
      <c r="DZ19">
        <v>34957.300000000003</v>
      </c>
      <c r="EA19">
        <v>36457.699999999997</v>
      </c>
      <c r="EB19">
        <v>39361.5</v>
      </c>
      <c r="EC19">
        <v>2.2871999999999999</v>
      </c>
      <c r="ED19">
        <v>1.65147</v>
      </c>
      <c r="EE19">
        <v>0.21681600000000001</v>
      </c>
      <c r="EF19">
        <v>0</v>
      </c>
      <c r="EG19">
        <v>23.388300000000001</v>
      </c>
      <c r="EH19">
        <v>999.9</v>
      </c>
      <c r="EI19">
        <v>48.107999999999997</v>
      </c>
      <c r="EJ19">
        <v>30.474</v>
      </c>
      <c r="EK19">
        <v>20.934200000000001</v>
      </c>
      <c r="EL19">
        <v>61.600099999999998</v>
      </c>
      <c r="EM19">
        <v>34.747599999999998</v>
      </c>
      <c r="EN19">
        <v>1</v>
      </c>
      <c r="EO19">
        <v>-0.22232199999999999</v>
      </c>
      <c r="EP19">
        <v>-1.9849300000000001</v>
      </c>
      <c r="EQ19">
        <v>19.888999999999999</v>
      </c>
      <c r="ER19">
        <v>5.21624</v>
      </c>
      <c r="ES19">
        <v>11.9261</v>
      </c>
      <c r="ET19">
        <v>4.9541000000000004</v>
      </c>
      <c r="EU19">
        <v>3.2978800000000001</v>
      </c>
      <c r="EV19">
        <v>48</v>
      </c>
      <c r="EW19">
        <v>3286.1</v>
      </c>
      <c r="EX19">
        <v>9999</v>
      </c>
      <c r="EY19">
        <v>86</v>
      </c>
      <c r="EZ19">
        <v>1.8601300000000001</v>
      </c>
      <c r="FA19">
        <v>1.85928</v>
      </c>
      <c r="FB19">
        <v>1.8649199999999999</v>
      </c>
      <c r="FC19">
        <v>1.8689</v>
      </c>
      <c r="FD19">
        <v>1.86374</v>
      </c>
      <c r="FE19">
        <v>1.8637699999999999</v>
      </c>
      <c r="FF19">
        <v>1.86378</v>
      </c>
      <c r="FG19">
        <v>1.8635600000000001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-2.754</v>
      </c>
      <c r="FV19">
        <v>4.3299999999999998E-2</v>
      </c>
      <c r="FW19">
        <v>-2.75400000000002</v>
      </c>
      <c r="FX19">
        <v>0</v>
      </c>
      <c r="FY19">
        <v>0</v>
      </c>
      <c r="FZ19">
        <v>0</v>
      </c>
      <c r="GA19">
        <v>4.3272727272732701E-2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2.2000000000000002</v>
      </c>
      <c r="GJ19">
        <v>2.1</v>
      </c>
      <c r="GK19">
        <v>1.0803199999999999</v>
      </c>
      <c r="GL19">
        <v>2.5976599999999999</v>
      </c>
      <c r="GM19">
        <v>1.4489700000000001</v>
      </c>
      <c r="GN19">
        <v>2.3010299999999999</v>
      </c>
      <c r="GO19">
        <v>1.5466299999999999</v>
      </c>
      <c r="GP19">
        <v>2.4438499999999999</v>
      </c>
      <c r="GQ19">
        <v>32.465400000000002</v>
      </c>
      <c r="GR19">
        <v>13.974399999999999</v>
      </c>
      <c r="GS19">
        <v>18</v>
      </c>
      <c r="GT19">
        <v>652.61400000000003</v>
      </c>
      <c r="GU19">
        <v>337.048</v>
      </c>
      <c r="GV19">
        <v>27.158200000000001</v>
      </c>
      <c r="GW19">
        <v>24.473099999999999</v>
      </c>
      <c r="GX19">
        <v>29.999600000000001</v>
      </c>
      <c r="GY19">
        <v>24.388100000000001</v>
      </c>
      <c r="GZ19">
        <v>24.3522</v>
      </c>
      <c r="HA19">
        <v>21.623899999999999</v>
      </c>
      <c r="HB19">
        <v>20</v>
      </c>
      <c r="HC19">
        <v>-30</v>
      </c>
      <c r="HD19">
        <v>27.159199999999998</v>
      </c>
      <c r="HE19">
        <v>419.86200000000002</v>
      </c>
      <c r="HF19">
        <v>0</v>
      </c>
      <c r="HG19">
        <v>100.441</v>
      </c>
      <c r="HH19">
        <v>95.619200000000006</v>
      </c>
    </row>
    <row r="20" spans="1:216" x14ac:dyDescent="0.2">
      <c r="A20">
        <v>2</v>
      </c>
      <c r="B20">
        <v>1689563149</v>
      </c>
      <c r="C20">
        <v>61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1689563149</v>
      </c>
      <c r="M20">
        <f t="shared" si="0"/>
        <v>2.6587234669829341E-3</v>
      </c>
      <c r="N20">
        <f t="shared" si="1"/>
        <v>2.6587234669829343</v>
      </c>
      <c r="O20">
        <f t="shared" si="2"/>
        <v>18.783403402036409</v>
      </c>
      <c r="P20">
        <f t="shared" si="3"/>
        <v>400.00299999999999</v>
      </c>
      <c r="Q20">
        <f t="shared" si="4"/>
        <v>217.89103604389086</v>
      </c>
      <c r="R20">
        <f t="shared" si="5"/>
        <v>21.931551895589415</v>
      </c>
      <c r="S20">
        <f t="shared" si="6"/>
        <v>40.261805681277906</v>
      </c>
      <c r="T20">
        <f t="shared" si="7"/>
        <v>0.17716504196093752</v>
      </c>
      <c r="U20">
        <f t="shared" si="8"/>
        <v>2.943197375125592</v>
      </c>
      <c r="V20">
        <f t="shared" si="9"/>
        <v>0.17144654625817043</v>
      </c>
      <c r="W20">
        <f t="shared" si="10"/>
        <v>0.10765249939114771</v>
      </c>
      <c r="X20">
        <f t="shared" si="11"/>
        <v>297.69039000000004</v>
      </c>
      <c r="Y20">
        <f t="shared" si="12"/>
        <v>28.192196990412761</v>
      </c>
      <c r="Z20">
        <f t="shared" si="13"/>
        <v>26.887899999999998</v>
      </c>
      <c r="AA20">
        <f t="shared" si="14"/>
        <v>3.5556624329895863</v>
      </c>
      <c r="AB20">
        <f t="shared" si="15"/>
        <v>56.50239116570863</v>
      </c>
      <c r="AC20">
        <f t="shared" si="16"/>
        <v>2.0381379720657002</v>
      </c>
      <c r="AD20">
        <f t="shared" si="17"/>
        <v>3.6071711834076301</v>
      </c>
      <c r="AE20">
        <f t="shared" si="18"/>
        <v>1.517524460923886</v>
      </c>
      <c r="AF20">
        <f t="shared" si="19"/>
        <v>-117.2497048939474</v>
      </c>
      <c r="AG20">
        <f t="shared" si="20"/>
        <v>38.859178571815299</v>
      </c>
      <c r="AH20">
        <f t="shared" si="21"/>
        <v>2.8496677109308584</v>
      </c>
      <c r="AI20">
        <f t="shared" si="22"/>
        <v>222.14953138879881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53262.238262156585</v>
      </c>
      <c r="AO20">
        <f t="shared" si="26"/>
        <v>1799.92</v>
      </c>
      <c r="AP20">
        <f t="shared" si="27"/>
        <v>1517.3334000000002</v>
      </c>
      <c r="AQ20">
        <f t="shared" si="28"/>
        <v>0.84300046668740836</v>
      </c>
      <c r="AR20">
        <f t="shared" si="29"/>
        <v>0.1653909007066981</v>
      </c>
      <c r="AS20">
        <v>1689563149</v>
      </c>
      <c r="AT20">
        <v>400.00299999999999</v>
      </c>
      <c r="AU20">
        <v>419.85</v>
      </c>
      <c r="AV20">
        <v>20.248999999999999</v>
      </c>
      <c r="AW20">
        <v>17.644100000000002</v>
      </c>
      <c r="AX20">
        <v>402.75700000000001</v>
      </c>
      <c r="AY20">
        <v>20.2057</v>
      </c>
      <c r="AZ20">
        <v>599.99699999999996</v>
      </c>
      <c r="BA20">
        <v>100.604</v>
      </c>
      <c r="BB20">
        <v>4.9759299999999999E-2</v>
      </c>
      <c r="BC20">
        <v>27.1328</v>
      </c>
      <c r="BD20">
        <v>26.887899999999998</v>
      </c>
      <c r="BE20">
        <v>999.9</v>
      </c>
      <c r="BF20">
        <v>0</v>
      </c>
      <c r="BG20">
        <v>0</v>
      </c>
      <c r="BH20">
        <v>10017.5</v>
      </c>
      <c r="BI20">
        <v>0</v>
      </c>
      <c r="BJ20">
        <v>99.223699999999994</v>
      </c>
      <c r="BK20">
        <v>-19.847300000000001</v>
      </c>
      <c r="BL20">
        <v>408.27</v>
      </c>
      <c r="BM20">
        <v>427.39100000000002</v>
      </c>
      <c r="BN20">
        <v>2.6048800000000001</v>
      </c>
      <c r="BO20">
        <v>419.85</v>
      </c>
      <c r="BP20">
        <v>17.644100000000002</v>
      </c>
      <c r="BQ20">
        <v>2.0371199999999998</v>
      </c>
      <c r="BR20">
        <v>1.7750600000000001</v>
      </c>
      <c r="BS20">
        <v>17.735900000000001</v>
      </c>
      <c r="BT20">
        <v>15.568899999999999</v>
      </c>
      <c r="BU20">
        <v>1799.92</v>
      </c>
      <c r="BV20">
        <v>0.89998599999999995</v>
      </c>
      <c r="BW20">
        <v>0.10001400000000001</v>
      </c>
      <c r="BX20">
        <v>0</v>
      </c>
      <c r="BY20">
        <v>2.3359999999999999</v>
      </c>
      <c r="BZ20">
        <v>0</v>
      </c>
      <c r="CA20">
        <v>14866.5</v>
      </c>
      <c r="CB20">
        <v>13894.3</v>
      </c>
      <c r="CC20">
        <v>39.25</v>
      </c>
      <c r="CD20">
        <v>40.625</v>
      </c>
      <c r="CE20">
        <v>40.375</v>
      </c>
      <c r="CF20">
        <v>38.625</v>
      </c>
      <c r="CG20">
        <v>39.125</v>
      </c>
      <c r="CH20">
        <v>1619.9</v>
      </c>
      <c r="CI20">
        <v>180.02</v>
      </c>
      <c r="CJ20">
        <v>0</v>
      </c>
      <c r="CK20">
        <v>1689563156.4000001</v>
      </c>
      <c r="CL20">
        <v>0</v>
      </c>
      <c r="CM20">
        <v>1689562962</v>
      </c>
      <c r="CN20" t="s">
        <v>353</v>
      </c>
      <c r="CO20">
        <v>1689562954</v>
      </c>
      <c r="CP20">
        <v>1689562962</v>
      </c>
      <c r="CQ20">
        <v>68</v>
      </c>
      <c r="CR20">
        <v>-8.2000000000000003E-2</v>
      </c>
      <c r="CS20">
        <v>0.02</v>
      </c>
      <c r="CT20">
        <v>-2.754</v>
      </c>
      <c r="CU20">
        <v>4.2999999999999997E-2</v>
      </c>
      <c r="CV20">
        <v>420</v>
      </c>
      <c r="CW20">
        <v>18</v>
      </c>
      <c r="CX20">
        <v>0.1</v>
      </c>
      <c r="CY20">
        <v>0.04</v>
      </c>
      <c r="CZ20">
        <v>18.822797044583002</v>
      </c>
      <c r="DA20">
        <v>0.29827543100889797</v>
      </c>
      <c r="DB20">
        <v>4.9571314752818202E-2</v>
      </c>
      <c r="DC20">
        <v>1</v>
      </c>
      <c r="DD20">
        <v>419.86138095238101</v>
      </c>
      <c r="DE20">
        <v>0.332025974025977</v>
      </c>
      <c r="DF20">
        <v>4.9477725811462397E-2</v>
      </c>
      <c r="DG20">
        <v>-1</v>
      </c>
      <c r="DH20">
        <v>1800.00476190476</v>
      </c>
      <c r="DI20">
        <v>-7.3426745524453399E-2</v>
      </c>
      <c r="DJ20">
        <v>0.15843337333674001</v>
      </c>
      <c r="DK20">
        <v>1</v>
      </c>
      <c r="DL20">
        <v>2</v>
      </c>
      <c r="DM20">
        <v>2</v>
      </c>
      <c r="DN20" t="s">
        <v>354</v>
      </c>
      <c r="DO20">
        <v>3.2387999999999999</v>
      </c>
      <c r="DP20">
        <v>2.7815500000000002</v>
      </c>
      <c r="DQ20">
        <v>9.7410399999999994E-2</v>
      </c>
      <c r="DR20">
        <v>0.10004200000000001</v>
      </c>
      <c r="DS20">
        <v>0.107338</v>
      </c>
      <c r="DT20">
        <v>9.5575300000000002E-2</v>
      </c>
      <c r="DU20">
        <v>26302.3</v>
      </c>
      <c r="DV20">
        <v>27795.4</v>
      </c>
      <c r="DW20">
        <v>27275.8</v>
      </c>
      <c r="DX20">
        <v>28991.3</v>
      </c>
      <c r="DY20">
        <v>32086.6</v>
      </c>
      <c r="DZ20">
        <v>34986.9</v>
      </c>
      <c r="EA20">
        <v>36465.4</v>
      </c>
      <c r="EB20">
        <v>39369.800000000003</v>
      </c>
      <c r="EC20">
        <v>2.2884500000000001</v>
      </c>
      <c r="ED20">
        <v>1.65263</v>
      </c>
      <c r="EE20">
        <v>0.22472400000000001</v>
      </c>
      <c r="EF20">
        <v>0</v>
      </c>
      <c r="EG20">
        <v>23.200900000000001</v>
      </c>
      <c r="EH20">
        <v>999.9</v>
      </c>
      <c r="EI20">
        <v>47.924999999999997</v>
      </c>
      <c r="EJ20">
        <v>30.454000000000001</v>
      </c>
      <c r="EK20">
        <v>20.8309</v>
      </c>
      <c r="EL20">
        <v>61.500100000000003</v>
      </c>
      <c r="EM20">
        <v>34.607399999999998</v>
      </c>
      <c r="EN20">
        <v>1</v>
      </c>
      <c r="EO20">
        <v>-0.230798</v>
      </c>
      <c r="EP20">
        <v>-3.0013700000000001</v>
      </c>
      <c r="EQ20">
        <v>19.811499999999999</v>
      </c>
      <c r="ER20">
        <v>5.2168400000000004</v>
      </c>
      <c r="ES20">
        <v>11.9261</v>
      </c>
      <c r="ET20">
        <v>4.9554999999999998</v>
      </c>
      <c r="EU20">
        <v>3.29765</v>
      </c>
      <c r="EV20">
        <v>48</v>
      </c>
      <c r="EW20">
        <v>3287.2</v>
      </c>
      <c r="EX20">
        <v>9999</v>
      </c>
      <c r="EY20">
        <v>86</v>
      </c>
      <c r="EZ20">
        <v>1.8601000000000001</v>
      </c>
      <c r="FA20">
        <v>1.85928</v>
      </c>
      <c r="FB20">
        <v>1.8648499999999999</v>
      </c>
      <c r="FC20">
        <v>1.8689</v>
      </c>
      <c r="FD20">
        <v>1.8637300000000001</v>
      </c>
      <c r="FE20">
        <v>1.8637300000000001</v>
      </c>
      <c r="FF20">
        <v>1.86372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-2.754</v>
      </c>
      <c r="FV20">
        <v>4.3299999999999998E-2</v>
      </c>
      <c r="FW20">
        <v>-2.75400000000002</v>
      </c>
      <c r="FX20">
        <v>0</v>
      </c>
      <c r="FY20">
        <v>0</v>
      </c>
      <c r="FZ20">
        <v>0</v>
      </c>
      <c r="GA20">
        <v>4.3272727272732701E-2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3.2</v>
      </c>
      <c r="GJ20">
        <v>3.1</v>
      </c>
      <c r="GK20">
        <v>1.0803199999999999</v>
      </c>
      <c r="GL20">
        <v>2.5939899999999998</v>
      </c>
      <c r="GM20">
        <v>1.4489700000000001</v>
      </c>
      <c r="GN20">
        <v>2.3022499999999999</v>
      </c>
      <c r="GO20">
        <v>1.5466299999999999</v>
      </c>
      <c r="GP20">
        <v>2.4194300000000002</v>
      </c>
      <c r="GQ20">
        <v>32.399099999999997</v>
      </c>
      <c r="GR20">
        <v>13.9657</v>
      </c>
      <c r="GS20">
        <v>18</v>
      </c>
      <c r="GT20">
        <v>652.57299999999998</v>
      </c>
      <c r="GU20">
        <v>337.17700000000002</v>
      </c>
      <c r="GV20">
        <v>28.389800000000001</v>
      </c>
      <c r="GW20">
        <v>24.363800000000001</v>
      </c>
      <c r="GX20">
        <v>29.999300000000002</v>
      </c>
      <c r="GY20">
        <v>24.3081</v>
      </c>
      <c r="GZ20">
        <v>24.275700000000001</v>
      </c>
      <c r="HA20">
        <v>21.619399999999999</v>
      </c>
      <c r="HB20">
        <v>20</v>
      </c>
      <c r="HC20">
        <v>-30</v>
      </c>
      <c r="HD20">
        <v>28.457000000000001</v>
      </c>
      <c r="HE20">
        <v>419.95400000000001</v>
      </c>
      <c r="HF20">
        <v>0</v>
      </c>
      <c r="HG20">
        <v>100.462</v>
      </c>
      <c r="HH20">
        <v>95.639399999999995</v>
      </c>
    </row>
    <row r="21" spans="1:216" x14ac:dyDescent="0.2">
      <c r="A21">
        <v>3</v>
      </c>
      <c r="B21">
        <v>1689563210</v>
      </c>
      <c r="C21">
        <v>122</v>
      </c>
      <c r="D21" t="s">
        <v>360</v>
      </c>
      <c r="E21" t="s">
        <v>361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1689563210</v>
      </c>
      <c r="M21">
        <f t="shared" si="0"/>
        <v>2.6214912384717806E-3</v>
      </c>
      <c r="N21">
        <f t="shared" si="1"/>
        <v>2.6214912384717808</v>
      </c>
      <c r="O21">
        <f t="shared" si="2"/>
        <v>18.397687925049642</v>
      </c>
      <c r="P21">
        <f t="shared" si="3"/>
        <v>400.03100000000001</v>
      </c>
      <c r="Q21">
        <f t="shared" si="4"/>
        <v>216.90509092215308</v>
      </c>
      <c r="R21">
        <f t="shared" si="5"/>
        <v>21.831526293072816</v>
      </c>
      <c r="S21">
        <f t="shared" si="6"/>
        <v>40.2631734341292</v>
      </c>
      <c r="T21">
        <f t="shared" si="7"/>
        <v>0.17248269050621792</v>
      </c>
      <c r="U21">
        <f t="shared" si="8"/>
        <v>2.9393944366389966</v>
      </c>
      <c r="V21">
        <f t="shared" si="9"/>
        <v>0.16705070978863332</v>
      </c>
      <c r="W21">
        <f t="shared" si="10"/>
        <v>0.10488048523712581</v>
      </c>
      <c r="X21">
        <f t="shared" si="11"/>
        <v>248.05888499999998</v>
      </c>
      <c r="Y21">
        <f t="shared" si="12"/>
        <v>28.104176694163403</v>
      </c>
      <c r="Z21">
        <f t="shared" si="13"/>
        <v>26.882200000000001</v>
      </c>
      <c r="AA21">
        <f t="shared" si="14"/>
        <v>3.5544712633852442</v>
      </c>
      <c r="AB21">
        <f t="shared" si="15"/>
        <v>55.334668865063698</v>
      </c>
      <c r="AC21">
        <f t="shared" si="16"/>
        <v>2.0187195915657599</v>
      </c>
      <c r="AD21">
        <f t="shared" si="17"/>
        <v>3.6482003651065602</v>
      </c>
      <c r="AE21">
        <f t="shared" si="18"/>
        <v>1.5357516718194844</v>
      </c>
      <c r="AF21">
        <f t="shared" si="19"/>
        <v>-115.60776361660552</v>
      </c>
      <c r="AG21">
        <f t="shared" si="20"/>
        <v>70.280838676994236</v>
      </c>
      <c r="AH21">
        <f t="shared" si="21"/>
        <v>5.165420092632881</v>
      </c>
      <c r="AI21">
        <f t="shared" si="22"/>
        <v>207.89738015302157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53117.632757019492</v>
      </c>
      <c r="AO21">
        <f t="shared" si="26"/>
        <v>1499.84</v>
      </c>
      <c r="AP21">
        <f t="shared" si="27"/>
        <v>1264.3652999999999</v>
      </c>
      <c r="AQ21">
        <f t="shared" si="28"/>
        <v>0.84300012001280134</v>
      </c>
      <c r="AR21">
        <f t="shared" si="29"/>
        <v>0.16539023162470662</v>
      </c>
      <c r="AS21">
        <v>1689563210</v>
      </c>
      <c r="AT21">
        <v>400.03100000000001</v>
      </c>
      <c r="AU21">
        <v>419.47500000000002</v>
      </c>
      <c r="AV21">
        <v>20.056799999999999</v>
      </c>
      <c r="AW21">
        <v>17.488199999999999</v>
      </c>
      <c r="AX21">
        <v>402.78500000000003</v>
      </c>
      <c r="AY21">
        <v>20.013500000000001</v>
      </c>
      <c r="AZ21">
        <v>600.07299999999998</v>
      </c>
      <c r="BA21">
        <v>100.6</v>
      </c>
      <c r="BB21">
        <v>5.0133200000000003E-2</v>
      </c>
      <c r="BC21">
        <v>27.325700000000001</v>
      </c>
      <c r="BD21">
        <v>26.882200000000001</v>
      </c>
      <c r="BE21">
        <v>999.9</v>
      </c>
      <c r="BF21">
        <v>0</v>
      </c>
      <c r="BG21">
        <v>0</v>
      </c>
      <c r="BH21">
        <v>9996.25</v>
      </c>
      <c r="BI21">
        <v>0</v>
      </c>
      <c r="BJ21">
        <v>99.525099999999995</v>
      </c>
      <c r="BK21">
        <v>-19.443999999999999</v>
      </c>
      <c r="BL21">
        <v>408.21899999999999</v>
      </c>
      <c r="BM21">
        <v>426.94200000000001</v>
      </c>
      <c r="BN21">
        <v>2.5686200000000001</v>
      </c>
      <c r="BO21">
        <v>419.47500000000002</v>
      </c>
      <c r="BP21">
        <v>17.488199999999999</v>
      </c>
      <c r="BQ21">
        <v>2.0177200000000002</v>
      </c>
      <c r="BR21">
        <v>1.7593099999999999</v>
      </c>
      <c r="BS21">
        <v>17.584</v>
      </c>
      <c r="BT21">
        <v>15.4299</v>
      </c>
      <c r="BU21">
        <v>1499.84</v>
      </c>
      <c r="BV21">
        <v>0.89999399999999996</v>
      </c>
      <c r="BW21">
        <v>0.100006</v>
      </c>
      <c r="BX21">
        <v>0</v>
      </c>
      <c r="BY21">
        <v>2.0735999999999999</v>
      </c>
      <c r="BZ21">
        <v>0</v>
      </c>
      <c r="CA21">
        <v>12659.4</v>
      </c>
      <c r="CB21">
        <v>11577.9</v>
      </c>
      <c r="CC21">
        <v>38.811999999999998</v>
      </c>
      <c r="CD21">
        <v>40.375</v>
      </c>
      <c r="CE21">
        <v>40.061999999999998</v>
      </c>
      <c r="CF21">
        <v>38.375</v>
      </c>
      <c r="CG21">
        <v>38.811999999999998</v>
      </c>
      <c r="CH21">
        <v>1349.85</v>
      </c>
      <c r="CI21">
        <v>149.99</v>
      </c>
      <c r="CJ21">
        <v>0</v>
      </c>
      <c r="CK21">
        <v>1689563217.5999999</v>
      </c>
      <c r="CL21">
        <v>0</v>
      </c>
      <c r="CM21">
        <v>1689562962</v>
      </c>
      <c r="CN21" t="s">
        <v>353</v>
      </c>
      <c r="CO21">
        <v>1689562954</v>
      </c>
      <c r="CP21">
        <v>1689562962</v>
      </c>
      <c r="CQ21">
        <v>68</v>
      </c>
      <c r="CR21">
        <v>-8.2000000000000003E-2</v>
      </c>
      <c r="CS21">
        <v>0.02</v>
      </c>
      <c r="CT21">
        <v>-2.754</v>
      </c>
      <c r="CU21">
        <v>4.2999999999999997E-2</v>
      </c>
      <c r="CV21">
        <v>420</v>
      </c>
      <c r="CW21">
        <v>18</v>
      </c>
      <c r="CX21">
        <v>0.1</v>
      </c>
      <c r="CY21">
        <v>0.04</v>
      </c>
      <c r="CZ21">
        <v>18.520032829632701</v>
      </c>
      <c r="DA21">
        <v>-8.4334468453666794E-2</v>
      </c>
      <c r="DB21">
        <v>4.5546066982758801E-2</v>
      </c>
      <c r="DC21">
        <v>1</v>
      </c>
      <c r="DD21">
        <v>419.57695000000001</v>
      </c>
      <c r="DE21">
        <v>6.1488721804986303E-2</v>
      </c>
      <c r="DF21">
        <v>4.3493074161289003E-2</v>
      </c>
      <c r="DG21">
        <v>-1</v>
      </c>
      <c r="DH21">
        <v>1499.97047619048</v>
      </c>
      <c r="DI21">
        <v>-7.4462622573578802E-2</v>
      </c>
      <c r="DJ21">
        <v>0.15037971590920099</v>
      </c>
      <c r="DK21">
        <v>1</v>
      </c>
      <c r="DL21">
        <v>2</v>
      </c>
      <c r="DM21">
        <v>2</v>
      </c>
      <c r="DN21" t="s">
        <v>354</v>
      </c>
      <c r="DO21">
        <v>3.2391000000000001</v>
      </c>
      <c r="DP21">
        <v>2.7817400000000001</v>
      </c>
      <c r="DQ21">
        <v>9.7436300000000003E-2</v>
      </c>
      <c r="DR21">
        <v>9.9994899999999998E-2</v>
      </c>
      <c r="DS21">
        <v>0.106638</v>
      </c>
      <c r="DT21">
        <v>9.4995999999999997E-2</v>
      </c>
      <c r="DU21">
        <v>26307.7</v>
      </c>
      <c r="DV21">
        <v>27802.9</v>
      </c>
      <c r="DW21">
        <v>27281.599999999999</v>
      </c>
      <c r="DX21">
        <v>28996.9</v>
      </c>
      <c r="DY21">
        <v>32119.1</v>
      </c>
      <c r="DZ21">
        <v>35015.800000000003</v>
      </c>
      <c r="EA21">
        <v>36473.800000000003</v>
      </c>
      <c r="EB21">
        <v>39377.300000000003</v>
      </c>
      <c r="EC21">
        <v>2.2901500000000001</v>
      </c>
      <c r="ED21">
        <v>1.6552</v>
      </c>
      <c r="EE21">
        <v>0.231046</v>
      </c>
      <c r="EF21">
        <v>0</v>
      </c>
      <c r="EG21">
        <v>23.091100000000001</v>
      </c>
      <c r="EH21">
        <v>999.9</v>
      </c>
      <c r="EI21">
        <v>47.710999999999999</v>
      </c>
      <c r="EJ21">
        <v>30.423999999999999</v>
      </c>
      <c r="EK21">
        <v>20.702500000000001</v>
      </c>
      <c r="EL21">
        <v>61.760100000000001</v>
      </c>
      <c r="EM21">
        <v>34.671500000000002</v>
      </c>
      <c r="EN21">
        <v>1</v>
      </c>
      <c r="EO21">
        <v>-0.23938999999999999</v>
      </c>
      <c r="EP21">
        <v>-4.1743300000000003</v>
      </c>
      <c r="EQ21">
        <v>19.6858</v>
      </c>
      <c r="ER21">
        <v>5.2168400000000004</v>
      </c>
      <c r="ES21">
        <v>11.9261</v>
      </c>
      <c r="ET21">
        <v>4.9554999999999998</v>
      </c>
      <c r="EU21">
        <v>3.2979799999999999</v>
      </c>
      <c r="EV21">
        <v>48</v>
      </c>
      <c r="EW21">
        <v>3288.6</v>
      </c>
      <c r="EX21">
        <v>9999</v>
      </c>
      <c r="EY21">
        <v>86</v>
      </c>
      <c r="EZ21">
        <v>1.8601000000000001</v>
      </c>
      <c r="FA21">
        <v>1.85928</v>
      </c>
      <c r="FB21">
        <v>1.8648400000000001</v>
      </c>
      <c r="FC21">
        <v>1.8689</v>
      </c>
      <c r="FD21">
        <v>1.86372</v>
      </c>
      <c r="FE21">
        <v>1.86371</v>
      </c>
      <c r="FF21">
        <v>1.8637600000000001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-2.754</v>
      </c>
      <c r="FV21">
        <v>4.3299999999999998E-2</v>
      </c>
      <c r="FW21">
        <v>-2.75400000000002</v>
      </c>
      <c r="FX21">
        <v>0</v>
      </c>
      <c r="FY21">
        <v>0</v>
      </c>
      <c r="FZ21">
        <v>0</v>
      </c>
      <c r="GA21">
        <v>4.3272727272732701E-2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4.3</v>
      </c>
      <c r="GJ21">
        <v>4.0999999999999996</v>
      </c>
      <c r="GK21">
        <v>1.0790999999999999</v>
      </c>
      <c r="GL21">
        <v>2.5976599999999999</v>
      </c>
      <c r="GM21">
        <v>1.4489700000000001</v>
      </c>
      <c r="GN21">
        <v>2.3022499999999999</v>
      </c>
      <c r="GO21">
        <v>1.5466299999999999</v>
      </c>
      <c r="GP21">
        <v>2.4291999999999998</v>
      </c>
      <c r="GQ21">
        <v>32.354900000000001</v>
      </c>
      <c r="GR21">
        <v>13.9306</v>
      </c>
      <c r="GS21">
        <v>18</v>
      </c>
      <c r="GT21">
        <v>652.57500000000005</v>
      </c>
      <c r="GU21">
        <v>337.90600000000001</v>
      </c>
      <c r="GV21">
        <v>30.248200000000001</v>
      </c>
      <c r="GW21">
        <v>24.221900000000002</v>
      </c>
      <c r="GX21">
        <v>29.999099999999999</v>
      </c>
      <c r="GY21">
        <v>24.2044</v>
      </c>
      <c r="GZ21">
        <v>24.1736</v>
      </c>
      <c r="HA21">
        <v>21.603000000000002</v>
      </c>
      <c r="HB21">
        <v>20</v>
      </c>
      <c r="HC21">
        <v>-30</v>
      </c>
      <c r="HD21">
        <v>30.307500000000001</v>
      </c>
      <c r="HE21">
        <v>419.51799999999997</v>
      </c>
      <c r="HF21">
        <v>0</v>
      </c>
      <c r="HG21">
        <v>100.485</v>
      </c>
      <c r="HH21">
        <v>95.657799999999995</v>
      </c>
    </row>
    <row r="22" spans="1:216" x14ac:dyDescent="0.2">
      <c r="A22">
        <v>4</v>
      </c>
      <c r="B22">
        <v>1689563271</v>
      </c>
      <c r="C22">
        <v>183</v>
      </c>
      <c r="D22" t="s">
        <v>362</v>
      </c>
      <c r="E22" t="s">
        <v>363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1689563271</v>
      </c>
      <c r="M22">
        <f t="shared" si="0"/>
        <v>2.6625946735691674E-3</v>
      </c>
      <c r="N22">
        <f t="shared" si="1"/>
        <v>2.6625946735691675</v>
      </c>
      <c r="O22">
        <f t="shared" si="2"/>
        <v>18.287458619623436</v>
      </c>
      <c r="P22">
        <f t="shared" si="3"/>
        <v>399.92200000000003</v>
      </c>
      <c r="Q22">
        <f t="shared" si="4"/>
        <v>213.30885256782793</v>
      </c>
      <c r="R22">
        <f t="shared" si="5"/>
        <v>21.469825641711896</v>
      </c>
      <c r="S22">
        <f t="shared" si="6"/>
        <v>40.252692314091604</v>
      </c>
      <c r="T22">
        <f t="shared" si="7"/>
        <v>0.16823949556310924</v>
      </c>
      <c r="U22">
        <f t="shared" si="8"/>
        <v>2.9426181707542858</v>
      </c>
      <c r="V22">
        <f t="shared" si="9"/>
        <v>0.16307265415551164</v>
      </c>
      <c r="W22">
        <f t="shared" si="10"/>
        <v>0.10237141103589587</v>
      </c>
      <c r="X22">
        <f t="shared" si="11"/>
        <v>206.70935099999997</v>
      </c>
      <c r="Y22">
        <f t="shared" si="12"/>
        <v>28.284600684892215</v>
      </c>
      <c r="Z22">
        <f t="shared" si="13"/>
        <v>27.1248</v>
      </c>
      <c r="AA22">
        <f t="shared" si="14"/>
        <v>3.6054783441179885</v>
      </c>
      <c r="AB22">
        <f t="shared" si="15"/>
        <v>53.656031448806409</v>
      </c>
      <c r="AC22">
        <f t="shared" si="16"/>
        <v>2.0079040018879799</v>
      </c>
      <c r="AD22">
        <f t="shared" si="17"/>
        <v>3.7421776222934695</v>
      </c>
      <c r="AE22">
        <f t="shared" si="18"/>
        <v>1.5975743422300086</v>
      </c>
      <c r="AF22">
        <f t="shared" si="19"/>
        <v>-117.42042510440028</v>
      </c>
      <c r="AG22">
        <f t="shared" si="20"/>
        <v>100.84899327335792</v>
      </c>
      <c r="AH22">
        <f t="shared" si="21"/>
        <v>7.4290640132308239</v>
      </c>
      <c r="AI22">
        <f t="shared" si="22"/>
        <v>197.56698318218844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53134.251808126821</v>
      </c>
      <c r="AO22">
        <f t="shared" si="26"/>
        <v>1249.82</v>
      </c>
      <c r="AP22">
        <f t="shared" si="27"/>
        <v>1053.5990999999999</v>
      </c>
      <c r="AQ22">
        <f t="shared" si="28"/>
        <v>0.84300067209678187</v>
      </c>
      <c r="AR22">
        <f t="shared" si="29"/>
        <v>0.16539129714678913</v>
      </c>
      <c r="AS22">
        <v>1689563271</v>
      </c>
      <c r="AT22">
        <v>399.92200000000003</v>
      </c>
      <c r="AU22">
        <v>419.27</v>
      </c>
      <c r="AV22">
        <v>19.949100000000001</v>
      </c>
      <c r="AW22">
        <v>17.340199999999999</v>
      </c>
      <c r="AX22">
        <v>402.67599999999999</v>
      </c>
      <c r="AY22">
        <v>19.905799999999999</v>
      </c>
      <c r="AZ22">
        <v>600.13300000000004</v>
      </c>
      <c r="BA22">
        <v>100.602</v>
      </c>
      <c r="BB22">
        <v>4.93578E-2</v>
      </c>
      <c r="BC22">
        <v>27.7605</v>
      </c>
      <c r="BD22">
        <v>27.1248</v>
      </c>
      <c r="BE22">
        <v>999.9</v>
      </c>
      <c r="BF22">
        <v>0</v>
      </c>
      <c r="BG22">
        <v>0</v>
      </c>
      <c r="BH22">
        <v>10014.4</v>
      </c>
      <c r="BI22">
        <v>0</v>
      </c>
      <c r="BJ22">
        <v>108.658</v>
      </c>
      <c r="BK22">
        <v>-19.347799999999999</v>
      </c>
      <c r="BL22">
        <v>408.06200000000001</v>
      </c>
      <c r="BM22">
        <v>426.66800000000001</v>
      </c>
      <c r="BN22">
        <v>2.6089199999999999</v>
      </c>
      <c r="BO22">
        <v>419.27</v>
      </c>
      <c r="BP22">
        <v>17.340199999999999</v>
      </c>
      <c r="BQ22">
        <v>2.00691</v>
      </c>
      <c r="BR22">
        <v>1.7444500000000001</v>
      </c>
      <c r="BS22">
        <v>17.498999999999999</v>
      </c>
      <c r="BT22">
        <v>15.297700000000001</v>
      </c>
      <c r="BU22">
        <v>1249.82</v>
      </c>
      <c r="BV22">
        <v>0.89998</v>
      </c>
      <c r="BW22">
        <v>0.10002</v>
      </c>
      <c r="BX22">
        <v>0</v>
      </c>
      <c r="BY22">
        <v>2.5480999999999998</v>
      </c>
      <c r="BZ22">
        <v>0</v>
      </c>
      <c r="CA22">
        <v>11041.2</v>
      </c>
      <c r="CB22">
        <v>9647.82</v>
      </c>
      <c r="CC22">
        <v>38.186999999999998</v>
      </c>
      <c r="CD22">
        <v>40.061999999999998</v>
      </c>
      <c r="CE22">
        <v>39.686999999999998</v>
      </c>
      <c r="CF22">
        <v>38</v>
      </c>
      <c r="CG22">
        <v>38.375</v>
      </c>
      <c r="CH22">
        <v>1124.81</v>
      </c>
      <c r="CI22">
        <v>125.01</v>
      </c>
      <c r="CJ22">
        <v>0</v>
      </c>
      <c r="CK22">
        <v>1689563278.2</v>
      </c>
      <c r="CL22">
        <v>0</v>
      </c>
      <c r="CM22">
        <v>1689562962</v>
      </c>
      <c r="CN22" t="s">
        <v>353</v>
      </c>
      <c r="CO22">
        <v>1689562954</v>
      </c>
      <c r="CP22">
        <v>1689562962</v>
      </c>
      <c r="CQ22">
        <v>68</v>
      </c>
      <c r="CR22">
        <v>-8.2000000000000003E-2</v>
      </c>
      <c r="CS22">
        <v>0.02</v>
      </c>
      <c r="CT22">
        <v>-2.754</v>
      </c>
      <c r="CU22">
        <v>4.2999999999999997E-2</v>
      </c>
      <c r="CV22">
        <v>420</v>
      </c>
      <c r="CW22">
        <v>18</v>
      </c>
      <c r="CX22">
        <v>0.1</v>
      </c>
      <c r="CY22">
        <v>0.04</v>
      </c>
      <c r="CZ22">
        <v>18.1667202468326</v>
      </c>
      <c r="DA22">
        <v>-0.49520278057031403</v>
      </c>
      <c r="DB22">
        <v>8.1565631325131102E-2</v>
      </c>
      <c r="DC22">
        <v>1</v>
      </c>
      <c r="DD22">
        <v>419.24652380952398</v>
      </c>
      <c r="DE22">
        <v>-0.29111688311627099</v>
      </c>
      <c r="DF22">
        <v>9.1650276827902902E-2</v>
      </c>
      <c r="DG22">
        <v>-1</v>
      </c>
      <c r="DH22">
        <v>1249.9935</v>
      </c>
      <c r="DI22">
        <v>2.9165404427376199E-2</v>
      </c>
      <c r="DJ22">
        <v>0.153110254392059</v>
      </c>
      <c r="DK22">
        <v>1</v>
      </c>
      <c r="DL22">
        <v>2</v>
      </c>
      <c r="DM22">
        <v>2</v>
      </c>
      <c r="DN22" t="s">
        <v>354</v>
      </c>
      <c r="DO22">
        <v>3.2393900000000002</v>
      </c>
      <c r="DP22">
        <v>2.78112</v>
      </c>
      <c r="DQ22">
        <v>9.7448499999999993E-2</v>
      </c>
      <c r="DR22">
        <v>9.9989300000000003E-2</v>
      </c>
      <c r="DS22">
        <v>0.106265</v>
      </c>
      <c r="DT22">
        <v>9.4454700000000003E-2</v>
      </c>
      <c r="DU22">
        <v>26312.9</v>
      </c>
      <c r="DV22">
        <v>27809.7</v>
      </c>
      <c r="DW22">
        <v>27286.7</v>
      </c>
      <c r="DX22">
        <v>29003.1</v>
      </c>
      <c r="DY22">
        <v>32138.2</v>
      </c>
      <c r="DZ22">
        <v>35044.199999999997</v>
      </c>
      <c r="EA22">
        <v>36480.6</v>
      </c>
      <c r="EB22">
        <v>39385.9</v>
      </c>
      <c r="EC22">
        <v>2.2915000000000001</v>
      </c>
      <c r="ED22">
        <v>1.6577200000000001</v>
      </c>
      <c r="EE22">
        <v>0.24327299999999999</v>
      </c>
      <c r="EF22">
        <v>0</v>
      </c>
      <c r="EG22">
        <v>23.133900000000001</v>
      </c>
      <c r="EH22">
        <v>999.9</v>
      </c>
      <c r="EI22">
        <v>47.515999999999998</v>
      </c>
      <c r="EJ22">
        <v>30.393000000000001</v>
      </c>
      <c r="EK22">
        <v>20.579599999999999</v>
      </c>
      <c r="EL22">
        <v>61.780099999999997</v>
      </c>
      <c r="EM22">
        <v>34.467100000000002</v>
      </c>
      <c r="EN22">
        <v>1</v>
      </c>
      <c r="EO22">
        <v>-0.24545500000000001</v>
      </c>
      <c r="EP22">
        <v>1.3026</v>
      </c>
      <c r="EQ22">
        <v>19.888200000000001</v>
      </c>
      <c r="ER22">
        <v>5.2172900000000002</v>
      </c>
      <c r="ES22">
        <v>11.9261</v>
      </c>
      <c r="ET22">
        <v>4.9544499999999996</v>
      </c>
      <c r="EU22">
        <v>3.29793</v>
      </c>
      <c r="EV22">
        <v>48.1</v>
      </c>
      <c r="EW22">
        <v>3289.7</v>
      </c>
      <c r="EX22">
        <v>9999</v>
      </c>
      <c r="EY22">
        <v>86</v>
      </c>
      <c r="EZ22">
        <v>1.8601000000000001</v>
      </c>
      <c r="FA22">
        <v>1.85928</v>
      </c>
      <c r="FB22">
        <v>1.8649</v>
      </c>
      <c r="FC22">
        <v>1.8689</v>
      </c>
      <c r="FD22">
        <v>1.8637999999999999</v>
      </c>
      <c r="FE22">
        <v>1.86375</v>
      </c>
      <c r="FF22">
        <v>1.8638300000000001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-2.754</v>
      </c>
      <c r="FV22">
        <v>4.3299999999999998E-2</v>
      </c>
      <c r="FW22">
        <v>-2.75400000000002</v>
      </c>
      <c r="FX22">
        <v>0</v>
      </c>
      <c r="FY22">
        <v>0</v>
      </c>
      <c r="FZ22">
        <v>0</v>
      </c>
      <c r="GA22">
        <v>4.3272727272732701E-2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5.3</v>
      </c>
      <c r="GJ22">
        <v>5.2</v>
      </c>
      <c r="GK22">
        <v>1.0778799999999999</v>
      </c>
      <c r="GL22">
        <v>2.5939899999999998</v>
      </c>
      <c r="GM22">
        <v>1.4489700000000001</v>
      </c>
      <c r="GN22">
        <v>2.3034699999999999</v>
      </c>
      <c r="GO22">
        <v>1.5466299999999999</v>
      </c>
      <c r="GP22">
        <v>2.3828100000000001</v>
      </c>
      <c r="GQ22">
        <v>32.288699999999999</v>
      </c>
      <c r="GR22">
        <v>13.9657</v>
      </c>
      <c r="GS22">
        <v>18</v>
      </c>
      <c r="GT22">
        <v>652.03399999999999</v>
      </c>
      <c r="GU22">
        <v>338.46600000000001</v>
      </c>
      <c r="GV22">
        <v>29.178999999999998</v>
      </c>
      <c r="GW22">
        <v>24.060199999999998</v>
      </c>
      <c r="GX22">
        <v>30.001200000000001</v>
      </c>
      <c r="GY22">
        <v>24.0763</v>
      </c>
      <c r="GZ22">
        <v>24.049700000000001</v>
      </c>
      <c r="HA22">
        <v>21.588899999999999</v>
      </c>
      <c r="HB22">
        <v>20</v>
      </c>
      <c r="HC22">
        <v>-30</v>
      </c>
      <c r="HD22">
        <v>28.932700000000001</v>
      </c>
      <c r="HE22">
        <v>419.28100000000001</v>
      </c>
      <c r="HF22">
        <v>0</v>
      </c>
      <c r="HG22">
        <v>100.503</v>
      </c>
      <c r="HH22">
        <v>95.6785</v>
      </c>
    </row>
    <row r="23" spans="1:216" x14ac:dyDescent="0.2">
      <c r="A23">
        <v>5</v>
      </c>
      <c r="B23">
        <v>1689563332</v>
      </c>
      <c r="C23">
        <v>244</v>
      </c>
      <c r="D23" t="s">
        <v>364</v>
      </c>
      <c r="E23" t="s">
        <v>365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1689563332</v>
      </c>
      <c r="M23">
        <f t="shared" si="0"/>
        <v>2.5915844075399506E-3</v>
      </c>
      <c r="N23">
        <f t="shared" si="1"/>
        <v>2.5915844075399508</v>
      </c>
      <c r="O23">
        <f t="shared" si="2"/>
        <v>17.635680028568395</v>
      </c>
      <c r="P23">
        <f t="shared" si="3"/>
        <v>399.99900000000002</v>
      </c>
      <c r="Q23">
        <f t="shared" si="4"/>
        <v>218.32671371813964</v>
      </c>
      <c r="R23">
        <f t="shared" si="5"/>
        <v>21.977089493256766</v>
      </c>
      <c r="S23">
        <f t="shared" si="6"/>
        <v>40.264490178522898</v>
      </c>
      <c r="T23">
        <f t="shared" si="7"/>
        <v>0.16674738106159395</v>
      </c>
      <c r="U23">
        <f t="shared" si="8"/>
        <v>2.9394932906306463</v>
      </c>
      <c r="V23">
        <f t="shared" si="9"/>
        <v>0.16166507372677141</v>
      </c>
      <c r="W23">
        <f t="shared" si="10"/>
        <v>0.10148439283243477</v>
      </c>
      <c r="X23">
        <f t="shared" si="11"/>
        <v>165.3564011719111</v>
      </c>
      <c r="Y23">
        <f t="shared" si="12"/>
        <v>28.021756623214426</v>
      </c>
      <c r="Z23">
        <f t="shared" si="13"/>
        <v>26.888000000000002</v>
      </c>
      <c r="AA23">
        <f t="shared" si="14"/>
        <v>3.5556833338120089</v>
      </c>
      <c r="AB23">
        <f t="shared" si="15"/>
        <v>53.202991448045722</v>
      </c>
      <c r="AC23">
        <f t="shared" si="16"/>
        <v>1.9864435229436899</v>
      </c>
      <c r="AD23">
        <f t="shared" si="17"/>
        <v>3.7337064493516499</v>
      </c>
      <c r="AE23">
        <f t="shared" si="18"/>
        <v>1.569239810868319</v>
      </c>
      <c r="AF23">
        <f t="shared" si="19"/>
        <v>-114.28887237251182</v>
      </c>
      <c r="AG23">
        <f t="shared" si="20"/>
        <v>132.11974235656996</v>
      </c>
      <c r="AH23">
        <f t="shared" si="21"/>
        <v>9.7295852601137636</v>
      </c>
      <c r="AI23">
        <f t="shared" si="22"/>
        <v>192.91685641608302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53050.806182866487</v>
      </c>
      <c r="AO23">
        <f t="shared" si="26"/>
        <v>999.79300000000001</v>
      </c>
      <c r="AP23">
        <f t="shared" si="27"/>
        <v>842.82582900099021</v>
      </c>
      <c r="AQ23">
        <f t="shared" si="28"/>
        <v>0.84300033006931452</v>
      </c>
      <c r="AR23">
        <f t="shared" si="29"/>
        <v>0.1653906370337771</v>
      </c>
      <c r="AS23">
        <v>1689563332</v>
      </c>
      <c r="AT23">
        <v>399.99900000000002</v>
      </c>
      <c r="AU23">
        <v>418.67099999999999</v>
      </c>
      <c r="AV23">
        <v>19.733899999999998</v>
      </c>
      <c r="AW23">
        <v>17.1935</v>
      </c>
      <c r="AX23">
        <v>402.75299999999999</v>
      </c>
      <c r="AY23">
        <v>19.6907</v>
      </c>
      <c r="AZ23">
        <v>600.01</v>
      </c>
      <c r="BA23">
        <v>100.61199999999999</v>
      </c>
      <c r="BB23">
        <v>4.9477100000000003E-2</v>
      </c>
      <c r="BC23">
        <v>27.721699999999998</v>
      </c>
      <c r="BD23">
        <v>26.888000000000002</v>
      </c>
      <c r="BE23">
        <v>999.9</v>
      </c>
      <c r="BF23">
        <v>0</v>
      </c>
      <c r="BG23">
        <v>0</v>
      </c>
      <c r="BH23">
        <v>9995.6200000000008</v>
      </c>
      <c r="BI23">
        <v>0</v>
      </c>
      <c r="BJ23">
        <v>119.553</v>
      </c>
      <c r="BK23">
        <v>-18.671700000000001</v>
      </c>
      <c r="BL23">
        <v>408.05099999999999</v>
      </c>
      <c r="BM23">
        <v>425.995</v>
      </c>
      <c r="BN23">
        <v>2.5404399999999998</v>
      </c>
      <c r="BO23">
        <v>418.67099999999999</v>
      </c>
      <c r="BP23">
        <v>17.1935</v>
      </c>
      <c r="BQ23">
        <v>1.9854700000000001</v>
      </c>
      <c r="BR23">
        <v>1.72987</v>
      </c>
      <c r="BS23">
        <v>17.328900000000001</v>
      </c>
      <c r="BT23">
        <v>15.1671</v>
      </c>
      <c r="BU23">
        <v>999.79300000000001</v>
      </c>
      <c r="BV23">
        <v>0.89999099999999999</v>
      </c>
      <c r="BW23">
        <v>0.100009</v>
      </c>
      <c r="BX23">
        <v>0</v>
      </c>
      <c r="BY23">
        <v>2.0931000000000002</v>
      </c>
      <c r="BZ23">
        <v>0</v>
      </c>
      <c r="CA23">
        <v>9483.81</v>
      </c>
      <c r="CB23">
        <v>7717.79</v>
      </c>
      <c r="CC23">
        <v>37.625</v>
      </c>
      <c r="CD23">
        <v>39.75</v>
      </c>
      <c r="CE23">
        <v>39.311999999999998</v>
      </c>
      <c r="CF23">
        <v>37.875</v>
      </c>
      <c r="CG23">
        <v>37.936999999999998</v>
      </c>
      <c r="CH23">
        <v>899.8</v>
      </c>
      <c r="CI23">
        <v>99.99</v>
      </c>
      <c r="CJ23">
        <v>0</v>
      </c>
      <c r="CK23">
        <v>1689563339.4000001</v>
      </c>
      <c r="CL23">
        <v>0</v>
      </c>
      <c r="CM23">
        <v>1689562962</v>
      </c>
      <c r="CN23" t="s">
        <v>353</v>
      </c>
      <c r="CO23">
        <v>1689562954</v>
      </c>
      <c r="CP23">
        <v>1689562962</v>
      </c>
      <c r="CQ23">
        <v>68</v>
      </c>
      <c r="CR23">
        <v>-8.2000000000000003E-2</v>
      </c>
      <c r="CS23">
        <v>0.02</v>
      </c>
      <c r="CT23">
        <v>-2.754</v>
      </c>
      <c r="CU23">
        <v>4.2999999999999997E-2</v>
      </c>
      <c r="CV23">
        <v>420</v>
      </c>
      <c r="CW23">
        <v>18</v>
      </c>
      <c r="CX23">
        <v>0.1</v>
      </c>
      <c r="CY23">
        <v>0.04</v>
      </c>
      <c r="CZ23">
        <v>17.615129421386001</v>
      </c>
      <c r="DA23">
        <v>0.236156043529859</v>
      </c>
      <c r="DB23">
        <v>4.8630486422291397E-2</v>
      </c>
      <c r="DC23">
        <v>1</v>
      </c>
      <c r="DD23">
        <v>418.672666666667</v>
      </c>
      <c r="DE23">
        <v>-5.0571428571343502E-2</v>
      </c>
      <c r="DF23">
        <v>3.0256574780698601E-2</v>
      </c>
      <c r="DG23">
        <v>-1</v>
      </c>
      <c r="DH23">
        <v>1000.0005</v>
      </c>
      <c r="DI23">
        <v>2.4046080528926601E-2</v>
      </c>
      <c r="DJ23">
        <v>0.11438028676305199</v>
      </c>
      <c r="DK23">
        <v>1</v>
      </c>
      <c r="DL23">
        <v>2</v>
      </c>
      <c r="DM23">
        <v>2</v>
      </c>
      <c r="DN23" t="s">
        <v>354</v>
      </c>
      <c r="DO23">
        <v>3.2392500000000002</v>
      </c>
      <c r="DP23">
        <v>2.7810800000000002</v>
      </c>
      <c r="DQ23">
        <v>9.7503300000000001E-2</v>
      </c>
      <c r="DR23">
        <v>9.9921300000000005E-2</v>
      </c>
      <c r="DS23">
        <v>0.10549500000000001</v>
      </c>
      <c r="DT23">
        <v>9.3924300000000002E-2</v>
      </c>
      <c r="DU23">
        <v>26320.6</v>
      </c>
      <c r="DV23">
        <v>27820.400000000001</v>
      </c>
      <c r="DW23">
        <v>27295.7</v>
      </c>
      <c r="DX23">
        <v>29011.5</v>
      </c>
      <c r="DY23">
        <v>32177.4</v>
      </c>
      <c r="DZ23">
        <v>35075</v>
      </c>
      <c r="EA23">
        <v>36493.599999999999</v>
      </c>
      <c r="EB23">
        <v>39397.599999999999</v>
      </c>
      <c r="EC23">
        <v>2.29332</v>
      </c>
      <c r="ED23">
        <v>1.66042</v>
      </c>
      <c r="EE23">
        <v>0.22253400000000001</v>
      </c>
      <c r="EF23">
        <v>0</v>
      </c>
      <c r="EG23">
        <v>23.236999999999998</v>
      </c>
      <c r="EH23">
        <v>999.9</v>
      </c>
      <c r="EI23">
        <v>47.295999999999999</v>
      </c>
      <c r="EJ23">
        <v>30.363</v>
      </c>
      <c r="EK23">
        <v>20.449400000000001</v>
      </c>
      <c r="EL23">
        <v>61.710099999999997</v>
      </c>
      <c r="EM23">
        <v>34.519199999999998</v>
      </c>
      <c r="EN23">
        <v>1</v>
      </c>
      <c r="EO23">
        <v>-0.26464399999999999</v>
      </c>
      <c r="EP23">
        <v>-3.6935500000000001</v>
      </c>
      <c r="EQ23">
        <v>19.7501</v>
      </c>
      <c r="ER23">
        <v>5.2172900000000002</v>
      </c>
      <c r="ES23">
        <v>11.9261</v>
      </c>
      <c r="ET23">
        <v>4.9558499999999999</v>
      </c>
      <c r="EU23">
        <v>3.2979500000000002</v>
      </c>
      <c r="EV23">
        <v>48.1</v>
      </c>
      <c r="EW23">
        <v>3291.1</v>
      </c>
      <c r="EX23">
        <v>9999</v>
      </c>
      <c r="EY23">
        <v>86</v>
      </c>
      <c r="EZ23">
        <v>1.8601399999999999</v>
      </c>
      <c r="FA23">
        <v>1.85928</v>
      </c>
      <c r="FB23">
        <v>1.8649199999999999</v>
      </c>
      <c r="FC23">
        <v>1.8689</v>
      </c>
      <c r="FD23">
        <v>1.86375</v>
      </c>
      <c r="FE23">
        <v>1.86374</v>
      </c>
      <c r="FF23">
        <v>1.86378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-2.754</v>
      </c>
      <c r="FV23">
        <v>4.3200000000000002E-2</v>
      </c>
      <c r="FW23">
        <v>-2.75400000000002</v>
      </c>
      <c r="FX23">
        <v>0</v>
      </c>
      <c r="FY23">
        <v>0</v>
      </c>
      <c r="FZ23">
        <v>0</v>
      </c>
      <c r="GA23">
        <v>4.3272727272732701E-2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6.3</v>
      </c>
      <c r="GJ23">
        <v>6.2</v>
      </c>
      <c r="GK23">
        <v>1.0778799999999999</v>
      </c>
      <c r="GL23">
        <v>2.6000999999999999</v>
      </c>
      <c r="GM23">
        <v>1.4477500000000001</v>
      </c>
      <c r="GN23">
        <v>2.3010299999999999</v>
      </c>
      <c r="GO23">
        <v>1.5466299999999999</v>
      </c>
      <c r="GP23">
        <v>2.4169900000000002</v>
      </c>
      <c r="GQ23">
        <v>32.222499999999997</v>
      </c>
      <c r="GR23">
        <v>13.939399999999999</v>
      </c>
      <c r="GS23">
        <v>18</v>
      </c>
      <c r="GT23">
        <v>651.79200000000003</v>
      </c>
      <c r="GU23">
        <v>339.113</v>
      </c>
      <c r="GV23">
        <v>29.851600000000001</v>
      </c>
      <c r="GW23">
        <v>23.925699999999999</v>
      </c>
      <c r="GX23">
        <v>29.999199999999998</v>
      </c>
      <c r="GY23">
        <v>23.944900000000001</v>
      </c>
      <c r="GZ23">
        <v>23.925000000000001</v>
      </c>
      <c r="HA23">
        <v>21.5732</v>
      </c>
      <c r="HB23">
        <v>20</v>
      </c>
      <c r="HC23">
        <v>-30</v>
      </c>
      <c r="HD23">
        <v>29.883400000000002</v>
      </c>
      <c r="HE23">
        <v>418.72399999999999</v>
      </c>
      <c r="HF23">
        <v>0</v>
      </c>
      <c r="HG23">
        <v>100.538</v>
      </c>
      <c r="HH23">
        <v>95.706599999999995</v>
      </c>
    </row>
    <row r="24" spans="1:216" x14ac:dyDescent="0.2">
      <c r="A24">
        <v>6</v>
      </c>
      <c r="B24">
        <v>1689563393</v>
      </c>
      <c r="C24">
        <v>305</v>
      </c>
      <c r="D24" t="s">
        <v>366</v>
      </c>
      <c r="E24" t="s">
        <v>367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1689563393</v>
      </c>
      <c r="M24">
        <f t="shared" si="0"/>
        <v>2.5686428604651599E-3</v>
      </c>
      <c r="N24">
        <f t="shared" si="1"/>
        <v>2.5686428604651601</v>
      </c>
      <c r="O24">
        <f t="shared" si="2"/>
        <v>16.50010196131392</v>
      </c>
      <c r="P24">
        <f t="shared" si="3"/>
        <v>399.99299999999999</v>
      </c>
      <c r="Q24">
        <f t="shared" si="4"/>
        <v>224.39818746859598</v>
      </c>
      <c r="R24">
        <f t="shared" si="5"/>
        <v>22.590394463494412</v>
      </c>
      <c r="S24">
        <f t="shared" si="6"/>
        <v>40.267703382858599</v>
      </c>
      <c r="T24">
        <f t="shared" si="7"/>
        <v>0.16176665304035726</v>
      </c>
      <c r="U24">
        <f t="shared" si="8"/>
        <v>2.9438455221210948</v>
      </c>
      <c r="V24">
        <f t="shared" si="9"/>
        <v>0.15698558798120837</v>
      </c>
      <c r="W24">
        <f t="shared" si="10"/>
        <v>9.8533781805962228E-2</v>
      </c>
      <c r="X24">
        <f t="shared" si="11"/>
        <v>124.01982521783799</v>
      </c>
      <c r="Y24">
        <f t="shared" si="12"/>
        <v>27.984725001744096</v>
      </c>
      <c r="Z24">
        <f t="shared" si="13"/>
        <v>26.986000000000001</v>
      </c>
      <c r="AA24">
        <f t="shared" si="14"/>
        <v>3.5762177680332958</v>
      </c>
      <c r="AB24">
        <f t="shared" si="15"/>
        <v>52.267192728408396</v>
      </c>
      <c r="AC24">
        <f t="shared" si="16"/>
        <v>1.97442045077452</v>
      </c>
      <c r="AD24">
        <f t="shared" si="17"/>
        <v>3.7775521272665902</v>
      </c>
      <c r="AE24">
        <f t="shared" si="18"/>
        <v>1.6017973172587758</v>
      </c>
      <c r="AF24">
        <f t="shared" si="19"/>
        <v>-113.27715014651355</v>
      </c>
      <c r="AG24">
        <f t="shared" si="20"/>
        <v>148.50363682218608</v>
      </c>
      <c r="AH24">
        <f t="shared" si="21"/>
        <v>10.936230468601055</v>
      </c>
      <c r="AI24">
        <f t="shared" si="22"/>
        <v>170.18254236211158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53141.77105165489</v>
      </c>
      <c r="AO24">
        <f t="shared" si="26"/>
        <v>749.85799999999995</v>
      </c>
      <c r="AP24">
        <f t="shared" si="27"/>
        <v>632.13071399887963</v>
      </c>
      <c r="AQ24">
        <f t="shared" si="28"/>
        <v>0.84300056010455271</v>
      </c>
      <c r="AR24">
        <f t="shared" si="29"/>
        <v>0.16539108100178701</v>
      </c>
      <c r="AS24">
        <v>1689563393</v>
      </c>
      <c r="AT24">
        <v>399.99299999999999</v>
      </c>
      <c r="AU24">
        <v>417.51799999999997</v>
      </c>
      <c r="AV24">
        <v>19.6126</v>
      </c>
      <c r="AW24">
        <v>17.0947</v>
      </c>
      <c r="AX24">
        <v>402.74700000000001</v>
      </c>
      <c r="AY24">
        <v>19.569400000000002</v>
      </c>
      <c r="AZ24">
        <v>600.08699999999999</v>
      </c>
      <c r="BA24">
        <v>100.622</v>
      </c>
      <c r="BB24">
        <v>4.90202E-2</v>
      </c>
      <c r="BC24">
        <v>27.921700000000001</v>
      </c>
      <c r="BD24">
        <v>26.986000000000001</v>
      </c>
      <c r="BE24">
        <v>999.9</v>
      </c>
      <c r="BF24">
        <v>0</v>
      </c>
      <c r="BG24">
        <v>0</v>
      </c>
      <c r="BH24">
        <v>10019.4</v>
      </c>
      <c r="BI24">
        <v>0</v>
      </c>
      <c r="BJ24">
        <v>115.989</v>
      </c>
      <c r="BK24">
        <v>-17.525400000000001</v>
      </c>
      <c r="BL24">
        <v>407.99400000000003</v>
      </c>
      <c r="BM24">
        <v>424.78</v>
      </c>
      <c r="BN24">
        <v>2.5178799999999999</v>
      </c>
      <c r="BO24">
        <v>417.51799999999997</v>
      </c>
      <c r="BP24">
        <v>17.0947</v>
      </c>
      <c r="BQ24">
        <v>1.97346</v>
      </c>
      <c r="BR24">
        <v>1.7201</v>
      </c>
      <c r="BS24">
        <v>17.233000000000001</v>
      </c>
      <c r="BT24">
        <v>15.0791</v>
      </c>
      <c r="BU24">
        <v>749.85799999999995</v>
      </c>
      <c r="BV24">
        <v>0.89998</v>
      </c>
      <c r="BW24">
        <v>0.10002</v>
      </c>
      <c r="BX24">
        <v>0</v>
      </c>
      <c r="BY24">
        <v>2.3513999999999999</v>
      </c>
      <c r="BZ24">
        <v>0</v>
      </c>
      <c r="CA24">
        <v>7870.45</v>
      </c>
      <c r="CB24">
        <v>5788.43</v>
      </c>
      <c r="CC24">
        <v>36.936999999999998</v>
      </c>
      <c r="CD24">
        <v>39.5</v>
      </c>
      <c r="CE24">
        <v>38.811999999999998</v>
      </c>
      <c r="CF24">
        <v>37.561999999999998</v>
      </c>
      <c r="CG24">
        <v>37.436999999999998</v>
      </c>
      <c r="CH24">
        <v>674.86</v>
      </c>
      <c r="CI24">
        <v>75</v>
      </c>
      <c r="CJ24">
        <v>0</v>
      </c>
      <c r="CK24">
        <v>1689563400.5999999</v>
      </c>
      <c r="CL24">
        <v>0</v>
      </c>
      <c r="CM24">
        <v>1689562962</v>
      </c>
      <c r="CN24" t="s">
        <v>353</v>
      </c>
      <c r="CO24">
        <v>1689562954</v>
      </c>
      <c r="CP24">
        <v>1689562962</v>
      </c>
      <c r="CQ24">
        <v>68</v>
      </c>
      <c r="CR24">
        <v>-8.2000000000000003E-2</v>
      </c>
      <c r="CS24">
        <v>0.02</v>
      </c>
      <c r="CT24">
        <v>-2.754</v>
      </c>
      <c r="CU24">
        <v>4.2999999999999997E-2</v>
      </c>
      <c r="CV24">
        <v>420</v>
      </c>
      <c r="CW24">
        <v>18</v>
      </c>
      <c r="CX24">
        <v>0.1</v>
      </c>
      <c r="CY24">
        <v>0.04</v>
      </c>
      <c r="CZ24">
        <v>16.552838904238101</v>
      </c>
      <c r="DA24">
        <v>0.40689351091790799</v>
      </c>
      <c r="DB24">
        <v>5.54477013903346E-2</v>
      </c>
      <c r="DC24">
        <v>1</v>
      </c>
      <c r="DD24">
        <v>417.62099999999998</v>
      </c>
      <c r="DE24">
        <v>0.13348051948070699</v>
      </c>
      <c r="DF24">
        <v>3.9053077434980502E-2</v>
      </c>
      <c r="DG24">
        <v>-1</v>
      </c>
      <c r="DH24">
        <v>750.05666666666696</v>
      </c>
      <c r="DI24">
        <v>0.23155780531519901</v>
      </c>
      <c r="DJ24">
        <v>0.146699996212978</v>
      </c>
      <c r="DK24">
        <v>1</v>
      </c>
      <c r="DL24">
        <v>2</v>
      </c>
      <c r="DM24">
        <v>2</v>
      </c>
      <c r="DN24" t="s">
        <v>354</v>
      </c>
      <c r="DO24">
        <v>3.2395399999999999</v>
      </c>
      <c r="DP24">
        <v>2.7808299999999999</v>
      </c>
      <c r="DQ24">
        <v>9.7540100000000005E-2</v>
      </c>
      <c r="DR24">
        <v>9.9751000000000006E-2</v>
      </c>
      <c r="DS24">
        <v>0.105074</v>
      </c>
      <c r="DT24">
        <v>9.3576000000000006E-2</v>
      </c>
      <c r="DU24">
        <v>26325.5</v>
      </c>
      <c r="DV24">
        <v>27831.3</v>
      </c>
      <c r="DW24">
        <v>27301.4</v>
      </c>
      <c r="DX24">
        <v>29016.799999999999</v>
      </c>
      <c r="DY24">
        <v>32199.200000000001</v>
      </c>
      <c r="DZ24">
        <v>35094.699999999997</v>
      </c>
      <c r="EA24">
        <v>36501.199999999997</v>
      </c>
      <c r="EB24">
        <v>39404.800000000003</v>
      </c>
      <c r="EC24">
        <v>2.2947199999999999</v>
      </c>
      <c r="ED24">
        <v>1.66225</v>
      </c>
      <c r="EE24">
        <v>0.22004899999999999</v>
      </c>
      <c r="EF24">
        <v>0</v>
      </c>
      <c r="EG24">
        <v>23.3765</v>
      </c>
      <c r="EH24">
        <v>999.9</v>
      </c>
      <c r="EI24">
        <v>47.137</v>
      </c>
      <c r="EJ24">
        <v>30.323</v>
      </c>
      <c r="EK24">
        <v>20.333200000000001</v>
      </c>
      <c r="EL24">
        <v>61.880099999999999</v>
      </c>
      <c r="EM24">
        <v>34.695500000000003</v>
      </c>
      <c r="EN24">
        <v>1</v>
      </c>
      <c r="EO24">
        <v>-0.27326699999999998</v>
      </c>
      <c r="EP24">
        <v>-4.2792500000000002</v>
      </c>
      <c r="EQ24">
        <v>19.687200000000001</v>
      </c>
      <c r="ER24">
        <v>5.2175900000000004</v>
      </c>
      <c r="ES24">
        <v>11.9261</v>
      </c>
      <c r="ET24">
        <v>4.9557500000000001</v>
      </c>
      <c r="EU24">
        <v>3.298</v>
      </c>
      <c r="EV24">
        <v>48.1</v>
      </c>
      <c r="EW24">
        <v>3292.2</v>
      </c>
      <c r="EX24">
        <v>9999</v>
      </c>
      <c r="EY24">
        <v>86</v>
      </c>
      <c r="EZ24">
        <v>1.86005</v>
      </c>
      <c r="FA24">
        <v>1.85928</v>
      </c>
      <c r="FB24">
        <v>1.8648199999999999</v>
      </c>
      <c r="FC24">
        <v>1.8689</v>
      </c>
      <c r="FD24">
        <v>1.86371</v>
      </c>
      <c r="FE24">
        <v>1.86371</v>
      </c>
      <c r="FF24">
        <v>1.86374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-2.754</v>
      </c>
      <c r="FV24">
        <v>4.3200000000000002E-2</v>
      </c>
      <c r="FW24">
        <v>-2.75400000000002</v>
      </c>
      <c r="FX24">
        <v>0</v>
      </c>
      <c r="FY24">
        <v>0</v>
      </c>
      <c r="FZ24">
        <v>0</v>
      </c>
      <c r="GA24">
        <v>4.3272727272732701E-2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7.3</v>
      </c>
      <c r="GJ24">
        <v>7.2</v>
      </c>
      <c r="GK24">
        <v>1.07544</v>
      </c>
      <c r="GL24">
        <v>2.5952099999999998</v>
      </c>
      <c r="GM24">
        <v>1.4489700000000001</v>
      </c>
      <c r="GN24">
        <v>2.3034699999999999</v>
      </c>
      <c r="GO24">
        <v>1.5466299999999999</v>
      </c>
      <c r="GP24">
        <v>2.4047900000000002</v>
      </c>
      <c r="GQ24">
        <v>32.156399999999998</v>
      </c>
      <c r="GR24">
        <v>13.921900000000001</v>
      </c>
      <c r="GS24">
        <v>18</v>
      </c>
      <c r="GT24">
        <v>651.39</v>
      </c>
      <c r="GU24">
        <v>339.34199999999998</v>
      </c>
      <c r="GV24">
        <v>31.3492</v>
      </c>
      <c r="GW24">
        <v>23.8034</v>
      </c>
      <c r="GX24">
        <v>29.999199999999998</v>
      </c>
      <c r="GY24">
        <v>23.8262</v>
      </c>
      <c r="GZ24">
        <v>23.808900000000001</v>
      </c>
      <c r="HA24">
        <v>21.531700000000001</v>
      </c>
      <c r="HB24">
        <v>20</v>
      </c>
      <c r="HC24">
        <v>-30</v>
      </c>
      <c r="HD24">
        <v>31.332000000000001</v>
      </c>
      <c r="HE24">
        <v>417.65199999999999</v>
      </c>
      <c r="HF24">
        <v>0</v>
      </c>
      <c r="HG24">
        <v>100.559</v>
      </c>
      <c r="HH24">
        <v>95.724000000000004</v>
      </c>
    </row>
    <row r="25" spans="1:216" x14ac:dyDescent="0.2">
      <c r="A25">
        <v>7</v>
      </c>
      <c r="B25">
        <v>1689563454</v>
      </c>
      <c r="C25">
        <v>366</v>
      </c>
      <c r="D25" t="s">
        <v>368</v>
      </c>
      <c r="E25" t="s">
        <v>369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1689563454</v>
      </c>
      <c r="M25">
        <f t="shared" si="0"/>
        <v>2.5105085632656345E-3</v>
      </c>
      <c r="N25">
        <f t="shared" si="1"/>
        <v>2.5105085632656343</v>
      </c>
      <c r="O25">
        <f t="shared" si="2"/>
        <v>15.45178330056469</v>
      </c>
      <c r="P25">
        <f t="shared" si="3"/>
        <v>400.05399999999997</v>
      </c>
      <c r="Q25">
        <f t="shared" si="4"/>
        <v>232.09846441105552</v>
      </c>
      <c r="R25">
        <f t="shared" si="5"/>
        <v>23.365473660498768</v>
      </c>
      <c r="S25">
        <f t="shared" si="6"/>
        <v>40.273645168209598</v>
      </c>
      <c r="T25">
        <f t="shared" si="7"/>
        <v>0.15872454266763802</v>
      </c>
      <c r="U25">
        <f t="shared" si="8"/>
        <v>2.9399810054941025</v>
      </c>
      <c r="V25">
        <f t="shared" si="9"/>
        <v>0.15411298719670133</v>
      </c>
      <c r="W25">
        <f t="shared" si="10"/>
        <v>9.6723786633149469E-2</v>
      </c>
      <c r="X25">
        <f t="shared" si="11"/>
        <v>99.279076946624016</v>
      </c>
      <c r="Y25">
        <f t="shared" si="12"/>
        <v>27.839834308425438</v>
      </c>
      <c r="Z25">
        <f t="shared" si="13"/>
        <v>26.8964</v>
      </c>
      <c r="AA25">
        <f t="shared" si="14"/>
        <v>3.5574393858336864</v>
      </c>
      <c r="AB25">
        <f t="shared" si="15"/>
        <v>51.995436439732856</v>
      </c>
      <c r="AC25">
        <f t="shared" si="16"/>
        <v>1.9624711636656</v>
      </c>
      <c r="AD25">
        <f t="shared" si="17"/>
        <v>3.7743142437899748</v>
      </c>
      <c r="AE25">
        <f t="shared" si="18"/>
        <v>1.5949682221680863</v>
      </c>
      <c r="AF25">
        <f t="shared" si="19"/>
        <v>-110.71342764001449</v>
      </c>
      <c r="AG25">
        <f t="shared" si="20"/>
        <v>160.18035868146097</v>
      </c>
      <c r="AH25">
        <f t="shared" si="21"/>
        <v>11.80549854507111</v>
      </c>
      <c r="AI25">
        <f t="shared" si="22"/>
        <v>160.55150653314161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53032.445693789006</v>
      </c>
      <c r="AO25">
        <f t="shared" si="26"/>
        <v>600.27499999999998</v>
      </c>
      <c r="AP25">
        <f t="shared" si="27"/>
        <v>506.03161499825069</v>
      </c>
      <c r="AQ25">
        <f t="shared" si="28"/>
        <v>0.84299965015742906</v>
      </c>
      <c r="AR25">
        <f t="shared" si="29"/>
        <v>0.16538932480383828</v>
      </c>
      <c r="AS25">
        <v>1689563454</v>
      </c>
      <c r="AT25">
        <v>400.05399999999997</v>
      </c>
      <c r="AU25">
        <v>416.51100000000002</v>
      </c>
      <c r="AV25">
        <v>19.494</v>
      </c>
      <c r="AW25">
        <v>17.032299999999999</v>
      </c>
      <c r="AX25">
        <v>402.80799999999999</v>
      </c>
      <c r="AY25">
        <v>19.450700000000001</v>
      </c>
      <c r="AZ25">
        <v>599.96799999999996</v>
      </c>
      <c r="BA25">
        <v>100.621</v>
      </c>
      <c r="BB25">
        <v>4.9522400000000001E-2</v>
      </c>
      <c r="BC25">
        <v>27.907</v>
      </c>
      <c r="BD25">
        <v>26.8964</v>
      </c>
      <c r="BE25">
        <v>999.9</v>
      </c>
      <c r="BF25">
        <v>0</v>
      </c>
      <c r="BG25">
        <v>0</v>
      </c>
      <c r="BH25">
        <v>9997.5</v>
      </c>
      <c r="BI25">
        <v>0</v>
      </c>
      <c r="BJ25">
        <v>134.721</v>
      </c>
      <c r="BK25">
        <v>-16.4572</v>
      </c>
      <c r="BL25">
        <v>408.00700000000001</v>
      </c>
      <c r="BM25">
        <v>423.72800000000001</v>
      </c>
      <c r="BN25">
        <v>2.4617100000000001</v>
      </c>
      <c r="BO25">
        <v>416.51100000000002</v>
      </c>
      <c r="BP25">
        <v>17.032299999999999</v>
      </c>
      <c r="BQ25">
        <v>1.9615</v>
      </c>
      <c r="BR25">
        <v>1.7138</v>
      </c>
      <c r="BS25">
        <v>17.136900000000001</v>
      </c>
      <c r="BT25">
        <v>15.022</v>
      </c>
      <c r="BU25">
        <v>600.27499999999998</v>
      </c>
      <c r="BV25">
        <v>0.90000999999999998</v>
      </c>
      <c r="BW25">
        <v>9.9990200000000001E-2</v>
      </c>
      <c r="BX25">
        <v>0</v>
      </c>
      <c r="BY25">
        <v>2.4089</v>
      </c>
      <c r="BZ25">
        <v>0</v>
      </c>
      <c r="CA25">
        <v>7054.14</v>
      </c>
      <c r="CB25">
        <v>4633.79</v>
      </c>
      <c r="CC25">
        <v>36.25</v>
      </c>
      <c r="CD25">
        <v>39.186999999999998</v>
      </c>
      <c r="CE25">
        <v>38.311999999999998</v>
      </c>
      <c r="CF25">
        <v>37.25</v>
      </c>
      <c r="CG25">
        <v>36.875</v>
      </c>
      <c r="CH25">
        <v>540.25</v>
      </c>
      <c r="CI25">
        <v>60.02</v>
      </c>
      <c r="CJ25">
        <v>0</v>
      </c>
      <c r="CK25">
        <v>1689563461.2</v>
      </c>
      <c r="CL25">
        <v>0</v>
      </c>
      <c r="CM25">
        <v>1689562962</v>
      </c>
      <c r="CN25" t="s">
        <v>353</v>
      </c>
      <c r="CO25">
        <v>1689562954</v>
      </c>
      <c r="CP25">
        <v>1689562962</v>
      </c>
      <c r="CQ25">
        <v>68</v>
      </c>
      <c r="CR25">
        <v>-8.2000000000000003E-2</v>
      </c>
      <c r="CS25">
        <v>0.02</v>
      </c>
      <c r="CT25">
        <v>-2.754</v>
      </c>
      <c r="CU25">
        <v>4.2999999999999997E-2</v>
      </c>
      <c r="CV25">
        <v>420</v>
      </c>
      <c r="CW25">
        <v>18</v>
      </c>
      <c r="CX25">
        <v>0.1</v>
      </c>
      <c r="CY25">
        <v>0.04</v>
      </c>
      <c r="CZ25">
        <v>15.383319585135901</v>
      </c>
      <c r="DA25">
        <v>0.39778957159548101</v>
      </c>
      <c r="DB25">
        <v>5.1543085386213598E-2</v>
      </c>
      <c r="DC25">
        <v>1</v>
      </c>
      <c r="DD25">
        <v>416.43770000000001</v>
      </c>
      <c r="DE25">
        <v>0.108721804511078</v>
      </c>
      <c r="DF25">
        <v>4.1068357649172299E-2</v>
      </c>
      <c r="DG25">
        <v>-1</v>
      </c>
      <c r="DH25">
        <v>599.98915</v>
      </c>
      <c r="DI25">
        <v>-0.22470225686179199</v>
      </c>
      <c r="DJ25">
        <v>0.122115631677518</v>
      </c>
      <c r="DK25">
        <v>1</v>
      </c>
      <c r="DL25">
        <v>2</v>
      </c>
      <c r="DM25">
        <v>2</v>
      </c>
      <c r="DN25" t="s">
        <v>354</v>
      </c>
      <c r="DO25">
        <v>3.2393800000000001</v>
      </c>
      <c r="DP25">
        <v>2.7811400000000002</v>
      </c>
      <c r="DQ25">
        <v>9.7576999999999997E-2</v>
      </c>
      <c r="DR25">
        <v>9.9594600000000005E-2</v>
      </c>
      <c r="DS25">
        <v>0.104648</v>
      </c>
      <c r="DT25">
        <v>9.33562E-2</v>
      </c>
      <c r="DU25">
        <v>26330.1</v>
      </c>
      <c r="DV25">
        <v>27842.2</v>
      </c>
      <c r="DW25">
        <v>27306.9</v>
      </c>
      <c r="DX25">
        <v>29022.6</v>
      </c>
      <c r="DY25">
        <v>32221.1</v>
      </c>
      <c r="DZ25">
        <v>35110.6</v>
      </c>
      <c r="EA25">
        <v>36508.800000000003</v>
      </c>
      <c r="EB25">
        <v>39413.300000000003</v>
      </c>
      <c r="EC25">
        <v>2.2954500000000002</v>
      </c>
      <c r="ED25">
        <v>1.6642699999999999</v>
      </c>
      <c r="EE25">
        <v>0.20768900000000001</v>
      </c>
      <c r="EF25">
        <v>0</v>
      </c>
      <c r="EG25">
        <v>23.489699999999999</v>
      </c>
      <c r="EH25">
        <v>999.9</v>
      </c>
      <c r="EI25">
        <v>47.045999999999999</v>
      </c>
      <c r="EJ25">
        <v>30.283000000000001</v>
      </c>
      <c r="EK25">
        <v>20.2453</v>
      </c>
      <c r="EL25">
        <v>61.630099999999999</v>
      </c>
      <c r="EM25">
        <v>34.671500000000002</v>
      </c>
      <c r="EN25">
        <v>1</v>
      </c>
      <c r="EO25">
        <v>-0.282111</v>
      </c>
      <c r="EP25">
        <v>-3.9872399999999999</v>
      </c>
      <c r="EQ25">
        <v>19.723800000000001</v>
      </c>
      <c r="ER25">
        <v>5.2172900000000002</v>
      </c>
      <c r="ES25">
        <v>11.9261</v>
      </c>
      <c r="ET25">
        <v>4.9554999999999998</v>
      </c>
      <c r="EU25">
        <v>3.2979799999999999</v>
      </c>
      <c r="EV25">
        <v>48.1</v>
      </c>
      <c r="EW25">
        <v>3293.6</v>
      </c>
      <c r="EX25">
        <v>9999</v>
      </c>
      <c r="EY25">
        <v>86</v>
      </c>
      <c r="EZ25">
        <v>1.86008</v>
      </c>
      <c r="FA25">
        <v>1.85928</v>
      </c>
      <c r="FB25">
        <v>1.8648800000000001</v>
      </c>
      <c r="FC25">
        <v>1.8689</v>
      </c>
      <c r="FD25">
        <v>1.8637300000000001</v>
      </c>
      <c r="FE25">
        <v>1.8637300000000001</v>
      </c>
      <c r="FF25">
        <v>1.8637699999999999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-2.754</v>
      </c>
      <c r="FV25">
        <v>4.3299999999999998E-2</v>
      </c>
      <c r="FW25">
        <v>-2.75400000000002</v>
      </c>
      <c r="FX25">
        <v>0</v>
      </c>
      <c r="FY25">
        <v>0</v>
      </c>
      <c r="FZ25">
        <v>0</v>
      </c>
      <c r="GA25">
        <v>4.3272727272732701E-2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8.3000000000000007</v>
      </c>
      <c r="GJ25">
        <v>8.1999999999999993</v>
      </c>
      <c r="GK25">
        <v>1.073</v>
      </c>
      <c r="GL25">
        <v>2.5891099999999998</v>
      </c>
      <c r="GM25">
        <v>1.4477500000000001</v>
      </c>
      <c r="GN25">
        <v>2.2997999999999998</v>
      </c>
      <c r="GO25">
        <v>1.5466299999999999</v>
      </c>
      <c r="GP25">
        <v>2.4511699999999998</v>
      </c>
      <c r="GQ25">
        <v>32.090400000000002</v>
      </c>
      <c r="GR25">
        <v>13.939399999999999</v>
      </c>
      <c r="GS25">
        <v>18</v>
      </c>
      <c r="GT25">
        <v>650.61099999999999</v>
      </c>
      <c r="GU25">
        <v>339.73</v>
      </c>
      <c r="GV25">
        <v>30.830500000000001</v>
      </c>
      <c r="GW25">
        <v>23.7027</v>
      </c>
      <c r="GX25">
        <v>29.999600000000001</v>
      </c>
      <c r="GY25">
        <v>23.7166</v>
      </c>
      <c r="GZ25">
        <v>23.7012</v>
      </c>
      <c r="HA25">
        <v>21.482600000000001</v>
      </c>
      <c r="HB25">
        <v>20</v>
      </c>
      <c r="HC25">
        <v>-30</v>
      </c>
      <c r="HD25">
        <v>30.904199999999999</v>
      </c>
      <c r="HE25">
        <v>416.44499999999999</v>
      </c>
      <c r="HF25">
        <v>0</v>
      </c>
      <c r="HG25">
        <v>100.58</v>
      </c>
      <c r="HH25">
        <v>95.744</v>
      </c>
    </row>
    <row r="26" spans="1:216" x14ac:dyDescent="0.2">
      <c r="A26">
        <v>8</v>
      </c>
      <c r="B26">
        <v>1689563515</v>
      </c>
      <c r="C26">
        <v>427</v>
      </c>
      <c r="D26" t="s">
        <v>370</v>
      </c>
      <c r="E26" t="s">
        <v>371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1689563515</v>
      </c>
      <c r="M26">
        <f t="shared" si="0"/>
        <v>2.4910627426675894E-3</v>
      </c>
      <c r="N26">
        <f t="shared" si="1"/>
        <v>2.4910627426675895</v>
      </c>
      <c r="O26">
        <f t="shared" si="2"/>
        <v>14.097439601101742</v>
      </c>
      <c r="P26">
        <f t="shared" si="3"/>
        <v>400.077</v>
      </c>
      <c r="Q26">
        <f t="shared" si="4"/>
        <v>241.69105994455555</v>
      </c>
      <c r="R26">
        <f t="shared" si="5"/>
        <v>24.331202146083868</v>
      </c>
      <c r="S26">
        <f t="shared" si="6"/>
        <v>40.276021641974999</v>
      </c>
      <c r="T26">
        <f t="shared" si="7"/>
        <v>0.1542310937682248</v>
      </c>
      <c r="U26">
        <f t="shared" si="8"/>
        <v>2.9421949875561668</v>
      </c>
      <c r="V26">
        <f t="shared" si="9"/>
        <v>0.14987626644063076</v>
      </c>
      <c r="W26">
        <f t="shared" si="10"/>
        <v>9.4053688399790752E-2</v>
      </c>
      <c r="X26">
        <f t="shared" si="11"/>
        <v>82.718609223472953</v>
      </c>
      <c r="Y26">
        <f t="shared" si="12"/>
        <v>27.922525824122946</v>
      </c>
      <c r="Z26">
        <f t="shared" si="13"/>
        <v>27.0364</v>
      </c>
      <c r="AA26">
        <f t="shared" si="14"/>
        <v>3.5868185861941511</v>
      </c>
      <c r="AB26">
        <f t="shared" si="15"/>
        <v>51.3952031481831</v>
      </c>
      <c r="AC26">
        <f t="shared" si="16"/>
        <v>1.9596855607525001</v>
      </c>
      <c r="AD26">
        <f t="shared" si="17"/>
        <v>3.8129736642976537</v>
      </c>
      <c r="AE26">
        <f t="shared" si="18"/>
        <v>1.6271330254416509</v>
      </c>
      <c r="AF26">
        <f t="shared" si="19"/>
        <v>-109.85586695164069</v>
      </c>
      <c r="AG26">
        <f t="shared" si="20"/>
        <v>165.8209467432066</v>
      </c>
      <c r="AH26">
        <f t="shared" si="21"/>
        <v>12.231229221614555</v>
      </c>
      <c r="AI26">
        <f t="shared" si="22"/>
        <v>150.91491823665342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53065.736311158158</v>
      </c>
      <c r="AO26">
        <f t="shared" si="26"/>
        <v>500.14800000000002</v>
      </c>
      <c r="AP26">
        <f t="shared" si="27"/>
        <v>421.62431400179946</v>
      </c>
      <c r="AQ26">
        <f t="shared" si="28"/>
        <v>0.84299910026991898</v>
      </c>
      <c r="AR26">
        <f t="shared" si="29"/>
        <v>0.16538826352094371</v>
      </c>
      <c r="AS26">
        <v>1689563515</v>
      </c>
      <c r="AT26">
        <v>400.077</v>
      </c>
      <c r="AU26">
        <v>415.17</v>
      </c>
      <c r="AV26">
        <v>19.4663</v>
      </c>
      <c r="AW26">
        <v>17.023900000000001</v>
      </c>
      <c r="AX26">
        <v>402.83100000000002</v>
      </c>
      <c r="AY26">
        <v>19.422999999999998</v>
      </c>
      <c r="AZ26">
        <v>600.04200000000003</v>
      </c>
      <c r="BA26">
        <v>100.622</v>
      </c>
      <c r="BB26">
        <v>4.8675000000000003E-2</v>
      </c>
      <c r="BC26">
        <v>28.081800000000001</v>
      </c>
      <c r="BD26">
        <v>27.0364</v>
      </c>
      <c r="BE26">
        <v>999.9</v>
      </c>
      <c r="BF26">
        <v>0</v>
      </c>
      <c r="BG26">
        <v>0</v>
      </c>
      <c r="BH26">
        <v>10010</v>
      </c>
      <c r="BI26">
        <v>0</v>
      </c>
      <c r="BJ26">
        <v>145.738</v>
      </c>
      <c r="BK26">
        <v>-15.093500000000001</v>
      </c>
      <c r="BL26">
        <v>408.01900000000001</v>
      </c>
      <c r="BM26">
        <v>422.36</v>
      </c>
      <c r="BN26">
        <v>2.4423400000000002</v>
      </c>
      <c r="BO26">
        <v>415.17</v>
      </c>
      <c r="BP26">
        <v>17.023900000000001</v>
      </c>
      <c r="BQ26">
        <v>1.9587399999999999</v>
      </c>
      <c r="BR26">
        <v>1.71299</v>
      </c>
      <c r="BS26">
        <v>17.114699999999999</v>
      </c>
      <c r="BT26">
        <v>15.0146</v>
      </c>
      <c r="BU26">
        <v>500.14800000000002</v>
      </c>
      <c r="BV26">
        <v>0.90003200000000005</v>
      </c>
      <c r="BW26">
        <v>9.9967600000000004E-2</v>
      </c>
      <c r="BX26">
        <v>0</v>
      </c>
      <c r="BY26">
        <v>1.9525999999999999</v>
      </c>
      <c r="BZ26">
        <v>0</v>
      </c>
      <c r="CA26">
        <v>6338.18</v>
      </c>
      <c r="CB26">
        <v>3860.88</v>
      </c>
      <c r="CC26">
        <v>35.686999999999998</v>
      </c>
      <c r="CD26">
        <v>38.875</v>
      </c>
      <c r="CE26">
        <v>37.875</v>
      </c>
      <c r="CF26">
        <v>37.061999999999998</v>
      </c>
      <c r="CG26">
        <v>36.436999999999998</v>
      </c>
      <c r="CH26">
        <v>450.15</v>
      </c>
      <c r="CI26">
        <v>50</v>
      </c>
      <c r="CJ26">
        <v>0</v>
      </c>
      <c r="CK26">
        <v>1689563522.4000001</v>
      </c>
      <c r="CL26">
        <v>0</v>
      </c>
      <c r="CM26">
        <v>1689562962</v>
      </c>
      <c r="CN26" t="s">
        <v>353</v>
      </c>
      <c r="CO26">
        <v>1689562954</v>
      </c>
      <c r="CP26">
        <v>1689562962</v>
      </c>
      <c r="CQ26">
        <v>68</v>
      </c>
      <c r="CR26">
        <v>-8.2000000000000003E-2</v>
      </c>
      <c r="CS26">
        <v>0.02</v>
      </c>
      <c r="CT26">
        <v>-2.754</v>
      </c>
      <c r="CU26">
        <v>4.2999999999999997E-2</v>
      </c>
      <c r="CV26">
        <v>420</v>
      </c>
      <c r="CW26">
        <v>18</v>
      </c>
      <c r="CX26">
        <v>0.1</v>
      </c>
      <c r="CY26">
        <v>0.04</v>
      </c>
      <c r="CZ26">
        <v>14.093013302881801</v>
      </c>
      <c r="DA26">
        <v>0.100184426702656</v>
      </c>
      <c r="DB26">
        <v>4.55515273156121E-2</v>
      </c>
      <c r="DC26">
        <v>1</v>
      </c>
      <c r="DD26">
        <v>415.16304761904797</v>
      </c>
      <c r="DE26">
        <v>-0.21631168831127101</v>
      </c>
      <c r="DF26">
        <v>3.5768403442245501E-2</v>
      </c>
      <c r="DG26">
        <v>-1</v>
      </c>
      <c r="DH26">
        <v>500.00133333333298</v>
      </c>
      <c r="DI26">
        <v>0.42206411205454297</v>
      </c>
      <c r="DJ26">
        <v>0.15507304986248399</v>
      </c>
      <c r="DK26">
        <v>1</v>
      </c>
      <c r="DL26">
        <v>2</v>
      </c>
      <c r="DM26">
        <v>2</v>
      </c>
      <c r="DN26" t="s">
        <v>354</v>
      </c>
      <c r="DO26">
        <v>3.2396199999999999</v>
      </c>
      <c r="DP26">
        <v>2.7804000000000002</v>
      </c>
      <c r="DQ26">
        <v>9.7604999999999997E-2</v>
      </c>
      <c r="DR26">
        <v>9.9376000000000006E-2</v>
      </c>
      <c r="DS26">
        <v>0.10456699999999999</v>
      </c>
      <c r="DT26">
        <v>9.3345499999999998E-2</v>
      </c>
      <c r="DU26">
        <v>26332.6</v>
      </c>
      <c r="DV26">
        <v>27852.7</v>
      </c>
      <c r="DW26">
        <v>27310</v>
      </c>
      <c r="DX26">
        <v>29026.2</v>
      </c>
      <c r="DY26">
        <v>32227.9</v>
      </c>
      <c r="DZ26">
        <v>35115.699999999997</v>
      </c>
      <c r="EA26">
        <v>36513.4</v>
      </c>
      <c r="EB26">
        <v>39418.6</v>
      </c>
      <c r="EC26">
        <v>2.2965499999999999</v>
      </c>
      <c r="ED26">
        <v>1.6661999999999999</v>
      </c>
      <c r="EE26">
        <v>0.206064</v>
      </c>
      <c r="EF26">
        <v>0</v>
      </c>
      <c r="EG26">
        <v>23.657299999999999</v>
      </c>
      <c r="EH26">
        <v>999.9</v>
      </c>
      <c r="EI26">
        <v>47.045999999999999</v>
      </c>
      <c r="EJ26">
        <v>30.251999999999999</v>
      </c>
      <c r="EK26">
        <v>20.210699999999999</v>
      </c>
      <c r="EL26">
        <v>61.620100000000001</v>
      </c>
      <c r="EM26">
        <v>34.507199999999997</v>
      </c>
      <c r="EN26">
        <v>1</v>
      </c>
      <c r="EO26">
        <v>-0.28910799999999998</v>
      </c>
      <c r="EP26">
        <v>-2.0535899999999998</v>
      </c>
      <c r="EQ26">
        <v>19.909199999999998</v>
      </c>
      <c r="ER26">
        <v>5.2172900000000002</v>
      </c>
      <c r="ES26">
        <v>11.9261</v>
      </c>
      <c r="ET26">
        <v>4.9554499999999999</v>
      </c>
      <c r="EU26">
        <v>3.29793</v>
      </c>
      <c r="EV26">
        <v>48.1</v>
      </c>
      <c r="EW26">
        <v>3295</v>
      </c>
      <c r="EX26">
        <v>9999</v>
      </c>
      <c r="EY26">
        <v>86</v>
      </c>
      <c r="EZ26">
        <v>1.8601700000000001</v>
      </c>
      <c r="FA26">
        <v>1.85928</v>
      </c>
      <c r="FB26">
        <v>1.86493</v>
      </c>
      <c r="FC26">
        <v>1.8689</v>
      </c>
      <c r="FD26">
        <v>1.8637699999999999</v>
      </c>
      <c r="FE26">
        <v>1.86375</v>
      </c>
      <c r="FF26">
        <v>1.8638300000000001</v>
      </c>
      <c r="FG26">
        <v>1.8635699999999999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-2.754</v>
      </c>
      <c r="FV26">
        <v>4.3299999999999998E-2</v>
      </c>
      <c r="FW26">
        <v>-2.75400000000002</v>
      </c>
      <c r="FX26">
        <v>0</v>
      </c>
      <c r="FY26">
        <v>0</v>
      </c>
      <c r="FZ26">
        <v>0</v>
      </c>
      <c r="GA26">
        <v>4.3272727272732701E-2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9.3000000000000007</v>
      </c>
      <c r="GJ26">
        <v>9.1999999999999993</v>
      </c>
      <c r="GK26">
        <v>1.07056</v>
      </c>
      <c r="GL26">
        <v>2.5915499999999998</v>
      </c>
      <c r="GM26">
        <v>1.4489700000000001</v>
      </c>
      <c r="GN26">
        <v>2.2997999999999998</v>
      </c>
      <c r="GO26">
        <v>1.5466299999999999</v>
      </c>
      <c r="GP26">
        <v>2.4706999999999999</v>
      </c>
      <c r="GQ26">
        <v>32.046399999999998</v>
      </c>
      <c r="GR26">
        <v>13.956899999999999</v>
      </c>
      <c r="GS26">
        <v>18</v>
      </c>
      <c r="GT26">
        <v>650.31600000000003</v>
      </c>
      <c r="GU26">
        <v>340.16399999999999</v>
      </c>
      <c r="GV26">
        <v>30.7774</v>
      </c>
      <c r="GW26">
        <v>23.6252</v>
      </c>
      <c r="GX26">
        <v>29.999199999999998</v>
      </c>
      <c r="GY26">
        <v>23.625399999999999</v>
      </c>
      <c r="GZ26">
        <v>23.608899999999998</v>
      </c>
      <c r="HA26">
        <v>21.428699999999999</v>
      </c>
      <c r="HB26">
        <v>20</v>
      </c>
      <c r="HC26">
        <v>-30</v>
      </c>
      <c r="HD26">
        <v>30.645700000000001</v>
      </c>
      <c r="HE26">
        <v>415.00200000000001</v>
      </c>
      <c r="HF26">
        <v>0</v>
      </c>
      <c r="HG26">
        <v>100.592</v>
      </c>
      <c r="HH26">
        <v>95.756500000000003</v>
      </c>
    </row>
    <row r="27" spans="1:216" x14ac:dyDescent="0.2">
      <c r="A27">
        <v>9</v>
      </c>
      <c r="B27">
        <v>1689563576</v>
      </c>
      <c r="C27">
        <v>488</v>
      </c>
      <c r="D27" t="s">
        <v>372</v>
      </c>
      <c r="E27" t="s">
        <v>373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1689563576</v>
      </c>
      <c r="M27">
        <f t="shared" si="0"/>
        <v>2.4383550484695974E-3</v>
      </c>
      <c r="N27">
        <f t="shared" si="1"/>
        <v>2.4383550484695973</v>
      </c>
      <c r="O27">
        <f t="shared" si="2"/>
        <v>11.683768302599145</v>
      </c>
      <c r="P27">
        <f t="shared" si="3"/>
        <v>400.06200000000001</v>
      </c>
      <c r="Q27">
        <f t="shared" si="4"/>
        <v>263.29186757635296</v>
      </c>
      <c r="R27">
        <f t="shared" si="5"/>
        <v>26.506124658738507</v>
      </c>
      <c r="S27">
        <f t="shared" si="6"/>
        <v>40.275050425357804</v>
      </c>
      <c r="T27">
        <f t="shared" si="7"/>
        <v>0.14967191397502802</v>
      </c>
      <c r="U27">
        <f t="shared" si="8"/>
        <v>2.9430905406152212</v>
      </c>
      <c r="V27">
        <f t="shared" si="9"/>
        <v>0.14556826765655362</v>
      </c>
      <c r="W27">
        <f t="shared" si="10"/>
        <v>9.1339492089301727E-2</v>
      </c>
      <c r="X27">
        <f t="shared" si="11"/>
        <v>62.012939218455791</v>
      </c>
      <c r="Y27">
        <f t="shared" si="12"/>
        <v>27.907935208702987</v>
      </c>
      <c r="Z27">
        <f t="shared" si="13"/>
        <v>27.101900000000001</v>
      </c>
      <c r="AA27">
        <f t="shared" si="14"/>
        <v>3.6006364245568649</v>
      </c>
      <c r="AB27">
        <f t="shared" si="15"/>
        <v>51.148653068131011</v>
      </c>
      <c r="AC27">
        <f t="shared" si="16"/>
        <v>1.9608997097703902</v>
      </c>
      <c r="AD27">
        <f t="shared" si="17"/>
        <v>3.8337269745078784</v>
      </c>
      <c r="AE27">
        <f t="shared" si="18"/>
        <v>1.6397367147864748</v>
      </c>
      <c r="AF27">
        <f t="shared" si="19"/>
        <v>-107.53145763750925</v>
      </c>
      <c r="AG27">
        <f t="shared" si="20"/>
        <v>170.2665205128427</v>
      </c>
      <c r="AH27">
        <f t="shared" si="21"/>
        <v>12.565269285190922</v>
      </c>
      <c r="AI27">
        <f t="shared" si="22"/>
        <v>137.31327137898018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53075.249216699754</v>
      </c>
      <c r="AO27">
        <f t="shared" si="26"/>
        <v>374.94799999999998</v>
      </c>
      <c r="AP27">
        <f t="shared" si="27"/>
        <v>316.08131399919989</v>
      </c>
      <c r="AQ27">
        <f t="shared" si="28"/>
        <v>0.84300040005334043</v>
      </c>
      <c r="AR27">
        <f t="shared" si="29"/>
        <v>0.16539077210294706</v>
      </c>
      <c r="AS27">
        <v>1689563576</v>
      </c>
      <c r="AT27">
        <v>400.06200000000001</v>
      </c>
      <c r="AU27">
        <v>412.72199999999998</v>
      </c>
      <c r="AV27">
        <v>19.478100000000001</v>
      </c>
      <c r="AW27">
        <v>17.0871</v>
      </c>
      <c r="AX27">
        <v>402.81599999999997</v>
      </c>
      <c r="AY27">
        <v>19.434899999999999</v>
      </c>
      <c r="AZ27">
        <v>599.96500000000003</v>
      </c>
      <c r="BA27">
        <v>100.623</v>
      </c>
      <c r="BB27">
        <v>4.90219E-2</v>
      </c>
      <c r="BC27">
        <v>28.175000000000001</v>
      </c>
      <c r="BD27">
        <v>27.101900000000001</v>
      </c>
      <c r="BE27">
        <v>999.9</v>
      </c>
      <c r="BF27">
        <v>0</v>
      </c>
      <c r="BG27">
        <v>0</v>
      </c>
      <c r="BH27">
        <v>10015</v>
      </c>
      <c r="BI27">
        <v>0</v>
      </c>
      <c r="BJ27">
        <v>146.61799999999999</v>
      </c>
      <c r="BK27">
        <v>-12.6593</v>
      </c>
      <c r="BL27">
        <v>408.01</v>
      </c>
      <c r="BM27">
        <v>419.89600000000002</v>
      </c>
      <c r="BN27">
        <v>2.3910300000000002</v>
      </c>
      <c r="BO27">
        <v>412.72199999999998</v>
      </c>
      <c r="BP27">
        <v>17.0871</v>
      </c>
      <c r="BQ27">
        <v>1.9599500000000001</v>
      </c>
      <c r="BR27">
        <v>1.71936</v>
      </c>
      <c r="BS27">
        <v>17.124500000000001</v>
      </c>
      <c r="BT27">
        <v>15.0723</v>
      </c>
      <c r="BU27">
        <v>374.94799999999998</v>
      </c>
      <c r="BV27">
        <v>0.89998100000000003</v>
      </c>
      <c r="BW27">
        <v>0.10002</v>
      </c>
      <c r="BX27">
        <v>0</v>
      </c>
      <c r="BY27">
        <v>2.5682999999999998</v>
      </c>
      <c r="BZ27">
        <v>0</v>
      </c>
      <c r="CA27">
        <v>4958.34</v>
      </c>
      <c r="CB27">
        <v>2894.36</v>
      </c>
      <c r="CC27">
        <v>35.186999999999998</v>
      </c>
      <c r="CD27">
        <v>38.625</v>
      </c>
      <c r="CE27">
        <v>37.436999999999998</v>
      </c>
      <c r="CF27">
        <v>36.936999999999998</v>
      </c>
      <c r="CG27">
        <v>36.061999999999998</v>
      </c>
      <c r="CH27">
        <v>337.45</v>
      </c>
      <c r="CI27">
        <v>37.5</v>
      </c>
      <c r="CJ27">
        <v>0</v>
      </c>
      <c r="CK27">
        <v>1689563583.5999999</v>
      </c>
      <c r="CL27">
        <v>0</v>
      </c>
      <c r="CM27">
        <v>1689562962</v>
      </c>
      <c r="CN27" t="s">
        <v>353</v>
      </c>
      <c r="CO27">
        <v>1689562954</v>
      </c>
      <c r="CP27">
        <v>1689562962</v>
      </c>
      <c r="CQ27">
        <v>68</v>
      </c>
      <c r="CR27">
        <v>-8.2000000000000003E-2</v>
      </c>
      <c r="CS27">
        <v>0.02</v>
      </c>
      <c r="CT27">
        <v>-2.754</v>
      </c>
      <c r="CU27">
        <v>4.2999999999999997E-2</v>
      </c>
      <c r="CV27">
        <v>420</v>
      </c>
      <c r="CW27">
        <v>18</v>
      </c>
      <c r="CX27">
        <v>0.1</v>
      </c>
      <c r="CY27">
        <v>0.04</v>
      </c>
      <c r="CZ27">
        <v>11.5579772944476</v>
      </c>
      <c r="DA27">
        <v>-2.8864039826377599E-2</v>
      </c>
      <c r="DB27">
        <v>5.4710269967596002E-2</v>
      </c>
      <c r="DC27">
        <v>1</v>
      </c>
      <c r="DD27">
        <v>412.69723809523799</v>
      </c>
      <c r="DE27">
        <v>-0.69054545454494898</v>
      </c>
      <c r="DF27">
        <v>8.81945386290474E-2</v>
      </c>
      <c r="DG27">
        <v>-1</v>
      </c>
      <c r="DH27">
        <v>375.00490476190498</v>
      </c>
      <c r="DI27">
        <v>-1.2280473739658401E-2</v>
      </c>
      <c r="DJ27">
        <v>0.104989298666418</v>
      </c>
      <c r="DK27">
        <v>1</v>
      </c>
      <c r="DL27">
        <v>2</v>
      </c>
      <c r="DM27">
        <v>2</v>
      </c>
      <c r="DN27" t="s">
        <v>354</v>
      </c>
      <c r="DO27">
        <v>3.23949</v>
      </c>
      <c r="DP27">
        <v>2.7807900000000001</v>
      </c>
      <c r="DQ27">
        <v>9.76215E-2</v>
      </c>
      <c r="DR27">
        <v>9.8950899999999994E-2</v>
      </c>
      <c r="DS27">
        <v>0.104631</v>
      </c>
      <c r="DT27">
        <v>9.36086E-2</v>
      </c>
      <c r="DU27">
        <v>26333.200000000001</v>
      </c>
      <c r="DV27">
        <v>27867.200000000001</v>
      </c>
      <c r="DW27">
        <v>27311</v>
      </c>
      <c r="DX27">
        <v>29027.4</v>
      </c>
      <c r="DY27">
        <v>32226.5</v>
      </c>
      <c r="DZ27">
        <v>35106.800000000003</v>
      </c>
      <c r="EA27">
        <v>36514.6</v>
      </c>
      <c r="EB27">
        <v>39420.199999999997</v>
      </c>
      <c r="EC27">
        <v>2.2968799999999998</v>
      </c>
      <c r="ED27">
        <v>1.66723</v>
      </c>
      <c r="EE27">
        <v>0.19553699999999999</v>
      </c>
      <c r="EF27">
        <v>0</v>
      </c>
      <c r="EG27">
        <v>23.8962</v>
      </c>
      <c r="EH27">
        <v>999.9</v>
      </c>
      <c r="EI27">
        <v>47.125</v>
      </c>
      <c r="EJ27">
        <v>30.212</v>
      </c>
      <c r="EK27">
        <v>20.1981</v>
      </c>
      <c r="EL27">
        <v>61.760100000000001</v>
      </c>
      <c r="EM27">
        <v>34.843800000000002</v>
      </c>
      <c r="EN27">
        <v>1</v>
      </c>
      <c r="EO27">
        <v>-0.292904</v>
      </c>
      <c r="EP27">
        <v>-2.8048799999999998</v>
      </c>
      <c r="EQ27">
        <v>19.852699999999999</v>
      </c>
      <c r="ER27">
        <v>5.2172900000000002</v>
      </c>
      <c r="ES27">
        <v>11.9261</v>
      </c>
      <c r="ET27">
        <v>4.9552500000000004</v>
      </c>
      <c r="EU27">
        <v>3.29793</v>
      </c>
      <c r="EV27">
        <v>48.1</v>
      </c>
      <c r="EW27">
        <v>3296.1</v>
      </c>
      <c r="EX27">
        <v>9999</v>
      </c>
      <c r="EY27">
        <v>86</v>
      </c>
      <c r="EZ27">
        <v>1.8601300000000001</v>
      </c>
      <c r="FA27">
        <v>1.85928</v>
      </c>
      <c r="FB27">
        <v>1.8649199999999999</v>
      </c>
      <c r="FC27">
        <v>1.8689</v>
      </c>
      <c r="FD27">
        <v>1.86375</v>
      </c>
      <c r="FE27">
        <v>1.86375</v>
      </c>
      <c r="FF27">
        <v>1.8637999999999999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-2.754</v>
      </c>
      <c r="FV27">
        <v>4.3200000000000002E-2</v>
      </c>
      <c r="FW27">
        <v>-2.75400000000002</v>
      </c>
      <c r="FX27">
        <v>0</v>
      </c>
      <c r="FY27">
        <v>0</v>
      </c>
      <c r="FZ27">
        <v>0</v>
      </c>
      <c r="GA27">
        <v>4.3272727272732701E-2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10.4</v>
      </c>
      <c r="GJ27">
        <v>10.199999999999999</v>
      </c>
      <c r="GK27">
        <v>1.0656699999999999</v>
      </c>
      <c r="GL27">
        <v>2.5964399999999999</v>
      </c>
      <c r="GM27">
        <v>1.4489700000000001</v>
      </c>
      <c r="GN27">
        <v>2.3010299999999999</v>
      </c>
      <c r="GO27">
        <v>1.5466299999999999</v>
      </c>
      <c r="GP27">
        <v>2.3962400000000001</v>
      </c>
      <c r="GQ27">
        <v>32.002400000000002</v>
      </c>
      <c r="GR27">
        <v>13.9306</v>
      </c>
      <c r="GS27">
        <v>18</v>
      </c>
      <c r="GT27">
        <v>649.70000000000005</v>
      </c>
      <c r="GU27">
        <v>340.24299999999999</v>
      </c>
      <c r="GV27">
        <v>30.387599999999999</v>
      </c>
      <c r="GW27">
        <v>23.581199999999999</v>
      </c>
      <c r="GX27">
        <v>29.9998</v>
      </c>
      <c r="GY27">
        <v>23.553899999999999</v>
      </c>
      <c r="GZ27">
        <v>23.5366</v>
      </c>
      <c r="HA27">
        <v>21.3325</v>
      </c>
      <c r="HB27">
        <v>20</v>
      </c>
      <c r="HC27">
        <v>-30</v>
      </c>
      <c r="HD27">
        <v>30.321300000000001</v>
      </c>
      <c r="HE27">
        <v>412.65499999999997</v>
      </c>
      <c r="HF27">
        <v>0</v>
      </c>
      <c r="HG27">
        <v>100.595</v>
      </c>
      <c r="HH27">
        <v>95.760400000000004</v>
      </c>
    </row>
    <row r="28" spans="1:216" x14ac:dyDescent="0.2">
      <c r="A28">
        <v>10</v>
      </c>
      <c r="B28">
        <v>1689563637</v>
      </c>
      <c r="C28">
        <v>549</v>
      </c>
      <c r="D28" t="s">
        <v>374</v>
      </c>
      <c r="E28" t="s">
        <v>375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1689563637</v>
      </c>
      <c r="M28">
        <f t="shared" si="0"/>
        <v>2.3055926250039427E-3</v>
      </c>
      <c r="N28">
        <f t="shared" si="1"/>
        <v>2.3055926250039427</v>
      </c>
      <c r="O28">
        <f t="shared" si="2"/>
        <v>8.0109393789960848</v>
      </c>
      <c r="P28">
        <f t="shared" si="3"/>
        <v>400.072</v>
      </c>
      <c r="Q28">
        <f t="shared" si="4"/>
        <v>299.93153948617294</v>
      </c>
      <c r="R28">
        <f t="shared" si="5"/>
        <v>30.19565725646763</v>
      </c>
      <c r="S28">
        <f t="shared" si="6"/>
        <v>40.277314651887203</v>
      </c>
      <c r="T28">
        <f t="shared" si="7"/>
        <v>0.14417239296101078</v>
      </c>
      <c r="U28">
        <f t="shared" si="8"/>
        <v>2.9369900029529727</v>
      </c>
      <c r="V28">
        <f t="shared" si="9"/>
        <v>0.14035294670932585</v>
      </c>
      <c r="W28">
        <f t="shared" si="10"/>
        <v>8.8055325817445379E-2</v>
      </c>
      <c r="X28">
        <f t="shared" si="11"/>
        <v>41.310188373382438</v>
      </c>
      <c r="Y28">
        <f t="shared" si="12"/>
        <v>27.653294367271393</v>
      </c>
      <c r="Z28">
        <f t="shared" si="13"/>
        <v>26.932200000000002</v>
      </c>
      <c r="AA28">
        <f t="shared" si="14"/>
        <v>3.5649320043763297</v>
      </c>
      <c r="AB28">
        <f t="shared" si="15"/>
        <v>51.531712680313689</v>
      </c>
      <c r="AC28">
        <f t="shared" si="16"/>
        <v>1.9564808884873599</v>
      </c>
      <c r="AD28">
        <f t="shared" si="17"/>
        <v>3.7966541120508519</v>
      </c>
      <c r="AE28">
        <f t="shared" si="18"/>
        <v>1.6084511158889698</v>
      </c>
      <c r="AF28">
        <f t="shared" si="19"/>
        <v>-101.67663476267387</v>
      </c>
      <c r="AG28">
        <f t="shared" si="20"/>
        <v>170.37276942217943</v>
      </c>
      <c r="AH28">
        <f t="shared" si="21"/>
        <v>12.578085224957594</v>
      </c>
      <c r="AI28">
        <f t="shared" si="22"/>
        <v>122.5844082578456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52928.211780442638</v>
      </c>
      <c r="AO28">
        <f t="shared" si="26"/>
        <v>249.76599999999999</v>
      </c>
      <c r="AP28">
        <f t="shared" si="27"/>
        <v>210.55345801729658</v>
      </c>
      <c r="AQ28">
        <f t="shared" si="28"/>
        <v>0.84300288276745672</v>
      </c>
      <c r="AR28">
        <f t="shared" si="29"/>
        <v>0.16539556374119152</v>
      </c>
      <c r="AS28">
        <v>1689563637</v>
      </c>
      <c r="AT28">
        <v>400.072</v>
      </c>
      <c r="AU28">
        <v>409.005</v>
      </c>
      <c r="AV28">
        <v>19.433599999999998</v>
      </c>
      <c r="AW28">
        <v>17.172899999999998</v>
      </c>
      <c r="AX28">
        <v>402.82600000000002</v>
      </c>
      <c r="AY28">
        <v>19.3903</v>
      </c>
      <c r="AZ28">
        <v>600.02300000000002</v>
      </c>
      <c r="BA28">
        <v>100.626</v>
      </c>
      <c r="BB28">
        <v>4.9165100000000003E-2</v>
      </c>
      <c r="BC28">
        <v>28.008199999999999</v>
      </c>
      <c r="BD28">
        <v>26.932200000000002</v>
      </c>
      <c r="BE28">
        <v>999.9</v>
      </c>
      <c r="BF28">
        <v>0</v>
      </c>
      <c r="BG28">
        <v>0</v>
      </c>
      <c r="BH28">
        <v>9980</v>
      </c>
      <c r="BI28">
        <v>0</v>
      </c>
      <c r="BJ28">
        <v>194.63300000000001</v>
      </c>
      <c r="BK28">
        <v>-8.9330400000000001</v>
      </c>
      <c r="BL28">
        <v>408</v>
      </c>
      <c r="BM28">
        <v>416.15100000000001</v>
      </c>
      <c r="BN28">
        <v>2.2606799999999998</v>
      </c>
      <c r="BO28">
        <v>409.005</v>
      </c>
      <c r="BP28">
        <v>17.172899999999998</v>
      </c>
      <c r="BQ28">
        <v>1.9555100000000001</v>
      </c>
      <c r="BR28">
        <v>1.72803</v>
      </c>
      <c r="BS28">
        <v>17.088699999999999</v>
      </c>
      <c r="BT28">
        <v>15.150600000000001</v>
      </c>
      <c r="BU28">
        <v>249.76599999999999</v>
      </c>
      <c r="BV28">
        <v>0.89989699999999995</v>
      </c>
      <c r="BW28">
        <v>0.100103</v>
      </c>
      <c r="BX28">
        <v>0</v>
      </c>
      <c r="BY28">
        <v>2.0379</v>
      </c>
      <c r="BZ28">
        <v>0</v>
      </c>
      <c r="CA28">
        <v>4449.43</v>
      </c>
      <c r="CB28">
        <v>1927.99</v>
      </c>
      <c r="CC28">
        <v>34.75</v>
      </c>
      <c r="CD28">
        <v>38.436999999999998</v>
      </c>
      <c r="CE28">
        <v>37.061999999999998</v>
      </c>
      <c r="CF28">
        <v>36.811999999999998</v>
      </c>
      <c r="CG28">
        <v>35.686999999999998</v>
      </c>
      <c r="CH28">
        <v>224.76</v>
      </c>
      <c r="CI28">
        <v>25</v>
      </c>
      <c r="CJ28">
        <v>0</v>
      </c>
      <c r="CK28">
        <v>1689563644.2</v>
      </c>
      <c r="CL28">
        <v>0</v>
      </c>
      <c r="CM28">
        <v>1689562962</v>
      </c>
      <c r="CN28" t="s">
        <v>353</v>
      </c>
      <c r="CO28">
        <v>1689562954</v>
      </c>
      <c r="CP28">
        <v>1689562962</v>
      </c>
      <c r="CQ28">
        <v>68</v>
      </c>
      <c r="CR28">
        <v>-8.2000000000000003E-2</v>
      </c>
      <c r="CS28">
        <v>0.02</v>
      </c>
      <c r="CT28">
        <v>-2.754</v>
      </c>
      <c r="CU28">
        <v>4.2999999999999997E-2</v>
      </c>
      <c r="CV28">
        <v>420</v>
      </c>
      <c r="CW28">
        <v>18</v>
      </c>
      <c r="CX28">
        <v>0.1</v>
      </c>
      <c r="CY28">
        <v>0.04</v>
      </c>
      <c r="CZ28">
        <v>7.8949427926877798</v>
      </c>
      <c r="DA28">
        <v>0.65979327140677901</v>
      </c>
      <c r="DB28">
        <v>6.9468296250356706E-2</v>
      </c>
      <c r="DC28">
        <v>1</v>
      </c>
      <c r="DD28">
        <v>409.08575000000002</v>
      </c>
      <c r="DE28">
        <v>-0.35806015037676497</v>
      </c>
      <c r="DF28">
        <v>3.7382984097040203E-2</v>
      </c>
      <c r="DG28">
        <v>-1</v>
      </c>
      <c r="DH28">
        <v>250.02852380952399</v>
      </c>
      <c r="DI28">
        <v>-9.0669317382084003E-2</v>
      </c>
      <c r="DJ28">
        <v>0.116693582900902</v>
      </c>
      <c r="DK28">
        <v>1</v>
      </c>
      <c r="DL28">
        <v>2</v>
      </c>
      <c r="DM28">
        <v>2</v>
      </c>
      <c r="DN28" t="s">
        <v>354</v>
      </c>
      <c r="DO28">
        <v>3.23963</v>
      </c>
      <c r="DP28">
        <v>2.7806299999999999</v>
      </c>
      <c r="DQ28">
        <v>9.7636299999999995E-2</v>
      </c>
      <c r="DR28">
        <v>9.8287899999999997E-2</v>
      </c>
      <c r="DS28">
        <v>0.104474</v>
      </c>
      <c r="DT28">
        <v>9.3954800000000005E-2</v>
      </c>
      <c r="DU28">
        <v>26333.200000000001</v>
      </c>
      <c r="DV28">
        <v>27887.9</v>
      </c>
      <c r="DW28">
        <v>27311.3</v>
      </c>
      <c r="DX28">
        <v>29027.599999999999</v>
      </c>
      <c r="DY28">
        <v>32232.6</v>
      </c>
      <c r="DZ28">
        <v>35093.5</v>
      </c>
      <c r="EA28">
        <v>36515</v>
      </c>
      <c r="EB28">
        <v>39420.300000000003</v>
      </c>
      <c r="EC28">
        <v>2.2967300000000002</v>
      </c>
      <c r="ED28">
        <v>1.6678500000000001</v>
      </c>
      <c r="EE28">
        <v>0.171427</v>
      </c>
      <c r="EF28">
        <v>0</v>
      </c>
      <c r="EG28">
        <v>24.1219</v>
      </c>
      <c r="EH28">
        <v>999.9</v>
      </c>
      <c r="EI28">
        <v>47.295999999999999</v>
      </c>
      <c r="EJ28">
        <v>30.181999999999999</v>
      </c>
      <c r="EK28">
        <v>20.2332</v>
      </c>
      <c r="EL28">
        <v>62.020099999999999</v>
      </c>
      <c r="EM28">
        <v>34.507199999999997</v>
      </c>
      <c r="EN28">
        <v>1</v>
      </c>
      <c r="EO28">
        <v>-0.29343000000000002</v>
      </c>
      <c r="EP28">
        <v>-4.1511899999999997</v>
      </c>
      <c r="EQ28">
        <v>19.690000000000001</v>
      </c>
      <c r="ER28">
        <v>5.2178899999999997</v>
      </c>
      <c r="ES28">
        <v>11.9261</v>
      </c>
      <c r="ET28">
        <v>4.9554499999999999</v>
      </c>
      <c r="EU28">
        <v>3.298</v>
      </c>
      <c r="EV28">
        <v>48.2</v>
      </c>
      <c r="EW28">
        <v>3297.5</v>
      </c>
      <c r="EX28">
        <v>9999</v>
      </c>
      <c r="EY28">
        <v>86</v>
      </c>
      <c r="EZ28">
        <v>1.8601000000000001</v>
      </c>
      <c r="FA28">
        <v>1.85928</v>
      </c>
      <c r="FB28">
        <v>1.8648400000000001</v>
      </c>
      <c r="FC28">
        <v>1.8689</v>
      </c>
      <c r="FD28">
        <v>1.86374</v>
      </c>
      <c r="FE28">
        <v>1.8637300000000001</v>
      </c>
      <c r="FF28">
        <v>1.8637999999999999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-2.754</v>
      </c>
      <c r="FV28">
        <v>4.3299999999999998E-2</v>
      </c>
      <c r="FW28">
        <v>-2.75400000000002</v>
      </c>
      <c r="FX28">
        <v>0</v>
      </c>
      <c r="FY28">
        <v>0</v>
      </c>
      <c r="FZ28">
        <v>0</v>
      </c>
      <c r="GA28">
        <v>4.3272727272732701E-2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11.4</v>
      </c>
      <c r="GJ28">
        <v>11.2</v>
      </c>
      <c r="GK28">
        <v>1.0583499999999999</v>
      </c>
      <c r="GL28">
        <v>2.5964399999999999</v>
      </c>
      <c r="GM28">
        <v>1.4489700000000001</v>
      </c>
      <c r="GN28">
        <v>2.3034699999999999</v>
      </c>
      <c r="GO28">
        <v>1.5466299999999999</v>
      </c>
      <c r="GP28">
        <v>2.48047</v>
      </c>
      <c r="GQ28">
        <v>31.958500000000001</v>
      </c>
      <c r="GR28">
        <v>13.9131</v>
      </c>
      <c r="GS28">
        <v>18</v>
      </c>
      <c r="GT28">
        <v>649.06299999999999</v>
      </c>
      <c r="GU28">
        <v>340.26799999999997</v>
      </c>
      <c r="GV28">
        <v>29.857700000000001</v>
      </c>
      <c r="GW28">
        <v>23.5718</v>
      </c>
      <c r="GX28">
        <v>30.000699999999998</v>
      </c>
      <c r="GY28">
        <v>23.509399999999999</v>
      </c>
      <c r="GZ28">
        <v>23.4893</v>
      </c>
      <c r="HA28">
        <v>21.1873</v>
      </c>
      <c r="HB28">
        <v>20</v>
      </c>
      <c r="HC28">
        <v>-30</v>
      </c>
      <c r="HD28">
        <v>30.201499999999999</v>
      </c>
      <c r="HE28">
        <v>409.14100000000002</v>
      </c>
      <c r="HF28">
        <v>0</v>
      </c>
      <c r="HG28">
        <v>100.596</v>
      </c>
      <c r="HH28">
        <v>95.760800000000003</v>
      </c>
    </row>
    <row r="29" spans="1:216" x14ac:dyDescent="0.2">
      <c r="A29">
        <v>11</v>
      </c>
      <c r="B29">
        <v>1689563698</v>
      </c>
      <c r="C29">
        <v>610</v>
      </c>
      <c r="D29" t="s">
        <v>376</v>
      </c>
      <c r="E29" t="s">
        <v>377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1689563698</v>
      </c>
      <c r="M29">
        <f t="shared" si="0"/>
        <v>2.1940524128951752E-3</v>
      </c>
      <c r="N29">
        <f t="shared" si="1"/>
        <v>2.1940524128951751</v>
      </c>
      <c r="O29">
        <f t="shared" si="2"/>
        <v>5.4119118758774176</v>
      </c>
      <c r="P29">
        <f t="shared" si="3"/>
        <v>400.08199999999999</v>
      </c>
      <c r="Q29">
        <f t="shared" si="4"/>
        <v>325.82991410093564</v>
      </c>
      <c r="R29">
        <f t="shared" si="5"/>
        <v>32.800940505870301</v>
      </c>
      <c r="S29">
        <f t="shared" si="6"/>
        <v>40.275816650169006</v>
      </c>
      <c r="T29">
        <f t="shared" si="7"/>
        <v>0.13673199149207058</v>
      </c>
      <c r="U29">
        <f t="shared" si="8"/>
        <v>2.9393042196233421</v>
      </c>
      <c r="V29">
        <f t="shared" si="9"/>
        <v>0.13329416748867426</v>
      </c>
      <c r="W29">
        <f t="shared" si="10"/>
        <v>8.3610530183057155E-2</v>
      </c>
      <c r="X29">
        <f t="shared" si="11"/>
        <v>29.768165999999994</v>
      </c>
      <c r="Y29">
        <f t="shared" si="12"/>
        <v>27.649954167058684</v>
      </c>
      <c r="Z29">
        <f t="shared" si="13"/>
        <v>27.0046</v>
      </c>
      <c r="AA29">
        <f t="shared" si="14"/>
        <v>3.5801267861870345</v>
      </c>
      <c r="AB29">
        <f t="shared" si="15"/>
        <v>51.748593980439985</v>
      </c>
      <c r="AC29">
        <f t="shared" si="16"/>
        <v>1.9687616315256</v>
      </c>
      <c r="AD29">
        <f t="shared" si="17"/>
        <v>3.8044736679604387</v>
      </c>
      <c r="AE29">
        <f t="shared" si="18"/>
        <v>1.6113651546614345</v>
      </c>
      <c r="AF29">
        <f t="shared" si="19"/>
        <v>-96.757711408677224</v>
      </c>
      <c r="AG29">
        <f t="shared" si="20"/>
        <v>164.62800970587008</v>
      </c>
      <c r="AH29">
        <f t="shared" si="21"/>
        <v>12.150926499311881</v>
      </c>
      <c r="AI29">
        <f t="shared" si="22"/>
        <v>109.78939079650473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52988.800264066696</v>
      </c>
      <c r="AO29">
        <f t="shared" si="26"/>
        <v>179.98</v>
      </c>
      <c r="AP29">
        <f t="shared" si="27"/>
        <v>151.72379999999998</v>
      </c>
      <c r="AQ29">
        <f t="shared" si="28"/>
        <v>0.84300366707411922</v>
      </c>
      <c r="AR29">
        <f t="shared" si="29"/>
        <v>0.16539707745305032</v>
      </c>
      <c r="AS29">
        <v>1689563698</v>
      </c>
      <c r="AT29">
        <v>400.08199999999999</v>
      </c>
      <c r="AU29">
        <v>406.37099999999998</v>
      </c>
      <c r="AV29">
        <v>19.556799999999999</v>
      </c>
      <c r="AW29">
        <v>17.405899999999999</v>
      </c>
      <c r="AX29">
        <v>402.83600000000001</v>
      </c>
      <c r="AY29">
        <v>19.513500000000001</v>
      </c>
      <c r="AZ29">
        <v>600.06799999999998</v>
      </c>
      <c r="BA29">
        <v>100.62</v>
      </c>
      <c r="BB29">
        <v>4.8904499999999997E-2</v>
      </c>
      <c r="BC29">
        <v>28.043500000000002</v>
      </c>
      <c r="BD29">
        <v>27.0046</v>
      </c>
      <c r="BE29">
        <v>999.9</v>
      </c>
      <c r="BF29">
        <v>0</v>
      </c>
      <c r="BG29">
        <v>0</v>
      </c>
      <c r="BH29">
        <v>9993.75</v>
      </c>
      <c r="BI29">
        <v>0</v>
      </c>
      <c r="BJ29">
        <v>150.01900000000001</v>
      </c>
      <c r="BK29">
        <v>-6.2898300000000003</v>
      </c>
      <c r="BL29">
        <v>408.06200000000001</v>
      </c>
      <c r="BM29">
        <v>413.57</v>
      </c>
      <c r="BN29">
        <v>2.1508400000000001</v>
      </c>
      <c r="BO29">
        <v>406.37099999999998</v>
      </c>
      <c r="BP29">
        <v>17.405899999999999</v>
      </c>
      <c r="BQ29">
        <v>1.9678100000000001</v>
      </c>
      <c r="BR29">
        <v>1.75139</v>
      </c>
      <c r="BS29">
        <v>17.1876</v>
      </c>
      <c r="BT29">
        <v>15.359500000000001</v>
      </c>
      <c r="BU29">
        <v>179.98</v>
      </c>
      <c r="BV29">
        <v>0.89989699999999995</v>
      </c>
      <c r="BW29">
        <v>0.100103</v>
      </c>
      <c r="BX29">
        <v>0</v>
      </c>
      <c r="BY29">
        <v>2.4148999999999998</v>
      </c>
      <c r="BZ29">
        <v>0</v>
      </c>
      <c r="CA29">
        <v>3257.6</v>
      </c>
      <c r="CB29">
        <v>1389.3</v>
      </c>
      <c r="CC29">
        <v>34.375</v>
      </c>
      <c r="CD29">
        <v>38.25</v>
      </c>
      <c r="CE29">
        <v>36.686999999999998</v>
      </c>
      <c r="CF29">
        <v>36.75</v>
      </c>
      <c r="CG29">
        <v>35.436999999999998</v>
      </c>
      <c r="CH29">
        <v>161.96</v>
      </c>
      <c r="CI29">
        <v>18.02</v>
      </c>
      <c r="CJ29">
        <v>0</v>
      </c>
      <c r="CK29">
        <v>1689563705.4000001</v>
      </c>
      <c r="CL29">
        <v>0</v>
      </c>
      <c r="CM29">
        <v>1689562962</v>
      </c>
      <c r="CN29" t="s">
        <v>353</v>
      </c>
      <c r="CO29">
        <v>1689562954</v>
      </c>
      <c r="CP29">
        <v>1689562962</v>
      </c>
      <c r="CQ29">
        <v>68</v>
      </c>
      <c r="CR29">
        <v>-8.2000000000000003E-2</v>
      </c>
      <c r="CS29">
        <v>0.02</v>
      </c>
      <c r="CT29">
        <v>-2.754</v>
      </c>
      <c r="CU29">
        <v>4.2999999999999997E-2</v>
      </c>
      <c r="CV29">
        <v>420</v>
      </c>
      <c r="CW29">
        <v>18</v>
      </c>
      <c r="CX29">
        <v>0.1</v>
      </c>
      <c r="CY29">
        <v>0.04</v>
      </c>
      <c r="CZ29">
        <v>5.3294236757271198</v>
      </c>
      <c r="DA29">
        <v>0.52733449045485903</v>
      </c>
      <c r="DB29">
        <v>6.6519747301033702E-2</v>
      </c>
      <c r="DC29">
        <v>1</v>
      </c>
      <c r="DD29">
        <v>406.42761904761898</v>
      </c>
      <c r="DE29">
        <v>-0.243740259739674</v>
      </c>
      <c r="DF29">
        <v>4.6460916693983501E-2</v>
      </c>
      <c r="DG29">
        <v>-1</v>
      </c>
      <c r="DH29">
        <v>179.994</v>
      </c>
      <c r="DI29">
        <v>4.6841871335377601E-3</v>
      </c>
      <c r="DJ29">
        <v>4.9076470940767399E-2</v>
      </c>
      <c r="DK29">
        <v>1</v>
      </c>
      <c r="DL29">
        <v>2</v>
      </c>
      <c r="DM29">
        <v>2</v>
      </c>
      <c r="DN29" t="s">
        <v>354</v>
      </c>
      <c r="DO29">
        <v>3.2397200000000002</v>
      </c>
      <c r="DP29">
        <v>2.7804899999999999</v>
      </c>
      <c r="DQ29">
        <v>9.7639400000000001E-2</v>
      </c>
      <c r="DR29">
        <v>9.7809199999999999E-2</v>
      </c>
      <c r="DS29">
        <v>0.104944</v>
      </c>
      <c r="DT29">
        <v>9.4858100000000001E-2</v>
      </c>
      <c r="DU29">
        <v>26332.2</v>
      </c>
      <c r="DV29">
        <v>27900</v>
      </c>
      <c r="DW29">
        <v>27310.400000000001</v>
      </c>
      <c r="DX29">
        <v>29024.9</v>
      </c>
      <c r="DY29">
        <v>32214.400000000001</v>
      </c>
      <c r="DZ29">
        <v>35055.800000000003</v>
      </c>
      <c r="EA29">
        <v>36513.9</v>
      </c>
      <c r="EB29">
        <v>39417.4</v>
      </c>
      <c r="EC29">
        <v>2.2965300000000002</v>
      </c>
      <c r="ED29">
        <v>1.66795</v>
      </c>
      <c r="EE29">
        <v>0.16475799999999999</v>
      </c>
      <c r="EF29">
        <v>0</v>
      </c>
      <c r="EG29">
        <v>24.304200000000002</v>
      </c>
      <c r="EH29">
        <v>999.9</v>
      </c>
      <c r="EI29">
        <v>47.65</v>
      </c>
      <c r="EJ29">
        <v>30.141999999999999</v>
      </c>
      <c r="EK29">
        <v>20.342500000000001</v>
      </c>
      <c r="EL29">
        <v>61.920099999999998</v>
      </c>
      <c r="EM29">
        <v>34.579300000000003</v>
      </c>
      <c r="EN29">
        <v>1</v>
      </c>
      <c r="EO29">
        <v>-0.29317100000000001</v>
      </c>
      <c r="EP29">
        <v>-2.75895</v>
      </c>
      <c r="EQ29">
        <v>19.857900000000001</v>
      </c>
      <c r="ER29">
        <v>5.2175900000000004</v>
      </c>
      <c r="ES29">
        <v>11.9261</v>
      </c>
      <c r="ET29">
        <v>4.9554499999999999</v>
      </c>
      <c r="EU29">
        <v>3.298</v>
      </c>
      <c r="EV29">
        <v>48.2</v>
      </c>
      <c r="EW29">
        <v>3298.6</v>
      </c>
      <c r="EX29">
        <v>9999</v>
      </c>
      <c r="EY29">
        <v>86</v>
      </c>
      <c r="EZ29">
        <v>1.86019</v>
      </c>
      <c r="FA29">
        <v>1.8593200000000001</v>
      </c>
      <c r="FB29">
        <v>1.86493</v>
      </c>
      <c r="FC29">
        <v>1.8689</v>
      </c>
      <c r="FD29">
        <v>1.8637699999999999</v>
      </c>
      <c r="FE29">
        <v>1.8637600000000001</v>
      </c>
      <c r="FF29">
        <v>1.8638399999999999</v>
      </c>
      <c r="FG29">
        <v>1.8635900000000001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-2.754</v>
      </c>
      <c r="FV29">
        <v>4.3299999999999998E-2</v>
      </c>
      <c r="FW29">
        <v>-2.75400000000002</v>
      </c>
      <c r="FX29">
        <v>0</v>
      </c>
      <c r="FY29">
        <v>0</v>
      </c>
      <c r="FZ29">
        <v>0</v>
      </c>
      <c r="GA29">
        <v>4.3272727272732701E-2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12.4</v>
      </c>
      <c r="GJ29">
        <v>12.3</v>
      </c>
      <c r="GK29">
        <v>1.0522499999999999</v>
      </c>
      <c r="GL29">
        <v>2.5964399999999999</v>
      </c>
      <c r="GM29">
        <v>1.4489700000000001</v>
      </c>
      <c r="GN29">
        <v>2.3010299999999999</v>
      </c>
      <c r="GO29">
        <v>1.5466299999999999</v>
      </c>
      <c r="GP29">
        <v>2.4230999999999998</v>
      </c>
      <c r="GQ29">
        <v>31.9146</v>
      </c>
      <c r="GR29">
        <v>13.9131</v>
      </c>
      <c r="GS29">
        <v>18</v>
      </c>
      <c r="GT29">
        <v>648.67399999999998</v>
      </c>
      <c r="GU29">
        <v>340.15600000000001</v>
      </c>
      <c r="GV29">
        <v>30.1</v>
      </c>
      <c r="GW29">
        <v>23.5852</v>
      </c>
      <c r="GX29">
        <v>30.0001</v>
      </c>
      <c r="GY29">
        <v>23.488700000000001</v>
      </c>
      <c r="GZ29">
        <v>23.464099999999998</v>
      </c>
      <c r="HA29">
        <v>21.075900000000001</v>
      </c>
      <c r="HB29">
        <v>20</v>
      </c>
      <c r="HC29">
        <v>-30</v>
      </c>
      <c r="HD29">
        <v>30.094999999999999</v>
      </c>
      <c r="HE29">
        <v>406.44600000000003</v>
      </c>
      <c r="HF29">
        <v>0</v>
      </c>
      <c r="HG29">
        <v>100.593</v>
      </c>
      <c r="HH29">
        <v>95.752899999999997</v>
      </c>
    </row>
    <row r="30" spans="1:216" x14ac:dyDescent="0.2">
      <c r="A30">
        <v>12</v>
      </c>
      <c r="B30">
        <v>1689563759</v>
      </c>
      <c r="C30">
        <v>671</v>
      </c>
      <c r="D30" t="s">
        <v>378</v>
      </c>
      <c r="E30" t="s">
        <v>379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1689563759</v>
      </c>
      <c r="M30">
        <f t="shared" si="0"/>
        <v>2.0863624705986655E-3</v>
      </c>
      <c r="N30">
        <f t="shared" si="1"/>
        <v>2.0863624705986656</v>
      </c>
      <c r="O30">
        <f t="shared" si="2"/>
        <v>3.0318684309120387</v>
      </c>
      <c r="P30">
        <f t="shared" si="3"/>
        <v>400.05200000000002</v>
      </c>
      <c r="Q30">
        <f t="shared" si="4"/>
        <v>351.85952505293341</v>
      </c>
      <c r="R30">
        <f t="shared" si="5"/>
        <v>35.420690415097383</v>
      </c>
      <c r="S30">
        <f t="shared" si="6"/>
        <v>40.272088811035601</v>
      </c>
      <c r="T30">
        <f t="shared" si="7"/>
        <v>0.12934445112804852</v>
      </c>
      <c r="U30">
        <f t="shared" si="8"/>
        <v>2.943336744809355</v>
      </c>
      <c r="V30">
        <f t="shared" si="9"/>
        <v>0.12626768288076734</v>
      </c>
      <c r="W30">
        <f t="shared" si="10"/>
        <v>7.9187641403439757E-2</v>
      </c>
      <c r="X30">
        <f t="shared" si="11"/>
        <v>20.664174185657114</v>
      </c>
      <c r="Y30">
        <f t="shared" si="12"/>
        <v>27.665616818552721</v>
      </c>
      <c r="Z30">
        <f t="shared" si="13"/>
        <v>27.0748</v>
      </c>
      <c r="AA30">
        <f t="shared" si="14"/>
        <v>3.594913800834739</v>
      </c>
      <c r="AB30">
        <f t="shared" si="15"/>
        <v>51.857670192689987</v>
      </c>
      <c r="AC30">
        <f t="shared" si="16"/>
        <v>1.9775958062549701</v>
      </c>
      <c r="AD30">
        <f t="shared" si="17"/>
        <v>3.8135068523262308</v>
      </c>
      <c r="AE30">
        <f t="shared" si="18"/>
        <v>1.6173179945797689</v>
      </c>
      <c r="AF30">
        <f t="shared" si="19"/>
        <v>-92.008584953401154</v>
      </c>
      <c r="AG30">
        <f t="shared" si="20"/>
        <v>160.17277358967178</v>
      </c>
      <c r="AH30">
        <f t="shared" si="21"/>
        <v>11.812430031041476</v>
      </c>
      <c r="AI30">
        <f t="shared" si="22"/>
        <v>100.64079285296921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53098.273520322378</v>
      </c>
      <c r="AO30">
        <f t="shared" si="26"/>
        <v>124.93300000000001</v>
      </c>
      <c r="AP30">
        <f t="shared" si="27"/>
        <v>105.31929895629902</v>
      </c>
      <c r="AQ30">
        <f t="shared" si="28"/>
        <v>0.84300624299663829</v>
      </c>
      <c r="AR30">
        <f t="shared" si="29"/>
        <v>0.16540204898351207</v>
      </c>
      <c r="AS30">
        <v>1689563759</v>
      </c>
      <c r="AT30">
        <v>400.05200000000002</v>
      </c>
      <c r="AU30">
        <v>403.91800000000001</v>
      </c>
      <c r="AV30">
        <v>19.6449</v>
      </c>
      <c r="AW30">
        <v>17.599799999999998</v>
      </c>
      <c r="AX30">
        <v>402.80599999999998</v>
      </c>
      <c r="AY30">
        <v>19.601600000000001</v>
      </c>
      <c r="AZ30">
        <v>600.08100000000002</v>
      </c>
      <c r="BA30">
        <v>100.61799999999999</v>
      </c>
      <c r="BB30">
        <v>4.91353E-2</v>
      </c>
      <c r="BC30">
        <v>28.084199999999999</v>
      </c>
      <c r="BD30">
        <v>27.0748</v>
      </c>
      <c r="BE30">
        <v>999.9</v>
      </c>
      <c r="BF30">
        <v>0</v>
      </c>
      <c r="BG30">
        <v>0</v>
      </c>
      <c r="BH30">
        <v>10016.9</v>
      </c>
      <c r="BI30">
        <v>0</v>
      </c>
      <c r="BJ30">
        <v>133.143</v>
      </c>
      <c r="BK30">
        <v>-3.86591</v>
      </c>
      <c r="BL30">
        <v>408.06900000000002</v>
      </c>
      <c r="BM30">
        <v>411.154</v>
      </c>
      <c r="BN30">
        <v>2.0451100000000002</v>
      </c>
      <c r="BO30">
        <v>403.91800000000001</v>
      </c>
      <c r="BP30">
        <v>17.599799999999998</v>
      </c>
      <c r="BQ30">
        <v>1.97662</v>
      </c>
      <c r="BR30">
        <v>1.77085</v>
      </c>
      <c r="BS30">
        <v>17.258299999999998</v>
      </c>
      <c r="BT30">
        <v>15.5318</v>
      </c>
      <c r="BU30">
        <v>124.93300000000001</v>
      </c>
      <c r="BV30">
        <v>0.899814</v>
      </c>
      <c r="BW30">
        <v>0.100186</v>
      </c>
      <c r="BX30">
        <v>0</v>
      </c>
      <c r="BY30">
        <v>2.2530999999999999</v>
      </c>
      <c r="BZ30">
        <v>0</v>
      </c>
      <c r="CA30">
        <v>2576.3200000000002</v>
      </c>
      <c r="CB30">
        <v>964.36400000000003</v>
      </c>
      <c r="CC30">
        <v>34</v>
      </c>
      <c r="CD30">
        <v>38.061999999999998</v>
      </c>
      <c r="CE30">
        <v>36.436999999999998</v>
      </c>
      <c r="CF30">
        <v>36.686999999999998</v>
      </c>
      <c r="CG30">
        <v>35.125</v>
      </c>
      <c r="CH30">
        <v>112.42</v>
      </c>
      <c r="CI30">
        <v>12.52</v>
      </c>
      <c r="CJ30">
        <v>0</v>
      </c>
      <c r="CK30">
        <v>1689563766.5999999</v>
      </c>
      <c r="CL30">
        <v>0</v>
      </c>
      <c r="CM30">
        <v>1689562962</v>
      </c>
      <c r="CN30" t="s">
        <v>353</v>
      </c>
      <c r="CO30">
        <v>1689562954</v>
      </c>
      <c r="CP30">
        <v>1689562962</v>
      </c>
      <c r="CQ30">
        <v>68</v>
      </c>
      <c r="CR30">
        <v>-8.2000000000000003E-2</v>
      </c>
      <c r="CS30">
        <v>0.02</v>
      </c>
      <c r="CT30">
        <v>-2.754</v>
      </c>
      <c r="CU30">
        <v>4.2999999999999997E-2</v>
      </c>
      <c r="CV30">
        <v>420</v>
      </c>
      <c r="CW30">
        <v>18</v>
      </c>
      <c r="CX30">
        <v>0.1</v>
      </c>
      <c r="CY30">
        <v>0.04</v>
      </c>
      <c r="CZ30">
        <v>2.90645884929395</v>
      </c>
      <c r="DA30">
        <v>0.25060261502967002</v>
      </c>
      <c r="DB30">
        <v>3.3766094225987399E-2</v>
      </c>
      <c r="DC30">
        <v>1</v>
      </c>
      <c r="DD30">
        <v>403.94685714285703</v>
      </c>
      <c r="DE30">
        <v>-0.47446753246752998</v>
      </c>
      <c r="DF30">
        <v>5.8610323903108802E-2</v>
      </c>
      <c r="DG30">
        <v>-1</v>
      </c>
      <c r="DH30">
        <v>125.000095238095</v>
      </c>
      <c r="DI30">
        <v>6.1880721399672899E-2</v>
      </c>
      <c r="DJ30">
        <v>0.12568475482878699</v>
      </c>
      <c r="DK30">
        <v>1</v>
      </c>
      <c r="DL30">
        <v>2</v>
      </c>
      <c r="DM30">
        <v>2</v>
      </c>
      <c r="DN30" t="s">
        <v>354</v>
      </c>
      <c r="DO30">
        <v>3.2397200000000002</v>
      </c>
      <c r="DP30">
        <v>2.7809200000000001</v>
      </c>
      <c r="DQ30">
        <v>9.7633499999999998E-2</v>
      </c>
      <c r="DR30">
        <v>9.7360000000000002E-2</v>
      </c>
      <c r="DS30">
        <v>0.105278</v>
      </c>
      <c r="DT30">
        <v>9.5604599999999998E-2</v>
      </c>
      <c r="DU30">
        <v>26331.8</v>
      </c>
      <c r="DV30">
        <v>27911.4</v>
      </c>
      <c r="DW30">
        <v>27310</v>
      </c>
      <c r="DX30">
        <v>29022.400000000001</v>
      </c>
      <c r="DY30">
        <v>32202.1</v>
      </c>
      <c r="DZ30">
        <v>35024</v>
      </c>
      <c r="EA30">
        <v>36513.699999999997</v>
      </c>
      <c r="EB30">
        <v>39414.1</v>
      </c>
      <c r="EC30">
        <v>2.2961499999999999</v>
      </c>
      <c r="ED30">
        <v>1.6674</v>
      </c>
      <c r="EE30">
        <v>0.15994900000000001</v>
      </c>
      <c r="EF30">
        <v>0</v>
      </c>
      <c r="EG30">
        <v>24.453700000000001</v>
      </c>
      <c r="EH30">
        <v>999.9</v>
      </c>
      <c r="EI30">
        <v>48.027999999999999</v>
      </c>
      <c r="EJ30">
        <v>30.111000000000001</v>
      </c>
      <c r="EK30">
        <v>20.467500000000001</v>
      </c>
      <c r="EL30">
        <v>61.880099999999999</v>
      </c>
      <c r="EM30">
        <v>34.6554</v>
      </c>
      <c r="EN30">
        <v>1</v>
      </c>
      <c r="EO30">
        <v>-0.29105399999999998</v>
      </c>
      <c r="EP30">
        <v>-2.5523099999999999</v>
      </c>
      <c r="EQ30">
        <v>19.8766</v>
      </c>
      <c r="ER30">
        <v>5.2171399999999997</v>
      </c>
      <c r="ES30">
        <v>11.9261</v>
      </c>
      <c r="ET30">
        <v>4.9554</v>
      </c>
      <c r="EU30">
        <v>3.2979799999999999</v>
      </c>
      <c r="EV30">
        <v>48.2</v>
      </c>
      <c r="EW30">
        <v>3300</v>
      </c>
      <c r="EX30">
        <v>9999</v>
      </c>
      <c r="EY30">
        <v>86</v>
      </c>
      <c r="EZ30">
        <v>1.8601700000000001</v>
      </c>
      <c r="FA30">
        <v>1.8592900000000001</v>
      </c>
      <c r="FB30">
        <v>1.8649199999999999</v>
      </c>
      <c r="FC30">
        <v>1.8689</v>
      </c>
      <c r="FD30">
        <v>1.86374</v>
      </c>
      <c r="FE30">
        <v>1.8637600000000001</v>
      </c>
      <c r="FF30">
        <v>1.86378</v>
      </c>
      <c r="FG30">
        <v>1.86358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-2.754</v>
      </c>
      <c r="FV30">
        <v>4.3299999999999998E-2</v>
      </c>
      <c r="FW30">
        <v>-2.75400000000002</v>
      </c>
      <c r="FX30">
        <v>0</v>
      </c>
      <c r="FY30">
        <v>0</v>
      </c>
      <c r="FZ30">
        <v>0</v>
      </c>
      <c r="GA30">
        <v>4.3272727272732701E-2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13.4</v>
      </c>
      <c r="GJ30">
        <v>13.3</v>
      </c>
      <c r="GK30">
        <v>1.0473600000000001</v>
      </c>
      <c r="GL30">
        <v>2.5939899999999998</v>
      </c>
      <c r="GM30">
        <v>1.4477500000000001</v>
      </c>
      <c r="GN30">
        <v>2.2997999999999998</v>
      </c>
      <c r="GO30">
        <v>1.5466299999999999</v>
      </c>
      <c r="GP30">
        <v>2.4475099999999999</v>
      </c>
      <c r="GQ30">
        <v>31.892700000000001</v>
      </c>
      <c r="GR30">
        <v>13.921900000000001</v>
      </c>
      <c r="GS30">
        <v>18</v>
      </c>
      <c r="GT30">
        <v>648.36</v>
      </c>
      <c r="GU30">
        <v>339.81200000000001</v>
      </c>
      <c r="GV30">
        <v>29.941299999999998</v>
      </c>
      <c r="GW30">
        <v>23.6145</v>
      </c>
      <c r="GX30">
        <v>30.000399999999999</v>
      </c>
      <c r="GY30">
        <v>23.4847</v>
      </c>
      <c r="GZ30">
        <v>23.456700000000001</v>
      </c>
      <c r="HA30">
        <v>20.9786</v>
      </c>
      <c r="HB30">
        <v>20</v>
      </c>
      <c r="HC30">
        <v>-30</v>
      </c>
      <c r="HD30">
        <v>29.857500000000002</v>
      </c>
      <c r="HE30">
        <v>403.92700000000002</v>
      </c>
      <c r="HF30">
        <v>0</v>
      </c>
      <c r="HG30">
        <v>100.592</v>
      </c>
      <c r="HH30">
        <v>95.744900000000001</v>
      </c>
    </row>
    <row r="31" spans="1:216" x14ac:dyDescent="0.2">
      <c r="A31">
        <v>13</v>
      </c>
      <c r="B31">
        <v>1689563820</v>
      </c>
      <c r="C31">
        <v>732</v>
      </c>
      <c r="D31" t="s">
        <v>380</v>
      </c>
      <c r="E31" t="s">
        <v>381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1689563820</v>
      </c>
      <c r="M31">
        <f t="shared" si="0"/>
        <v>1.9556641920962211E-3</v>
      </c>
      <c r="N31">
        <f t="shared" si="1"/>
        <v>1.955664192096221</v>
      </c>
      <c r="O31">
        <f t="shared" si="2"/>
        <v>1.7719219693495412</v>
      </c>
      <c r="P31">
        <f t="shared" si="3"/>
        <v>400.07600000000002</v>
      </c>
      <c r="Q31">
        <f t="shared" si="4"/>
        <v>366.4683292195827</v>
      </c>
      <c r="R31">
        <f t="shared" si="5"/>
        <v>36.890056266306992</v>
      </c>
      <c r="S31">
        <f t="shared" si="6"/>
        <v>40.273128600850406</v>
      </c>
      <c r="T31">
        <f t="shared" si="7"/>
        <v>0.12241704360629892</v>
      </c>
      <c r="U31">
        <f t="shared" si="8"/>
        <v>2.9396564520508646</v>
      </c>
      <c r="V31">
        <f t="shared" si="9"/>
        <v>0.11965386085142395</v>
      </c>
      <c r="W31">
        <f t="shared" si="10"/>
        <v>7.5026729283879545E-2</v>
      </c>
      <c r="X31">
        <f t="shared" si="11"/>
        <v>16.528539028441909</v>
      </c>
      <c r="Y31">
        <f t="shared" si="12"/>
        <v>27.571163478327136</v>
      </c>
      <c r="Z31">
        <f t="shared" si="13"/>
        <v>26.99</v>
      </c>
      <c r="AA31">
        <f t="shared" si="14"/>
        <v>3.577058102486689</v>
      </c>
      <c r="AB31">
        <f t="shared" si="15"/>
        <v>52.16009042632772</v>
      </c>
      <c r="AC31">
        <f t="shared" si="16"/>
        <v>1.9771658404600201</v>
      </c>
      <c r="AD31">
        <f t="shared" si="17"/>
        <v>3.790572110400424</v>
      </c>
      <c r="AE31">
        <f t="shared" si="18"/>
        <v>1.5998922620266689</v>
      </c>
      <c r="AF31">
        <f t="shared" si="19"/>
        <v>-86.244790871443342</v>
      </c>
      <c r="AG31">
        <f t="shared" si="20"/>
        <v>157.00886898758668</v>
      </c>
      <c r="AH31">
        <f t="shared" si="21"/>
        <v>11.582702550000441</v>
      </c>
      <c r="AI31">
        <f t="shared" si="22"/>
        <v>98.875319694585684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53009.940029144098</v>
      </c>
      <c r="AO31">
        <f t="shared" si="26"/>
        <v>99.937799999999996</v>
      </c>
      <c r="AP31">
        <f t="shared" si="27"/>
        <v>84.247475392975076</v>
      </c>
      <c r="AQ31">
        <f t="shared" si="28"/>
        <v>0.84299909936955864</v>
      </c>
      <c r="AR31">
        <f t="shared" si="29"/>
        <v>0.16538826178324828</v>
      </c>
      <c r="AS31">
        <v>1689563820</v>
      </c>
      <c r="AT31">
        <v>400.07600000000002</v>
      </c>
      <c r="AU31">
        <v>402.63</v>
      </c>
      <c r="AV31">
        <v>19.641300000000001</v>
      </c>
      <c r="AW31">
        <v>17.724299999999999</v>
      </c>
      <c r="AX31">
        <v>402.83</v>
      </c>
      <c r="AY31">
        <v>19.597999999999999</v>
      </c>
      <c r="AZ31">
        <v>600.07899999999995</v>
      </c>
      <c r="BA31">
        <v>100.61499999999999</v>
      </c>
      <c r="BB31">
        <v>4.86954E-2</v>
      </c>
      <c r="BC31">
        <v>27.980699999999999</v>
      </c>
      <c r="BD31">
        <v>26.99</v>
      </c>
      <c r="BE31">
        <v>999.9</v>
      </c>
      <c r="BF31">
        <v>0</v>
      </c>
      <c r="BG31">
        <v>0</v>
      </c>
      <c r="BH31">
        <v>9996.25</v>
      </c>
      <c r="BI31">
        <v>0</v>
      </c>
      <c r="BJ31">
        <v>179.71</v>
      </c>
      <c r="BK31">
        <v>-2.5540500000000002</v>
      </c>
      <c r="BL31">
        <v>408.09100000000001</v>
      </c>
      <c r="BM31">
        <v>409.89499999999998</v>
      </c>
      <c r="BN31">
        <v>1.9170199999999999</v>
      </c>
      <c r="BO31">
        <v>402.63</v>
      </c>
      <c r="BP31">
        <v>17.724299999999999</v>
      </c>
      <c r="BQ31">
        <v>1.97621</v>
      </c>
      <c r="BR31">
        <v>1.7833300000000001</v>
      </c>
      <c r="BS31">
        <v>17.254999999999999</v>
      </c>
      <c r="BT31">
        <v>15.641400000000001</v>
      </c>
      <c r="BU31">
        <v>99.937799999999996</v>
      </c>
      <c r="BV31">
        <v>0.9</v>
      </c>
      <c r="BW31">
        <v>0.1</v>
      </c>
      <c r="BX31">
        <v>0</v>
      </c>
      <c r="BY31">
        <v>2.1214</v>
      </c>
      <c r="BZ31">
        <v>0</v>
      </c>
      <c r="CA31">
        <v>2851.42</v>
      </c>
      <c r="CB31">
        <v>771.46100000000001</v>
      </c>
      <c r="CC31">
        <v>33.75</v>
      </c>
      <c r="CD31">
        <v>38</v>
      </c>
      <c r="CE31">
        <v>36.25</v>
      </c>
      <c r="CF31">
        <v>36.75</v>
      </c>
      <c r="CG31">
        <v>34.936999999999998</v>
      </c>
      <c r="CH31">
        <v>89.94</v>
      </c>
      <c r="CI31">
        <v>9.99</v>
      </c>
      <c r="CJ31">
        <v>0</v>
      </c>
      <c r="CK31">
        <v>1689563827.2</v>
      </c>
      <c r="CL31">
        <v>0</v>
      </c>
      <c r="CM31">
        <v>1689562962</v>
      </c>
      <c r="CN31" t="s">
        <v>353</v>
      </c>
      <c r="CO31">
        <v>1689562954</v>
      </c>
      <c r="CP31">
        <v>1689562962</v>
      </c>
      <c r="CQ31">
        <v>68</v>
      </c>
      <c r="CR31">
        <v>-8.2000000000000003E-2</v>
      </c>
      <c r="CS31">
        <v>0.02</v>
      </c>
      <c r="CT31">
        <v>-2.754</v>
      </c>
      <c r="CU31">
        <v>4.2999999999999997E-2</v>
      </c>
      <c r="CV31">
        <v>420</v>
      </c>
      <c r="CW31">
        <v>18</v>
      </c>
      <c r="CX31">
        <v>0.1</v>
      </c>
      <c r="CY31">
        <v>0.04</v>
      </c>
      <c r="CZ31">
        <v>1.7499641013649601</v>
      </c>
      <c r="DA31">
        <v>0.29366949935124897</v>
      </c>
      <c r="DB31">
        <v>5.14572290680997E-2</v>
      </c>
      <c r="DC31">
        <v>1</v>
      </c>
      <c r="DD31">
        <v>402.65129999999999</v>
      </c>
      <c r="DE31">
        <v>-0.162135338345406</v>
      </c>
      <c r="DF31">
        <v>3.2732399850916701E-2</v>
      </c>
      <c r="DG31">
        <v>-1</v>
      </c>
      <c r="DH31">
        <v>99.996880000000004</v>
      </c>
      <c r="DI31">
        <v>0.25470719129506902</v>
      </c>
      <c r="DJ31">
        <v>9.73146165794221E-2</v>
      </c>
      <c r="DK31">
        <v>1</v>
      </c>
      <c r="DL31">
        <v>2</v>
      </c>
      <c r="DM31">
        <v>2</v>
      </c>
      <c r="DN31" t="s">
        <v>354</v>
      </c>
      <c r="DO31">
        <v>3.2396699999999998</v>
      </c>
      <c r="DP31">
        <v>2.7803</v>
      </c>
      <c r="DQ31">
        <v>9.7631200000000001E-2</v>
      </c>
      <c r="DR31">
        <v>9.7118899999999994E-2</v>
      </c>
      <c r="DS31">
        <v>0.105258</v>
      </c>
      <c r="DT31">
        <v>9.6077899999999994E-2</v>
      </c>
      <c r="DU31">
        <v>26328.799999999999</v>
      </c>
      <c r="DV31">
        <v>27915.1</v>
      </c>
      <c r="DW31">
        <v>27307</v>
      </c>
      <c r="DX31">
        <v>29018.7</v>
      </c>
      <c r="DY31">
        <v>32199</v>
      </c>
      <c r="DZ31">
        <v>35001.1</v>
      </c>
      <c r="EA31">
        <v>36509.199999999997</v>
      </c>
      <c r="EB31">
        <v>39409</v>
      </c>
      <c r="EC31">
        <v>2.29555</v>
      </c>
      <c r="ED31">
        <v>1.6670199999999999</v>
      </c>
      <c r="EE31">
        <v>0.14988299999999999</v>
      </c>
      <c r="EF31">
        <v>0</v>
      </c>
      <c r="EG31">
        <v>24.533799999999999</v>
      </c>
      <c r="EH31">
        <v>999.9</v>
      </c>
      <c r="EI31">
        <v>48.326999999999998</v>
      </c>
      <c r="EJ31">
        <v>30.091000000000001</v>
      </c>
      <c r="EK31">
        <v>20.569800000000001</v>
      </c>
      <c r="EL31">
        <v>61.870100000000001</v>
      </c>
      <c r="EM31">
        <v>34.623399999999997</v>
      </c>
      <c r="EN31">
        <v>1</v>
      </c>
      <c r="EO31">
        <v>-0.286435</v>
      </c>
      <c r="EP31">
        <v>-3.3367300000000002</v>
      </c>
      <c r="EQ31">
        <v>19.798100000000002</v>
      </c>
      <c r="ER31">
        <v>5.2174399999999999</v>
      </c>
      <c r="ES31">
        <v>11.9261</v>
      </c>
      <c r="ET31">
        <v>4.9547499999999998</v>
      </c>
      <c r="EU31">
        <v>3.2978800000000001</v>
      </c>
      <c r="EV31">
        <v>48.2</v>
      </c>
      <c r="EW31">
        <v>3301.1</v>
      </c>
      <c r="EX31">
        <v>9999</v>
      </c>
      <c r="EY31">
        <v>86</v>
      </c>
      <c r="EZ31">
        <v>1.86015</v>
      </c>
      <c r="FA31">
        <v>1.85928</v>
      </c>
      <c r="FB31">
        <v>1.8649</v>
      </c>
      <c r="FC31">
        <v>1.8689100000000001</v>
      </c>
      <c r="FD31">
        <v>1.8637300000000001</v>
      </c>
      <c r="FE31">
        <v>1.86375</v>
      </c>
      <c r="FF31">
        <v>1.8638399999999999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-2.754</v>
      </c>
      <c r="FV31">
        <v>4.3299999999999998E-2</v>
      </c>
      <c r="FW31">
        <v>-2.75400000000002</v>
      </c>
      <c r="FX31">
        <v>0</v>
      </c>
      <c r="FY31">
        <v>0</v>
      </c>
      <c r="FZ31">
        <v>0</v>
      </c>
      <c r="GA31">
        <v>4.3272727272732701E-2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14.4</v>
      </c>
      <c r="GJ31">
        <v>14.3</v>
      </c>
      <c r="GK31">
        <v>1.0449200000000001</v>
      </c>
      <c r="GL31">
        <v>2.5915499999999998</v>
      </c>
      <c r="GM31">
        <v>1.4477500000000001</v>
      </c>
      <c r="GN31">
        <v>2.3046899999999999</v>
      </c>
      <c r="GO31">
        <v>1.5466299999999999</v>
      </c>
      <c r="GP31">
        <v>2.4475099999999999</v>
      </c>
      <c r="GQ31">
        <v>31.848800000000001</v>
      </c>
      <c r="GR31">
        <v>13.904400000000001</v>
      </c>
      <c r="GS31">
        <v>18</v>
      </c>
      <c r="GT31">
        <v>648.11500000000001</v>
      </c>
      <c r="GU31">
        <v>339.67500000000001</v>
      </c>
      <c r="GV31">
        <v>29.8857</v>
      </c>
      <c r="GW31">
        <v>23.659199999999998</v>
      </c>
      <c r="GX31">
        <v>30.001000000000001</v>
      </c>
      <c r="GY31">
        <v>23.5001</v>
      </c>
      <c r="GZ31">
        <v>23.4666</v>
      </c>
      <c r="HA31">
        <v>20.9223</v>
      </c>
      <c r="HB31">
        <v>20</v>
      </c>
      <c r="HC31">
        <v>-30</v>
      </c>
      <c r="HD31">
        <v>29.9377</v>
      </c>
      <c r="HE31">
        <v>402.59199999999998</v>
      </c>
      <c r="HF31">
        <v>0</v>
      </c>
      <c r="HG31">
        <v>100.58</v>
      </c>
      <c r="HH31">
        <v>95.732500000000002</v>
      </c>
    </row>
    <row r="32" spans="1:216" x14ac:dyDescent="0.2">
      <c r="A32">
        <v>14</v>
      </c>
      <c r="B32">
        <v>1689563881</v>
      </c>
      <c r="C32">
        <v>793</v>
      </c>
      <c r="D32" t="s">
        <v>382</v>
      </c>
      <c r="E32" t="s">
        <v>383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1689563881</v>
      </c>
      <c r="M32">
        <f t="shared" si="0"/>
        <v>1.8260335939362545E-3</v>
      </c>
      <c r="N32">
        <f t="shared" si="1"/>
        <v>1.8260335939362544</v>
      </c>
      <c r="O32">
        <f t="shared" si="2"/>
        <v>0.46662828247702604</v>
      </c>
      <c r="P32">
        <f t="shared" si="3"/>
        <v>400.05799999999999</v>
      </c>
      <c r="Q32">
        <f t="shared" si="4"/>
        <v>383.39092780342287</v>
      </c>
      <c r="R32">
        <f t="shared" si="5"/>
        <v>38.591721101147094</v>
      </c>
      <c r="S32">
        <f t="shared" si="6"/>
        <v>40.269410778021197</v>
      </c>
      <c r="T32">
        <f t="shared" si="7"/>
        <v>0.11557825505235236</v>
      </c>
      <c r="U32">
        <f t="shared" si="8"/>
        <v>2.9441623602178471</v>
      </c>
      <c r="V32">
        <f t="shared" si="9"/>
        <v>0.11311551445976489</v>
      </c>
      <c r="W32">
        <f t="shared" si="10"/>
        <v>7.0914093320538663E-2</v>
      </c>
      <c r="X32">
        <f t="shared" si="11"/>
        <v>12.370452571103089</v>
      </c>
      <c r="Y32">
        <f t="shared" si="12"/>
        <v>27.502568380470059</v>
      </c>
      <c r="Z32">
        <f t="shared" si="13"/>
        <v>26.934100000000001</v>
      </c>
      <c r="AA32">
        <f t="shared" si="14"/>
        <v>3.5653300419891116</v>
      </c>
      <c r="AB32">
        <f t="shared" si="15"/>
        <v>52.611363429241578</v>
      </c>
      <c r="AC32">
        <f t="shared" si="16"/>
        <v>1.9851853791776604</v>
      </c>
      <c r="AD32">
        <f t="shared" si="17"/>
        <v>3.7733015261001341</v>
      </c>
      <c r="AE32">
        <f t="shared" si="18"/>
        <v>1.5801446628114513</v>
      </c>
      <c r="AF32">
        <f t="shared" si="19"/>
        <v>-80.528081492588825</v>
      </c>
      <c r="AG32">
        <f t="shared" si="20"/>
        <v>153.69407707116363</v>
      </c>
      <c r="AH32">
        <f t="shared" si="21"/>
        <v>11.313230788718169</v>
      </c>
      <c r="AI32">
        <f t="shared" si="22"/>
        <v>96.849678938396067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53154.074030677279</v>
      </c>
      <c r="AO32">
        <f t="shared" si="26"/>
        <v>74.795299999999997</v>
      </c>
      <c r="AP32">
        <f t="shared" si="27"/>
        <v>63.052467902125947</v>
      </c>
      <c r="AQ32">
        <f t="shared" si="28"/>
        <v>0.84300040112314478</v>
      </c>
      <c r="AR32">
        <f t="shared" si="29"/>
        <v>0.16539077416766948</v>
      </c>
      <c r="AS32">
        <v>1689563881</v>
      </c>
      <c r="AT32">
        <v>400.05799999999999</v>
      </c>
      <c r="AU32">
        <v>401.255</v>
      </c>
      <c r="AV32">
        <v>19.721900000000002</v>
      </c>
      <c r="AW32">
        <v>17.932099999999998</v>
      </c>
      <c r="AX32">
        <v>402.81200000000001</v>
      </c>
      <c r="AY32">
        <v>19.678599999999999</v>
      </c>
      <c r="AZ32">
        <v>600.07399999999996</v>
      </c>
      <c r="BA32">
        <v>100.60899999999999</v>
      </c>
      <c r="BB32">
        <v>4.9931400000000001E-2</v>
      </c>
      <c r="BC32">
        <v>27.9024</v>
      </c>
      <c r="BD32">
        <v>26.934100000000001</v>
      </c>
      <c r="BE32">
        <v>999.9</v>
      </c>
      <c r="BF32">
        <v>0</v>
      </c>
      <c r="BG32">
        <v>0</v>
      </c>
      <c r="BH32">
        <v>10022.5</v>
      </c>
      <c r="BI32">
        <v>0</v>
      </c>
      <c r="BJ32">
        <v>146.834</v>
      </c>
      <c r="BK32">
        <v>-1.1974800000000001</v>
      </c>
      <c r="BL32">
        <v>408.10700000000003</v>
      </c>
      <c r="BM32">
        <v>408.58199999999999</v>
      </c>
      <c r="BN32">
        <v>1.7898400000000001</v>
      </c>
      <c r="BO32">
        <v>401.255</v>
      </c>
      <c r="BP32">
        <v>17.932099999999998</v>
      </c>
      <c r="BQ32">
        <v>1.98421</v>
      </c>
      <c r="BR32">
        <v>1.80413</v>
      </c>
      <c r="BS32">
        <v>17.318899999999999</v>
      </c>
      <c r="BT32">
        <v>15.822699999999999</v>
      </c>
      <c r="BU32">
        <v>74.795299999999997</v>
      </c>
      <c r="BV32">
        <v>0.89996500000000001</v>
      </c>
      <c r="BW32">
        <v>0.100035</v>
      </c>
      <c r="BX32">
        <v>0</v>
      </c>
      <c r="BY32">
        <v>2.0078999999999998</v>
      </c>
      <c r="BZ32">
        <v>0</v>
      </c>
      <c r="CA32">
        <v>2779.57</v>
      </c>
      <c r="CB32">
        <v>577.37</v>
      </c>
      <c r="CC32">
        <v>33.75</v>
      </c>
      <c r="CD32">
        <v>38.311999999999998</v>
      </c>
      <c r="CE32">
        <v>36.375</v>
      </c>
      <c r="CF32">
        <v>37.125</v>
      </c>
      <c r="CG32">
        <v>35</v>
      </c>
      <c r="CH32">
        <v>67.31</v>
      </c>
      <c r="CI32">
        <v>7.48</v>
      </c>
      <c r="CJ32">
        <v>0</v>
      </c>
      <c r="CK32">
        <v>1689563888.4000001</v>
      </c>
      <c r="CL32">
        <v>0</v>
      </c>
      <c r="CM32">
        <v>1689562962</v>
      </c>
      <c r="CN32" t="s">
        <v>353</v>
      </c>
      <c r="CO32">
        <v>1689562954</v>
      </c>
      <c r="CP32">
        <v>1689562962</v>
      </c>
      <c r="CQ32">
        <v>68</v>
      </c>
      <c r="CR32">
        <v>-8.2000000000000003E-2</v>
      </c>
      <c r="CS32">
        <v>0.02</v>
      </c>
      <c r="CT32">
        <v>-2.754</v>
      </c>
      <c r="CU32">
        <v>4.2999999999999997E-2</v>
      </c>
      <c r="CV32">
        <v>420</v>
      </c>
      <c r="CW32">
        <v>18</v>
      </c>
      <c r="CX32">
        <v>0.1</v>
      </c>
      <c r="CY32">
        <v>0.04</v>
      </c>
      <c r="CZ32">
        <v>0.467484302801769</v>
      </c>
      <c r="DA32">
        <v>0.32238407958839699</v>
      </c>
      <c r="DB32">
        <v>5.0046575778768601E-2</v>
      </c>
      <c r="DC32">
        <v>1</v>
      </c>
      <c r="DD32">
        <v>401.32119999999998</v>
      </c>
      <c r="DE32">
        <v>-0.20706766917312899</v>
      </c>
      <c r="DF32">
        <v>3.7532119577770098E-2</v>
      </c>
      <c r="DG32">
        <v>-1</v>
      </c>
      <c r="DH32">
        <v>74.993345000000005</v>
      </c>
      <c r="DI32">
        <v>8.5553055865304595E-2</v>
      </c>
      <c r="DJ32">
        <v>0.15879866647739799</v>
      </c>
      <c r="DK32">
        <v>1</v>
      </c>
      <c r="DL32">
        <v>2</v>
      </c>
      <c r="DM32">
        <v>2</v>
      </c>
      <c r="DN32" t="s">
        <v>354</v>
      </c>
      <c r="DO32">
        <v>3.2395999999999998</v>
      </c>
      <c r="DP32">
        <v>2.7817599999999998</v>
      </c>
      <c r="DQ32">
        <v>9.7615099999999996E-2</v>
      </c>
      <c r="DR32">
        <v>9.68551E-2</v>
      </c>
      <c r="DS32">
        <v>0.10555</v>
      </c>
      <c r="DT32">
        <v>9.68609E-2</v>
      </c>
      <c r="DU32">
        <v>26326</v>
      </c>
      <c r="DV32">
        <v>27918.1</v>
      </c>
      <c r="DW32">
        <v>27303.9</v>
      </c>
      <c r="DX32">
        <v>29013.599999999999</v>
      </c>
      <c r="DY32">
        <v>32184.9</v>
      </c>
      <c r="DZ32">
        <v>34964.699999999997</v>
      </c>
      <c r="EA32">
        <v>36505.1</v>
      </c>
      <c r="EB32">
        <v>39402.1</v>
      </c>
      <c r="EC32">
        <v>2.2946</v>
      </c>
      <c r="ED32">
        <v>1.66632</v>
      </c>
      <c r="EE32">
        <v>0.14274200000000001</v>
      </c>
      <c r="EF32">
        <v>0</v>
      </c>
      <c r="EG32">
        <v>24.594899999999999</v>
      </c>
      <c r="EH32">
        <v>999.9</v>
      </c>
      <c r="EI32">
        <v>48.749000000000002</v>
      </c>
      <c r="EJ32">
        <v>30.061</v>
      </c>
      <c r="EK32">
        <v>20.7151</v>
      </c>
      <c r="EL32">
        <v>61.890099999999997</v>
      </c>
      <c r="EM32">
        <v>34.603400000000001</v>
      </c>
      <c r="EN32">
        <v>1</v>
      </c>
      <c r="EO32">
        <v>-0.28231200000000001</v>
      </c>
      <c r="EP32">
        <v>-2.9251399999999999</v>
      </c>
      <c r="EQ32">
        <v>19.838899999999999</v>
      </c>
      <c r="ER32">
        <v>5.2156399999999996</v>
      </c>
      <c r="ES32">
        <v>11.9261</v>
      </c>
      <c r="ET32">
        <v>4.9554</v>
      </c>
      <c r="EU32">
        <v>3.2976299999999998</v>
      </c>
      <c r="EV32">
        <v>48.2</v>
      </c>
      <c r="EW32">
        <v>3302.5</v>
      </c>
      <c r="EX32">
        <v>9999</v>
      </c>
      <c r="EY32">
        <v>86</v>
      </c>
      <c r="EZ32">
        <v>1.86016</v>
      </c>
      <c r="FA32">
        <v>1.85928</v>
      </c>
      <c r="FB32">
        <v>1.8649199999999999</v>
      </c>
      <c r="FC32">
        <v>1.8689</v>
      </c>
      <c r="FD32">
        <v>1.8637300000000001</v>
      </c>
      <c r="FE32">
        <v>1.8637300000000001</v>
      </c>
      <c r="FF32">
        <v>1.8637900000000001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-2.754</v>
      </c>
      <c r="FV32">
        <v>4.3299999999999998E-2</v>
      </c>
      <c r="FW32">
        <v>-2.75400000000002</v>
      </c>
      <c r="FX32">
        <v>0</v>
      </c>
      <c r="FY32">
        <v>0</v>
      </c>
      <c r="FZ32">
        <v>0</v>
      </c>
      <c r="GA32">
        <v>4.3272727272732701E-2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15.4</v>
      </c>
      <c r="GJ32">
        <v>15.3</v>
      </c>
      <c r="GK32">
        <v>1.0424800000000001</v>
      </c>
      <c r="GL32">
        <v>2.5927699999999998</v>
      </c>
      <c r="GM32">
        <v>1.4489700000000001</v>
      </c>
      <c r="GN32">
        <v>2.3022499999999999</v>
      </c>
      <c r="GO32">
        <v>1.5466299999999999</v>
      </c>
      <c r="GP32">
        <v>2.47559</v>
      </c>
      <c r="GQ32">
        <v>31.8049</v>
      </c>
      <c r="GR32">
        <v>13.904400000000001</v>
      </c>
      <c r="GS32">
        <v>18</v>
      </c>
      <c r="GT32">
        <v>647.83199999999999</v>
      </c>
      <c r="GU32">
        <v>339.488</v>
      </c>
      <c r="GV32">
        <v>29.820399999999999</v>
      </c>
      <c r="GW32">
        <v>23.721399999999999</v>
      </c>
      <c r="GX32">
        <v>30.000499999999999</v>
      </c>
      <c r="GY32">
        <v>23.533300000000001</v>
      </c>
      <c r="GZ32">
        <v>23.4955</v>
      </c>
      <c r="HA32">
        <v>20.869399999999999</v>
      </c>
      <c r="HB32">
        <v>20</v>
      </c>
      <c r="HC32">
        <v>-30</v>
      </c>
      <c r="HD32">
        <v>29.8428</v>
      </c>
      <c r="HE32">
        <v>401.3</v>
      </c>
      <c r="HF32">
        <v>0</v>
      </c>
      <c r="HG32">
        <v>100.569</v>
      </c>
      <c r="HH32">
        <v>95.715800000000002</v>
      </c>
    </row>
    <row r="33" spans="1:216" x14ac:dyDescent="0.2">
      <c r="A33">
        <v>15</v>
      </c>
      <c r="B33">
        <v>1689563942</v>
      </c>
      <c r="C33">
        <v>854</v>
      </c>
      <c r="D33" t="s">
        <v>384</v>
      </c>
      <c r="E33" t="s">
        <v>385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1689563942</v>
      </c>
      <c r="M33">
        <f t="shared" si="0"/>
        <v>1.7014664049016515E-3</v>
      </c>
      <c r="N33">
        <f t="shared" si="1"/>
        <v>1.7014664049016515</v>
      </c>
      <c r="O33">
        <f t="shared" si="2"/>
        <v>-0.40068472247727499</v>
      </c>
      <c r="P33">
        <f t="shared" si="3"/>
        <v>400.06400000000002</v>
      </c>
      <c r="Q33">
        <f t="shared" si="4"/>
        <v>395.8532982651376</v>
      </c>
      <c r="R33">
        <f t="shared" si="5"/>
        <v>39.844131785486788</v>
      </c>
      <c r="S33">
        <f t="shared" si="6"/>
        <v>40.267954842080009</v>
      </c>
      <c r="T33">
        <f t="shared" si="7"/>
        <v>0.10684955978127653</v>
      </c>
      <c r="U33">
        <f t="shared" si="8"/>
        <v>2.9438642911401631</v>
      </c>
      <c r="V33">
        <f t="shared" si="9"/>
        <v>0.10474088939243516</v>
      </c>
      <c r="W33">
        <f t="shared" si="10"/>
        <v>6.5649045448446505E-2</v>
      </c>
      <c r="X33">
        <f t="shared" si="11"/>
        <v>9.898715679699249</v>
      </c>
      <c r="Y33">
        <f t="shared" si="12"/>
        <v>27.575372811330624</v>
      </c>
      <c r="Z33">
        <f t="shared" si="13"/>
        <v>27.020700000000001</v>
      </c>
      <c r="AA33">
        <f t="shared" si="14"/>
        <v>3.5835134096695138</v>
      </c>
      <c r="AB33">
        <f t="shared" si="15"/>
        <v>52.668540242737969</v>
      </c>
      <c r="AC33">
        <f t="shared" si="16"/>
        <v>1.9937400583817499</v>
      </c>
      <c r="AD33">
        <f t="shared" si="17"/>
        <v>3.7854477249474372</v>
      </c>
      <c r="AE33">
        <f t="shared" si="18"/>
        <v>1.5897733512877639</v>
      </c>
      <c r="AF33">
        <f t="shared" si="19"/>
        <v>-75.034668456162834</v>
      </c>
      <c r="AG33">
        <f t="shared" si="20"/>
        <v>148.67916420678665</v>
      </c>
      <c r="AH33">
        <f t="shared" si="21"/>
        <v>10.952941228390383</v>
      </c>
      <c r="AI33">
        <f t="shared" si="22"/>
        <v>94.496152658713441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53135.621910987778</v>
      </c>
      <c r="AO33">
        <f t="shared" si="26"/>
        <v>59.845500000000001</v>
      </c>
      <c r="AP33">
        <f t="shared" si="27"/>
        <v>50.450206466165412</v>
      </c>
      <c r="AQ33">
        <f t="shared" si="28"/>
        <v>0.84300751879699243</v>
      </c>
      <c r="AR33">
        <f t="shared" si="29"/>
        <v>0.1654045112781955</v>
      </c>
      <c r="AS33">
        <v>1689563942</v>
      </c>
      <c r="AT33">
        <v>400.06400000000002</v>
      </c>
      <c r="AU33">
        <v>400.34399999999999</v>
      </c>
      <c r="AV33">
        <v>19.8079</v>
      </c>
      <c r="AW33">
        <v>18.1402</v>
      </c>
      <c r="AX33">
        <v>402.81799999999998</v>
      </c>
      <c r="AY33">
        <v>19.764600000000002</v>
      </c>
      <c r="AZ33">
        <v>600.02300000000002</v>
      </c>
      <c r="BA33">
        <v>100.605</v>
      </c>
      <c r="BB33">
        <v>4.8782499999999999E-2</v>
      </c>
      <c r="BC33">
        <v>27.9575</v>
      </c>
      <c r="BD33">
        <v>27.020700000000001</v>
      </c>
      <c r="BE33">
        <v>999.9</v>
      </c>
      <c r="BF33">
        <v>0</v>
      </c>
      <c r="BG33">
        <v>0</v>
      </c>
      <c r="BH33">
        <v>10021.200000000001</v>
      </c>
      <c r="BI33">
        <v>0</v>
      </c>
      <c r="BJ33">
        <v>186.47200000000001</v>
      </c>
      <c r="BK33">
        <v>-0.28033400000000003</v>
      </c>
      <c r="BL33">
        <v>408.14800000000002</v>
      </c>
      <c r="BM33">
        <v>407.74099999999999</v>
      </c>
      <c r="BN33">
        <v>1.6676800000000001</v>
      </c>
      <c r="BO33">
        <v>400.34399999999999</v>
      </c>
      <c r="BP33">
        <v>18.1402</v>
      </c>
      <c r="BQ33">
        <v>1.9927699999999999</v>
      </c>
      <c r="BR33">
        <v>1.8249899999999999</v>
      </c>
      <c r="BS33">
        <v>17.387</v>
      </c>
      <c r="BT33">
        <v>16.002500000000001</v>
      </c>
      <c r="BU33">
        <v>59.845500000000001</v>
      </c>
      <c r="BV33">
        <v>0.89981999999999995</v>
      </c>
      <c r="BW33">
        <v>0.10018000000000001</v>
      </c>
      <c r="BX33">
        <v>0</v>
      </c>
      <c r="BY33">
        <v>2.1074999999999999</v>
      </c>
      <c r="BZ33">
        <v>0</v>
      </c>
      <c r="CA33">
        <v>3069.52</v>
      </c>
      <c r="CB33">
        <v>461.95</v>
      </c>
      <c r="CC33">
        <v>33.75</v>
      </c>
      <c r="CD33">
        <v>38.436999999999998</v>
      </c>
      <c r="CE33">
        <v>36.375</v>
      </c>
      <c r="CF33">
        <v>37.436999999999998</v>
      </c>
      <c r="CG33">
        <v>35</v>
      </c>
      <c r="CH33">
        <v>53.85</v>
      </c>
      <c r="CI33">
        <v>6</v>
      </c>
      <c r="CJ33">
        <v>0</v>
      </c>
      <c r="CK33">
        <v>1689563949.5999999</v>
      </c>
      <c r="CL33">
        <v>0</v>
      </c>
      <c r="CM33">
        <v>1689562962</v>
      </c>
      <c r="CN33" t="s">
        <v>353</v>
      </c>
      <c r="CO33">
        <v>1689562954</v>
      </c>
      <c r="CP33">
        <v>1689562962</v>
      </c>
      <c r="CQ33">
        <v>68</v>
      </c>
      <c r="CR33">
        <v>-8.2000000000000003E-2</v>
      </c>
      <c r="CS33">
        <v>0.02</v>
      </c>
      <c r="CT33">
        <v>-2.754</v>
      </c>
      <c r="CU33">
        <v>4.2999999999999997E-2</v>
      </c>
      <c r="CV33">
        <v>420</v>
      </c>
      <c r="CW33">
        <v>18</v>
      </c>
      <c r="CX33">
        <v>0.1</v>
      </c>
      <c r="CY33">
        <v>0.04</v>
      </c>
      <c r="CZ33">
        <v>-0.36714381023654202</v>
      </c>
      <c r="DA33">
        <v>0.24898201481827001</v>
      </c>
      <c r="DB33">
        <v>4.2400696922508203E-2</v>
      </c>
      <c r="DC33">
        <v>1</v>
      </c>
      <c r="DD33">
        <v>400.39139999999998</v>
      </c>
      <c r="DE33">
        <v>4.3308270676114903E-2</v>
      </c>
      <c r="DF33">
        <v>3.3041489070561897E-2</v>
      </c>
      <c r="DG33">
        <v>-1</v>
      </c>
      <c r="DH33">
        <v>59.992730000000002</v>
      </c>
      <c r="DI33">
        <v>0.19222930213325301</v>
      </c>
      <c r="DJ33">
        <v>0.164811389472936</v>
      </c>
      <c r="DK33">
        <v>1</v>
      </c>
      <c r="DL33">
        <v>2</v>
      </c>
      <c r="DM33">
        <v>2</v>
      </c>
      <c r="DN33" t="s">
        <v>354</v>
      </c>
      <c r="DO33">
        <v>3.23943</v>
      </c>
      <c r="DP33">
        <v>2.7806099999999998</v>
      </c>
      <c r="DQ33">
        <v>9.7602599999999998E-2</v>
      </c>
      <c r="DR33">
        <v>9.6675700000000003E-2</v>
      </c>
      <c r="DS33">
        <v>0.105862</v>
      </c>
      <c r="DT33">
        <v>9.76408E-2</v>
      </c>
      <c r="DU33">
        <v>26323.5</v>
      </c>
      <c r="DV33">
        <v>27920.6</v>
      </c>
      <c r="DW33">
        <v>27301.200000000001</v>
      </c>
      <c r="DX33">
        <v>29010.7</v>
      </c>
      <c r="DY33">
        <v>32170</v>
      </c>
      <c r="DZ33">
        <v>34931.4</v>
      </c>
      <c r="EA33">
        <v>36501</v>
      </c>
      <c r="EB33">
        <v>39398.5</v>
      </c>
      <c r="EC33">
        <v>2.2938000000000001</v>
      </c>
      <c r="ED33">
        <v>1.6657999999999999</v>
      </c>
      <c r="EE33">
        <v>0.148281</v>
      </c>
      <c r="EF33">
        <v>0</v>
      </c>
      <c r="EG33">
        <v>24.591000000000001</v>
      </c>
      <c r="EH33">
        <v>999.9</v>
      </c>
      <c r="EI33">
        <v>49.188000000000002</v>
      </c>
      <c r="EJ33">
        <v>30.050999999999998</v>
      </c>
      <c r="EK33">
        <v>20.891100000000002</v>
      </c>
      <c r="EL33">
        <v>61.700099999999999</v>
      </c>
      <c r="EM33">
        <v>34.711500000000001</v>
      </c>
      <c r="EN33">
        <v>1</v>
      </c>
      <c r="EO33">
        <v>-0.27768799999999999</v>
      </c>
      <c r="EP33">
        <v>-2.4182899999999998</v>
      </c>
      <c r="EQ33">
        <v>19.888500000000001</v>
      </c>
      <c r="ER33">
        <v>5.2172900000000002</v>
      </c>
      <c r="ES33">
        <v>11.9261</v>
      </c>
      <c r="ET33">
        <v>4.9554999999999998</v>
      </c>
      <c r="EU33">
        <v>3.29793</v>
      </c>
      <c r="EV33">
        <v>48.2</v>
      </c>
      <c r="EW33">
        <v>3303.6</v>
      </c>
      <c r="EX33">
        <v>9999</v>
      </c>
      <c r="EY33">
        <v>86</v>
      </c>
      <c r="EZ33">
        <v>1.86016</v>
      </c>
      <c r="FA33">
        <v>1.8593</v>
      </c>
      <c r="FB33">
        <v>1.8649100000000001</v>
      </c>
      <c r="FC33">
        <v>1.8689</v>
      </c>
      <c r="FD33">
        <v>1.8637699999999999</v>
      </c>
      <c r="FE33">
        <v>1.8637699999999999</v>
      </c>
      <c r="FF33">
        <v>1.8637999999999999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-2.754</v>
      </c>
      <c r="FV33">
        <v>4.3299999999999998E-2</v>
      </c>
      <c r="FW33">
        <v>-2.75400000000002</v>
      </c>
      <c r="FX33">
        <v>0</v>
      </c>
      <c r="FY33">
        <v>0</v>
      </c>
      <c r="FZ33">
        <v>0</v>
      </c>
      <c r="GA33">
        <v>4.3272727272732701E-2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16.5</v>
      </c>
      <c r="GJ33">
        <v>16.3</v>
      </c>
      <c r="GK33">
        <v>1.0412600000000001</v>
      </c>
      <c r="GL33">
        <v>2.5988799999999999</v>
      </c>
      <c r="GM33">
        <v>1.4477500000000001</v>
      </c>
      <c r="GN33">
        <v>2.3010299999999999</v>
      </c>
      <c r="GO33">
        <v>1.5466299999999999</v>
      </c>
      <c r="GP33">
        <v>2.4304199999999998</v>
      </c>
      <c r="GQ33">
        <v>31.783000000000001</v>
      </c>
      <c r="GR33">
        <v>13.8956</v>
      </c>
      <c r="GS33">
        <v>18</v>
      </c>
      <c r="GT33">
        <v>647.73099999999999</v>
      </c>
      <c r="GU33">
        <v>339.435</v>
      </c>
      <c r="GV33">
        <v>30.0581</v>
      </c>
      <c r="GW33">
        <v>23.7818</v>
      </c>
      <c r="GX33">
        <v>30.000299999999999</v>
      </c>
      <c r="GY33">
        <v>23.572900000000001</v>
      </c>
      <c r="GZ33">
        <v>23.5306</v>
      </c>
      <c r="HA33">
        <v>20.832100000000001</v>
      </c>
      <c r="HB33">
        <v>20</v>
      </c>
      <c r="HC33">
        <v>-30</v>
      </c>
      <c r="HD33">
        <v>30.037800000000001</v>
      </c>
      <c r="HE33">
        <v>400.50099999999998</v>
      </c>
      <c r="HF33">
        <v>0</v>
      </c>
      <c r="HG33">
        <v>100.55800000000001</v>
      </c>
      <c r="HH33">
        <v>95.706699999999998</v>
      </c>
    </row>
    <row r="34" spans="1:216" x14ac:dyDescent="0.2">
      <c r="A34">
        <v>16</v>
      </c>
      <c r="B34">
        <v>1689564003</v>
      </c>
      <c r="C34">
        <v>915</v>
      </c>
      <c r="D34" t="s">
        <v>386</v>
      </c>
      <c r="E34" t="s">
        <v>387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1689564003</v>
      </c>
      <c r="M34">
        <f t="shared" si="0"/>
        <v>1.5951819812230843E-3</v>
      </c>
      <c r="N34">
        <f t="shared" si="1"/>
        <v>1.5951819812230843</v>
      </c>
      <c r="O34">
        <f t="shared" si="2"/>
        <v>-1.0241343875558451</v>
      </c>
      <c r="P34">
        <f t="shared" si="3"/>
        <v>400.03699999999998</v>
      </c>
      <c r="Q34">
        <f t="shared" si="4"/>
        <v>406.17887185210515</v>
      </c>
      <c r="R34">
        <f t="shared" si="5"/>
        <v>40.880831789578885</v>
      </c>
      <c r="S34">
        <f t="shared" si="6"/>
        <v>40.262668592379192</v>
      </c>
      <c r="T34">
        <f t="shared" si="7"/>
        <v>0.10089828115234691</v>
      </c>
      <c r="U34">
        <f t="shared" si="8"/>
        <v>2.941108099248138</v>
      </c>
      <c r="V34">
        <f t="shared" si="9"/>
        <v>9.901400658253906E-2</v>
      </c>
      <c r="W34">
        <f t="shared" si="10"/>
        <v>6.2050117758147227E-2</v>
      </c>
      <c r="X34">
        <f t="shared" si="11"/>
        <v>8.2648937566900145</v>
      </c>
      <c r="Y34">
        <f t="shared" si="12"/>
        <v>27.561159710635685</v>
      </c>
      <c r="Z34">
        <f t="shared" si="13"/>
        <v>27.0093</v>
      </c>
      <c r="AA34">
        <f t="shared" si="14"/>
        <v>3.5811151389542513</v>
      </c>
      <c r="AB34">
        <f t="shared" si="15"/>
        <v>53.05409174559469</v>
      </c>
      <c r="AC34">
        <f t="shared" si="16"/>
        <v>2.0046136304595201</v>
      </c>
      <c r="AD34">
        <f t="shared" si="17"/>
        <v>3.7784336033346042</v>
      </c>
      <c r="AE34">
        <f t="shared" si="18"/>
        <v>1.5765015084947311</v>
      </c>
      <c r="AF34">
        <f t="shared" si="19"/>
        <v>-70.347525371938019</v>
      </c>
      <c r="AG34">
        <f t="shared" si="20"/>
        <v>145.30531858748429</v>
      </c>
      <c r="AH34">
        <f t="shared" si="21"/>
        <v>10.712115635841371</v>
      </c>
      <c r="AI34">
        <f t="shared" si="22"/>
        <v>93.934802608077661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53061.276532892341</v>
      </c>
      <c r="AO34">
        <f t="shared" si="26"/>
        <v>49.974600000000002</v>
      </c>
      <c r="AP34">
        <f t="shared" si="27"/>
        <v>42.128377780668401</v>
      </c>
      <c r="AQ34">
        <f t="shared" si="28"/>
        <v>0.84299579747848707</v>
      </c>
      <c r="AR34">
        <f t="shared" si="29"/>
        <v>0.16538188913348009</v>
      </c>
      <c r="AS34">
        <v>1689564003</v>
      </c>
      <c r="AT34">
        <v>400.03699999999998</v>
      </c>
      <c r="AU34">
        <v>399.65100000000001</v>
      </c>
      <c r="AV34">
        <v>19.917200000000001</v>
      </c>
      <c r="AW34">
        <v>18.3538</v>
      </c>
      <c r="AX34">
        <v>402.791</v>
      </c>
      <c r="AY34">
        <v>19.873899999999999</v>
      </c>
      <c r="AZ34">
        <v>600.00400000000002</v>
      </c>
      <c r="BA34">
        <v>100.598</v>
      </c>
      <c r="BB34">
        <v>4.9361599999999999E-2</v>
      </c>
      <c r="BC34">
        <v>27.925699999999999</v>
      </c>
      <c r="BD34">
        <v>27.0093</v>
      </c>
      <c r="BE34">
        <v>999.9</v>
      </c>
      <c r="BF34">
        <v>0</v>
      </c>
      <c r="BG34">
        <v>0</v>
      </c>
      <c r="BH34">
        <v>10006.200000000001</v>
      </c>
      <c r="BI34">
        <v>0</v>
      </c>
      <c r="BJ34">
        <v>121.916</v>
      </c>
      <c r="BK34">
        <v>0.38540600000000003</v>
      </c>
      <c r="BL34">
        <v>408.166</v>
      </c>
      <c r="BM34">
        <v>407.12400000000002</v>
      </c>
      <c r="BN34">
        <v>1.56341</v>
      </c>
      <c r="BO34">
        <v>399.65100000000001</v>
      </c>
      <c r="BP34">
        <v>18.3538</v>
      </c>
      <c r="BQ34">
        <v>2.0036299999999998</v>
      </c>
      <c r="BR34">
        <v>1.84636</v>
      </c>
      <c r="BS34">
        <v>17.473099999999999</v>
      </c>
      <c r="BT34">
        <v>16.184899999999999</v>
      </c>
      <c r="BU34">
        <v>49.974600000000002</v>
      </c>
      <c r="BV34">
        <v>0.90009499999999998</v>
      </c>
      <c r="BW34">
        <v>9.9905300000000002E-2</v>
      </c>
      <c r="BX34">
        <v>0</v>
      </c>
      <c r="BY34">
        <v>2.1587999999999998</v>
      </c>
      <c r="BZ34">
        <v>0</v>
      </c>
      <c r="CA34">
        <v>2143.08</v>
      </c>
      <c r="CB34">
        <v>385.78399999999999</v>
      </c>
      <c r="CC34">
        <v>33.811999999999998</v>
      </c>
      <c r="CD34">
        <v>38.5</v>
      </c>
      <c r="CE34">
        <v>36.375</v>
      </c>
      <c r="CF34">
        <v>37.561999999999998</v>
      </c>
      <c r="CG34">
        <v>35</v>
      </c>
      <c r="CH34">
        <v>44.98</v>
      </c>
      <c r="CI34">
        <v>4.99</v>
      </c>
      <c r="CJ34">
        <v>0</v>
      </c>
      <c r="CK34">
        <v>1689564010.2</v>
      </c>
      <c r="CL34">
        <v>0</v>
      </c>
      <c r="CM34">
        <v>1689562962</v>
      </c>
      <c r="CN34" t="s">
        <v>353</v>
      </c>
      <c r="CO34">
        <v>1689562954</v>
      </c>
      <c r="CP34">
        <v>1689562962</v>
      </c>
      <c r="CQ34">
        <v>68</v>
      </c>
      <c r="CR34">
        <v>-8.2000000000000003E-2</v>
      </c>
      <c r="CS34">
        <v>0.02</v>
      </c>
      <c r="CT34">
        <v>-2.754</v>
      </c>
      <c r="CU34">
        <v>4.2999999999999997E-2</v>
      </c>
      <c r="CV34">
        <v>420</v>
      </c>
      <c r="CW34">
        <v>18</v>
      </c>
      <c r="CX34">
        <v>0.1</v>
      </c>
      <c r="CY34">
        <v>0.04</v>
      </c>
      <c r="CZ34">
        <v>-0.97318086181105101</v>
      </c>
      <c r="DA34">
        <v>-0.33821369324671102</v>
      </c>
      <c r="DB34">
        <v>7.3150979992808896E-2</v>
      </c>
      <c r="DC34">
        <v>1</v>
      </c>
      <c r="DD34">
        <v>399.73814285714298</v>
      </c>
      <c r="DE34">
        <v>-0.136363636363311</v>
      </c>
      <c r="DF34">
        <v>5.6344421884967001E-2</v>
      </c>
      <c r="DG34">
        <v>-1</v>
      </c>
      <c r="DH34">
        <v>50.003395238095202</v>
      </c>
      <c r="DI34">
        <v>8.3993332376336105E-2</v>
      </c>
      <c r="DJ34">
        <v>3.8885809337089301E-2</v>
      </c>
      <c r="DK34">
        <v>1</v>
      </c>
      <c r="DL34">
        <v>2</v>
      </c>
      <c r="DM34">
        <v>2</v>
      </c>
      <c r="DN34" t="s">
        <v>354</v>
      </c>
      <c r="DO34">
        <v>3.2393200000000002</v>
      </c>
      <c r="DP34">
        <v>2.7810600000000001</v>
      </c>
      <c r="DQ34">
        <v>9.7580700000000006E-2</v>
      </c>
      <c r="DR34">
        <v>9.6532900000000005E-2</v>
      </c>
      <c r="DS34">
        <v>0.106257</v>
      </c>
      <c r="DT34">
        <v>9.8433800000000002E-2</v>
      </c>
      <c r="DU34">
        <v>26321</v>
      </c>
      <c r="DV34">
        <v>27919.8</v>
      </c>
      <c r="DW34">
        <v>27298.2</v>
      </c>
      <c r="DX34">
        <v>29005.599999999999</v>
      </c>
      <c r="DY34">
        <v>32152.1</v>
      </c>
      <c r="DZ34">
        <v>34894.699999999997</v>
      </c>
      <c r="EA34">
        <v>36496.800000000003</v>
      </c>
      <c r="EB34">
        <v>39391.699999999997</v>
      </c>
      <c r="EC34">
        <v>2.29312</v>
      </c>
      <c r="ED34">
        <v>1.6647000000000001</v>
      </c>
      <c r="EE34">
        <v>0.14396400000000001</v>
      </c>
      <c r="EF34">
        <v>0</v>
      </c>
      <c r="EG34">
        <v>24.650400000000001</v>
      </c>
      <c r="EH34">
        <v>999.9</v>
      </c>
      <c r="EI34">
        <v>49.646000000000001</v>
      </c>
      <c r="EJ34">
        <v>30.021000000000001</v>
      </c>
      <c r="EK34">
        <v>21.052</v>
      </c>
      <c r="EL34">
        <v>61.6601</v>
      </c>
      <c r="EM34">
        <v>34.667499999999997</v>
      </c>
      <c r="EN34">
        <v>1</v>
      </c>
      <c r="EO34">
        <v>-0.27252799999999999</v>
      </c>
      <c r="EP34">
        <v>-2.3841600000000001</v>
      </c>
      <c r="EQ34">
        <v>19.888500000000001</v>
      </c>
      <c r="ER34">
        <v>5.2171399999999997</v>
      </c>
      <c r="ES34">
        <v>11.9261</v>
      </c>
      <c r="ET34">
        <v>4.9547999999999996</v>
      </c>
      <c r="EU34">
        <v>3.2978800000000001</v>
      </c>
      <c r="EV34">
        <v>48.3</v>
      </c>
      <c r="EW34">
        <v>3305</v>
      </c>
      <c r="EX34">
        <v>9999</v>
      </c>
      <c r="EY34">
        <v>86</v>
      </c>
      <c r="EZ34">
        <v>1.8601399999999999</v>
      </c>
      <c r="FA34">
        <v>1.8592900000000001</v>
      </c>
      <c r="FB34">
        <v>1.8649100000000001</v>
      </c>
      <c r="FC34">
        <v>1.8689</v>
      </c>
      <c r="FD34">
        <v>1.8637900000000001</v>
      </c>
      <c r="FE34">
        <v>1.8637699999999999</v>
      </c>
      <c r="FF34">
        <v>1.8637699999999999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-2.754</v>
      </c>
      <c r="FV34">
        <v>4.3299999999999998E-2</v>
      </c>
      <c r="FW34">
        <v>-2.75400000000002</v>
      </c>
      <c r="FX34">
        <v>0</v>
      </c>
      <c r="FY34">
        <v>0</v>
      </c>
      <c r="FZ34">
        <v>0</v>
      </c>
      <c r="GA34">
        <v>4.3272727272732701E-2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17.5</v>
      </c>
      <c r="GJ34">
        <v>17.399999999999999</v>
      </c>
      <c r="GK34">
        <v>1.0388200000000001</v>
      </c>
      <c r="GL34">
        <v>2.5988799999999999</v>
      </c>
      <c r="GM34">
        <v>1.4489700000000001</v>
      </c>
      <c r="GN34">
        <v>2.2997999999999998</v>
      </c>
      <c r="GO34">
        <v>1.5466299999999999</v>
      </c>
      <c r="GP34">
        <v>2.4304199999999998</v>
      </c>
      <c r="GQ34">
        <v>31.783000000000001</v>
      </c>
      <c r="GR34">
        <v>13.886900000000001</v>
      </c>
      <c r="GS34">
        <v>18</v>
      </c>
      <c r="GT34">
        <v>647.80899999999997</v>
      </c>
      <c r="GU34">
        <v>339.12700000000001</v>
      </c>
      <c r="GV34">
        <v>29.829000000000001</v>
      </c>
      <c r="GW34">
        <v>23.847799999999999</v>
      </c>
      <c r="GX34">
        <v>30.000599999999999</v>
      </c>
      <c r="GY34">
        <v>23.620100000000001</v>
      </c>
      <c r="GZ34">
        <v>23.574000000000002</v>
      </c>
      <c r="HA34">
        <v>20.795999999999999</v>
      </c>
      <c r="HB34">
        <v>20</v>
      </c>
      <c r="HC34">
        <v>-30</v>
      </c>
      <c r="HD34">
        <v>29.813500000000001</v>
      </c>
      <c r="HE34">
        <v>399.56900000000002</v>
      </c>
      <c r="HF34">
        <v>0</v>
      </c>
      <c r="HG34">
        <v>100.547</v>
      </c>
      <c r="HH34">
        <v>95.69</v>
      </c>
    </row>
    <row r="35" spans="1:216" x14ac:dyDescent="0.2">
      <c r="A35">
        <v>17</v>
      </c>
      <c r="B35">
        <v>1689564064</v>
      </c>
      <c r="C35">
        <v>976</v>
      </c>
      <c r="D35" t="s">
        <v>388</v>
      </c>
      <c r="E35" t="s">
        <v>389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1689564064</v>
      </c>
      <c r="M35">
        <f t="shared" si="0"/>
        <v>1.5037307431046149E-3</v>
      </c>
      <c r="N35">
        <f t="shared" si="1"/>
        <v>1.503730743104615</v>
      </c>
      <c r="O35">
        <f t="shared" si="2"/>
        <v>-2.1409182731628</v>
      </c>
      <c r="P35">
        <f t="shared" si="3"/>
        <v>400.08199999999999</v>
      </c>
      <c r="Q35">
        <f t="shared" si="4"/>
        <v>425.74044781221608</v>
      </c>
      <c r="R35">
        <f t="shared" si="5"/>
        <v>42.847518604411206</v>
      </c>
      <c r="S35">
        <f t="shared" si="6"/>
        <v>40.2651921525934</v>
      </c>
      <c r="T35">
        <f t="shared" si="7"/>
        <v>9.6256733382829474E-2</v>
      </c>
      <c r="U35">
        <f t="shared" si="8"/>
        <v>2.9438826366445787</v>
      </c>
      <c r="V35">
        <f t="shared" si="9"/>
        <v>9.454183022140919E-2</v>
      </c>
      <c r="W35">
        <f t="shared" si="10"/>
        <v>5.9240176285275808E-2</v>
      </c>
      <c r="X35">
        <f t="shared" si="11"/>
        <v>4.971507529820359</v>
      </c>
      <c r="Y35">
        <f t="shared" si="12"/>
        <v>27.462993302186227</v>
      </c>
      <c r="Z35">
        <f t="shared" si="13"/>
        <v>26.879100000000001</v>
      </c>
      <c r="AA35">
        <f t="shared" si="14"/>
        <v>3.5538235805636917</v>
      </c>
      <c r="AB35">
        <f t="shared" si="15"/>
        <v>53.176093580821139</v>
      </c>
      <c r="AC35">
        <f t="shared" si="16"/>
        <v>1.9972071530120199</v>
      </c>
      <c r="AD35">
        <f t="shared" si="17"/>
        <v>3.7558365395466855</v>
      </c>
      <c r="AE35">
        <f t="shared" si="18"/>
        <v>1.5566164275516718</v>
      </c>
      <c r="AF35">
        <f t="shared" si="19"/>
        <v>-66.314525770913519</v>
      </c>
      <c r="AG35">
        <f t="shared" si="20"/>
        <v>149.7910649470613</v>
      </c>
      <c r="AH35">
        <f t="shared" si="21"/>
        <v>11.01957748399799</v>
      </c>
      <c r="AI35">
        <f t="shared" si="22"/>
        <v>99.467624189966131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53159.665922567234</v>
      </c>
      <c r="AO35">
        <f t="shared" si="26"/>
        <v>30.061399999999999</v>
      </c>
      <c r="AP35">
        <f t="shared" si="27"/>
        <v>25.341580191616764</v>
      </c>
      <c r="AQ35">
        <f t="shared" si="28"/>
        <v>0.84299401197604784</v>
      </c>
      <c r="AR35">
        <f t="shared" si="29"/>
        <v>0.16537844311377245</v>
      </c>
      <c r="AS35">
        <v>1689564064</v>
      </c>
      <c r="AT35">
        <v>400.08199999999999</v>
      </c>
      <c r="AU35">
        <v>398.54300000000001</v>
      </c>
      <c r="AV35">
        <v>19.8446</v>
      </c>
      <c r="AW35">
        <v>18.370999999999999</v>
      </c>
      <c r="AX35">
        <v>402.83600000000001</v>
      </c>
      <c r="AY35">
        <v>19.801300000000001</v>
      </c>
      <c r="AZ35">
        <v>600.11800000000005</v>
      </c>
      <c r="BA35">
        <v>100.593</v>
      </c>
      <c r="BB35">
        <v>4.9348700000000002E-2</v>
      </c>
      <c r="BC35">
        <v>27.822900000000001</v>
      </c>
      <c r="BD35">
        <v>26.879100000000001</v>
      </c>
      <c r="BE35">
        <v>999.9</v>
      </c>
      <c r="BF35">
        <v>0</v>
      </c>
      <c r="BG35">
        <v>0</v>
      </c>
      <c r="BH35">
        <v>10022.5</v>
      </c>
      <c r="BI35">
        <v>0</v>
      </c>
      <c r="BJ35">
        <v>120.785</v>
      </c>
      <c r="BK35">
        <v>1.5387299999999999</v>
      </c>
      <c r="BL35">
        <v>408.18200000000002</v>
      </c>
      <c r="BM35">
        <v>406.00200000000001</v>
      </c>
      <c r="BN35">
        <v>1.4736400000000001</v>
      </c>
      <c r="BO35">
        <v>398.54300000000001</v>
      </c>
      <c r="BP35">
        <v>18.370999999999999</v>
      </c>
      <c r="BQ35">
        <v>1.9962299999999999</v>
      </c>
      <c r="BR35">
        <v>1.8480000000000001</v>
      </c>
      <c r="BS35">
        <v>17.4145</v>
      </c>
      <c r="BT35">
        <v>16.198799999999999</v>
      </c>
      <c r="BU35">
        <v>30.061399999999999</v>
      </c>
      <c r="BV35">
        <v>0.90020699999999998</v>
      </c>
      <c r="BW35">
        <v>9.9793199999999999E-2</v>
      </c>
      <c r="BX35">
        <v>0</v>
      </c>
      <c r="BY35">
        <v>2.153</v>
      </c>
      <c r="BZ35">
        <v>0</v>
      </c>
      <c r="CA35">
        <v>1923</v>
      </c>
      <c r="CB35">
        <v>232.06899999999999</v>
      </c>
      <c r="CC35">
        <v>33.75</v>
      </c>
      <c r="CD35">
        <v>38.436999999999998</v>
      </c>
      <c r="CE35">
        <v>36.375</v>
      </c>
      <c r="CF35">
        <v>37.561999999999998</v>
      </c>
      <c r="CG35">
        <v>35</v>
      </c>
      <c r="CH35">
        <v>27.06</v>
      </c>
      <c r="CI35">
        <v>3</v>
      </c>
      <c r="CJ35">
        <v>0</v>
      </c>
      <c r="CK35">
        <v>1689564071.4000001</v>
      </c>
      <c r="CL35">
        <v>0</v>
      </c>
      <c r="CM35">
        <v>1689562962</v>
      </c>
      <c r="CN35" t="s">
        <v>353</v>
      </c>
      <c r="CO35">
        <v>1689562954</v>
      </c>
      <c r="CP35">
        <v>1689562962</v>
      </c>
      <c r="CQ35">
        <v>68</v>
      </c>
      <c r="CR35">
        <v>-8.2000000000000003E-2</v>
      </c>
      <c r="CS35">
        <v>0.02</v>
      </c>
      <c r="CT35">
        <v>-2.754</v>
      </c>
      <c r="CU35">
        <v>4.2999999999999997E-2</v>
      </c>
      <c r="CV35">
        <v>420</v>
      </c>
      <c r="CW35">
        <v>18</v>
      </c>
      <c r="CX35">
        <v>0.1</v>
      </c>
      <c r="CY35">
        <v>0.04</v>
      </c>
      <c r="CZ35">
        <v>-2.2113376534396298</v>
      </c>
      <c r="DA35">
        <v>0.31233166705667398</v>
      </c>
      <c r="DB35">
        <v>4.4690146989809297E-2</v>
      </c>
      <c r="DC35">
        <v>1</v>
      </c>
      <c r="DD35">
        <v>398.50984999999997</v>
      </c>
      <c r="DE35">
        <v>-6.9248120301015501E-2</v>
      </c>
      <c r="DF35">
        <v>3.54023657401581E-2</v>
      </c>
      <c r="DG35">
        <v>-1</v>
      </c>
      <c r="DH35">
        <v>30.009228571428601</v>
      </c>
      <c r="DI35">
        <v>0.33088224243160502</v>
      </c>
      <c r="DJ35">
        <v>0.116391163724731</v>
      </c>
      <c r="DK35">
        <v>1</v>
      </c>
      <c r="DL35">
        <v>2</v>
      </c>
      <c r="DM35">
        <v>2</v>
      </c>
      <c r="DN35" t="s">
        <v>354</v>
      </c>
      <c r="DO35">
        <v>3.2395299999999998</v>
      </c>
      <c r="DP35">
        <v>2.78118</v>
      </c>
      <c r="DQ35">
        <v>9.7573999999999994E-2</v>
      </c>
      <c r="DR35">
        <v>9.6315399999999995E-2</v>
      </c>
      <c r="DS35">
        <v>0.10596700000000001</v>
      </c>
      <c r="DT35">
        <v>9.8486299999999999E-2</v>
      </c>
      <c r="DU35">
        <v>26319.3</v>
      </c>
      <c r="DV35">
        <v>27923.599999999999</v>
      </c>
      <c r="DW35">
        <v>27296.400000000001</v>
      </c>
      <c r="DX35">
        <v>29002.799999999999</v>
      </c>
      <c r="DY35">
        <v>32160.799999999999</v>
      </c>
      <c r="DZ35">
        <v>34889.199999999997</v>
      </c>
      <c r="EA35">
        <v>36494.6</v>
      </c>
      <c r="EB35">
        <v>39387.800000000003</v>
      </c>
      <c r="EC35">
        <v>2.2927499999999998</v>
      </c>
      <c r="ED35">
        <v>1.6641300000000001</v>
      </c>
      <c r="EE35">
        <v>0.149451</v>
      </c>
      <c r="EF35">
        <v>0</v>
      </c>
      <c r="EG35">
        <v>24.429600000000001</v>
      </c>
      <c r="EH35">
        <v>999.9</v>
      </c>
      <c r="EI35">
        <v>49.884</v>
      </c>
      <c r="EJ35">
        <v>29.991</v>
      </c>
      <c r="EK35">
        <v>21.115400000000001</v>
      </c>
      <c r="EL35">
        <v>62.010100000000001</v>
      </c>
      <c r="EM35">
        <v>34.6875</v>
      </c>
      <c r="EN35">
        <v>1</v>
      </c>
      <c r="EO35">
        <v>-0.26778200000000002</v>
      </c>
      <c r="EP35">
        <v>-3.6393800000000001</v>
      </c>
      <c r="EQ35">
        <v>19.769100000000002</v>
      </c>
      <c r="ER35">
        <v>5.2171399999999997</v>
      </c>
      <c r="ES35">
        <v>11.9261</v>
      </c>
      <c r="ET35">
        <v>4.9553500000000001</v>
      </c>
      <c r="EU35">
        <v>3.2978499999999999</v>
      </c>
      <c r="EV35">
        <v>48.3</v>
      </c>
      <c r="EW35">
        <v>3306.1</v>
      </c>
      <c r="EX35">
        <v>9999</v>
      </c>
      <c r="EY35">
        <v>86</v>
      </c>
      <c r="EZ35">
        <v>1.8601399999999999</v>
      </c>
      <c r="FA35">
        <v>1.85928</v>
      </c>
      <c r="FB35">
        <v>1.86486</v>
      </c>
      <c r="FC35">
        <v>1.8689</v>
      </c>
      <c r="FD35">
        <v>1.86371</v>
      </c>
      <c r="FE35">
        <v>1.8637300000000001</v>
      </c>
      <c r="FF35">
        <v>1.86375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-2.754</v>
      </c>
      <c r="FV35">
        <v>4.3299999999999998E-2</v>
      </c>
      <c r="FW35">
        <v>-2.75400000000002</v>
      </c>
      <c r="FX35">
        <v>0</v>
      </c>
      <c r="FY35">
        <v>0</v>
      </c>
      <c r="FZ35">
        <v>0</v>
      </c>
      <c r="GA35">
        <v>4.3272727272732701E-2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18.5</v>
      </c>
      <c r="GJ35">
        <v>18.399999999999999</v>
      </c>
      <c r="GK35">
        <v>1.0363800000000001</v>
      </c>
      <c r="GL35">
        <v>2.5952099999999998</v>
      </c>
      <c r="GM35">
        <v>1.4489700000000001</v>
      </c>
      <c r="GN35">
        <v>2.3034699999999999</v>
      </c>
      <c r="GO35">
        <v>1.5466299999999999</v>
      </c>
      <c r="GP35">
        <v>2.4597199999999999</v>
      </c>
      <c r="GQ35">
        <v>31.7392</v>
      </c>
      <c r="GR35">
        <v>13.869400000000001</v>
      </c>
      <c r="GS35">
        <v>18</v>
      </c>
      <c r="GT35">
        <v>647.98800000000006</v>
      </c>
      <c r="GU35">
        <v>339.02800000000002</v>
      </c>
      <c r="GV35">
        <v>30.641500000000001</v>
      </c>
      <c r="GW35">
        <v>23.890799999999999</v>
      </c>
      <c r="GX35">
        <v>30.000299999999999</v>
      </c>
      <c r="GY35">
        <v>23.657900000000001</v>
      </c>
      <c r="GZ35">
        <v>23.606200000000001</v>
      </c>
      <c r="HA35">
        <v>20.743500000000001</v>
      </c>
      <c r="HB35">
        <v>20</v>
      </c>
      <c r="HC35">
        <v>-30</v>
      </c>
      <c r="HD35">
        <v>30.729900000000001</v>
      </c>
      <c r="HE35">
        <v>398.315</v>
      </c>
      <c r="HF35">
        <v>0</v>
      </c>
      <c r="HG35">
        <v>100.541</v>
      </c>
      <c r="HH35">
        <v>95.680599999999998</v>
      </c>
    </row>
    <row r="36" spans="1:216" x14ac:dyDescent="0.2">
      <c r="A36">
        <v>18</v>
      </c>
      <c r="B36">
        <v>1689564125</v>
      </c>
      <c r="C36">
        <v>1037</v>
      </c>
      <c r="D36" t="s">
        <v>390</v>
      </c>
      <c r="E36" t="s">
        <v>391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1689564125</v>
      </c>
      <c r="M36">
        <f t="shared" si="0"/>
        <v>1.4442625486598677E-3</v>
      </c>
      <c r="N36">
        <f t="shared" si="1"/>
        <v>1.4442625486598677</v>
      </c>
      <c r="O36">
        <f t="shared" si="2"/>
        <v>-2.8520822640817003</v>
      </c>
      <c r="P36">
        <f t="shared" si="3"/>
        <v>400.10899999999998</v>
      </c>
      <c r="Q36">
        <f t="shared" si="4"/>
        <v>440.36379597557828</v>
      </c>
      <c r="R36">
        <f t="shared" si="5"/>
        <v>44.319205667524024</v>
      </c>
      <c r="S36">
        <f t="shared" si="6"/>
        <v>40.2678722058495</v>
      </c>
      <c r="T36">
        <f t="shared" si="7"/>
        <v>9.054126546119097E-2</v>
      </c>
      <c r="U36">
        <f t="shared" si="8"/>
        <v>2.944759879481651</v>
      </c>
      <c r="V36">
        <f t="shared" si="9"/>
        <v>8.9022680927209705E-2</v>
      </c>
      <c r="W36">
        <f t="shared" si="10"/>
        <v>5.5773492784469615E-2</v>
      </c>
      <c r="X36">
        <f t="shared" si="11"/>
        <v>3.3341135765773808</v>
      </c>
      <c r="Y36">
        <f t="shared" si="12"/>
        <v>27.616207346123133</v>
      </c>
      <c r="Z36">
        <f t="shared" si="13"/>
        <v>27.014900000000001</v>
      </c>
      <c r="AA36">
        <f t="shared" si="14"/>
        <v>3.5822930617112054</v>
      </c>
      <c r="AB36">
        <f t="shared" si="15"/>
        <v>52.656465979601172</v>
      </c>
      <c r="AC36">
        <f t="shared" si="16"/>
        <v>1.9947596966866501</v>
      </c>
      <c r="AD36">
        <f t="shared" si="17"/>
        <v>3.7882521349978351</v>
      </c>
      <c r="AE36">
        <f t="shared" si="18"/>
        <v>1.5875333650245553</v>
      </c>
      <c r="AF36">
        <f t="shared" si="19"/>
        <v>-63.691978395900165</v>
      </c>
      <c r="AG36">
        <f t="shared" si="20"/>
        <v>151.6614167329835</v>
      </c>
      <c r="AH36">
        <f t="shared" si="21"/>
        <v>11.169626570176982</v>
      </c>
      <c r="AI36">
        <f t="shared" si="22"/>
        <v>102.4731784838377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53159.05623464271</v>
      </c>
      <c r="AO36">
        <f t="shared" si="26"/>
        <v>20.157699999999998</v>
      </c>
      <c r="AP36">
        <f t="shared" si="27"/>
        <v>16.993061086309524</v>
      </c>
      <c r="AQ36">
        <f t="shared" si="28"/>
        <v>0.84300595238095244</v>
      </c>
      <c r="AR36">
        <f t="shared" si="29"/>
        <v>0.16540148809523811</v>
      </c>
      <c r="AS36">
        <v>1689564125</v>
      </c>
      <c r="AT36">
        <v>400.10899999999998</v>
      </c>
      <c r="AU36">
        <v>397.83499999999998</v>
      </c>
      <c r="AV36">
        <v>19.8203</v>
      </c>
      <c r="AW36">
        <v>18.404800000000002</v>
      </c>
      <c r="AX36">
        <v>402.863</v>
      </c>
      <c r="AY36">
        <v>19.777000000000001</v>
      </c>
      <c r="AZ36">
        <v>600.05799999999999</v>
      </c>
      <c r="BA36">
        <v>100.593</v>
      </c>
      <c r="BB36">
        <v>4.9255500000000001E-2</v>
      </c>
      <c r="BC36">
        <v>27.970199999999998</v>
      </c>
      <c r="BD36">
        <v>27.014900000000001</v>
      </c>
      <c r="BE36">
        <v>999.9</v>
      </c>
      <c r="BF36">
        <v>0</v>
      </c>
      <c r="BG36">
        <v>0</v>
      </c>
      <c r="BH36">
        <v>10027.5</v>
      </c>
      <c r="BI36">
        <v>0</v>
      </c>
      <c r="BJ36">
        <v>127.518</v>
      </c>
      <c r="BK36">
        <v>2.2736200000000002</v>
      </c>
      <c r="BL36">
        <v>408.2</v>
      </c>
      <c r="BM36">
        <v>405.29500000000002</v>
      </c>
      <c r="BN36">
        <v>1.4155199999999999</v>
      </c>
      <c r="BO36">
        <v>397.83499999999998</v>
      </c>
      <c r="BP36">
        <v>18.404800000000002</v>
      </c>
      <c r="BQ36">
        <v>1.99379</v>
      </c>
      <c r="BR36">
        <v>1.8513999999999999</v>
      </c>
      <c r="BS36">
        <v>17.395099999999999</v>
      </c>
      <c r="BT36">
        <v>16.227599999999999</v>
      </c>
      <c r="BU36">
        <v>20.157699999999998</v>
      </c>
      <c r="BV36">
        <v>0.89989699999999995</v>
      </c>
      <c r="BW36">
        <v>0.100103</v>
      </c>
      <c r="BX36">
        <v>0</v>
      </c>
      <c r="BY36">
        <v>2.1978</v>
      </c>
      <c r="BZ36">
        <v>0</v>
      </c>
      <c r="CA36">
        <v>2154.6</v>
      </c>
      <c r="CB36">
        <v>155.601</v>
      </c>
      <c r="CC36">
        <v>33.686999999999998</v>
      </c>
      <c r="CD36">
        <v>38.311999999999998</v>
      </c>
      <c r="CE36">
        <v>36.375</v>
      </c>
      <c r="CF36">
        <v>37.625</v>
      </c>
      <c r="CG36">
        <v>34.936999999999998</v>
      </c>
      <c r="CH36">
        <v>18.14</v>
      </c>
      <c r="CI36">
        <v>2.02</v>
      </c>
      <c r="CJ36">
        <v>0</v>
      </c>
      <c r="CK36">
        <v>1689564132.5999999</v>
      </c>
      <c r="CL36">
        <v>0</v>
      </c>
      <c r="CM36">
        <v>1689562962</v>
      </c>
      <c r="CN36" t="s">
        <v>353</v>
      </c>
      <c r="CO36">
        <v>1689562954</v>
      </c>
      <c r="CP36">
        <v>1689562962</v>
      </c>
      <c r="CQ36">
        <v>68</v>
      </c>
      <c r="CR36">
        <v>-8.2000000000000003E-2</v>
      </c>
      <c r="CS36">
        <v>0.02</v>
      </c>
      <c r="CT36">
        <v>-2.754</v>
      </c>
      <c r="CU36">
        <v>4.2999999999999997E-2</v>
      </c>
      <c r="CV36">
        <v>420</v>
      </c>
      <c r="CW36">
        <v>18</v>
      </c>
      <c r="CX36">
        <v>0.1</v>
      </c>
      <c r="CY36">
        <v>0.04</v>
      </c>
      <c r="CZ36">
        <v>-2.8155586509011501</v>
      </c>
      <c r="DA36">
        <v>-0.16459227933520201</v>
      </c>
      <c r="DB36">
        <v>4.9117271183243799E-2</v>
      </c>
      <c r="DC36">
        <v>1</v>
      </c>
      <c r="DD36">
        <v>397.85599999999999</v>
      </c>
      <c r="DE36">
        <v>-4.4961038960806103E-2</v>
      </c>
      <c r="DF36">
        <v>3.0617455338887201E-2</v>
      </c>
      <c r="DG36">
        <v>-1</v>
      </c>
      <c r="DH36">
        <v>19.993161904761902</v>
      </c>
      <c r="DI36">
        <v>0.34090077967405003</v>
      </c>
      <c r="DJ36">
        <v>0.178344656897791</v>
      </c>
      <c r="DK36">
        <v>1</v>
      </c>
      <c r="DL36">
        <v>2</v>
      </c>
      <c r="DM36">
        <v>2</v>
      </c>
      <c r="DN36" t="s">
        <v>354</v>
      </c>
      <c r="DO36">
        <v>3.2393800000000001</v>
      </c>
      <c r="DP36">
        <v>2.7811400000000002</v>
      </c>
      <c r="DQ36">
        <v>9.7573900000000005E-2</v>
      </c>
      <c r="DR36">
        <v>9.6180100000000004E-2</v>
      </c>
      <c r="DS36">
        <v>0.10587000000000001</v>
      </c>
      <c r="DT36">
        <v>9.8609699999999995E-2</v>
      </c>
      <c r="DU36">
        <v>26318.1</v>
      </c>
      <c r="DV36">
        <v>27927</v>
      </c>
      <c r="DW36">
        <v>27295.200000000001</v>
      </c>
      <c r="DX36">
        <v>29002</v>
      </c>
      <c r="DY36">
        <v>32162.9</v>
      </c>
      <c r="DZ36">
        <v>34884.199999999997</v>
      </c>
      <c r="EA36">
        <v>36492.800000000003</v>
      </c>
      <c r="EB36">
        <v>39387.4</v>
      </c>
      <c r="EC36">
        <v>2.2923300000000002</v>
      </c>
      <c r="ED36">
        <v>1.6643699999999999</v>
      </c>
      <c r="EE36">
        <v>0.15886500000000001</v>
      </c>
      <c r="EF36">
        <v>0</v>
      </c>
      <c r="EG36">
        <v>24.411300000000001</v>
      </c>
      <c r="EH36">
        <v>999.9</v>
      </c>
      <c r="EI36">
        <v>50.048999999999999</v>
      </c>
      <c r="EJ36">
        <v>29.96</v>
      </c>
      <c r="EK36">
        <v>21.1495</v>
      </c>
      <c r="EL36">
        <v>61.700099999999999</v>
      </c>
      <c r="EM36">
        <v>34.563299999999998</v>
      </c>
      <c r="EN36">
        <v>1</v>
      </c>
      <c r="EO36">
        <v>-0.267762</v>
      </c>
      <c r="EP36">
        <v>-2.9136799999999998</v>
      </c>
      <c r="EQ36">
        <v>19.845500000000001</v>
      </c>
      <c r="ER36">
        <v>5.2171399999999997</v>
      </c>
      <c r="ES36">
        <v>11.9261</v>
      </c>
      <c r="ET36">
        <v>4.9555499999999997</v>
      </c>
      <c r="EU36">
        <v>3.29793</v>
      </c>
      <c r="EV36">
        <v>48.3</v>
      </c>
      <c r="EW36">
        <v>3307.5</v>
      </c>
      <c r="EX36">
        <v>9999</v>
      </c>
      <c r="EY36">
        <v>86</v>
      </c>
      <c r="EZ36">
        <v>1.8601700000000001</v>
      </c>
      <c r="FA36">
        <v>1.8592900000000001</v>
      </c>
      <c r="FB36">
        <v>1.8649199999999999</v>
      </c>
      <c r="FC36">
        <v>1.8689100000000001</v>
      </c>
      <c r="FD36">
        <v>1.8637699999999999</v>
      </c>
      <c r="FE36">
        <v>1.8637699999999999</v>
      </c>
      <c r="FF36">
        <v>1.86382</v>
      </c>
      <c r="FG36">
        <v>1.8635699999999999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-2.754</v>
      </c>
      <c r="FV36">
        <v>4.3299999999999998E-2</v>
      </c>
      <c r="FW36">
        <v>-2.75400000000002</v>
      </c>
      <c r="FX36">
        <v>0</v>
      </c>
      <c r="FY36">
        <v>0</v>
      </c>
      <c r="FZ36">
        <v>0</v>
      </c>
      <c r="GA36">
        <v>4.3272727272732701E-2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19.5</v>
      </c>
      <c r="GJ36">
        <v>19.399999999999999</v>
      </c>
      <c r="GK36">
        <v>1.0351600000000001</v>
      </c>
      <c r="GL36">
        <v>2.5952099999999998</v>
      </c>
      <c r="GM36">
        <v>1.4489700000000001</v>
      </c>
      <c r="GN36">
        <v>2.3010299999999999</v>
      </c>
      <c r="GO36">
        <v>1.5466299999999999</v>
      </c>
      <c r="GP36">
        <v>2.3767100000000001</v>
      </c>
      <c r="GQ36">
        <v>31.695499999999999</v>
      </c>
      <c r="GR36">
        <v>13.851800000000001</v>
      </c>
      <c r="GS36">
        <v>18</v>
      </c>
      <c r="GT36">
        <v>647.91499999999996</v>
      </c>
      <c r="GU36">
        <v>339.28300000000002</v>
      </c>
      <c r="GV36">
        <v>30.241399999999999</v>
      </c>
      <c r="GW36">
        <v>23.904800000000002</v>
      </c>
      <c r="GX36">
        <v>30</v>
      </c>
      <c r="GY36">
        <v>23.677399999999999</v>
      </c>
      <c r="GZ36">
        <v>23.624600000000001</v>
      </c>
      <c r="HA36">
        <v>20.713999999999999</v>
      </c>
      <c r="HB36">
        <v>20</v>
      </c>
      <c r="HC36">
        <v>-30</v>
      </c>
      <c r="HD36">
        <v>30.232900000000001</v>
      </c>
      <c r="HE36">
        <v>397.77</v>
      </c>
      <c r="HF36">
        <v>0</v>
      </c>
      <c r="HG36">
        <v>100.536</v>
      </c>
      <c r="HH36">
        <v>95.679000000000002</v>
      </c>
    </row>
    <row r="37" spans="1:216" x14ac:dyDescent="0.2">
      <c r="A37">
        <v>19</v>
      </c>
      <c r="B37">
        <v>1689564186.0999999</v>
      </c>
      <c r="C37">
        <v>1098.0999999046301</v>
      </c>
      <c r="D37" t="s">
        <v>392</v>
      </c>
      <c r="E37" t="s">
        <v>393</v>
      </c>
      <c r="F37" t="s">
        <v>347</v>
      </c>
      <c r="G37" t="s">
        <v>348</v>
      </c>
      <c r="H37" t="s">
        <v>349</v>
      </c>
      <c r="I37" t="s">
        <v>350</v>
      </c>
      <c r="J37" t="s">
        <v>351</v>
      </c>
      <c r="K37" t="s">
        <v>352</v>
      </c>
      <c r="L37">
        <v>1689564186.0999999</v>
      </c>
      <c r="M37">
        <f t="shared" si="0"/>
        <v>1.368552224417484E-3</v>
      </c>
      <c r="N37">
        <f t="shared" si="1"/>
        <v>1.3685522244174841</v>
      </c>
      <c r="O37">
        <f t="shared" si="2"/>
        <v>-3.9135432294707675</v>
      </c>
      <c r="P37">
        <f t="shared" si="3"/>
        <v>400.18900000000002</v>
      </c>
      <c r="Q37">
        <f t="shared" si="4"/>
        <v>463.01418689911259</v>
      </c>
      <c r="R37">
        <f t="shared" si="5"/>
        <v>46.596882951628402</v>
      </c>
      <c r="S37">
        <f t="shared" si="6"/>
        <v>40.274273486985805</v>
      </c>
      <c r="T37">
        <f t="shared" si="7"/>
        <v>8.5798295165616725E-2</v>
      </c>
      <c r="U37">
        <f t="shared" si="8"/>
        <v>2.941179191681575</v>
      </c>
      <c r="V37">
        <f t="shared" si="9"/>
        <v>8.4431718246966159E-2</v>
      </c>
      <c r="W37">
        <f t="shared" si="10"/>
        <v>5.2890792255489309E-2</v>
      </c>
      <c r="X37">
        <f t="shared" si="11"/>
        <v>0</v>
      </c>
      <c r="Y37">
        <f t="shared" si="12"/>
        <v>27.604330974582201</v>
      </c>
      <c r="Z37">
        <f t="shared" si="13"/>
        <v>27.0016</v>
      </c>
      <c r="AA37">
        <f t="shared" si="14"/>
        <v>3.5794960472253461</v>
      </c>
      <c r="AB37">
        <f t="shared" si="15"/>
        <v>52.656400241116266</v>
      </c>
      <c r="AC37">
        <f t="shared" si="16"/>
        <v>1.9934199949911602</v>
      </c>
      <c r="AD37">
        <f t="shared" si="17"/>
        <v>3.7857126310632543</v>
      </c>
      <c r="AE37">
        <f t="shared" si="18"/>
        <v>1.5860760522341859</v>
      </c>
      <c r="AF37">
        <f t="shared" si="19"/>
        <v>-60.353153096811049</v>
      </c>
      <c r="AG37">
        <f t="shared" si="20"/>
        <v>151.76242040617205</v>
      </c>
      <c r="AH37">
        <f t="shared" si="21"/>
        <v>11.189287455421782</v>
      </c>
      <c r="AI37">
        <f t="shared" si="22"/>
        <v>102.59855476478279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53057.3212363372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1689564186.0999999</v>
      </c>
      <c r="AT37">
        <v>400.18900000000002</v>
      </c>
      <c r="AU37">
        <v>396.82400000000001</v>
      </c>
      <c r="AV37">
        <v>19.8078</v>
      </c>
      <c r="AW37">
        <v>18.466699999999999</v>
      </c>
      <c r="AX37">
        <v>402.94299999999998</v>
      </c>
      <c r="AY37">
        <v>19.764500000000002</v>
      </c>
      <c r="AZ37">
        <v>600.154</v>
      </c>
      <c r="BA37">
        <v>100.589</v>
      </c>
      <c r="BB37">
        <v>4.9132200000000001E-2</v>
      </c>
      <c r="BC37">
        <v>27.9587</v>
      </c>
      <c r="BD37">
        <v>27.0016</v>
      </c>
      <c r="BE37">
        <v>999.9</v>
      </c>
      <c r="BF37">
        <v>0</v>
      </c>
      <c r="BG37">
        <v>0</v>
      </c>
      <c r="BH37">
        <v>10007.5</v>
      </c>
      <c r="BI37">
        <v>0</v>
      </c>
      <c r="BJ37">
        <v>142.47399999999999</v>
      </c>
      <c r="BK37">
        <v>3.36469</v>
      </c>
      <c r="BL37">
        <v>408.27600000000001</v>
      </c>
      <c r="BM37">
        <v>404.29</v>
      </c>
      <c r="BN37">
        <v>1.34104</v>
      </c>
      <c r="BO37">
        <v>396.82400000000001</v>
      </c>
      <c r="BP37">
        <v>18.466699999999999</v>
      </c>
      <c r="BQ37">
        <v>1.9924500000000001</v>
      </c>
      <c r="BR37">
        <v>1.85755</v>
      </c>
      <c r="BS37">
        <v>17.384399999999999</v>
      </c>
      <c r="BT37">
        <v>16.279699999999998</v>
      </c>
      <c r="BU37">
        <v>0</v>
      </c>
      <c r="BV37">
        <v>0</v>
      </c>
      <c r="BW37">
        <v>0</v>
      </c>
      <c r="BX37">
        <v>0</v>
      </c>
      <c r="BY37">
        <v>3.77</v>
      </c>
      <c r="BZ37">
        <v>0</v>
      </c>
      <c r="CA37">
        <v>2565.3200000000002</v>
      </c>
      <c r="CB37">
        <v>6.04</v>
      </c>
      <c r="CC37">
        <v>33.625</v>
      </c>
      <c r="CD37">
        <v>38.311999999999998</v>
      </c>
      <c r="CE37">
        <v>36.375</v>
      </c>
      <c r="CF37">
        <v>37.625</v>
      </c>
      <c r="CG37">
        <v>34.936999999999998</v>
      </c>
      <c r="CH37">
        <v>0</v>
      </c>
      <c r="CI37">
        <v>0</v>
      </c>
      <c r="CJ37">
        <v>0</v>
      </c>
      <c r="CK37">
        <v>1689564193.3</v>
      </c>
      <c r="CL37">
        <v>0</v>
      </c>
      <c r="CM37">
        <v>1689562962</v>
      </c>
      <c r="CN37" t="s">
        <v>353</v>
      </c>
      <c r="CO37">
        <v>1689562954</v>
      </c>
      <c r="CP37">
        <v>1689562962</v>
      </c>
      <c r="CQ37">
        <v>68</v>
      </c>
      <c r="CR37">
        <v>-8.2000000000000003E-2</v>
      </c>
      <c r="CS37">
        <v>0.02</v>
      </c>
      <c r="CT37">
        <v>-2.754</v>
      </c>
      <c r="CU37">
        <v>4.2999999999999997E-2</v>
      </c>
      <c r="CV37">
        <v>420</v>
      </c>
      <c r="CW37">
        <v>18</v>
      </c>
      <c r="CX37">
        <v>0.1</v>
      </c>
      <c r="CY37">
        <v>0.04</v>
      </c>
      <c r="CZ37">
        <v>-3.7502853156746099</v>
      </c>
      <c r="DA37">
        <v>-0.70951839561416097</v>
      </c>
      <c r="DB37">
        <v>7.5464614977001299E-2</v>
      </c>
      <c r="DC37">
        <v>1</v>
      </c>
      <c r="DD37">
        <v>396.98795238095198</v>
      </c>
      <c r="DE37">
        <v>-0.88533226787902797</v>
      </c>
      <c r="DF37">
        <v>9.1524379364957095E-2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3.2395700000000001</v>
      </c>
      <c r="DP37">
        <v>2.78084</v>
      </c>
      <c r="DQ37">
        <v>9.7579799999999994E-2</v>
      </c>
      <c r="DR37">
        <v>9.5984600000000003E-2</v>
      </c>
      <c r="DS37">
        <v>0.10581400000000001</v>
      </c>
      <c r="DT37">
        <v>9.8834900000000003E-2</v>
      </c>
      <c r="DU37">
        <v>26318.1</v>
      </c>
      <c r="DV37">
        <v>27932.5</v>
      </c>
      <c r="DW37">
        <v>27295.5</v>
      </c>
      <c r="DX37">
        <v>29001.599999999999</v>
      </c>
      <c r="DY37">
        <v>32165.3</v>
      </c>
      <c r="DZ37">
        <v>34874.800000000003</v>
      </c>
      <c r="EA37">
        <v>36493.1</v>
      </c>
      <c r="EB37">
        <v>39386.6</v>
      </c>
      <c r="EC37">
        <v>2.2921200000000002</v>
      </c>
      <c r="ED37">
        <v>1.6640699999999999</v>
      </c>
      <c r="EE37">
        <v>0.15401100000000001</v>
      </c>
      <c r="EF37">
        <v>0</v>
      </c>
      <c r="EG37">
        <v>24.477699999999999</v>
      </c>
      <c r="EH37">
        <v>999.9</v>
      </c>
      <c r="EI37">
        <v>50.274999999999999</v>
      </c>
      <c r="EJ37">
        <v>29.92</v>
      </c>
      <c r="EK37">
        <v>21.195599999999999</v>
      </c>
      <c r="EL37">
        <v>61.970999999999997</v>
      </c>
      <c r="EM37">
        <v>34.603400000000001</v>
      </c>
      <c r="EN37">
        <v>1</v>
      </c>
      <c r="EO37">
        <v>-0.267231</v>
      </c>
      <c r="EP37">
        <v>-2.5495199999999998</v>
      </c>
      <c r="EQ37">
        <v>19.875599999999999</v>
      </c>
      <c r="ER37">
        <v>5.2171399999999997</v>
      </c>
      <c r="ES37">
        <v>11.9261</v>
      </c>
      <c r="ET37">
        <v>4.9549500000000002</v>
      </c>
      <c r="EU37">
        <v>3.2979500000000002</v>
      </c>
      <c r="EV37">
        <v>48.3</v>
      </c>
      <c r="EW37">
        <v>3308.8</v>
      </c>
      <c r="EX37">
        <v>9999</v>
      </c>
      <c r="EY37">
        <v>86</v>
      </c>
      <c r="EZ37">
        <v>1.86015</v>
      </c>
      <c r="FA37">
        <v>1.8593</v>
      </c>
      <c r="FB37">
        <v>1.8649199999999999</v>
      </c>
      <c r="FC37">
        <v>1.8689100000000001</v>
      </c>
      <c r="FD37">
        <v>1.86381</v>
      </c>
      <c r="FE37">
        <v>1.8638300000000001</v>
      </c>
      <c r="FF37">
        <v>1.86385</v>
      </c>
      <c r="FG37">
        <v>1.8635900000000001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-2.754</v>
      </c>
      <c r="FV37">
        <v>4.3299999999999998E-2</v>
      </c>
      <c r="FW37">
        <v>-2.75400000000002</v>
      </c>
      <c r="FX37">
        <v>0</v>
      </c>
      <c r="FY37">
        <v>0</v>
      </c>
      <c r="FZ37">
        <v>0</v>
      </c>
      <c r="GA37">
        <v>4.3272727272732701E-2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20.5</v>
      </c>
      <c r="GJ37">
        <v>20.399999999999999</v>
      </c>
      <c r="GK37">
        <v>1.03271</v>
      </c>
      <c r="GL37">
        <v>2.6013199999999999</v>
      </c>
      <c r="GM37">
        <v>1.4477500000000001</v>
      </c>
      <c r="GN37">
        <v>2.3022499999999999</v>
      </c>
      <c r="GO37">
        <v>1.5466299999999999</v>
      </c>
      <c r="GP37">
        <v>2.4365199999999998</v>
      </c>
      <c r="GQ37">
        <v>31.6736</v>
      </c>
      <c r="GR37">
        <v>13.8606</v>
      </c>
      <c r="GS37">
        <v>18</v>
      </c>
      <c r="GT37">
        <v>648.00800000000004</v>
      </c>
      <c r="GU37">
        <v>339.25400000000002</v>
      </c>
      <c r="GV37">
        <v>29.713899999999999</v>
      </c>
      <c r="GW37">
        <v>23.924900000000001</v>
      </c>
      <c r="GX37">
        <v>30.0001</v>
      </c>
      <c r="GY37">
        <v>23.697299999999998</v>
      </c>
      <c r="GZ37">
        <v>23.6449</v>
      </c>
      <c r="HA37">
        <v>20.6753</v>
      </c>
      <c r="HB37">
        <v>20</v>
      </c>
      <c r="HC37">
        <v>-30</v>
      </c>
      <c r="HD37">
        <v>29.729399999999998</v>
      </c>
      <c r="HE37">
        <v>396.70499999999998</v>
      </c>
      <c r="HF37">
        <v>0</v>
      </c>
      <c r="HG37">
        <v>100.53700000000001</v>
      </c>
      <c r="HH37">
        <v>95.677300000000002</v>
      </c>
    </row>
    <row r="38" spans="1:216" x14ac:dyDescent="0.2">
      <c r="A38">
        <v>20</v>
      </c>
      <c r="B38">
        <v>1689564267.0999999</v>
      </c>
      <c r="C38">
        <v>1179.0999999046301</v>
      </c>
      <c r="D38" t="s">
        <v>394</v>
      </c>
      <c r="E38" t="s">
        <v>395</v>
      </c>
      <c r="F38" t="s">
        <v>347</v>
      </c>
      <c r="G38" t="s">
        <v>348</v>
      </c>
      <c r="H38" t="s">
        <v>349</v>
      </c>
      <c r="I38" t="s">
        <v>350</v>
      </c>
      <c r="J38" t="s">
        <v>351</v>
      </c>
      <c r="K38" t="s">
        <v>352</v>
      </c>
      <c r="L38">
        <v>1689564267.0999999</v>
      </c>
      <c r="M38">
        <f t="shared" si="0"/>
        <v>1.4920420525871298E-3</v>
      </c>
      <c r="N38">
        <f t="shared" si="1"/>
        <v>1.4920420525871299</v>
      </c>
      <c r="O38">
        <f t="shared" si="2"/>
        <v>7.7011871077117302</v>
      </c>
      <c r="P38">
        <f t="shared" si="3"/>
        <v>399.25299999999999</v>
      </c>
      <c r="Q38">
        <f t="shared" si="4"/>
        <v>270.01257991745507</v>
      </c>
      <c r="R38">
        <f t="shared" si="5"/>
        <v>27.174300197801983</v>
      </c>
      <c r="S38">
        <f t="shared" si="6"/>
        <v>40.1811681522016</v>
      </c>
      <c r="T38">
        <f t="shared" si="7"/>
        <v>0.10321782146535366</v>
      </c>
      <c r="U38">
        <f t="shared" si="8"/>
        <v>2.9357014377892736</v>
      </c>
      <c r="V38">
        <f t="shared" si="9"/>
        <v>0.10124327319796883</v>
      </c>
      <c r="W38">
        <f t="shared" si="10"/>
        <v>6.3451304918903301E-2</v>
      </c>
      <c r="X38">
        <f t="shared" si="11"/>
        <v>297.718977</v>
      </c>
      <c r="Y38">
        <f t="shared" si="12"/>
        <v>27.888248137371018</v>
      </c>
      <c r="Z38">
        <f t="shared" si="13"/>
        <v>26.442900000000002</v>
      </c>
      <c r="AA38">
        <f t="shared" si="14"/>
        <v>3.4637091482982267</v>
      </c>
      <c r="AB38">
        <f t="shared" si="15"/>
        <v>58.072458655985891</v>
      </c>
      <c r="AC38">
        <f t="shared" si="16"/>
        <v>2.0209591901564798</v>
      </c>
      <c r="AD38">
        <f t="shared" si="17"/>
        <v>3.4800647965129112</v>
      </c>
      <c r="AE38">
        <f t="shared" si="18"/>
        <v>1.4427499581417469</v>
      </c>
      <c r="AF38">
        <f t="shared" si="19"/>
        <v>-65.799054519092422</v>
      </c>
      <c r="AG38">
        <f t="shared" si="20"/>
        <v>12.645735919535985</v>
      </c>
      <c r="AH38">
        <f t="shared" si="21"/>
        <v>0.92482446606076907</v>
      </c>
      <c r="AI38">
        <f t="shared" si="22"/>
        <v>245.49048286650435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53152.491591001271</v>
      </c>
      <c r="AO38">
        <f t="shared" si="26"/>
        <v>1800.11</v>
      </c>
      <c r="AP38">
        <f t="shared" si="27"/>
        <v>1517.4920999999999</v>
      </c>
      <c r="AQ38">
        <f t="shared" si="28"/>
        <v>0.84299965002138755</v>
      </c>
      <c r="AR38">
        <f t="shared" si="29"/>
        <v>0.16538932454127803</v>
      </c>
      <c r="AS38">
        <v>1689564267.0999999</v>
      </c>
      <c r="AT38">
        <v>399.25299999999999</v>
      </c>
      <c r="AU38">
        <v>407.55</v>
      </c>
      <c r="AV38">
        <v>20.0809</v>
      </c>
      <c r="AW38">
        <v>18.6188</v>
      </c>
      <c r="AX38">
        <v>402.00700000000001</v>
      </c>
      <c r="AY38">
        <v>20.037700000000001</v>
      </c>
      <c r="AZ38">
        <v>599.99199999999996</v>
      </c>
      <c r="BA38">
        <v>100.59</v>
      </c>
      <c r="BB38">
        <v>5.0867200000000001E-2</v>
      </c>
      <c r="BC38">
        <v>26.5228</v>
      </c>
      <c r="BD38">
        <v>26.442900000000002</v>
      </c>
      <c r="BE38">
        <v>999.9</v>
      </c>
      <c r="BF38">
        <v>0</v>
      </c>
      <c r="BG38">
        <v>0</v>
      </c>
      <c r="BH38">
        <v>9976.25</v>
      </c>
      <c r="BI38">
        <v>0</v>
      </c>
      <c r="BJ38">
        <v>95.982500000000002</v>
      </c>
      <c r="BK38">
        <v>-8.2973300000000005</v>
      </c>
      <c r="BL38">
        <v>407.435</v>
      </c>
      <c r="BM38">
        <v>415.28199999999998</v>
      </c>
      <c r="BN38">
        <v>1.4621</v>
      </c>
      <c r="BO38">
        <v>407.55</v>
      </c>
      <c r="BP38">
        <v>18.6188</v>
      </c>
      <c r="BQ38">
        <v>2.0199500000000001</v>
      </c>
      <c r="BR38">
        <v>1.8728800000000001</v>
      </c>
      <c r="BS38">
        <v>17.601600000000001</v>
      </c>
      <c r="BT38">
        <v>16.4087</v>
      </c>
      <c r="BU38">
        <v>1800.11</v>
      </c>
      <c r="BV38">
        <v>0.90001200000000003</v>
      </c>
      <c r="BW38">
        <v>9.9987699999999999E-2</v>
      </c>
      <c r="BX38">
        <v>0</v>
      </c>
      <c r="BY38">
        <v>2.2210999999999999</v>
      </c>
      <c r="BZ38">
        <v>0</v>
      </c>
      <c r="CA38">
        <v>16496.099999999999</v>
      </c>
      <c r="CB38">
        <v>13895.9</v>
      </c>
      <c r="CC38">
        <v>35.375</v>
      </c>
      <c r="CD38">
        <v>38.375</v>
      </c>
      <c r="CE38">
        <v>36.686999999999998</v>
      </c>
      <c r="CF38">
        <v>37.625</v>
      </c>
      <c r="CG38">
        <v>35.811999999999998</v>
      </c>
      <c r="CH38">
        <v>1620.12</v>
      </c>
      <c r="CI38">
        <v>179.99</v>
      </c>
      <c r="CJ38">
        <v>0</v>
      </c>
      <c r="CK38">
        <v>1689564274.2</v>
      </c>
      <c r="CL38">
        <v>0</v>
      </c>
      <c r="CM38">
        <v>1689562962</v>
      </c>
      <c r="CN38" t="s">
        <v>353</v>
      </c>
      <c r="CO38">
        <v>1689562954</v>
      </c>
      <c r="CP38">
        <v>1689562962</v>
      </c>
      <c r="CQ38">
        <v>68</v>
      </c>
      <c r="CR38">
        <v>-8.2000000000000003E-2</v>
      </c>
      <c r="CS38">
        <v>0.02</v>
      </c>
      <c r="CT38">
        <v>-2.754</v>
      </c>
      <c r="CU38">
        <v>4.2999999999999997E-2</v>
      </c>
      <c r="CV38">
        <v>420</v>
      </c>
      <c r="CW38">
        <v>18</v>
      </c>
      <c r="CX38">
        <v>0.1</v>
      </c>
      <c r="CY38">
        <v>0.04</v>
      </c>
      <c r="CZ38">
        <v>7.4583494807076498</v>
      </c>
      <c r="DA38">
        <v>1.6504080731689701</v>
      </c>
      <c r="DB38">
        <v>0.17102434955412801</v>
      </c>
      <c r="DC38">
        <v>1</v>
      </c>
      <c r="DD38">
        <v>407.00485714285702</v>
      </c>
      <c r="DE38">
        <v>3.4014545454551599</v>
      </c>
      <c r="DF38">
        <v>0.346698481010074</v>
      </c>
      <c r="DG38">
        <v>-1</v>
      </c>
      <c r="DH38">
        <v>1800.00285714286</v>
      </c>
      <c r="DI38">
        <v>-0.33883663767117</v>
      </c>
      <c r="DJ38">
        <v>9.8035117961567206E-2</v>
      </c>
      <c r="DK38">
        <v>1</v>
      </c>
      <c r="DL38">
        <v>2</v>
      </c>
      <c r="DM38">
        <v>2</v>
      </c>
      <c r="DN38" t="s">
        <v>354</v>
      </c>
      <c r="DO38">
        <v>3.2391399999999999</v>
      </c>
      <c r="DP38">
        <v>2.7823000000000002</v>
      </c>
      <c r="DQ38">
        <v>9.7402199999999994E-2</v>
      </c>
      <c r="DR38">
        <v>9.7955299999999995E-2</v>
      </c>
      <c r="DS38">
        <v>0.106839</v>
      </c>
      <c r="DT38">
        <v>9.9401100000000006E-2</v>
      </c>
      <c r="DU38">
        <v>26323.599999999999</v>
      </c>
      <c r="DV38">
        <v>27870.1</v>
      </c>
      <c r="DW38">
        <v>27296.1</v>
      </c>
      <c r="DX38">
        <v>29000.3</v>
      </c>
      <c r="DY38">
        <v>32128.799999999999</v>
      </c>
      <c r="DZ38">
        <v>34851.800000000003</v>
      </c>
      <c r="EA38">
        <v>36494</v>
      </c>
      <c r="EB38">
        <v>39385.300000000003</v>
      </c>
      <c r="EC38">
        <v>2.2927</v>
      </c>
      <c r="ED38">
        <v>1.66357</v>
      </c>
      <c r="EE38">
        <v>0.152476</v>
      </c>
      <c r="EF38">
        <v>0</v>
      </c>
      <c r="EG38">
        <v>23.9419</v>
      </c>
      <c r="EH38">
        <v>999.9</v>
      </c>
      <c r="EI38">
        <v>50.677999999999997</v>
      </c>
      <c r="EJ38">
        <v>29.88</v>
      </c>
      <c r="EK38">
        <v>21.3155</v>
      </c>
      <c r="EL38">
        <v>62.151000000000003</v>
      </c>
      <c r="EM38">
        <v>34.475200000000001</v>
      </c>
      <c r="EN38">
        <v>1</v>
      </c>
      <c r="EO38">
        <v>-0.25851600000000002</v>
      </c>
      <c r="EP38">
        <v>-5.2764699999999998</v>
      </c>
      <c r="EQ38">
        <v>19.417899999999999</v>
      </c>
      <c r="ER38">
        <v>5.2172900000000002</v>
      </c>
      <c r="ES38">
        <v>11.9321</v>
      </c>
      <c r="ET38">
        <v>4.9557000000000002</v>
      </c>
      <c r="EU38">
        <v>3.2979799999999999</v>
      </c>
      <c r="EV38">
        <v>48.3</v>
      </c>
      <c r="EW38">
        <v>3310.4</v>
      </c>
      <c r="EX38">
        <v>9999</v>
      </c>
      <c r="EY38">
        <v>86</v>
      </c>
      <c r="EZ38">
        <v>1.86005</v>
      </c>
      <c r="FA38">
        <v>1.8592200000000001</v>
      </c>
      <c r="FB38">
        <v>1.8647800000000001</v>
      </c>
      <c r="FC38">
        <v>1.8688800000000001</v>
      </c>
      <c r="FD38">
        <v>1.86371</v>
      </c>
      <c r="FE38">
        <v>1.86371</v>
      </c>
      <c r="FF38">
        <v>1.86371</v>
      </c>
      <c r="FG38">
        <v>1.8635200000000001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-2.754</v>
      </c>
      <c r="FV38">
        <v>4.3200000000000002E-2</v>
      </c>
      <c r="FW38">
        <v>-2.75400000000002</v>
      </c>
      <c r="FX38">
        <v>0</v>
      </c>
      <c r="FY38">
        <v>0</v>
      </c>
      <c r="FZ38">
        <v>0</v>
      </c>
      <c r="GA38">
        <v>4.3272727272732701E-2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21.9</v>
      </c>
      <c r="GJ38">
        <v>21.8</v>
      </c>
      <c r="GK38">
        <v>1.0559099999999999</v>
      </c>
      <c r="GL38">
        <v>2.5976599999999999</v>
      </c>
      <c r="GM38">
        <v>1.4489700000000001</v>
      </c>
      <c r="GN38">
        <v>2.2997999999999998</v>
      </c>
      <c r="GO38">
        <v>1.5466299999999999</v>
      </c>
      <c r="GP38">
        <v>2.3938000000000001</v>
      </c>
      <c r="GQ38">
        <v>31.7392</v>
      </c>
      <c r="GR38">
        <v>13.7118</v>
      </c>
      <c r="GS38">
        <v>18</v>
      </c>
      <c r="GT38">
        <v>648.80799999999999</v>
      </c>
      <c r="GU38">
        <v>339.18900000000002</v>
      </c>
      <c r="GV38">
        <v>25.424800000000001</v>
      </c>
      <c r="GW38">
        <v>24.002700000000001</v>
      </c>
      <c r="GX38">
        <v>29.997399999999999</v>
      </c>
      <c r="GY38">
        <v>23.730399999999999</v>
      </c>
      <c r="GZ38">
        <v>23.676200000000001</v>
      </c>
      <c r="HA38">
        <v>21.133199999999999</v>
      </c>
      <c r="HB38">
        <v>20</v>
      </c>
      <c r="HC38">
        <v>-30</v>
      </c>
      <c r="HD38">
        <v>25.914999999999999</v>
      </c>
      <c r="HE38">
        <v>407.98899999999998</v>
      </c>
      <c r="HF38">
        <v>0</v>
      </c>
      <c r="HG38">
        <v>100.539</v>
      </c>
      <c r="HH38">
        <v>95.673599999999993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2023-07-16T19:26:59Z</dcterms:created>
  <dcterms:modified xsi:type="dcterms:W3CDTF">2023-07-17T06:34:00Z</dcterms:modified>
</cp:coreProperties>
</file>