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imely/Library/CloudStorage/Dropbox/TESTwork/NGEE-Arctic/2023_Seward/2023_gasex/2_intermediate/"/>
    </mc:Choice>
  </mc:AlternateContent>
  <xr:revisionPtr revIDLastSave="0" documentId="13_ncr:1_{AC895A50-6E9B-F042-AFDE-34D9F93D0CA4}" xr6:coauthVersionLast="47" xr6:coauthVersionMax="47" xr10:uidLastSave="{00000000-0000-0000-0000-000000000000}"/>
  <bookViews>
    <workbookView xWindow="240" yWindow="760" windowWidth="18200" windowHeight="13120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R38" i="1" l="1"/>
  <c r="AQ38" i="1"/>
  <c r="AO38" i="1"/>
  <c r="AP38" i="1" s="1"/>
  <c r="AN38" i="1"/>
  <c r="AL38" i="1"/>
  <c r="P38" i="1" s="1"/>
  <c r="AD38" i="1"/>
  <c r="AC38" i="1"/>
  <c r="AB38" i="1"/>
  <c r="U38" i="1"/>
  <c r="S38" i="1"/>
  <c r="AR37" i="1"/>
  <c r="AQ37" i="1"/>
  <c r="AO37" i="1"/>
  <c r="AP37" i="1" s="1"/>
  <c r="AN37" i="1"/>
  <c r="AL37" i="1"/>
  <c r="P37" i="1" s="1"/>
  <c r="AD37" i="1"/>
  <c r="AC37" i="1"/>
  <c r="AB37" i="1"/>
  <c r="U37" i="1"/>
  <c r="AR36" i="1"/>
  <c r="AQ36" i="1"/>
  <c r="AO36" i="1"/>
  <c r="AN36" i="1"/>
  <c r="AL36" i="1"/>
  <c r="N36" i="1" s="1"/>
  <c r="M36" i="1" s="1"/>
  <c r="AD36" i="1"/>
  <c r="AC36" i="1"/>
  <c r="AB36" i="1"/>
  <c r="U36" i="1"/>
  <c r="S36" i="1"/>
  <c r="P36" i="1"/>
  <c r="O36" i="1"/>
  <c r="AR35" i="1"/>
  <c r="AQ35" i="1"/>
  <c r="AP35" i="1" s="1"/>
  <c r="AO35" i="1"/>
  <c r="AN35" i="1"/>
  <c r="AL35" i="1" s="1"/>
  <c r="AM35" i="1" s="1"/>
  <c r="AD35" i="1"/>
  <c r="AC35" i="1"/>
  <c r="AB35" i="1" s="1"/>
  <c r="X35" i="1"/>
  <c r="U35" i="1"/>
  <c r="AR34" i="1"/>
  <c r="AQ34" i="1"/>
  <c r="AO34" i="1"/>
  <c r="AP34" i="1" s="1"/>
  <c r="AN34" i="1"/>
  <c r="AL34" i="1"/>
  <c r="P34" i="1" s="1"/>
  <c r="AD34" i="1"/>
  <c r="AC34" i="1"/>
  <c r="AB34" i="1"/>
  <c r="U34" i="1"/>
  <c r="S34" i="1"/>
  <c r="AR33" i="1"/>
  <c r="AQ33" i="1"/>
  <c r="AO33" i="1"/>
  <c r="AP33" i="1" s="1"/>
  <c r="AN33" i="1"/>
  <c r="AM33" i="1"/>
  <c r="AL33" i="1"/>
  <c r="P33" i="1" s="1"/>
  <c r="AD33" i="1"/>
  <c r="AC33" i="1"/>
  <c r="AB33" i="1" s="1"/>
  <c r="U33" i="1"/>
  <c r="AR32" i="1"/>
  <c r="AQ32" i="1"/>
  <c r="AO32" i="1"/>
  <c r="AN32" i="1"/>
  <c r="AL32" i="1"/>
  <c r="N32" i="1" s="1"/>
  <c r="M32" i="1" s="1"/>
  <c r="AD32" i="1"/>
  <c r="AC32" i="1"/>
  <c r="AB32" i="1"/>
  <c r="U32" i="1"/>
  <c r="S32" i="1"/>
  <c r="P32" i="1"/>
  <c r="O32" i="1"/>
  <c r="AR31" i="1"/>
  <c r="AQ31" i="1"/>
  <c r="AP31" i="1" s="1"/>
  <c r="AO31" i="1"/>
  <c r="AN31" i="1"/>
  <c r="AL31" i="1" s="1"/>
  <c r="AM31" i="1" s="1"/>
  <c r="AD31" i="1"/>
  <c r="AC31" i="1"/>
  <c r="AB31" i="1" s="1"/>
  <c r="X31" i="1"/>
  <c r="U31" i="1"/>
  <c r="AR30" i="1"/>
  <c r="AQ30" i="1"/>
  <c r="AO30" i="1"/>
  <c r="AP30" i="1" s="1"/>
  <c r="AN30" i="1"/>
  <c r="AL30" i="1"/>
  <c r="P30" i="1" s="1"/>
  <c r="AD30" i="1"/>
  <c r="AC30" i="1"/>
  <c r="AB30" i="1"/>
  <c r="U30" i="1"/>
  <c r="S30" i="1"/>
  <c r="AR29" i="1"/>
  <c r="AQ29" i="1"/>
  <c r="AO29" i="1"/>
  <c r="AP29" i="1" s="1"/>
  <c r="AN29" i="1"/>
  <c r="AM29" i="1"/>
  <c r="AL29" i="1"/>
  <c r="P29" i="1" s="1"/>
  <c r="AD29" i="1"/>
  <c r="AC29" i="1"/>
  <c r="AB29" i="1" s="1"/>
  <c r="U29" i="1"/>
  <c r="AR28" i="1"/>
  <c r="AQ28" i="1"/>
  <c r="AO28" i="1"/>
  <c r="AN28" i="1"/>
  <c r="AL28" i="1"/>
  <c r="N28" i="1" s="1"/>
  <c r="M28" i="1" s="1"/>
  <c r="AD28" i="1"/>
  <c r="AC28" i="1"/>
  <c r="AB28" i="1"/>
  <c r="U28" i="1"/>
  <c r="S28" i="1"/>
  <c r="P28" i="1"/>
  <c r="O28" i="1"/>
  <c r="AR27" i="1"/>
  <c r="AQ27" i="1"/>
  <c r="AP27" i="1" s="1"/>
  <c r="AO27" i="1"/>
  <c r="AN27" i="1"/>
  <c r="AL27" i="1" s="1"/>
  <c r="AM27" i="1" s="1"/>
  <c r="AD27" i="1"/>
  <c r="AC27" i="1"/>
  <c r="AB27" i="1" s="1"/>
  <c r="X27" i="1"/>
  <c r="U27" i="1"/>
  <c r="AR26" i="1"/>
  <c r="AQ26" i="1"/>
  <c r="AO26" i="1"/>
  <c r="AP26" i="1" s="1"/>
  <c r="AN26" i="1"/>
  <c r="AL26" i="1"/>
  <c r="O26" i="1" s="1"/>
  <c r="AD26" i="1"/>
  <c r="AC26" i="1"/>
  <c r="AB26" i="1"/>
  <c r="U26" i="1"/>
  <c r="S26" i="1"/>
  <c r="AR25" i="1"/>
  <c r="AQ25" i="1"/>
  <c r="AO25" i="1"/>
  <c r="AP25" i="1" s="1"/>
  <c r="AN25" i="1"/>
  <c r="AM25" i="1"/>
  <c r="AL25" i="1"/>
  <c r="P25" i="1" s="1"/>
  <c r="AD25" i="1"/>
  <c r="AC25" i="1"/>
  <c r="AB25" i="1" s="1"/>
  <c r="U25" i="1"/>
  <c r="S25" i="1"/>
  <c r="AR24" i="1"/>
  <c r="AQ24" i="1"/>
  <c r="AO24" i="1"/>
  <c r="AN24" i="1"/>
  <c r="AL24" i="1"/>
  <c r="N24" i="1" s="1"/>
  <c r="M24" i="1" s="1"/>
  <c r="AD24" i="1"/>
  <c r="AC24" i="1"/>
  <c r="AB24" i="1"/>
  <c r="U24" i="1"/>
  <c r="S24" i="1"/>
  <c r="P24" i="1"/>
  <c r="O24" i="1"/>
  <c r="AR23" i="1"/>
  <c r="AQ23" i="1"/>
  <c r="AP23" i="1" s="1"/>
  <c r="AO23" i="1"/>
  <c r="AN23" i="1"/>
  <c r="AL23" i="1" s="1"/>
  <c r="AM23" i="1"/>
  <c r="AD23" i="1"/>
  <c r="AC23" i="1"/>
  <c r="AB23" i="1" s="1"/>
  <c r="X23" i="1"/>
  <c r="U23" i="1"/>
  <c r="AR22" i="1"/>
  <c r="AQ22" i="1"/>
  <c r="AO22" i="1"/>
  <c r="X22" i="1" s="1"/>
  <c r="AN22" i="1"/>
  <c r="AL22" i="1"/>
  <c r="AD22" i="1"/>
  <c r="AC22" i="1"/>
  <c r="AB22" i="1"/>
  <c r="U22" i="1"/>
  <c r="S22" i="1"/>
  <c r="AR21" i="1"/>
  <c r="AQ21" i="1"/>
  <c r="AO21" i="1"/>
  <c r="AN21" i="1"/>
  <c r="AM21" i="1"/>
  <c r="AL21" i="1"/>
  <c r="P21" i="1" s="1"/>
  <c r="AD21" i="1"/>
  <c r="AC21" i="1"/>
  <c r="AB21" i="1" s="1"/>
  <c r="U21" i="1"/>
  <c r="S21" i="1"/>
  <c r="AR20" i="1"/>
  <c r="AQ20" i="1"/>
  <c r="AO20" i="1"/>
  <c r="AP20" i="1" s="1"/>
  <c r="AN20" i="1"/>
  <c r="AL20" i="1"/>
  <c r="N20" i="1" s="1"/>
  <c r="M20" i="1" s="1"/>
  <c r="AF20" i="1"/>
  <c r="AD20" i="1"/>
  <c r="AC20" i="1"/>
  <c r="AB20" i="1"/>
  <c r="X20" i="1"/>
  <c r="U20" i="1"/>
  <c r="S20" i="1"/>
  <c r="P20" i="1"/>
  <c r="O20" i="1"/>
  <c r="AR19" i="1"/>
  <c r="AQ19" i="1"/>
  <c r="AO19" i="1"/>
  <c r="AP19" i="1" s="1"/>
  <c r="AN19" i="1"/>
  <c r="AL19" i="1" s="1"/>
  <c r="AM19" i="1"/>
  <c r="AD19" i="1"/>
  <c r="AC19" i="1"/>
  <c r="AB19" i="1" s="1"/>
  <c r="U19" i="1"/>
  <c r="AF24" i="1" l="1"/>
  <c r="AF32" i="1"/>
  <c r="AF36" i="1"/>
  <c r="AF28" i="1"/>
  <c r="S19" i="1"/>
  <c r="P19" i="1"/>
  <c r="O19" i="1"/>
  <c r="S23" i="1"/>
  <c r="P23" i="1"/>
  <c r="N23" i="1"/>
  <c r="M23" i="1" s="1"/>
  <c r="O23" i="1"/>
  <c r="AP28" i="1"/>
  <c r="X28" i="1"/>
  <c r="AP32" i="1"/>
  <c r="X32" i="1"/>
  <c r="AP36" i="1"/>
  <c r="X36" i="1"/>
  <c r="O22" i="1"/>
  <c r="P22" i="1"/>
  <c r="N22" i="1"/>
  <c r="M22" i="1" s="1"/>
  <c r="Y22" i="1" s="1"/>
  <c r="Z22" i="1" s="1"/>
  <c r="AG22" i="1" s="1"/>
  <c r="AM22" i="1"/>
  <c r="AP24" i="1"/>
  <c r="X24" i="1"/>
  <c r="Y20" i="1"/>
  <c r="Z20" i="1" s="1"/>
  <c r="S27" i="1"/>
  <c r="P27" i="1"/>
  <c r="N27" i="1"/>
  <c r="M27" i="1" s="1"/>
  <c r="O27" i="1"/>
  <c r="S31" i="1"/>
  <c r="N31" i="1"/>
  <c r="M31" i="1" s="1"/>
  <c r="P31" i="1"/>
  <c r="O31" i="1"/>
  <c r="S35" i="1"/>
  <c r="P35" i="1"/>
  <c r="O35" i="1"/>
  <c r="N35" i="1"/>
  <c r="M35" i="1" s="1"/>
  <c r="N19" i="1"/>
  <c r="M19" i="1" s="1"/>
  <c r="AP21" i="1"/>
  <c r="AM26" i="1"/>
  <c r="S29" i="1"/>
  <c r="AM30" i="1"/>
  <c r="S33" i="1"/>
  <c r="AM34" i="1"/>
  <c r="S37" i="1"/>
  <c r="AM38" i="1"/>
  <c r="X19" i="1"/>
  <c r="N26" i="1"/>
  <c r="M26" i="1" s="1"/>
  <c r="N30" i="1"/>
  <c r="M30" i="1" s="1"/>
  <c r="N34" i="1"/>
  <c r="M34" i="1" s="1"/>
  <c r="N38" i="1"/>
  <c r="M38" i="1" s="1"/>
  <c r="O30" i="1"/>
  <c r="O34" i="1"/>
  <c r="AM37" i="1"/>
  <c r="O38" i="1"/>
  <c r="AP22" i="1"/>
  <c r="N25" i="1"/>
  <c r="M25" i="1" s="1"/>
  <c r="P26" i="1"/>
  <c r="X26" i="1"/>
  <c r="N29" i="1"/>
  <c r="M29" i="1" s="1"/>
  <c r="X30" i="1"/>
  <c r="N33" i="1"/>
  <c r="M33" i="1" s="1"/>
  <c r="X34" i="1"/>
  <c r="N37" i="1"/>
  <c r="M37" i="1" s="1"/>
  <c r="X38" i="1"/>
  <c r="AM20" i="1"/>
  <c r="O21" i="1"/>
  <c r="AM24" i="1"/>
  <c r="O25" i="1"/>
  <c r="AM28" i="1"/>
  <c r="O29" i="1"/>
  <c r="AM32" i="1"/>
  <c r="O33" i="1"/>
  <c r="AM36" i="1"/>
  <c r="O37" i="1"/>
  <c r="N21" i="1"/>
  <c r="M21" i="1" s="1"/>
  <c r="X21" i="1"/>
  <c r="X25" i="1"/>
  <c r="X29" i="1"/>
  <c r="X33" i="1"/>
  <c r="X37" i="1"/>
  <c r="AA20" i="1" l="1"/>
  <c r="AE20" i="1" s="1"/>
  <c r="AH20" i="1"/>
  <c r="AG20" i="1"/>
  <c r="AH22" i="1"/>
  <c r="AA22" i="1"/>
  <c r="AE22" i="1" s="1"/>
  <c r="Y33" i="1"/>
  <c r="Z33" i="1" s="1"/>
  <c r="AF37" i="1"/>
  <c r="AF26" i="1"/>
  <c r="Y27" i="1"/>
  <c r="Z27" i="1" s="1"/>
  <c r="V27" i="1" s="1"/>
  <c r="T27" i="1" s="1"/>
  <c r="W27" i="1" s="1"/>
  <c r="Q27" i="1" s="1"/>
  <c r="R27" i="1" s="1"/>
  <c r="AF27" i="1"/>
  <c r="AF38" i="1"/>
  <c r="AF29" i="1"/>
  <c r="Y26" i="1"/>
  <c r="Z26" i="1" s="1"/>
  <c r="Y37" i="1"/>
  <c r="Z37" i="1" s="1"/>
  <c r="Y38" i="1"/>
  <c r="Z38" i="1" s="1"/>
  <c r="V38" i="1" s="1"/>
  <c r="T38" i="1" s="1"/>
  <c r="W38" i="1" s="1"/>
  <c r="Q38" i="1" s="1"/>
  <c r="R38" i="1" s="1"/>
  <c r="AF25" i="1"/>
  <c r="Y36" i="1"/>
  <c r="Z36" i="1" s="1"/>
  <c r="Y29" i="1"/>
  <c r="Z29" i="1" s="1"/>
  <c r="Y31" i="1"/>
  <c r="Z31" i="1" s="1"/>
  <c r="V31" i="1" s="1"/>
  <c r="T31" i="1" s="1"/>
  <c r="W31" i="1" s="1"/>
  <c r="Q31" i="1" s="1"/>
  <c r="R31" i="1" s="1"/>
  <c r="AF31" i="1"/>
  <c r="Y24" i="1"/>
  <c r="Z24" i="1" s="1"/>
  <c r="Y23" i="1"/>
  <c r="Z23" i="1" s="1"/>
  <c r="V23" i="1" s="1"/>
  <c r="T23" i="1" s="1"/>
  <c r="W23" i="1" s="1"/>
  <c r="Q23" i="1" s="1"/>
  <c r="R23" i="1" s="1"/>
  <c r="AF23" i="1"/>
  <c r="Y25" i="1"/>
  <c r="Z25" i="1" s="1"/>
  <c r="AF33" i="1"/>
  <c r="AF19" i="1"/>
  <c r="Y32" i="1"/>
  <c r="Z32" i="1" s="1"/>
  <c r="AF21" i="1"/>
  <c r="Y28" i="1"/>
  <c r="Z28" i="1" s="1"/>
  <c r="AF34" i="1"/>
  <c r="AF30" i="1"/>
  <c r="Y34" i="1"/>
  <c r="Z34" i="1" s="1"/>
  <c r="Y19" i="1"/>
  <c r="Z19" i="1" s="1"/>
  <c r="V19" i="1" s="1"/>
  <c r="T19" i="1" s="1"/>
  <c r="W19" i="1" s="1"/>
  <c r="Q19" i="1" s="1"/>
  <c r="R19" i="1" s="1"/>
  <c r="AF22" i="1"/>
  <c r="V22" i="1"/>
  <c r="T22" i="1" s="1"/>
  <c r="W22" i="1" s="1"/>
  <c r="Q22" i="1" s="1"/>
  <c r="R22" i="1" s="1"/>
  <c r="Y21" i="1"/>
  <c r="Z21" i="1" s="1"/>
  <c r="V21" i="1" s="1"/>
  <c r="T21" i="1" s="1"/>
  <c r="W21" i="1" s="1"/>
  <c r="Q21" i="1" s="1"/>
  <c r="R21" i="1" s="1"/>
  <c r="Y30" i="1"/>
  <c r="Z30" i="1" s="1"/>
  <c r="Y35" i="1"/>
  <c r="Z35" i="1" s="1"/>
  <c r="AF35" i="1"/>
  <c r="V20" i="1"/>
  <c r="T20" i="1" s="1"/>
  <c r="W20" i="1" s="1"/>
  <c r="Q20" i="1" s="1"/>
  <c r="R20" i="1" s="1"/>
  <c r="AI20" i="1" l="1"/>
  <c r="AH30" i="1"/>
  <c r="AA30" i="1"/>
  <c r="AE30" i="1" s="1"/>
  <c r="AG30" i="1"/>
  <c r="AH29" i="1"/>
  <c r="AA29" i="1"/>
  <c r="AE29" i="1" s="1"/>
  <c r="AG29" i="1"/>
  <c r="AA37" i="1"/>
  <c r="AE37" i="1" s="1"/>
  <c r="AH37" i="1"/>
  <c r="AG37" i="1"/>
  <c r="AH25" i="1"/>
  <c r="AA25" i="1"/>
  <c r="AE25" i="1" s="1"/>
  <c r="AG25" i="1"/>
  <c r="AH34" i="1"/>
  <c r="AA34" i="1"/>
  <c r="AE34" i="1" s="1"/>
  <c r="AG34" i="1"/>
  <c r="AH38" i="1"/>
  <c r="AA38" i="1"/>
  <c r="AE38" i="1" s="1"/>
  <c r="AG38" i="1"/>
  <c r="AA21" i="1"/>
  <c r="AE21" i="1" s="1"/>
  <c r="AG21" i="1"/>
  <c r="AH21" i="1"/>
  <c r="V30" i="1"/>
  <c r="T30" i="1" s="1"/>
  <c r="W30" i="1" s="1"/>
  <c r="Q30" i="1" s="1"/>
  <c r="R30" i="1" s="1"/>
  <c r="V34" i="1"/>
  <c r="T34" i="1" s="1"/>
  <c r="W34" i="1" s="1"/>
  <c r="Q34" i="1" s="1"/>
  <c r="R34" i="1" s="1"/>
  <c r="AA23" i="1"/>
  <c r="AE23" i="1" s="1"/>
  <c r="AH23" i="1"/>
  <c r="AG23" i="1"/>
  <c r="AA36" i="1"/>
  <c r="AE36" i="1" s="1"/>
  <c r="AH36" i="1"/>
  <c r="AG36" i="1"/>
  <c r="V36" i="1"/>
  <c r="T36" i="1" s="1"/>
  <c r="W36" i="1" s="1"/>
  <c r="Q36" i="1" s="1"/>
  <c r="R36" i="1" s="1"/>
  <c r="AA27" i="1"/>
  <c r="AE27" i="1" s="1"/>
  <c r="AH27" i="1"/>
  <c r="AG27" i="1"/>
  <c r="AI22" i="1"/>
  <c r="AA31" i="1"/>
  <c r="AE31" i="1" s="1"/>
  <c r="AH31" i="1"/>
  <c r="AG31" i="1"/>
  <c r="AH33" i="1"/>
  <c r="AA33" i="1"/>
  <c r="AE33" i="1" s="1"/>
  <c r="AG33" i="1"/>
  <c r="AA32" i="1"/>
  <c r="AE32" i="1" s="1"/>
  <c r="AH32" i="1"/>
  <c r="AG32" i="1"/>
  <c r="V32" i="1"/>
  <c r="T32" i="1" s="1"/>
  <c r="W32" i="1" s="1"/>
  <c r="Q32" i="1" s="1"/>
  <c r="R32" i="1" s="1"/>
  <c r="AA24" i="1"/>
  <c r="AE24" i="1" s="1"/>
  <c r="AH24" i="1"/>
  <c r="AG24" i="1"/>
  <c r="V24" i="1"/>
  <c r="T24" i="1" s="1"/>
  <c r="W24" i="1" s="1"/>
  <c r="Q24" i="1" s="1"/>
  <c r="R24" i="1" s="1"/>
  <c r="AH26" i="1"/>
  <c r="AA26" i="1"/>
  <c r="AE26" i="1" s="1"/>
  <c r="AG26" i="1"/>
  <c r="V26" i="1"/>
  <c r="T26" i="1" s="1"/>
  <c r="W26" i="1" s="1"/>
  <c r="Q26" i="1" s="1"/>
  <c r="R26" i="1" s="1"/>
  <c r="AA35" i="1"/>
  <c r="AE35" i="1" s="1"/>
  <c r="AH35" i="1"/>
  <c r="AG35" i="1"/>
  <c r="AA19" i="1"/>
  <c r="AE19" i="1" s="1"/>
  <c r="AH19" i="1"/>
  <c r="AG19" i="1"/>
  <c r="AA28" i="1"/>
  <c r="AE28" i="1" s="1"/>
  <c r="AH28" i="1"/>
  <c r="AG28" i="1"/>
  <c r="V28" i="1"/>
  <c r="T28" i="1" s="1"/>
  <c r="W28" i="1" s="1"/>
  <c r="Q28" i="1" s="1"/>
  <c r="R28" i="1" s="1"/>
  <c r="V33" i="1"/>
  <c r="T33" i="1" s="1"/>
  <c r="W33" i="1" s="1"/>
  <c r="Q33" i="1" s="1"/>
  <c r="R33" i="1" s="1"/>
  <c r="V25" i="1"/>
  <c r="T25" i="1" s="1"/>
  <c r="W25" i="1" s="1"/>
  <c r="Q25" i="1" s="1"/>
  <c r="R25" i="1" s="1"/>
  <c r="V29" i="1"/>
  <c r="T29" i="1" s="1"/>
  <c r="W29" i="1" s="1"/>
  <c r="Q29" i="1" s="1"/>
  <c r="R29" i="1" s="1"/>
  <c r="V35" i="1"/>
  <c r="T35" i="1" s="1"/>
  <c r="W35" i="1" s="1"/>
  <c r="Q35" i="1" s="1"/>
  <c r="R35" i="1" s="1"/>
  <c r="V37" i="1"/>
  <c r="T37" i="1" s="1"/>
  <c r="W37" i="1" s="1"/>
  <c r="Q37" i="1" s="1"/>
  <c r="R37" i="1" s="1"/>
  <c r="AI28" i="1" l="1"/>
  <c r="AI31" i="1"/>
  <c r="AI36" i="1"/>
  <c r="AI29" i="1"/>
  <c r="AI27" i="1"/>
  <c r="AI38" i="1"/>
  <c r="AI37" i="1"/>
  <c r="AI35" i="1"/>
  <c r="AI24" i="1"/>
  <c r="AI33" i="1"/>
  <c r="AI21" i="1"/>
  <c r="AI34" i="1"/>
  <c r="AI32" i="1"/>
  <c r="AI25" i="1"/>
  <c r="AI19" i="1"/>
  <c r="AI26" i="1"/>
  <c r="AI23" i="1"/>
  <c r="AI30" i="1"/>
</calcChain>
</file>

<file path=xl/sharedStrings.xml><?xml version="1.0" encoding="utf-8"?>
<sst xmlns="http://schemas.openxmlformats.org/spreadsheetml/2006/main" count="1016" uniqueCount="397">
  <si>
    <t>File opened</t>
  </si>
  <si>
    <t>2023-07-17 12:37:35</t>
  </si>
  <si>
    <t>Console s/n</t>
  </si>
  <si>
    <t>68C-812122</t>
  </si>
  <si>
    <t>Console ver</t>
  </si>
  <si>
    <t>Bluestem v.2.1.08</t>
  </si>
  <si>
    <t>Scripts ver</t>
  </si>
  <si>
    <t>2022.05  2.1.08, Aug 2022</t>
  </si>
  <si>
    <t>Head s/n</t>
  </si>
  <si>
    <t>68H-982112</t>
  </si>
  <si>
    <t>Head ver</t>
  </si>
  <si>
    <t>1.4.22</t>
  </si>
  <si>
    <t>Head cal</t>
  </si>
  <si>
    <t>{"h2obspan1": "1.00295", "tbzero": "0.0309811", "h2oaspan1": "1.00972", "co2aspan1": "1.00275", "h2obspanconc2": "0", "co2azero": "0.93247", "tazero": "-0.061388", "h2obzero": "1.01733", "flowazero": "0.27678", "chamberpressurezero": "2.68218", "co2aspanconc1": "2491", "h2obspan2": "0", "flowbzero": "0.32228", "flowmeterzero": "1.00451", "co2aspan2a": "0.305485", "co2bzero": "0.935154", "oxygen": "21", "co2bspan2a": "0.304297", "co2bspanconc2": "299.3", "ssa_ref": "31724", "co2bspan2": "-0.0338567", "h2oaspanconc2": "0", "ssb_ref": "35739", "h2obspanconc1": "12.12", "co2aspanconc2": "299.3", "co2bspan2b": "0.301941", "h2obspan2a": "0.0707451", "h2oazero": "1.01368", "h2oaspan2b": "0.0726308", "co2bspanconc1": "2491", "co2aspan2b": "0.303179", "co2aspan2": "-0.033707", "co2bspan1": "1.00256", "h2oaspanconc1": "12.13", "h2oaspan2": "0", "h2obspan2b": "0.0709538", "h2oaspan2a": "0.0719315"}</t>
  </si>
  <si>
    <t>CO2 rangematch</t>
  </si>
  <si>
    <t>Mon Jul 10 11:00</t>
  </si>
  <si>
    <t>H2O rangematch</t>
  </si>
  <si>
    <t>Tue Jun  6 13:05</t>
  </si>
  <si>
    <t>Chamber type</t>
  </si>
  <si>
    <t>6800-01A</t>
  </si>
  <si>
    <t>Chamber s/n</t>
  </si>
  <si>
    <t>MPF-281862</t>
  </si>
  <si>
    <t>Chamber rev</t>
  </si>
  <si>
    <t>0</t>
  </si>
  <si>
    <t>Chamber cal</t>
  </si>
  <si>
    <t>Fluorometer</t>
  </si>
  <si>
    <t>Flr. Version</t>
  </si>
  <si>
    <t>12:37:35</t>
  </si>
  <si>
    <t>Stability Definition:	CO2_r (Meas): Std&lt;0.75 Per=20	A (GasEx): Std&lt;0.2 Per=20	Qin (LeafQ): Per=20</t>
  </si>
  <si>
    <t>12:37:52</t>
  </si>
  <si>
    <t>Stability Definition:	CO2_r (Meas): Std&lt;0.75 Per=20	A (GasEx): Std&lt;0.2 Per=20	Qin (LeafQ): Std&lt;1 Per=20</t>
  </si>
  <si>
    <t>12:37:53</t>
  </si>
  <si>
    <t>Stability Definition:	CO2_r (Meas): Per=20	A (GasEx): Std&lt;0.2 Per=20	Qin (LeafQ): Std&lt;1 Per=20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</si>
  <si>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</si>
  <si>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</si>
  <si>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</si>
  <si>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</si>
  <si>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</si>
  <si>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</si>
  <si>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</si>
  <si>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</si>
  <si>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</si>
  <si>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</si>
  <si>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</si>
  <si>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</si>
  <si>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</si>
  <si>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</si>
  <si>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</si>
  <si>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</si>
  <si>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Const</t>
  </si>
  <si>
    <t>S</t>
  </si>
  <si>
    <t>K</t>
  </si>
  <si>
    <t>Geometry</t>
  </si>
  <si>
    <t>0: Broadleaf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</si>
  <si>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</si>
  <si>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</si>
  <si>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</si>
  <si>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</si>
  <si>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</si>
  <si>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</si>
  <si>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</si>
  <si>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</si>
  <si>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</si>
  <si>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</si>
  <si>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</si>
  <si>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</si>
  <si>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</si>
  <si>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</si>
  <si>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</si>
  <si>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</si>
  <si>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</si>
  <si>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</si>
  <si>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</si>
  <si>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</si>
  <si>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</si>
  <si>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</si>
  <si>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</si>
  <si>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</si>
  <si>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</si>
  <si>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</si>
  <si>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</si>
  <si>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</si>
  <si>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</si>
  <si>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</si>
  <si>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</si>
  <si>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</si>
  <si>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</si>
  <si>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</si>
  <si>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</si>
  <si>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</si>
  <si>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</si>
  <si>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4.42126 92.5467 386.912 626.246 874.541 1083.99 1306.72 1475.53</t>
  </si>
  <si>
    <t>Fs_true</t>
  </si>
  <si>
    <t>0.106017 104.003 404.1 601.353 802.862 1001.17 1204.52 1401.18</t>
  </si>
  <si>
    <t>leak_wt</t>
  </si>
  <si>
    <t>SysObs</t>
  </si>
  <si>
    <t>UserDefCon</t>
  </si>
  <si>
    <t>GasEx</t>
  </si>
  <si>
    <t>Leak</t>
  </si>
  <si>
    <t>LeafQ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</si>
  <si>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</si>
  <si>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</si>
  <si>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</si>
  <si>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</si>
  <si>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</si>
  <si>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</si>
  <si>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</si>
  <si>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</si>
  <si>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</si>
  <si>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</si>
  <si>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</si>
  <si>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</si>
  <si>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</si>
  <si>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</si>
  <si>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</si>
  <si>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</si>
  <si>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</si>
  <si>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Machine</t>
  </si>
  <si>
    <t>Date</t>
  </si>
  <si>
    <t>User</t>
  </si>
  <si>
    <t>Species</t>
  </si>
  <si>
    <t>SampleID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</si>
  <si>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</si>
  <si>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</si>
  <si>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</si>
  <si>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</si>
  <si>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</si>
  <si>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</si>
  <si>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</si>
  <si>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</si>
  <si>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</si>
  <si>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</si>
  <si>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</si>
  <si>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</si>
  <si>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</si>
  <si>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</si>
  <si>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</si>
  <si>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</si>
  <si>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</si>
  <si>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</si>
  <si>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</si>
  <si>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</si>
  <si>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</si>
  <si>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</si>
  <si>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</si>
  <si>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</si>
  <si>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</si>
  <si>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</si>
  <si>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</si>
  <si>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</si>
  <si>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</si>
  <si>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</si>
  <si>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</si>
  <si>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</si>
  <si>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</si>
  <si>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</si>
  <si>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</si>
  <si>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</si>
  <si>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</si>
  <si>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</si>
  <si>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</si>
  <si>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</si>
  <si>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</si>
  <si>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</si>
  <si>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</si>
  <si>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</si>
  <si>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</si>
  <si>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</si>
  <si>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</si>
  <si>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</si>
  <si>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</si>
  <si>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</si>
  <si>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</si>
  <si>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</si>
  <si>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</si>
  <si>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</si>
  <si>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</si>
  <si>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</si>
  <si>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</si>
  <si>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</si>
  <si>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</si>
  <si>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</si>
  <si>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</si>
  <si>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</si>
  <si>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</si>
  <si>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</si>
  <si>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</si>
  <si>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</si>
  <si>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</si>
  <si>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</si>
  <si>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</si>
  <si>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</si>
  <si>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</si>
  <si>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</si>
  <si>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</si>
  <si>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</si>
  <si>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</si>
  <si>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</si>
  <si>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</si>
  <si>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</si>
  <si>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</si>
  <si>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</si>
  <si>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</si>
  <si>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</si>
  <si>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</si>
  <si>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</si>
  <si>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</si>
  <si>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</si>
  <si>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</si>
  <si>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</si>
  <si>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</si>
  <si>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</si>
  <si>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</si>
  <si>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</si>
  <si>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CO2_r:MN</t>
  </si>
  <si>
    <t>CO2_r:SLP</t>
  </si>
  <si>
    <t>CO2_r:SD</t>
  </si>
  <si>
    <t>CO2_r:OK</t>
  </si>
  <si>
    <t>Qin:MN</t>
  </si>
  <si>
    <t>Qin:SLP</t>
  </si>
  <si>
    <t>Qin:SD</t>
  </si>
  <si>
    <t>Qin:OK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</si>
  <si>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</si>
  <si>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</si>
  <si>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</si>
  <si>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</si>
  <si>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</si>
  <si>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</si>
  <si>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</si>
  <si>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</si>
  <si>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</si>
  <si>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</si>
  <si>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</si>
  <si>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</si>
  <si>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</si>
  <si>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</si>
  <si>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</si>
  <si>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</si>
  <si>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</si>
  <si>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</si>
  <si>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</si>
  <si>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</si>
  <si>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</si>
  <si>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</si>
  <si>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</si>
  <si>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</si>
  <si>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</si>
  <si>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</si>
  <si>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</si>
  <si>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</si>
  <si>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</si>
  <si>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</si>
  <si>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</si>
  <si>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</si>
  <si>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</si>
  <si>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</si>
  <si>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</si>
  <si>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</si>
  <si>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AccH2O_des</t>
  </si>
  <si>
    <t>AccH2O_hum</t>
  </si>
  <si>
    <t>CO2_hrs</t>
  </si>
  <si>
    <t>AccCO2_soda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</si>
  <si>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</si>
  <si>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</si>
  <si>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</si>
  <si>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</si>
  <si>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</si>
  <si>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</si>
  <si>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</si>
  <si>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</si>
  <si>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</si>
  <si>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</si>
  <si>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</si>
  <si>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</si>
  <si>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</si>
  <si>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</si>
  <si>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</si>
  <si>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</si>
  <si>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</si>
  <si>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</si>
  <si>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</si>
  <si>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</si>
  <si>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</si>
  <si>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</si>
  <si>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</si>
  <si>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</si>
  <si>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</si>
  <si>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</si>
  <si>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</si>
  <si>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</si>
  <si>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</si>
  <si>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</si>
  <si>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</si>
  <si>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</si>
  <si>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</si>
  <si>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</si>
  <si>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</si>
  <si>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</si>
  <si>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</si>
  <si>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</si>
  <si>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</si>
  <si>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</si>
  <si>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</si>
  <si>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</si>
  <si>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</si>
  <si>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</si>
  <si>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</si>
  <si>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</si>
  <si>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</si>
  <si>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</si>
  <si>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</si>
  <si>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</si>
  <si>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</si>
  <si>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</si>
  <si>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</si>
  <si>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</si>
  <si>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</si>
  <si>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</si>
  <si>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</si>
  <si>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</si>
  <si>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</si>
  <si>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</si>
  <si>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</si>
  <si>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</si>
  <si>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</si>
  <si>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</si>
  <si>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</si>
  <si>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</si>
  <si>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</si>
  <si>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</si>
  <si>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</si>
  <si>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</si>
  <si>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</si>
  <si>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</si>
  <si>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mmol mol⁻¹</t>
  </si>
  <si>
    <t>rpm</t>
  </si>
  <si>
    <t>secs</t>
  </si>
  <si>
    <t>µmol/mol</t>
  </si>
  <si>
    <t>mmol/mol</t>
  </si>
  <si>
    <t>µmol m⁻² s⁻¹ min⁻¹</t>
  </si>
  <si>
    <t>µmol mol⁻¹ min⁻¹</t>
  </si>
  <si>
    <t>V</t>
  </si>
  <si>
    <t>mV</t>
  </si>
  <si>
    <t>mg</t>
  </si>
  <si>
    <t>hrs</t>
  </si>
  <si>
    <t>min</t>
  </si>
  <si>
    <t>20230717 13:25:15</t>
  </si>
  <si>
    <t>13:25:15</t>
  </si>
  <si>
    <t>none</t>
  </si>
  <si>
    <t>20230717</t>
  </si>
  <si>
    <t>kse</t>
  </si>
  <si>
    <t xml:space="preserve">DROC </t>
  </si>
  <si>
    <t>BNL21837</t>
  </si>
  <si>
    <t>13:23:37</t>
  </si>
  <si>
    <t>2/2</t>
  </si>
  <si>
    <t>00000000</t>
  </si>
  <si>
    <t>iiiiiiii</t>
  </si>
  <si>
    <t>off</t>
  </si>
  <si>
    <t>20230717 13:26:16</t>
  </si>
  <si>
    <t>13:26:16</t>
  </si>
  <si>
    <t>20230717 13:27:18</t>
  </si>
  <si>
    <t>13:27:18</t>
  </si>
  <si>
    <t>20230717 13:28:19</t>
  </si>
  <si>
    <t>13:28:19</t>
  </si>
  <si>
    <t>20230717 13:29:20</t>
  </si>
  <si>
    <t>13:29:20</t>
  </si>
  <si>
    <t>20230717 13:30:21</t>
  </si>
  <si>
    <t>13:30:21</t>
  </si>
  <si>
    <t>20230717 13:31:22</t>
  </si>
  <si>
    <t>13:31:22</t>
  </si>
  <si>
    <t>20230717 13:32:23</t>
  </si>
  <si>
    <t>13:32:23</t>
  </si>
  <si>
    <t>20230717 13:33:24</t>
  </si>
  <si>
    <t>13:33:24</t>
  </si>
  <si>
    <t>20230717 13:34:25</t>
  </si>
  <si>
    <t>13:34:25</t>
  </si>
  <si>
    <t>20230717 13:35:26</t>
  </si>
  <si>
    <t>13:35:26</t>
  </si>
  <si>
    <t>20230717 13:36:27</t>
  </si>
  <si>
    <t>13:36:27</t>
  </si>
  <si>
    <t>20230717 13:37:28</t>
  </si>
  <si>
    <t>13:37:28</t>
  </si>
  <si>
    <t>20230717 13:38:29</t>
  </si>
  <si>
    <t>13:38:29</t>
  </si>
  <si>
    <t>20230717 13:39:30</t>
  </si>
  <si>
    <t>13:39:30</t>
  </si>
  <si>
    <t>20230717 13:40:31</t>
  </si>
  <si>
    <t>13:40:31</t>
  </si>
  <si>
    <t>20230717 13:41:32</t>
  </si>
  <si>
    <t>13:41:32</t>
  </si>
  <si>
    <t>20230717 13:42:33</t>
  </si>
  <si>
    <t>13:42:33</t>
  </si>
  <si>
    <t>20230717 13:43:34</t>
  </si>
  <si>
    <t>13:43:34</t>
  </si>
  <si>
    <t>20230717 13:44:42</t>
  </si>
  <si>
    <t>13:44:42</t>
  </si>
  <si>
    <t>Mikaela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</si>
</sst>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H38"/>
  <sheetViews>
    <sheetView tabSelected="1" workbookViewId="0">
      <selection activeCell="B7" sqref="B7"/>
    </sheetView>
  </sheetViews>
  <sheetFormatPr baseColWidth="10" defaultColWidth="8.83203125" defaultRowHeight="15" x14ac:dyDescent="0.2"/>
  <sheetData>
    <row r="2" spans="1:216" x14ac:dyDescent="0.2">
      <c r="A2" t="s">
        <v>33</v>
      </c>
      <c r="B2" t="s">
        <v>34</v>
      </c>
      <c r="C2" t="s">
        <v>36</v>
      </c>
    </row>
    <row r="3" spans="1:216" x14ac:dyDescent="0.2">
      <c r="B3" t="s">
        <v>35</v>
      </c>
      <c r="C3">
        <v>21</v>
      </c>
    </row>
    <row r="4" spans="1:216" x14ac:dyDescent="0.2">
      <c r="A4" t="s">
        <v>37</v>
      </c>
      <c r="B4" t="s">
        <v>38</v>
      </c>
      <c r="C4" t="s">
        <v>39</v>
      </c>
      <c r="D4" t="s">
        <v>41</v>
      </c>
      <c r="E4" t="s">
        <v>42</v>
      </c>
      <c r="F4" t="s">
        <v>43</v>
      </c>
      <c r="G4" t="s">
        <v>44</v>
      </c>
      <c r="H4" t="s">
        <v>45</v>
      </c>
      <c r="I4" t="s">
        <v>46</v>
      </c>
      <c r="J4" t="s">
        <v>47</v>
      </c>
      <c r="K4" t="s">
        <v>48</v>
      </c>
    </row>
    <row r="5" spans="1:216" x14ac:dyDescent="0.2">
      <c r="B5" t="s">
        <v>19</v>
      </c>
      <c r="C5" t="s">
        <v>40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216" x14ac:dyDescent="0.2">
      <c r="A6" t="s">
        <v>49</v>
      </c>
      <c r="B6" t="s">
        <v>50</v>
      </c>
      <c r="C6" t="s">
        <v>51</v>
      </c>
      <c r="D6" t="s">
        <v>52</v>
      </c>
      <c r="E6" t="s">
        <v>54</v>
      </c>
    </row>
    <row r="7" spans="1:216" x14ac:dyDescent="0.2">
      <c r="B7">
        <v>2.7930000000000001</v>
      </c>
      <c r="C7">
        <v>0.5</v>
      </c>
      <c r="D7" t="s">
        <v>53</v>
      </c>
      <c r="E7">
        <v>2</v>
      </c>
    </row>
    <row r="8" spans="1:216" x14ac:dyDescent="0.2">
      <c r="A8" t="s">
        <v>55</v>
      </c>
      <c r="B8" t="s">
        <v>56</v>
      </c>
      <c r="C8" t="s">
        <v>57</v>
      </c>
      <c r="D8" t="s">
        <v>58</v>
      </c>
      <c r="E8" t="s">
        <v>59</v>
      </c>
    </row>
    <row r="9" spans="1:216" x14ac:dyDescent="0.2">
      <c r="B9">
        <v>0</v>
      </c>
      <c r="C9">
        <v>1</v>
      </c>
      <c r="D9">
        <v>0</v>
      </c>
      <c r="E9">
        <v>0</v>
      </c>
    </row>
    <row r="10" spans="1:216" x14ac:dyDescent="0.2">
      <c r="A10" t="s">
        <v>60</v>
      </c>
      <c r="B10" t="s">
        <v>61</v>
      </c>
      <c r="C10" t="s">
        <v>63</v>
      </c>
      <c r="D10" t="s">
        <v>65</v>
      </c>
      <c r="E10" t="s">
        <v>66</v>
      </c>
      <c r="F10" t="s">
        <v>67</v>
      </c>
      <c r="G10" t="s">
        <v>68</v>
      </c>
      <c r="H10" t="s">
        <v>69</v>
      </c>
      <c r="I10" t="s">
        <v>70</v>
      </c>
      <c r="J10" t="s">
        <v>71</v>
      </c>
      <c r="K10" t="s">
        <v>72</v>
      </c>
      <c r="L10" t="s">
        <v>73</v>
      </c>
      <c r="M10" t="s">
        <v>74</v>
      </c>
      <c r="N10" t="s">
        <v>75</v>
      </c>
      <c r="O10" t="s">
        <v>76</v>
      </c>
      <c r="P10" t="s">
        <v>77</v>
      </c>
      <c r="Q10" t="s">
        <v>78</v>
      </c>
    </row>
    <row r="11" spans="1:216" x14ac:dyDescent="0.2">
      <c r="B11" t="s">
        <v>62</v>
      </c>
      <c r="C11" t="s">
        <v>64</v>
      </c>
      <c r="D11">
        <v>0.8</v>
      </c>
      <c r="E11">
        <v>0.84</v>
      </c>
      <c r="F11">
        <v>0.7</v>
      </c>
      <c r="G11">
        <v>0.87</v>
      </c>
      <c r="H11">
        <v>0.75</v>
      </c>
      <c r="I11">
        <v>0.84</v>
      </c>
      <c r="J11">
        <v>0.87</v>
      </c>
      <c r="K11">
        <v>0.19109999999999999</v>
      </c>
      <c r="L11">
        <v>0.1512</v>
      </c>
      <c r="M11">
        <v>0.161</v>
      </c>
      <c r="N11">
        <v>0.22620000000000001</v>
      </c>
      <c r="O11">
        <v>0.1575</v>
      </c>
      <c r="P11">
        <v>0.15959999999999999</v>
      </c>
      <c r="Q11">
        <v>0.2175</v>
      </c>
    </row>
    <row r="12" spans="1:216" x14ac:dyDescent="0.2">
      <c r="A12" t="s">
        <v>79</v>
      </c>
      <c r="B12" t="s">
        <v>80</v>
      </c>
      <c r="C12" t="s">
        <v>81</v>
      </c>
      <c r="D12" t="s">
        <v>82</v>
      </c>
      <c r="E12" t="s">
        <v>83</v>
      </c>
      <c r="F12" t="s">
        <v>84</v>
      </c>
    </row>
    <row r="13" spans="1:216" x14ac:dyDescent="0.2">
      <c r="B13">
        <v>0</v>
      </c>
      <c r="C13">
        <v>0</v>
      </c>
      <c r="D13">
        <v>0</v>
      </c>
      <c r="E13">
        <v>0</v>
      </c>
      <c r="F13">
        <v>1</v>
      </c>
    </row>
    <row r="14" spans="1:216" x14ac:dyDescent="0.2">
      <c r="A14" t="s">
        <v>85</v>
      </c>
      <c r="B14" t="s">
        <v>86</v>
      </c>
      <c r="C14" t="s">
        <v>87</v>
      </c>
      <c r="D14" t="s">
        <v>88</v>
      </c>
      <c r="E14" t="s">
        <v>89</v>
      </c>
      <c r="F14" t="s">
        <v>90</v>
      </c>
      <c r="G14" t="s">
        <v>92</v>
      </c>
      <c r="H14" t="s">
        <v>94</v>
      </c>
    </row>
    <row r="15" spans="1:216" x14ac:dyDescent="0.2">
      <c r="B15">
        <v>-6276</v>
      </c>
      <c r="C15">
        <v>6.6</v>
      </c>
      <c r="D15">
        <v>1.7090000000000001E-5</v>
      </c>
      <c r="E15">
        <v>3.11</v>
      </c>
      <c r="F15" t="s">
        <v>91</v>
      </c>
      <c r="G15" t="s">
        <v>93</v>
      </c>
      <c r="H15">
        <v>0</v>
      </c>
    </row>
    <row r="16" spans="1:216" x14ac:dyDescent="0.2">
      <c r="A16" t="s">
        <v>95</v>
      </c>
      <c r="B16" t="s">
        <v>95</v>
      </c>
      <c r="C16" t="s">
        <v>95</v>
      </c>
      <c r="D16" t="s">
        <v>95</v>
      </c>
      <c r="E16" t="s">
        <v>95</v>
      </c>
      <c r="F16" t="s">
        <v>95</v>
      </c>
      <c r="G16" t="s">
        <v>96</v>
      </c>
      <c r="H16" t="s">
        <v>96</v>
      </c>
      <c r="I16" t="s">
        <v>96</v>
      </c>
      <c r="J16" t="s">
        <v>96</v>
      </c>
      <c r="K16" t="s">
        <v>96</v>
      </c>
      <c r="L16" t="s">
        <v>97</v>
      </c>
      <c r="M16" t="s">
        <v>97</v>
      </c>
      <c r="N16" t="s">
        <v>97</v>
      </c>
      <c r="O16" t="s">
        <v>97</v>
      </c>
      <c r="P16" t="s">
        <v>97</v>
      </c>
      <c r="Q16" t="s">
        <v>97</v>
      </c>
      <c r="R16" t="s">
        <v>97</v>
      </c>
      <c r="S16" t="s">
        <v>97</v>
      </c>
      <c r="T16" t="s">
        <v>97</v>
      </c>
      <c r="U16" t="s">
        <v>97</v>
      </c>
      <c r="V16" t="s">
        <v>97</v>
      </c>
      <c r="W16" t="s">
        <v>97</v>
      </c>
      <c r="X16" t="s">
        <v>97</v>
      </c>
      <c r="Y16" t="s">
        <v>97</v>
      </c>
      <c r="Z16" t="s">
        <v>97</v>
      </c>
      <c r="AA16" t="s">
        <v>97</v>
      </c>
      <c r="AB16" t="s">
        <v>97</v>
      </c>
      <c r="AC16" t="s">
        <v>97</v>
      </c>
      <c r="AD16" t="s">
        <v>97</v>
      </c>
      <c r="AE16" t="s">
        <v>97</v>
      </c>
      <c r="AF16" t="s">
        <v>97</v>
      </c>
      <c r="AG16" t="s">
        <v>97</v>
      </c>
      <c r="AH16" t="s">
        <v>97</v>
      </c>
      <c r="AI16" t="s">
        <v>97</v>
      </c>
      <c r="AJ16" t="s">
        <v>98</v>
      </c>
      <c r="AK16" t="s">
        <v>98</v>
      </c>
      <c r="AL16" t="s">
        <v>98</v>
      </c>
      <c r="AM16" t="s">
        <v>98</v>
      </c>
      <c r="AN16" t="s">
        <v>98</v>
      </c>
      <c r="AO16" t="s">
        <v>99</v>
      </c>
      <c r="AP16" t="s">
        <v>99</v>
      </c>
      <c r="AQ16" t="s">
        <v>99</v>
      </c>
      <c r="AR16" t="s">
        <v>99</v>
      </c>
      <c r="AS16" t="s">
        <v>100</v>
      </c>
      <c r="AT16" t="s">
        <v>100</v>
      </c>
      <c r="AU16" t="s">
        <v>100</v>
      </c>
      <c r="AV16" t="s">
        <v>100</v>
      </c>
      <c r="AW16" t="s">
        <v>100</v>
      </c>
      <c r="AX16" t="s">
        <v>100</v>
      </c>
      <c r="AY16" t="s">
        <v>100</v>
      </c>
      <c r="AZ16" t="s">
        <v>100</v>
      </c>
      <c r="BA16" t="s">
        <v>100</v>
      </c>
      <c r="BB16" t="s">
        <v>100</v>
      </c>
      <c r="BC16" t="s">
        <v>100</v>
      </c>
      <c r="BD16" t="s">
        <v>100</v>
      </c>
      <c r="BE16" t="s">
        <v>100</v>
      </c>
      <c r="BF16" t="s">
        <v>100</v>
      </c>
      <c r="BG16" t="s">
        <v>100</v>
      </c>
      <c r="BH16" t="s">
        <v>100</v>
      </c>
      <c r="BI16" t="s">
        <v>100</v>
      </c>
      <c r="BJ16" t="s">
        <v>100</v>
      </c>
      <c r="BK16" t="s">
        <v>101</v>
      </c>
      <c r="BL16" t="s">
        <v>101</v>
      </c>
      <c r="BM16" t="s">
        <v>101</v>
      </c>
      <c r="BN16" t="s">
        <v>101</v>
      </c>
      <c r="BO16" t="s">
        <v>101</v>
      </c>
      <c r="BP16" t="s">
        <v>101</v>
      </c>
      <c r="BQ16" t="s">
        <v>101</v>
      </c>
      <c r="BR16" t="s">
        <v>101</v>
      </c>
      <c r="BS16" t="s">
        <v>101</v>
      </c>
      <c r="BT16" t="s">
        <v>101</v>
      </c>
      <c r="BU16" t="s">
        <v>102</v>
      </c>
      <c r="BV16" t="s">
        <v>102</v>
      </c>
      <c r="BW16" t="s">
        <v>102</v>
      </c>
      <c r="BX16" t="s">
        <v>102</v>
      </c>
      <c r="BY16" t="s">
        <v>102</v>
      </c>
      <c r="BZ16" t="s">
        <v>102</v>
      </c>
      <c r="CA16" t="s">
        <v>102</v>
      </c>
      <c r="CB16" t="s">
        <v>102</v>
      </c>
      <c r="CC16" t="s">
        <v>102</v>
      </c>
      <c r="CD16" t="s">
        <v>102</v>
      </c>
      <c r="CE16" t="s">
        <v>102</v>
      </c>
      <c r="CF16" t="s">
        <v>102</v>
      </c>
      <c r="CG16" t="s">
        <v>102</v>
      </c>
      <c r="CH16" t="s">
        <v>102</v>
      </c>
      <c r="CI16" t="s">
        <v>102</v>
      </c>
      <c r="CJ16" t="s">
        <v>102</v>
      </c>
      <c r="CK16" t="s">
        <v>102</v>
      </c>
      <c r="CL16" t="s">
        <v>102</v>
      </c>
      <c r="CM16" t="s">
        <v>103</v>
      </c>
      <c r="CN16" t="s">
        <v>103</v>
      </c>
      <c r="CO16" t="s">
        <v>103</v>
      </c>
      <c r="CP16" t="s">
        <v>103</v>
      </c>
      <c r="CQ16" t="s">
        <v>103</v>
      </c>
      <c r="CR16" t="s">
        <v>103</v>
      </c>
      <c r="CS16" t="s">
        <v>103</v>
      </c>
      <c r="CT16" t="s">
        <v>103</v>
      </c>
      <c r="CU16" t="s">
        <v>103</v>
      </c>
      <c r="CV16" t="s">
        <v>103</v>
      </c>
      <c r="CW16" t="s">
        <v>103</v>
      </c>
      <c r="CX16" t="s">
        <v>103</v>
      </c>
      <c r="CY16" t="s">
        <v>103</v>
      </c>
      <c r="CZ16" t="s">
        <v>104</v>
      </c>
      <c r="DA16" t="s">
        <v>104</v>
      </c>
      <c r="DB16" t="s">
        <v>104</v>
      </c>
      <c r="DC16" t="s">
        <v>104</v>
      </c>
      <c r="DD16" t="s">
        <v>104</v>
      </c>
      <c r="DE16" t="s">
        <v>104</v>
      </c>
      <c r="DF16" t="s">
        <v>104</v>
      </c>
      <c r="DG16" t="s">
        <v>104</v>
      </c>
      <c r="DH16" t="s">
        <v>104</v>
      </c>
      <c r="DI16" t="s">
        <v>104</v>
      </c>
      <c r="DJ16" t="s">
        <v>104</v>
      </c>
      <c r="DK16" t="s">
        <v>104</v>
      </c>
      <c r="DL16" t="s">
        <v>104</v>
      </c>
      <c r="DM16" t="s">
        <v>104</v>
      </c>
      <c r="DN16" t="s">
        <v>104</v>
      </c>
      <c r="DO16" t="s">
        <v>105</v>
      </c>
      <c r="DP16" t="s">
        <v>105</v>
      </c>
      <c r="DQ16" t="s">
        <v>105</v>
      </c>
      <c r="DR16" t="s">
        <v>105</v>
      </c>
      <c r="DS16" t="s">
        <v>105</v>
      </c>
      <c r="DT16" t="s">
        <v>105</v>
      </c>
      <c r="DU16" t="s">
        <v>105</v>
      </c>
      <c r="DV16" t="s">
        <v>105</v>
      </c>
      <c r="DW16" t="s">
        <v>105</v>
      </c>
      <c r="DX16" t="s">
        <v>105</v>
      </c>
      <c r="DY16" t="s">
        <v>105</v>
      </c>
      <c r="DZ16" t="s">
        <v>105</v>
      </c>
      <c r="EA16" t="s">
        <v>105</v>
      </c>
      <c r="EB16" t="s">
        <v>105</v>
      </c>
      <c r="EC16" t="s">
        <v>105</v>
      </c>
      <c r="ED16" t="s">
        <v>105</v>
      </c>
      <c r="EE16" t="s">
        <v>105</v>
      </c>
      <c r="EF16" t="s">
        <v>105</v>
      </c>
      <c r="EG16" t="s">
        <v>106</v>
      </c>
      <c r="EH16" t="s">
        <v>106</v>
      </c>
      <c r="EI16" t="s">
        <v>106</v>
      </c>
      <c r="EJ16" t="s">
        <v>106</v>
      </c>
      <c r="EK16" t="s">
        <v>106</v>
      </c>
      <c r="EL16" t="s">
        <v>106</v>
      </c>
      <c r="EM16" t="s">
        <v>106</v>
      </c>
      <c r="EN16" t="s">
        <v>106</v>
      </c>
      <c r="EO16" t="s">
        <v>106</v>
      </c>
      <c r="EP16" t="s">
        <v>106</v>
      </c>
      <c r="EQ16" t="s">
        <v>106</v>
      </c>
      <c r="ER16" t="s">
        <v>106</v>
      </c>
      <c r="ES16" t="s">
        <v>106</v>
      </c>
      <c r="ET16" t="s">
        <v>106</v>
      </c>
      <c r="EU16" t="s">
        <v>106</v>
      </c>
      <c r="EV16" t="s">
        <v>106</v>
      </c>
      <c r="EW16" t="s">
        <v>106</v>
      </c>
      <c r="EX16" t="s">
        <v>106</v>
      </c>
      <c r="EY16" t="s">
        <v>106</v>
      </c>
      <c r="EZ16" t="s">
        <v>107</v>
      </c>
      <c r="FA16" t="s">
        <v>107</v>
      </c>
      <c r="FB16" t="s">
        <v>107</v>
      </c>
      <c r="FC16" t="s">
        <v>107</v>
      </c>
      <c r="FD16" t="s">
        <v>107</v>
      </c>
      <c r="FE16" t="s">
        <v>107</v>
      </c>
      <c r="FF16" t="s">
        <v>107</v>
      </c>
      <c r="FG16" t="s">
        <v>107</v>
      </c>
      <c r="FH16" t="s">
        <v>107</v>
      </c>
      <c r="FI16" t="s">
        <v>107</v>
      </c>
      <c r="FJ16" t="s">
        <v>107</v>
      </c>
      <c r="FK16" t="s">
        <v>107</v>
      </c>
      <c r="FL16" t="s">
        <v>107</v>
      </c>
      <c r="FM16" t="s">
        <v>107</v>
      </c>
      <c r="FN16" t="s">
        <v>107</v>
      </c>
      <c r="FO16" t="s">
        <v>107</v>
      </c>
      <c r="FP16" t="s">
        <v>107</v>
      </c>
      <c r="FQ16" t="s">
        <v>107</v>
      </c>
      <c r="FR16" t="s">
        <v>107</v>
      </c>
      <c r="FS16" t="s">
        <v>108</v>
      </c>
      <c r="FT16" t="s">
        <v>108</v>
      </c>
      <c r="FU16" t="s">
        <v>108</v>
      </c>
      <c r="FV16" t="s">
        <v>108</v>
      </c>
      <c r="FW16" t="s">
        <v>108</v>
      </c>
      <c r="FX16" t="s">
        <v>108</v>
      </c>
      <c r="FY16" t="s">
        <v>108</v>
      </c>
      <c r="FZ16" t="s">
        <v>108</v>
      </c>
      <c r="GA16" t="s">
        <v>108</v>
      </c>
      <c r="GB16" t="s">
        <v>108</v>
      </c>
      <c r="GC16" t="s">
        <v>108</v>
      </c>
      <c r="GD16" t="s">
        <v>108</v>
      </c>
      <c r="GE16" t="s">
        <v>108</v>
      </c>
      <c r="GF16" t="s">
        <v>108</v>
      </c>
      <c r="GG16" t="s">
        <v>108</v>
      </c>
      <c r="GH16" t="s">
        <v>108</v>
      </c>
      <c r="GI16" t="s">
        <v>108</v>
      </c>
      <c r="GJ16" t="s">
        <v>108</v>
      </c>
      <c r="GK16" t="s">
        <v>109</v>
      </c>
      <c r="GL16" t="s">
        <v>109</v>
      </c>
      <c r="GM16" t="s">
        <v>109</v>
      </c>
      <c r="GN16" t="s">
        <v>109</v>
      </c>
      <c r="GO16" t="s">
        <v>109</v>
      </c>
      <c r="GP16" t="s">
        <v>109</v>
      </c>
      <c r="GQ16" t="s">
        <v>109</v>
      </c>
      <c r="GR16" t="s">
        <v>109</v>
      </c>
      <c r="GS16" t="s">
        <v>110</v>
      </c>
      <c r="GT16" t="s">
        <v>110</v>
      </c>
      <c r="GU16" t="s">
        <v>110</v>
      </c>
      <c r="GV16" t="s">
        <v>110</v>
      </c>
      <c r="GW16" t="s">
        <v>110</v>
      </c>
      <c r="GX16" t="s">
        <v>110</v>
      </c>
      <c r="GY16" t="s">
        <v>110</v>
      </c>
      <c r="GZ16" t="s">
        <v>110</v>
      </c>
      <c r="HA16" t="s">
        <v>110</v>
      </c>
      <c r="HB16" t="s">
        <v>110</v>
      </c>
      <c r="HC16" t="s">
        <v>110</v>
      </c>
      <c r="HD16" t="s">
        <v>110</v>
      </c>
      <c r="HE16" t="s">
        <v>110</v>
      </c>
      <c r="HF16" t="s">
        <v>110</v>
      </c>
      <c r="HG16" t="s">
        <v>110</v>
      </c>
      <c r="HH16" t="s">
        <v>110</v>
      </c>
    </row>
    <row r="17" spans="1:216" x14ac:dyDescent="0.2">
      <c r="A17" t="s">
        <v>111</v>
      </c>
      <c r="B17" t="s">
        <v>112</v>
      </c>
      <c r="C17" t="s">
        <v>113</v>
      </c>
      <c r="D17" t="s">
        <v>114</v>
      </c>
      <c r="E17" t="s">
        <v>115</v>
      </c>
      <c r="F17" t="s">
        <v>116</v>
      </c>
      <c r="G17" t="s">
        <v>117</v>
      </c>
      <c r="H17" t="s">
        <v>118</v>
      </c>
      <c r="I17" t="s">
        <v>119</v>
      </c>
      <c r="J17" t="s">
        <v>120</v>
      </c>
      <c r="K17" t="s">
        <v>121</v>
      </c>
      <c r="L17" t="s">
        <v>122</v>
      </c>
      <c r="M17" t="s">
        <v>123</v>
      </c>
      <c r="N17" t="s">
        <v>124</v>
      </c>
      <c r="O17" t="s">
        <v>125</v>
      </c>
      <c r="P17" t="s">
        <v>126</v>
      </c>
      <c r="Q17" t="s">
        <v>127</v>
      </c>
      <c r="R17" t="s">
        <v>128</v>
      </c>
      <c r="S17" t="s">
        <v>129</v>
      </c>
      <c r="T17" t="s">
        <v>130</v>
      </c>
      <c r="U17" t="s">
        <v>131</v>
      </c>
      <c r="V17" t="s">
        <v>132</v>
      </c>
      <c r="W17" t="s">
        <v>133</v>
      </c>
      <c r="X17" t="s">
        <v>134</v>
      </c>
      <c r="Y17" t="s">
        <v>135</v>
      </c>
      <c r="Z17" t="s">
        <v>136</v>
      </c>
      <c r="AA17" t="s">
        <v>137</v>
      </c>
      <c r="AB17" t="s">
        <v>138</v>
      </c>
      <c r="AC17" t="s">
        <v>139</v>
      </c>
      <c r="AD17" t="s">
        <v>140</v>
      </c>
      <c r="AE17" t="s">
        <v>141</v>
      </c>
      <c r="AF17" t="s">
        <v>142</v>
      </c>
      <c r="AG17" t="s">
        <v>143</v>
      </c>
      <c r="AH17" t="s">
        <v>144</v>
      </c>
      <c r="AI17" t="s">
        <v>145</v>
      </c>
      <c r="AJ17" t="s">
        <v>98</v>
      </c>
      <c r="AK17" t="s">
        <v>146</v>
      </c>
      <c r="AL17" t="s">
        <v>147</v>
      </c>
      <c r="AM17" t="s">
        <v>148</v>
      </c>
      <c r="AN17" t="s">
        <v>149</v>
      </c>
      <c r="AO17" t="s">
        <v>150</v>
      </c>
      <c r="AP17" t="s">
        <v>151</v>
      </c>
      <c r="AQ17" t="s">
        <v>152</v>
      </c>
      <c r="AR17" t="s">
        <v>153</v>
      </c>
      <c r="AS17" t="s">
        <v>122</v>
      </c>
      <c r="AT17" t="s">
        <v>154</v>
      </c>
      <c r="AU17" t="s">
        <v>155</v>
      </c>
      <c r="AV17" t="s">
        <v>156</v>
      </c>
      <c r="AW17" t="s">
        <v>157</v>
      </c>
      <c r="AX17" t="s">
        <v>158</v>
      </c>
      <c r="AY17" t="s">
        <v>159</v>
      </c>
      <c r="AZ17" t="s">
        <v>160</v>
      </c>
      <c r="BA17" t="s">
        <v>161</v>
      </c>
      <c r="BB17" t="s">
        <v>162</v>
      </c>
      <c r="BC17" t="s">
        <v>163</v>
      </c>
      <c r="BD17" t="s">
        <v>164</v>
      </c>
      <c r="BE17" t="s">
        <v>165</v>
      </c>
      <c r="BF17" t="s">
        <v>166</v>
      </c>
      <c r="BG17" t="s">
        <v>167</v>
      </c>
      <c r="BH17" t="s">
        <v>168</v>
      </c>
      <c r="BI17" t="s">
        <v>169</v>
      </c>
      <c r="BJ17" t="s">
        <v>170</v>
      </c>
      <c r="BK17" t="s">
        <v>171</v>
      </c>
      <c r="BL17" t="s">
        <v>172</v>
      </c>
      <c r="BM17" t="s">
        <v>173</v>
      </c>
      <c r="BN17" t="s">
        <v>174</v>
      </c>
      <c r="BO17" t="s">
        <v>175</v>
      </c>
      <c r="BP17" t="s">
        <v>176</v>
      </c>
      <c r="BQ17" t="s">
        <v>177</v>
      </c>
      <c r="BR17" t="s">
        <v>178</v>
      </c>
      <c r="BS17" t="s">
        <v>179</v>
      </c>
      <c r="BT17" t="s">
        <v>180</v>
      </c>
      <c r="BU17" t="s">
        <v>181</v>
      </c>
      <c r="BV17" t="s">
        <v>182</v>
      </c>
      <c r="BW17" t="s">
        <v>183</v>
      </c>
      <c r="BX17" t="s">
        <v>184</v>
      </c>
      <c r="BY17" t="s">
        <v>185</v>
      </c>
      <c r="BZ17" t="s">
        <v>186</v>
      </c>
      <c r="CA17" t="s">
        <v>187</v>
      </c>
      <c r="CB17" t="s">
        <v>188</v>
      </c>
      <c r="CC17" t="s">
        <v>189</v>
      </c>
      <c r="CD17" t="s">
        <v>190</v>
      </c>
      <c r="CE17" t="s">
        <v>191</v>
      </c>
      <c r="CF17" t="s">
        <v>192</v>
      </c>
      <c r="CG17" t="s">
        <v>193</v>
      </c>
      <c r="CH17" t="s">
        <v>194</v>
      </c>
      <c r="CI17" t="s">
        <v>195</v>
      </c>
      <c r="CJ17" t="s">
        <v>196</v>
      </c>
      <c r="CK17" t="s">
        <v>197</v>
      </c>
      <c r="CL17" t="s">
        <v>198</v>
      </c>
      <c r="CM17" t="s">
        <v>112</v>
      </c>
      <c r="CN17" t="s">
        <v>115</v>
      </c>
      <c r="CO17" t="s">
        <v>199</v>
      </c>
      <c r="CP17" t="s">
        <v>200</v>
      </c>
      <c r="CQ17" t="s">
        <v>201</v>
      </c>
      <c r="CR17" t="s">
        <v>202</v>
      </c>
      <c r="CS17" t="s">
        <v>203</v>
      </c>
      <c r="CT17" t="s">
        <v>204</v>
      </c>
      <c r="CU17" t="s">
        <v>205</v>
      </c>
      <c r="CV17" t="s">
        <v>206</v>
      </c>
      <c r="CW17" t="s">
        <v>207</v>
      </c>
      <c r="CX17" t="s">
        <v>208</v>
      </c>
      <c r="CY17" t="s">
        <v>209</v>
      </c>
      <c r="CZ17" t="s">
        <v>210</v>
      </c>
      <c r="DA17" t="s">
        <v>211</v>
      </c>
      <c r="DB17" t="s">
        <v>212</v>
      </c>
      <c r="DC17" t="s">
        <v>213</v>
      </c>
      <c r="DD17" t="s">
        <v>214</v>
      </c>
      <c r="DE17" t="s">
        <v>215</v>
      </c>
      <c r="DF17" t="s">
        <v>216</v>
      </c>
      <c r="DG17" t="s">
        <v>217</v>
      </c>
      <c r="DH17" t="s">
        <v>218</v>
      </c>
      <c r="DI17" t="s">
        <v>219</v>
      </c>
      <c r="DJ17" t="s">
        <v>220</v>
      </c>
      <c r="DK17" t="s">
        <v>221</v>
      </c>
      <c r="DL17" t="s">
        <v>222</v>
      </c>
      <c r="DM17" t="s">
        <v>223</v>
      </c>
      <c r="DN17" t="s">
        <v>224</v>
      </c>
      <c r="DO17" t="s">
        <v>225</v>
      </c>
      <c r="DP17" t="s">
        <v>226</v>
      </c>
      <c r="DQ17" t="s">
        <v>227</v>
      </c>
      <c r="DR17" t="s">
        <v>228</v>
      </c>
      <c r="DS17" t="s">
        <v>229</v>
      </c>
      <c r="DT17" t="s">
        <v>230</v>
      </c>
      <c r="DU17" t="s">
        <v>231</v>
      </c>
      <c r="DV17" t="s">
        <v>232</v>
      </c>
      <c r="DW17" t="s">
        <v>233</v>
      </c>
      <c r="DX17" t="s">
        <v>234</v>
      </c>
      <c r="DY17" t="s">
        <v>235</v>
      </c>
      <c r="DZ17" t="s">
        <v>236</v>
      </c>
      <c r="EA17" t="s">
        <v>237</v>
      </c>
      <c r="EB17" t="s">
        <v>238</v>
      </c>
      <c r="EC17" t="s">
        <v>239</v>
      </c>
      <c r="ED17" t="s">
        <v>240</v>
      </c>
      <c r="EE17" t="s">
        <v>241</v>
      </c>
      <c r="EF17" t="s">
        <v>242</v>
      </c>
      <c r="EG17" t="s">
        <v>243</v>
      </c>
      <c r="EH17" t="s">
        <v>244</v>
      </c>
      <c r="EI17" t="s">
        <v>245</v>
      </c>
      <c r="EJ17" t="s">
        <v>246</v>
      </c>
      <c r="EK17" t="s">
        <v>247</v>
      </c>
      <c r="EL17" t="s">
        <v>248</v>
      </c>
      <c r="EM17" t="s">
        <v>249</v>
      </c>
      <c r="EN17" t="s">
        <v>250</v>
      </c>
      <c r="EO17" t="s">
        <v>251</v>
      </c>
      <c r="EP17" t="s">
        <v>252</v>
      </c>
      <c r="EQ17" t="s">
        <v>253</v>
      </c>
      <c r="ER17" t="s">
        <v>254</v>
      </c>
      <c r="ES17" t="s">
        <v>255</v>
      </c>
      <c r="ET17" t="s">
        <v>256</v>
      </c>
      <c r="EU17" t="s">
        <v>257</v>
      </c>
      <c r="EV17" t="s">
        <v>258</v>
      </c>
      <c r="EW17" t="s">
        <v>259</v>
      </c>
      <c r="EX17" t="s">
        <v>260</v>
      </c>
      <c r="EY17" t="s">
        <v>261</v>
      </c>
      <c r="EZ17" t="s">
        <v>262</v>
      </c>
      <c r="FA17" t="s">
        <v>263</v>
      </c>
      <c r="FB17" t="s">
        <v>264</v>
      </c>
      <c r="FC17" t="s">
        <v>265</v>
      </c>
      <c r="FD17" t="s">
        <v>266</v>
      </c>
      <c r="FE17" t="s">
        <v>267</v>
      </c>
      <c r="FF17" t="s">
        <v>268</v>
      </c>
      <c r="FG17" t="s">
        <v>269</v>
      </c>
      <c r="FH17" t="s">
        <v>270</v>
      </c>
      <c r="FI17" t="s">
        <v>271</v>
      </c>
      <c r="FJ17" t="s">
        <v>272</v>
      </c>
      <c r="FK17" t="s">
        <v>273</v>
      </c>
      <c r="FL17" t="s">
        <v>274</v>
      </c>
      <c r="FM17" t="s">
        <v>275</v>
      </c>
      <c r="FN17" t="s">
        <v>276</v>
      </c>
      <c r="FO17" t="s">
        <v>277</v>
      </c>
      <c r="FP17" t="s">
        <v>278</v>
      </c>
      <c r="FQ17" t="s">
        <v>279</v>
      </c>
      <c r="FR17" t="s">
        <v>280</v>
      </c>
      <c r="FS17" t="s">
        <v>281</v>
      </c>
      <c r="FT17" t="s">
        <v>282</v>
      </c>
      <c r="FU17" t="s">
        <v>283</v>
      </c>
      <c r="FV17" t="s">
        <v>284</v>
      </c>
      <c r="FW17" t="s">
        <v>285</v>
      </c>
      <c r="FX17" t="s">
        <v>286</v>
      </c>
      <c r="FY17" t="s">
        <v>287</v>
      </c>
      <c r="FZ17" t="s">
        <v>288</v>
      </c>
      <c r="GA17" t="s">
        <v>289</v>
      </c>
      <c r="GB17" t="s">
        <v>290</v>
      </c>
      <c r="GC17" t="s">
        <v>291</v>
      </c>
      <c r="GD17" t="s">
        <v>292</v>
      </c>
      <c r="GE17" t="s">
        <v>293</v>
      </c>
      <c r="GF17" t="s">
        <v>294</v>
      </c>
      <c r="GG17" t="s">
        <v>295</v>
      </c>
      <c r="GH17" t="s">
        <v>296</v>
      </c>
      <c r="GI17" t="s">
        <v>297</v>
      </c>
      <c r="GJ17" t="s">
        <v>298</v>
      </c>
      <c r="GK17" t="s">
        <v>299</v>
      </c>
      <c r="GL17" t="s">
        <v>300</v>
      </c>
      <c r="GM17" t="s">
        <v>301</v>
      </c>
      <c r="GN17" t="s">
        <v>302</v>
      </c>
      <c r="GO17" t="s">
        <v>303</v>
      </c>
      <c r="GP17" t="s">
        <v>304</v>
      </c>
      <c r="GQ17" t="s">
        <v>305</v>
      </c>
      <c r="GR17" t="s">
        <v>306</v>
      </c>
      <c r="GS17" t="s">
        <v>307</v>
      </c>
      <c r="GT17" t="s">
        <v>308</v>
      </c>
      <c r="GU17" t="s">
        <v>309</v>
      </c>
      <c r="GV17" t="s">
        <v>310</v>
      </c>
      <c r="GW17" t="s">
        <v>311</v>
      </c>
      <c r="GX17" t="s">
        <v>312</v>
      </c>
      <c r="GY17" t="s">
        <v>313</v>
      </c>
      <c r="GZ17" t="s">
        <v>314</v>
      </c>
      <c r="HA17" t="s">
        <v>315</v>
      </c>
      <c r="HB17" t="s">
        <v>316</v>
      </c>
      <c r="HC17" t="s">
        <v>317</v>
      </c>
      <c r="HD17" t="s">
        <v>318</v>
      </c>
      <c r="HE17" t="s">
        <v>319</v>
      </c>
      <c r="HF17" t="s">
        <v>320</v>
      </c>
      <c r="HG17" t="s">
        <v>321</v>
      </c>
      <c r="HH17" t="s">
        <v>322</v>
      </c>
    </row>
    <row r="18" spans="1:216" x14ac:dyDescent="0.2">
      <c r="B18" t="s">
        <v>323</v>
      </c>
      <c r="C18" t="s">
        <v>323</v>
      </c>
      <c r="F18" t="s">
        <v>323</v>
      </c>
      <c r="L18" t="s">
        <v>323</v>
      </c>
      <c r="M18" t="s">
        <v>324</v>
      </c>
      <c r="N18" t="s">
        <v>325</v>
      </c>
      <c r="O18" t="s">
        <v>326</v>
      </c>
      <c r="P18" t="s">
        <v>327</v>
      </c>
      <c r="Q18" t="s">
        <v>327</v>
      </c>
      <c r="R18" t="s">
        <v>161</v>
      </c>
      <c r="S18" t="s">
        <v>161</v>
      </c>
      <c r="T18" t="s">
        <v>324</v>
      </c>
      <c r="U18" t="s">
        <v>324</v>
      </c>
      <c r="V18" t="s">
        <v>324</v>
      </c>
      <c r="W18" t="s">
        <v>324</v>
      </c>
      <c r="X18" t="s">
        <v>328</v>
      </c>
      <c r="Y18" t="s">
        <v>329</v>
      </c>
      <c r="Z18" t="s">
        <v>329</v>
      </c>
      <c r="AA18" t="s">
        <v>330</v>
      </c>
      <c r="AB18" t="s">
        <v>331</v>
      </c>
      <c r="AC18" t="s">
        <v>330</v>
      </c>
      <c r="AD18" t="s">
        <v>330</v>
      </c>
      <c r="AE18" t="s">
        <v>330</v>
      </c>
      <c r="AF18" t="s">
        <v>328</v>
      </c>
      <c r="AG18" t="s">
        <v>328</v>
      </c>
      <c r="AH18" t="s">
        <v>328</v>
      </c>
      <c r="AI18" t="s">
        <v>328</v>
      </c>
      <c r="AJ18" t="s">
        <v>332</v>
      </c>
      <c r="AK18" t="s">
        <v>331</v>
      </c>
      <c r="AM18" t="s">
        <v>331</v>
      </c>
      <c r="AN18" t="s">
        <v>332</v>
      </c>
      <c r="AO18" t="s">
        <v>326</v>
      </c>
      <c r="AP18" t="s">
        <v>326</v>
      </c>
      <c r="AR18" t="s">
        <v>333</v>
      </c>
      <c r="AS18" t="s">
        <v>323</v>
      </c>
      <c r="AT18" t="s">
        <v>327</v>
      </c>
      <c r="AU18" t="s">
        <v>327</v>
      </c>
      <c r="AV18" t="s">
        <v>334</v>
      </c>
      <c r="AW18" t="s">
        <v>334</v>
      </c>
      <c r="AX18" t="s">
        <v>327</v>
      </c>
      <c r="AY18" t="s">
        <v>334</v>
      </c>
      <c r="AZ18" t="s">
        <v>332</v>
      </c>
      <c r="BA18" t="s">
        <v>330</v>
      </c>
      <c r="BB18" t="s">
        <v>330</v>
      </c>
      <c r="BC18" t="s">
        <v>329</v>
      </c>
      <c r="BD18" t="s">
        <v>329</v>
      </c>
      <c r="BE18" t="s">
        <v>329</v>
      </c>
      <c r="BF18" t="s">
        <v>329</v>
      </c>
      <c r="BG18" t="s">
        <v>329</v>
      </c>
      <c r="BH18" t="s">
        <v>335</v>
      </c>
      <c r="BI18" t="s">
        <v>326</v>
      </c>
      <c r="BJ18" t="s">
        <v>326</v>
      </c>
      <c r="BK18" t="s">
        <v>327</v>
      </c>
      <c r="BL18" t="s">
        <v>327</v>
      </c>
      <c r="BM18" t="s">
        <v>327</v>
      </c>
      <c r="BN18" t="s">
        <v>334</v>
      </c>
      <c r="BO18" t="s">
        <v>327</v>
      </c>
      <c r="BP18" t="s">
        <v>334</v>
      </c>
      <c r="BQ18" t="s">
        <v>330</v>
      </c>
      <c r="BR18" t="s">
        <v>330</v>
      </c>
      <c r="BS18" t="s">
        <v>329</v>
      </c>
      <c r="BT18" t="s">
        <v>329</v>
      </c>
      <c r="BU18" t="s">
        <v>326</v>
      </c>
      <c r="BZ18" t="s">
        <v>326</v>
      </c>
      <c r="CC18" t="s">
        <v>329</v>
      </c>
      <c r="CD18" t="s">
        <v>329</v>
      </c>
      <c r="CE18" t="s">
        <v>329</v>
      </c>
      <c r="CF18" t="s">
        <v>329</v>
      </c>
      <c r="CG18" t="s">
        <v>329</v>
      </c>
      <c r="CH18" t="s">
        <v>326</v>
      </c>
      <c r="CI18" t="s">
        <v>326</v>
      </c>
      <c r="CJ18" t="s">
        <v>326</v>
      </c>
      <c r="CK18" t="s">
        <v>323</v>
      </c>
      <c r="CM18" t="s">
        <v>336</v>
      </c>
      <c r="CO18" t="s">
        <v>323</v>
      </c>
      <c r="CP18" t="s">
        <v>323</v>
      </c>
      <c r="CR18" t="s">
        <v>337</v>
      </c>
      <c r="CS18" t="s">
        <v>338</v>
      </c>
      <c r="CT18" t="s">
        <v>337</v>
      </c>
      <c r="CU18" t="s">
        <v>338</v>
      </c>
      <c r="CV18" t="s">
        <v>337</v>
      </c>
      <c r="CW18" t="s">
        <v>338</v>
      </c>
      <c r="CX18" t="s">
        <v>331</v>
      </c>
      <c r="CY18" t="s">
        <v>331</v>
      </c>
      <c r="CZ18" t="s">
        <v>326</v>
      </c>
      <c r="DA18" t="s">
        <v>339</v>
      </c>
      <c r="DB18" t="s">
        <v>326</v>
      </c>
      <c r="DD18" t="s">
        <v>327</v>
      </c>
      <c r="DE18" t="s">
        <v>340</v>
      </c>
      <c r="DF18" t="s">
        <v>327</v>
      </c>
      <c r="DH18" t="s">
        <v>326</v>
      </c>
      <c r="DI18" t="s">
        <v>339</v>
      </c>
      <c r="DJ18" t="s">
        <v>326</v>
      </c>
      <c r="DO18" t="s">
        <v>341</v>
      </c>
      <c r="DP18" t="s">
        <v>341</v>
      </c>
      <c r="EC18" t="s">
        <v>341</v>
      </c>
      <c r="ED18" t="s">
        <v>341</v>
      </c>
      <c r="EE18" t="s">
        <v>342</v>
      </c>
      <c r="EF18" t="s">
        <v>342</v>
      </c>
      <c r="EG18" t="s">
        <v>329</v>
      </c>
      <c r="EH18" t="s">
        <v>329</v>
      </c>
      <c r="EI18" t="s">
        <v>331</v>
      </c>
      <c r="EJ18" t="s">
        <v>329</v>
      </c>
      <c r="EK18" t="s">
        <v>334</v>
      </c>
      <c r="EL18" t="s">
        <v>331</v>
      </c>
      <c r="EM18" t="s">
        <v>331</v>
      </c>
      <c r="EO18" t="s">
        <v>341</v>
      </c>
      <c r="EP18" t="s">
        <v>341</v>
      </c>
      <c r="EQ18" t="s">
        <v>341</v>
      </c>
      <c r="ER18" t="s">
        <v>341</v>
      </c>
      <c r="ES18" t="s">
        <v>341</v>
      </c>
      <c r="ET18" t="s">
        <v>341</v>
      </c>
      <c r="EU18" t="s">
        <v>341</v>
      </c>
      <c r="EV18" t="s">
        <v>343</v>
      </c>
      <c r="EW18" t="s">
        <v>343</v>
      </c>
      <c r="EX18" t="s">
        <v>344</v>
      </c>
      <c r="EY18" t="s">
        <v>343</v>
      </c>
      <c r="EZ18" t="s">
        <v>341</v>
      </c>
      <c r="FA18" t="s">
        <v>341</v>
      </c>
      <c r="FB18" t="s">
        <v>341</v>
      </c>
      <c r="FC18" t="s">
        <v>341</v>
      </c>
      <c r="FD18" t="s">
        <v>341</v>
      </c>
      <c r="FE18" t="s">
        <v>341</v>
      </c>
      <c r="FF18" t="s">
        <v>341</v>
      </c>
      <c r="FG18" t="s">
        <v>341</v>
      </c>
      <c r="FH18" t="s">
        <v>341</v>
      </c>
      <c r="FI18" t="s">
        <v>341</v>
      </c>
      <c r="FJ18" t="s">
        <v>341</v>
      </c>
      <c r="FK18" t="s">
        <v>341</v>
      </c>
      <c r="FR18" t="s">
        <v>341</v>
      </c>
      <c r="FS18" t="s">
        <v>331</v>
      </c>
      <c r="FT18" t="s">
        <v>331</v>
      </c>
      <c r="FU18" t="s">
        <v>337</v>
      </c>
      <c r="FV18" t="s">
        <v>338</v>
      </c>
      <c r="FW18" t="s">
        <v>338</v>
      </c>
      <c r="GA18" t="s">
        <v>338</v>
      </c>
      <c r="GE18" t="s">
        <v>327</v>
      </c>
      <c r="GF18" t="s">
        <v>327</v>
      </c>
      <c r="GG18" t="s">
        <v>334</v>
      </c>
      <c r="GH18" t="s">
        <v>334</v>
      </c>
      <c r="GI18" t="s">
        <v>345</v>
      </c>
      <c r="GJ18" t="s">
        <v>345</v>
      </c>
      <c r="GK18" t="s">
        <v>341</v>
      </c>
      <c r="GL18" t="s">
        <v>341</v>
      </c>
      <c r="GM18" t="s">
        <v>341</v>
      </c>
      <c r="GN18" t="s">
        <v>341</v>
      </c>
      <c r="GO18" t="s">
        <v>341</v>
      </c>
      <c r="GP18" t="s">
        <v>341</v>
      </c>
      <c r="GQ18" t="s">
        <v>329</v>
      </c>
      <c r="GR18" t="s">
        <v>341</v>
      </c>
      <c r="GT18" t="s">
        <v>332</v>
      </c>
      <c r="GU18" t="s">
        <v>332</v>
      </c>
      <c r="GV18" t="s">
        <v>329</v>
      </c>
      <c r="GW18" t="s">
        <v>329</v>
      </c>
      <c r="GX18" t="s">
        <v>329</v>
      </c>
      <c r="GY18" t="s">
        <v>329</v>
      </c>
      <c r="GZ18" t="s">
        <v>329</v>
      </c>
      <c r="HA18" t="s">
        <v>331</v>
      </c>
      <c r="HB18" t="s">
        <v>331</v>
      </c>
      <c r="HC18" t="s">
        <v>331</v>
      </c>
      <c r="HD18" t="s">
        <v>329</v>
      </c>
      <c r="HE18" t="s">
        <v>327</v>
      </c>
      <c r="HF18" t="s">
        <v>334</v>
      </c>
      <c r="HG18" t="s">
        <v>331</v>
      </c>
      <c r="HH18" t="s">
        <v>331</v>
      </c>
    </row>
    <row r="19" spans="1:216" x14ac:dyDescent="0.2">
      <c r="A19">
        <v>1</v>
      </c>
      <c r="B19">
        <v>1689629115.0999999</v>
      </c>
      <c r="C19">
        <v>0</v>
      </c>
      <c r="D19" t="s">
        <v>346</v>
      </c>
      <c r="E19" t="s">
        <v>347</v>
      </c>
      <c r="F19" t="s">
        <v>348</v>
      </c>
      <c r="G19" t="s">
        <v>396</v>
      </c>
      <c r="H19" t="s">
        <v>349</v>
      </c>
      <c r="I19" t="s">
        <v>350</v>
      </c>
      <c r="J19" t="s">
        <v>351</v>
      </c>
      <c r="K19" t="s">
        <v>352</v>
      </c>
      <c r="L19">
        <v>1689629115.0999999</v>
      </c>
      <c r="M19">
        <f t="shared" ref="M19:M38" si="0">(N19)/1000</f>
        <v>3.1146258713013655E-3</v>
      </c>
      <c r="N19">
        <f t="shared" ref="N19:N38" si="1">1000*AZ19*AL19*(AV19-AW19)/(100*$B$7*(1000-AL19*AV19))</f>
        <v>3.1146258713013655</v>
      </c>
      <c r="O19">
        <f t="shared" ref="O19:O38" si="2">AZ19*AL19*(AU19-AT19*(1000-AL19*AW19)/(1000-AL19*AV19))/(100*$B$7)</f>
        <v>14.787509689950719</v>
      </c>
      <c r="P19">
        <f t="shared" ref="P19:P38" si="3">AT19 - IF(AL19&gt;1, O19*$B$7*100/(AN19*BH19), 0)</f>
        <v>399.99700000000001</v>
      </c>
      <c r="Q19">
        <f t="shared" ref="Q19:Q38" si="4">((W19-M19/2)*P19-O19)/(W19+M19/2)</f>
        <v>286.91454396682161</v>
      </c>
      <c r="R19">
        <f t="shared" ref="R19:R38" si="5">Q19*(BA19+BB19)/1000</f>
        <v>28.762476993364075</v>
      </c>
      <c r="S19">
        <f t="shared" ref="S19:S38" si="6">(AT19 - IF(AL19&gt;1, O19*$B$7*100/(AN19*BH19), 0))*(BA19+BB19)/1000</f>
        <v>40.098714937382404</v>
      </c>
      <c r="T19">
        <f t="shared" ref="T19:T38" si="7">2/((1/V19-1/U19)+SIGN(V19)*SQRT((1/V19-1/U19)*(1/V19-1/U19) + 4*$C$7/(($C$7+1)*($C$7+1))*(2*1/V19*1/U19-1/U19*1/U19)))</f>
        <v>0.23066774753533026</v>
      </c>
      <c r="U19">
        <f t="shared" ref="U19:U38" si="8">IF(LEFT($D$7,1)&lt;&gt;"0",IF(LEFT($D$7,1)="1",3,$E$7),$D$5+$E$5*(BH19*BA19/($K$5*1000))+$F$5*(BH19*BA19/($K$5*1000))*MAX(MIN($B$7,$J$5),$I$5)*MAX(MIN($B$7,$J$5),$I$5)+$G$5*MAX(MIN($B$7,$J$5),$I$5)*(BH19*BA19/($K$5*1000))+$H$5*(BH19*BA19/($K$5*1000))*(BH19*BA19/($K$5*1000)))</f>
        <v>3.8966124722456712</v>
      </c>
      <c r="V19">
        <f t="shared" ref="V19:V38" si="9">M19*(1000-(1000*0.61365*EXP(17.502*Z19/(240.97+Z19))/(BA19+BB19)+AV19)/2)/(1000*0.61365*EXP(17.502*Z19/(240.97+Z19))/(BA19+BB19)-AV19)</f>
        <v>0.22334149613526261</v>
      </c>
      <c r="W19">
        <f t="shared" ref="W19:W38" si="10">1/(($C$7+1)/(T19/1.6)+1/(U19/1.37)) + $C$7/(($C$7+1)/(T19/1.6) + $C$7/(U19/1.37))</f>
        <v>0.1402272861704163</v>
      </c>
      <c r="X19">
        <f t="shared" ref="X19:X38" si="11">(AO19*AR19)</f>
        <v>330.75388499999997</v>
      </c>
      <c r="Y19">
        <f t="shared" ref="Y19:Y38" si="12">(BC19+(X19+2*0.95*0.0000000567*(((BC19+$B$9)+273)^4-(BC19+273)^4)-44100*M19)/(1.84*29.3*U19+8*0.95*0.0000000567*(BC19+273)^3))</f>
        <v>28.203657639480348</v>
      </c>
      <c r="Z19">
        <f t="shared" ref="Z19:Z38" si="13">($C$9*BD19+$D$9*BE19+$E$9*Y19)</f>
        <v>26.978300000000001</v>
      </c>
      <c r="AA19">
        <f t="shared" ref="AA19:AA38" si="14">0.61365*EXP(17.502*Z19/(240.97+Z19))</f>
        <v>3.5746006093584599</v>
      </c>
      <c r="AB19">
        <f t="shared" ref="AB19:AB38" si="15">(AC19/AD19*100)</f>
        <v>60.748338240623958</v>
      </c>
      <c r="AC19">
        <f t="shared" ref="AC19:AC38" si="16">AV19*(BA19+BB19)/1000</f>
        <v>2.216974329408</v>
      </c>
      <c r="AD19">
        <f t="shared" ref="AD19:AD38" si="17">0.61365*EXP(17.502*BC19/(240.97+BC19))</f>
        <v>3.6494402869533196</v>
      </c>
      <c r="AE19">
        <f t="shared" ref="AE19:AE38" si="18">(AA19-AV19*(BA19+BB19)/1000)</f>
        <v>1.3576262799504599</v>
      </c>
      <c r="AF19">
        <f t="shared" ref="AF19:AF38" si="19">(-M19*44100)</f>
        <v>-137.35500092439023</v>
      </c>
      <c r="AG19">
        <f t="shared" ref="AG19:AG38" si="20">2*29.3*U19*0.92*(BC19-Z19)</f>
        <v>74.198197410429373</v>
      </c>
      <c r="AH19">
        <f t="shared" ref="AH19:AH38" si="21">2*0.95*0.0000000567*(((BC19+$B$9)+273)^4-(Z19+273)^4)</f>
        <v>4.1157957001348873</v>
      </c>
      <c r="AI19">
        <f t="shared" ref="AI19:AI38" si="22">X19+AH19+AF19+AG19</f>
        <v>271.71287718617396</v>
      </c>
      <c r="AJ19">
        <v>0</v>
      </c>
      <c r="AK19">
        <v>0</v>
      </c>
      <c r="AL19">
        <f t="shared" ref="AL19:AL38" si="23">IF(AJ19*$H$15&gt;=AN19,1,(AN19/(AN19-AJ19*$H$15)))</f>
        <v>1</v>
      </c>
      <c r="AM19">
        <f t="shared" ref="AM19:AM38" si="24">(AL19-1)*100</f>
        <v>0</v>
      </c>
      <c r="AN19">
        <f t="shared" ref="AN19:AN38" si="25">MAX(0,($B$15+$C$15*BH19)/(1+$D$15*BH19)*BA19/(BC19+273)*$E$15)</f>
        <v>52902.239728746485</v>
      </c>
      <c r="AO19">
        <f t="shared" ref="AO19:AO38" si="26">$B$13*BI19+$C$13*BJ19+$F$13*BU19*(1-BX19)</f>
        <v>1999.84</v>
      </c>
      <c r="AP19">
        <f t="shared" ref="AP19:AP38" si="27">AO19*AQ19</f>
        <v>1685.8652999999999</v>
      </c>
      <c r="AQ19">
        <f t="shared" ref="AQ19:AQ38" si="28">($B$13*$D$11+$C$13*$D$11+$F$13*((CH19+BZ19)/MAX(CH19+BZ19+CI19, 0.1)*$I$11+CI19/MAX(CH19+BZ19+CI19, 0.1)*$J$11))/($B$13+$C$13+$F$13)</f>
        <v>0.84300009000720055</v>
      </c>
      <c r="AR19">
        <f t="shared" ref="AR19:AR38" si="29">($B$13*$K$11+$C$13*$K$11+$F$13*((CH19+BZ19)/MAX(CH19+BZ19+CI19, 0.1)*$P$11+CI19/MAX(CH19+BZ19+CI19, 0.1)*$Q$11))/($B$13+$C$13+$F$13)</f>
        <v>0.16539017371389711</v>
      </c>
      <c r="AS19">
        <v>1689629115.0999999</v>
      </c>
      <c r="AT19">
        <v>399.99700000000001</v>
      </c>
      <c r="AU19">
        <v>408.95400000000001</v>
      </c>
      <c r="AV19">
        <v>22.114999999999998</v>
      </c>
      <c r="AW19">
        <v>20.413499999999999</v>
      </c>
      <c r="AX19">
        <v>402.78399999999999</v>
      </c>
      <c r="AY19">
        <v>22.086200000000002</v>
      </c>
      <c r="AZ19">
        <v>499.95699999999999</v>
      </c>
      <c r="BA19">
        <v>100.194</v>
      </c>
      <c r="BB19">
        <v>5.3539200000000002E-2</v>
      </c>
      <c r="BC19">
        <v>27.331499999999998</v>
      </c>
      <c r="BD19">
        <v>26.978300000000001</v>
      </c>
      <c r="BE19">
        <v>999.9</v>
      </c>
      <c r="BF19">
        <v>0</v>
      </c>
      <c r="BG19">
        <v>0</v>
      </c>
      <c r="BH19">
        <v>9996.25</v>
      </c>
      <c r="BI19">
        <v>0</v>
      </c>
      <c r="BJ19">
        <v>0.76821399999999995</v>
      </c>
      <c r="BK19">
        <v>-8.9570299999999996</v>
      </c>
      <c r="BL19">
        <v>409.04300000000001</v>
      </c>
      <c r="BM19">
        <v>417.476</v>
      </c>
      <c r="BN19">
        <v>1.70156</v>
      </c>
      <c r="BO19">
        <v>408.95400000000001</v>
      </c>
      <c r="BP19">
        <v>20.413499999999999</v>
      </c>
      <c r="BQ19">
        <v>2.2158000000000002</v>
      </c>
      <c r="BR19">
        <v>2.0453100000000002</v>
      </c>
      <c r="BS19">
        <v>19.077000000000002</v>
      </c>
      <c r="BT19">
        <v>17.799600000000002</v>
      </c>
      <c r="BU19">
        <v>1999.84</v>
      </c>
      <c r="BV19">
        <v>0.89999600000000002</v>
      </c>
      <c r="BW19">
        <v>0.100004</v>
      </c>
      <c r="BX19">
        <v>0</v>
      </c>
      <c r="BY19">
        <v>2.1530999999999998</v>
      </c>
      <c r="BZ19">
        <v>0</v>
      </c>
      <c r="CA19">
        <v>9848.2099999999991</v>
      </c>
      <c r="CB19">
        <v>15437.6</v>
      </c>
      <c r="CC19">
        <v>44.686999999999998</v>
      </c>
      <c r="CD19">
        <v>47.125</v>
      </c>
      <c r="CE19">
        <v>46.061999999999998</v>
      </c>
      <c r="CF19">
        <v>44.875</v>
      </c>
      <c r="CG19">
        <v>44.25</v>
      </c>
      <c r="CH19">
        <v>1799.85</v>
      </c>
      <c r="CI19">
        <v>199.99</v>
      </c>
      <c r="CJ19">
        <v>0</v>
      </c>
      <c r="CK19">
        <v>1689629122.4000001</v>
      </c>
      <c r="CL19">
        <v>0</v>
      </c>
      <c r="CM19">
        <v>1689629017.0999999</v>
      </c>
      <c r="CN19" t="s">
        <v>353</v>
      </c>
      <c r="CO19">
        <v>1689629017.0999999</v>
      </c>
      <c r="CP19">
        <v>1689629017.0999999</v>
      </c>
      <c r="CQ19">
        <v>22</v>
      </c>
      <c r="CR19">
        <v>0.122</v>
      </c>
      <c r="CS19">
        <v>-3.3000000000000002E-2</v>
      </c>
      <c r="CT19">
        <v>-2.7869999999999999</v>
      </c>
      <c r="CU19">
        <v>2.9000000000000001E-2</v>
      </c>
      <c r="CV19">
        <v>409</v>
      </c>
      <c r="CW19">
        <v>20</v>
      </c>
      <c r="CX19">
        <v>0.19</v>
      </c>
      <c r="CY19">
        <v>0.03</v>
      </c>
      <c r="CZ19">
        <v>13.7473537482898</v>
      </c>
      <c r="DA19">
        <v>-0.34735774494578098</v>
      </c>
      <c r="DB19">
        <v>6.6650811850572603E-2</v>
      </c>
      <c r="DC19">
        <v>1</v>
      </c>
      <c r="DD19">
        <v>408.92435</v>
      </c>
      <c r="DE19">
        <v>-0.121308270677431</v>
      </c>
      <c r="DF19">
        <v>3.3768735540441297E-2</v>
      </c>
      <c r="DG19">
        <v>-1</v>
      </c>
      <c r="DH19">
        <v>1999.9680000000001</v>
      </c>
      <c r="DI19">
        <v>-3.79831155687511E-2</v>
      </c>
      <c r="DJ19">
        <v>0.15025311976800501</v>
      </c>
      <c r="DK19">
        <v>1</v>
      </c>
      <c r="DL19">
        <v>2</v>
      </c>
      <c r="DM19">
        <v>2</v>
      </c>
      <c r="DN19" t="s">
        <v>354</v>
      </c>
      <c r="DO19">
        <v>2.99471</v>
      </c>
      <c r="DP19">
        <v>2.7841200000000002</v>
      </c>
      <c r="DQ19">
        <v>9.5061000000000007E-2</v>
      </c>
      <c r="DR19">
        <v>9.5701599999999998E-2</v>
      </c>
      <c r="DS19">
        <v>0.111679</v>
      </c>
      <c r="DT19">
        <v>0.10348400000000001</v>
      </c>
      <c r="DU19">
        <v>26011.5</v>
      </c>
      <c r="DV19">
        <v>27544.3</v>
      </c>
      <c r="DW19">
        <v>26937.5</v>
      </c>
      <c r="DX19">
        <v>28627.1</v>
      </c>
      <c r="DY19">
        <v>31535.5</v>
      </c>
      <c r="DZ19">
        <v>34220.1</v>
      </c>
      <c r="EA19">
        <v>35985.199999999997</v>
      </c>
      <c r="EB19">
        <v>38833.5</v>
      </c>
      <c r="EC19">
        <v>2.0276299999999998</v>
      </c>
      <c r="ED19">
        <v>1.6923999999999999</v>
      </c>
      <c r="EE19">
        <v>7.5858099999999998E-2</v>
      </c>
      <c r="EF19">
        <v>0</v>
      </c>
      <c r="EG19">
        <v>25.736499999999999</v>
      </c>
      <c r="EH19">
        <v>999.9</v>
      </c>
      <c r="EI19">
        <v>41.131</v>
      </c>
      <c r="EJ19">
        <v>33.234000000000002</v>
      </c>
      <c r="EK19">
        <v>21.013100000000001</v>
      </c>
      <c r="EL19">
        <v>62.655999999999999</v>
      </c>
      <c r="EM19">
        <v>28.3293</v>
      </c>
      <c r="EN19">
        <v>1</v>
      </c>
      <c r="EO19">
        <v>0.431253</v>
      </c>
      <c r="EP19">
        <v>1.42361</v>
      </c>
      <c r="EQ19">
        <v>19.887799999999999</v>
      </c>
      <c r="ER19">
        <v>5.2134</v>
      </c>
      <c r="ES19">
        <v>11.942399999999999</v>
      </c>
      <c r="ET19">
        <v>4.9539999999999997</v>
      </c>
      <c r="EU19">
        <v>3.2970000000000002</v>
      </c>
      <c r="EV19">
        <v>9999</v>
      </c>
      <c r="EW19">
        <v>107</v>
      </c>
      <c r="EX19">
        <v>51.5</v>
      </c>
      <c r="EY19">
        <v>3481.9</v>
      </c>
      <c r="EZ19">
        <v>1.8601300000000001</v>
      </c>
      <c r="FA19">
        <v>1.8593599999999999</v>
      </c>
      <c r="FB19">
        <v>1.8648</v>
      </c>
      <c r="FC19">
        <v>1.86877</v>
      </c>
      <c r="FD19">
        <v>1.86371</v>
      </c>
      <c r="FE19">
        <v>1.86371</v>
      </c>
      <c r="FF19">
        <v>1.86371</v>
      </c>
      <c r="FG19">
        <v>1.86355</v>
      </c>
      <c r="FH19">
        <v>0</v>
      </c>
      <c r="FI19">
        <v>0</v>
      </c>
      <c r="FJ19">
        <v>0</v>
      </c>
      <c r="FK19">
        <v>0</v>
      </c>
      <c r="FL19" t="s">
        <v>355</v>
      </c>
      <c r="FM19" t="s">
        <v>356</v>
      </c>
      <c r="FN19" t="s">
        <v>357</v>
      </c>
      <c r="FO19" t="s">
        <v>357</v>
      </c>
      <c r="FP19" t="s">
        <v>357</v>
      </c>
      <c r="FQ19" t="s">
        <v>357</v>
      </c>
      <c r="FR19">
        <v>0</v>
      </c>
      <c r="FS19">
        <v>100</v>
      </c>
      <c r="FT19">
        <v>100</v>
      </c>
      <c r="FU19">
        <v>-2.7869999999999999</v>
      </c>
      <c r="FV19">
        <v>2.8799999999999999E-2</v>
      </c>
      <c r="FW19">
        <v>-2.7869000000000601</v>
      </c>
      <c r="FX19">
        <v>0</v>
      </c>
      <c r="FY19">
        <v>0</v>
      </c>
      <c r="FZ19">
        <v>0</v>
      </c>
      <c r="GA19">
        <v>2.87999999999933E-2</v>
      </c>
      <c r="GB19">
        <v>0</v>
      </c>
      <c r="GC19">
        <v>0</v>
      </c>
      <c r="GD19">
        <v>0</v>
      </c>
      <c r="GE19">
        <v>-1</v>
      </c>
      <c r="GF19">
        <v>-1</v>
      </c>
      <c r="GG19">
        <v>-1</v>
      </c>
      <c r="GH19">
        <v>-1</v>
      </c>
      <c r="GI19">
        <v>1.6</v>
      </c>
      <c r="GJ19">
        <v>1.6</v>
      </c>
      <c r="GK19">
        <v>1.0656699999999999</v>
      </c>
      <c r="GL19">
        <v>2.6025399999999999</v>
      </c>
      <c r="GM19">
        <v>1.4489700000000001</v>
      </c>
      <c r="GN19">
        <v>2.3022499999999999</v>
      </c>
      <c r="GO19">
        <v>1.5466299999999999</v>
      </c>
      <c r="GP19">
        <v>2.4169900000000002</v>
      </c>
      <c r="GQ19">
        <v>35.405900000000003</v>
      </c>
      <c r="GR19">
        <v>14.6136</v>
      </c>
      <c r="GS19">
        <v>18</v>
      </c>
      <c r="GT19">
        <v>555.11900000000003</v>
      </c>
      <c r="GU19">
        <v>414.99599999999998</v>
      </c>
      <c r="GV19">
        <v>24.1935</v>
      </c>
      <c r="GW19">
        <v>32.289499999999997</v>
      </c>
      <c r="GX19">
        <v>29.997699999999998</v>
      </c>
      <c r="GY19">
        <v>32.441000000000003</v>
      </c>
      <c r="GZ19">
        <v>32.443399999999997</v>
      </c>
      <c r="HA19">
        <v>21.3215</v>
      </c>
      <c r="HB19">
        <v>-30</v>
      </c>
      <c r="HC19">
        <v>-30</v>
      </c>
      <c r="HD19">
        <v>24.247299999999999</v>
      </c>
      <c r="HE19">
        <v>408.91199999999998</v>
      </c>
      <c r="HF19">
        <v>0</v>
      </c>
      <c r="HG19">
        <v>99.1721</v>
      </c>
      <c r="HH19">
        <v>94.379599999999996</v>
      </c>
    </row>
    <row r="20" spans="1:216" x14ac:dyDescent="0.2">
      <c r="A20">
        <v>2</v>
      </c>
      <c r="B20">
        <v>1689629176.0999999</v>
      </c>
      <c r="C20">
        <v>61</v>
      </c>
      <c r="D20" t="s">
        <v>358</v>
      </c>
      <c r="E20" t="s">
        <v>359</v>
      </c>
      <c r="F20" t="s">
        <v>348</v>
      </c>
      <c r="G20" t="s">
        <v>396</v>
      </c>
      <c r="H20" t="s">
        <v>349</v>
      </c>
      <c r="I20" t="s">
        <v>350</v>
      </c>
      <c r="J20" t="s">
        <v>351</v>
      </c>
      <c r="K20" t="s">
        <v>352</v>
      </c>
      <c r="L20">
        <v>1689629176.0999999</v>
      </c>
      <c r="M20">
        <f t="shared" si="0"/>
        <v>3.1283053837428934E-3</v>
      </c>
      <c r="N20">
        <f t="shared" si="1"/>
        <v>3.1283053837428936</v>
      </c>
      <c r="O20">
        <f t="shared" si="2"/>
        <v>14.616708688584827</v>
      </c>
      <c r="P20">
        <f t="shared" si="3"/>
        <v>400.03100000000001</v>
      </c>
      <c r="Q20">
        <f t="shared" si="4"/>
        <v>288.24574670686064</v>
      </c>
      <c r="R20">
        <f t="shared" si="5"/>
        <v>28.89504545203415</v>
      </c>
      <c r="S20">
        <f t="shared" si="6"/>
        <v>40.100900218929603</v>
      </c>
      <c r="T20">
        <f t="shared" si="7"/>
        <v>0.23094035551071346</v>
      </c>
      <c r="U20">
        <f t="shared" si="8"/>
        <v>3.895850909836974</v>
      </c>
      <c r="V20">
        <f t="shared" si="9"/>
        <v>0.22359568759208842</v>
      </c>
      <c r="W20">
        <f t="shared" si="10"/>
        <v>0.14038773588091902</v>
      </c>
      <c r="X20">
        <f t="shared" si="11"/>
        <v>297.723906</v>
      </c>
      <c r="Y20">
        <f t="shared" si="12"/>
        <v>28.079607108009178</v>
      </c>
      <c r="Z20">
        <f t="shared" si="13"/>
        <v>26.9801</v>
      </c>
      <c r="AA20">
        <f t="shared" si="14"/>
        <v>3.5749785892691777</v>
      </c>
      <c r="AB20">
        <f t="shared" si="15"/>
        <v>60.540650739410985</v>
      </c>
      <c r="AC20">
        <f t="shared" si="16"/>
        <v>2.2129570780089605</v>
      </c>
      <c r="AD20">
        <f t="shared" si="17"/>
        <v>3.6553242341816472</v>
      </c>
      <c r="AE20">
        <f t="shared" si="18"/>
        <v>1.3620215112602172</v>
      </c>
      <c r="AF20">
        <f t="shared" si="19"/>
        <v>-137.95826742306161</v>
      </c>
      <c r="AG20">
        <f t="shared" si="20"/>
        <v>79.581546989753846</v>
      </c>
      <c r="AH20">
        <f t="shared" si="21"/>
        <v>4.4159213716913248</v>
      </c>
      <c r="AI20">
        <f t="shared" si="22"/>
        <v>243.76310693838354</v>
      </c>
      <c r="AJ20">
        <v>0</v>
      </c>
      <c r="AK20">
        <v>0</v>
      </c>
      <c r="AL20">
        <f t="shared" si="23"/>
        <v>1</v>
      </c>
      <c r="AM20">
        <f t="shared" si="24"/>
        <v>0</v>
      </c>
      <c r="AN20">
        <f t="shared" si="25"/>
        <v>52883.122433652199</v>
      </c>
      <c r="AO20">
        <f t="shared" si="26"/>
        <v>1800.13</v>
      </c>
      <c r="AP20">
        <f t="shared" si="27"/>
        <v>1517.5098</v>
      </c>
      <c r="AQ20">
        <f t="shared" si="28"/>
        <v>0.84300011665824126</v>
      </c>
      <c r="AR20">
        <f t="shared" si="29"/>
        <v>0.1653902251504058</v>
      </c>
      <c r="AS20">
        <v>1689629176.0999999</v>
      </c>
      <c r="AT20">
        <v>400.03100000000001</v>
      </c>
      <c r="AU20">
        <v>408.89600000000002</v>
      </c>
      <c r="AV20">
        <v>22.075600000000001</v>
      </c>
      <c r="AW20">
        <v>20.366499999999998</v>
      </c>
      <c r="AX20">
        <v>402.81799999999998</v>
      </c>
      <c r="AY20">
        <v>22.046800000000001</v>
      </c>
      <c r="AZ20">
        <v>499.94</v>
      </c>
      <c r="BA20">
        <v>100.191</v>
      </c>
      <c r="BB20">
        <v>5.3481599999999997E-2</v>
      </c>
      <c r="BC20">
        <v>27.359000000000002</v>
      </c>
      <c r="BD20">
        <v>26.9801</v>
      </c>
      <c r="BE20">
        <v>999.9</v>
      </c>
      <c r="BF20">
        <v>0</v>
      </c>
      <c r="BG20">
        <v>0</v>
      </c>
      <c r="BH20">
        <v>9993.75</v>
      </c>
      <c r="BI20">
        <v>0</v>
      </c>
      <c r="BJ20">
        <v>0.76821399999999995</v>
      </c>
      <c r="BK20">
        <v>-8.8655100000000004</v>
      </c>
      <c r="BL20">
        <v>409.06099999999998</v>
      </c>
      <c r="BM20">
        <v>417.39699999999999</v>
      </c>
      <c r="BN20">
        <v>1.7091400000000001</v>
      </c>
      <c r="BO20">
        <v>408.89600000000002</v>
      </c>
      <c r="BP20">
        <v>20.366499999999998</v>
      </c>
      <c r="BQ20">
        <v>2.21177</v>
      </c>
      <c r="BR20">
        <v>2.04053</v>
      </c>
      <c r="BS20">
        <v>19.047799999999999</v>
      </c>
      <c r="BT20">
        <v>17.7624</v>
      </c>
      <c r="BU20">
        <v>1800.13</v>
      </c>
      <c r="BV20">
        <v>0.89999799999999996</v>
      </c>
      <c r="BW20">
        <v>0.10000199999999999</v>
      </c>
      <c r="BX20">
        <v>0</v>
      </c>
      <c r="BY20">
        <v>2.3064</v>
      </c>
      <c r="BZ20">
        <v>0</v>
      </c>
      <c r="CA20">
        <v>8830.2999999999993</v>
      </c>
      <c r="CB20">
        <v>13895.9</v>
      </c>
      <c r="CC20">
        <v>44.686999999999998</v>
      </c>
      <c r="CD20">
        <v>47.186999999999998</v>
      </c>
      <c r="CE20">
        <v>46.125</v>
      </c>
      <c r="CF20">
        <v>44.936999999999998</v>
      </c>
      <c r="CG20">
        <v>44.25</v>
      </c>
      <c r="CH20">
        <v>1620.11</v>
      </c>
      <c r="CI20">
        <v>180.02</v>
      </c>
      <c r="CJ20">
        <v>0</v>
      </c>
      <c r="CK20">
        <v>1689629183.5999999</v>
      </c>
      <c r="CL20">
        <v>0</v>
      </c>
      <c r="CM20">
        <v>1689629017.0999999</v>
      </c>
      <c r="CN20" t="s">
        <v>353</v>
      </c>
      <c r="CO20">
        <v>1689629017.0999999</v>
      </c>
      <c r="CP20">
        <v>1689629017.0999999</v>
      </c>
      <c r="CQ20">
        <v>22</v>
      </c>
      <c r="CR20">
        <v>0.122</v>
      </c>
      <c r="CS20">
        <v>-3.3000000000000002E-2</v>
      </c>
      <c r="CT20">
        <v>-2.7869999999999999</v>
      </c>
      <c r="CU20">
        <v>2.9000000000000001E-2</v>
      </c>
      <c r="CV20">
        <v>409</v>
      </c>
      <c r="CW20">
        <v>20</v>
      </c>
      <c r="CX20">
        <v>0.19</v>
      </c>
      <c r="CY20">
        <v>0.03</v>
      </c>
      <c r="CZ20">
        <v>13.7123812970804</v>
      </c>
      <c r="DA20">
        <v>-5.6653875758910198E-2</v>
      </c>
      <c r="DB20">
        <v>4.4703777601065302E-2</v>
      </c>
      <c r="DC20">
        <v>1</v>
      </c>
      <c r="DD20">
        <v>408.92635000000001</v>
      </c>
      <c r="DE20">
        <v>-3.01804511275853E-2</v>
      </c>
      <c r="DF20">
        <v>4.0377314175167302E-2</v>
      </c>
      <c r="DG20">
        <v>-1</v>
      </c>
      <c r="DH20">
        <v>1799.981</v>
      </c>
      <c r="DI20">
        <v>0.133856860672423</v>
      </c>
      <c r="DJ20">
        <v>0.15706368135250201</v>
      </c>
      <c r="DK20">
        <v>1</v>
      </c>
      <c r="DL20">
        <v>2</v>
      </c>
      <c r="DM20">
        <v>2</v>
      </c>
      <c r="DN20" t="s">
        <v>354</v>
      </c>
      <c r="DO20">
        <v>2.9946199999999998</v>
      </c>
      <c r="DP20">
        <v>2.7840400000000001</v>
      </c>
      <c r="DQ20">
        <v>9.5052300000000006E-2</v>
      </c>
      <c r="DR20">
        <v>9.5675700000000002E-2</v>
      </c>
      <c r="DS20">
        <v>0.111524</v>
      </c>
      <c r="DT20">
        <v>0.10330300000000001</v>
      </c>
      <c r="DU20">
        <v>26009.8</v>
      </c>
      <c r="DV20">
        <v>27543.8</v>
      </c>
      <c r="DW20">
        <v>26935.599999999999</v>
      </c>
      <c r="DX20">
        <v>28626</v>
      </c>
      <c r="DY20">
        <v>31539.5</v>
      </c>
      <c r="DZ20">
        <v>34225.800000000003</v>
      </c>
      <c r="EA20">
        <v>35983.300000000003</v>
      </c>
      <c r="EB20">
        <v>38832</v>
      </c>
      <c r="EC20">
        <v>2.0264700000000002</v>
      </c>
      <c r="ED20">
        <v>1.6920999999999999</v>
      </c>
      <c r="EE20">
        <v>7.7139600000000003E-2</v>
      </c>
      <c r="EF20">
        <v>0</v>
      </c>
      <c r="EG20">
        <v>25.717199999999998</v>
      </c>
      <c r="EH20">
        <v>999.9</v>
      </c>
      <c r="EI20">
        <v>41.1</v>
      </c>
      <c r="EJ20">
        <v>33.204000000000001</v>
      </c>
      <c r="EK20">
        <v>20.963799999999999</v>
      </c>
      <c r="EL20">
        <v>62.676000000000002</v>
      </c>
      <c r="EM20">
        <v>28.337299999999999</v>
      </c>
      <c r="EN20">
        <v>1</v>
      </c>
      <c r="EO20">
        <v>0.43418699999999999</v>
      </c>
      <c r="EP20">
        <v>1.53525</v>
      </c>
      <c r="EQ20">
        <v>19.883600000000001</v>
      </c>
      <c r="ER20">
        <v>5.2125000000000004</v>
      </c>
      <c r="ES20">
        <v>11.940300000000001</v>
      </c>
      <c r="ET20">
        <v>4.9539499999999999</v>
      </c>
      <c r="EU20">
        <v>3.2970000000000002</v>
      </c>
      <c r="EV20">
        <v>9999</v>
      </c>
      <c r="EW20">
        <v>107</v>
      </c>
      <c r="EX20">
        <v>51.5</v>
      </c>
      <c r="EY20">
        <v>3483.3</v>
      </c>
      <c r="EZ20">
        <v>1.8601700000000001</v>
      </c>
      <c r="FA20">
        <v>1.85934</v>
      </c>
      <c r="FB20">
        <v>1.8647899999999999</v>
      </c>
      <c r="FC20">
        <v>1.86879</v>
      </c>
      <c r="FD20">
        <v>1.86371</v>
      </c>
      <c r="FE20">
        <v>1.86371</v>
      </c>
      <c r="FF20">
        <v>1.86371</v>
      </c>
      <c r="FG20">
        <v>1.86355</v>
      </c>
      <c r="FH20">
        <v>0</v>
      </c>
      <c r="FI20">
        <v>0</v>
      </c>
      <c r="FJ20">
        <v>0</v>
      </c>
      <c r="FK20">
        <v>0</v>
      </c>
      <c r="FL20" t="s">
        <v>355</v>
      </c>
      <c r="FM20" t="s">
        <v>356</v>
      </c>
      <c r="FN20" t="s">
        <v>357</v>
      </c>
      <c r="FO20" t="s">
        <v>357</v>
      </c>
      <c r="FP20" t="s">
        <v>357</v>
      </c>
      <c r="FQ20" t="s">
        <v>357</v>
      </c>
      <c r="FR20">
        <v>0</v>
      </c>
      <c r="FS20">
        <v>100</v>
      </c>
      <c r="FT20">
        <v>100</v>
      </c>
      <c r="FU20">
        <v>-2.7869999999999999</v>
      </c>
      <c r="FV20">
        <v>2.8799999999999999E-2</v>
      </c>
      <c r="FW20">
        <v>-2.7869000000000601</v>
      </c>
      <c r="FX20">
        <v>0</v>
      </c>
      <c r="FY20">
        <v>0</v>
      </c>
      <c r="FZ20">
        <v>0</v>
      </c>
      <c r="GA20">
        <v>2.87999999999933E-2</v>
      </c>
      <c r="GB20">
        <v>0</v>
      </c>
      <c r="GC20">
        <v>0</v>
      </c>
      <c r="GD20">
        <v>0</v>
      </c>
      <c r="GE20">
        <v>-1</v>
      </c>
      <c r="GF20">
        <v>-1</v>
      </c>
      <c r="GG20">
        <v>-1</v>
      </c>
      <c r="GH20">
        <v>-1</v>
      </c>
      <c r="GI20">
        <v>2.6</v>
      </c>
      <c r="GJ20">
        <v>2.6</v>
      </c>
      <c r="GK20">
        <v>1.0644499999999999</v>
      </c>
      <c r="GL20">
        <v>2.6013199999999999</v>
      </c>
      <c r="GM20">
        <v>1.4489700000000001</v>
      </c>
      <c r="GN20">
        <v>2.3034699999999999</v>
      </c>
      <c r="GO20">
        <v>1.5466299999999999</v>
      </c>
      <c r="GP20">
        <v>2.3815900000000001</v>
      </c>
      <c r="GQ20">
        <v>35.3827</v>
      </c>
      <c r="GR20">
        <v>14.604900000000001</v>
      </c>
      <c r="GS20">
        <v>18</v>
      </c>
      <c r="GT20">
        <v>554.75</v>
      </c>
      <c r="GU20">
        <v>415.12799999999999</v>
      </c>
      <c r="GV20">
        <v>24.682700000000001</v>
      </c>
      <c r="GW20">
        <v>32.330199999999998</v>
      </c>
      <c r="GX20">
        <v>30.000399999999999</v>
      </c>
      <c r="GY20">
        <v>32.486400000000003</v>
      </c>
      <c r="GZ20">
        <v>32.491500000000002</v>
      </c>
      <c r="HA20">
        <v>21.321100000000001</v>
      </c>
      <c r="HB20">
        <v>-30</v>
      </c>
      <c r="HC20">
        <v>-30</v>
      </c>
      <c r="HD20">
        <v>24.6846</v>
      </c>
      <c r="HE20">
        <v>408.88400000000001</v>
      </c>
      <c r="HF20">
        <v>0</v>
      </c>
      <c r="HG20">
        <v>99.166200000000003</v>
      </c>
      <c r="HH20">
        <v>94.375900000000001</v>
      </c>
    </row>
    <row r="21" spans="1:216" x14ac:dyDescent="0.2">
      <c r="A21">
        <v>3</v>
      </c>
      <c r="B21">
        <v>1689629238</v>
      </c>
      <c r="C21">
        <v>122.90000009536701</v>
      </c>
      <c r="D21" t="s">
        <v>360</v>
      </c>
      <c r="E21" t="s">
        <v>361</v>
      </c>
      <c r="F21" t="s">
        <v>348</v>
      </c>
      <c r="G21" t="s">
        <v>396</v>
      </c>
      <c r="H21" t="s">
        <v>349</v>
      </c>
      <c r="I21" t="s">
        <v>350</v>
      </c>
      <c r="J21" t="s">
        <v>351</v>
      </c>
      <c r="K21" t="s">
        <v>352</v>
      </c>
      <c r="L21">
        <v>1689629238</v>
      </c>
      <c r="M21">
        <f t="shared" si="0"/>
        <v>3.0887346426555409E-3</v>
      </c>
      <c r="N21">
        <f t="shared" si="1"/>
        <v>3.0887346426555409</v>
      </c>
      <c r="O21">
        <f t="shared" si="2"/>
        <v>14.737411680748545</v>
      </c>
      <c r="P21">
        <f t="shared" si="3"/>
        <v>399.95800000000003</v>
      </c>
      <c r="Q21">
        <f t="shared" si="4"/>
        <v>285.00186772019657</v>
      </c>
      <c r="R21">
        <f t="shared" si="5"/>
        <v>28.569920544510261</v>
      </c>
      <c r="S21">
        <f t="shared" si="6"/>
        <v>40.093661043511403</v>
      </c>
      <c r="T21">
        <f t="shared" si="7"/>
        <v>0.22589337396507908</v>
      </c>
      <c r="U21">
        <f t="shared" si="8"/>
        <v>3.896531046953684</v>
      </c>
      <c r="V21">
        <f t="shared" si="9"/>
        <v>0.21886214500813522</v>
      </c>
      <c r="W21">
        <f t="shared" si="10"/>
        <v>0.1374023377755173</v>
      </c>
      <c r="X21">
        <f t="shared" si="11"/>
        <v>248.09559299999998</v>
      </c>
      <c r="Y21">
        <f t="shared" si="12"/>
        <v>27.955826530755353</v>
      </c>
      <c r="Z21">
        <f t="shared" si="13"/>
        <v>27.010100000000001</v>
      </c>
      <c r="AA21">
        <f t="shared" si="14"/>
        <v>3.5812833929309797</v>
      </c>
      <c r="AB21">
        <f t="shared" si="15"/>
        <v>60.063338670603528</v>
      </c>
      <c r="AC21">
        <f t="shared" si="16"/>
        <v>2.20740786510166</v>
      </c>
      <c r="AD21">
        <f t="shared" si="17"/>
        <v>3.6751334740271764</v>
      </c>
      <c r="AE21">
        <f t="shared" si="18"/>
        <v>1.3738755278293198</v>
      </c>
      <c r="AF21">
        <f t="shared" si="19"/>
        <v>-136.21319774110935</v>
      </c>
      <c r="AG21">
        <f t="shared" si="20"/>
        <v>92.682787731645206</v>
      </c>
      <c r="AH21">
        <f t="shared" si="21"/>
        <v>5.1451457982801498</v>
      </c>
      <c r="AI21">
        <f t="shared" si="22"/>
        <v>209.71032878881596</v>
      </c>
      <c r="AJ21">
        <v>0</v>
      </c>
      <c r="AK21">
        <v>0</v>
      </c>
      <c r="AL21">
        <f t="shared" si="23"/>
        <v>1</v>
      </c>
      <c r="AM21">
        <f t="shared" si="24"/>
        <v>0</v>
      </c>
      <c r="AN21">
        <f t="shared" si="25"/>
        <v>52879.562470613462</v>
      </c>
      <c r="AO21">
        <f t="shared" si="26"/>
        <v>1500.07</v>
      </c>
      <c r="AP21">
        <f t="shared" si="27"/>
        <v>1264.5584999999999</v>
      </c>
      <c r="AQ21">
        <f t="shared" si="28"/>
        <v>0.8429996600158659</v>
      </c>
      <c r="AR21">
        <f t="shared" si="29"/>
        <v>0.16538934383062123</v>
      </c>
      <c r="AS21">
        <v>1689629238</v>
      </c>
      <c r="AT21">
        <v>399.95800000000003</v>
      </c>
      <c r="AU21">
        <v>408.88</v>
      </c>
      <c r="AV21">
        <v>22.020199999999999</v>
      </c>
      <c r="AW21">
        <v>20.332899999999999</v>
      </c>
      <c r="AX21">
        <v>402.745</v>
      </c>
      <c r="AY21">
        <v>21.991399999999999</v>
      </c>
      <c r="AZ21">
        <v>500.02199999999999</v>
      </c>
      <c r="BA21">
        <v>100.191</v>
      </c>
      <c r="BB21">
        <v>5.3678299999999998E-2</v>
      </c>
      <c r="BC21">
        <v>27.4513</v>
      </c>
      <c r="BD21">
        <v>27.010100000000001</v>
      </c>
      <c r="BE21">
        <v>999.9</v>
      </c>
      <c r="BF21">
        <v>0</v>
      </c>
      <c r="BG21">
        <v>0</v>
      </c>
      <c r="BH21">
        <v>9996.25</v>
      </c>
      <c r="BI21">
        <v>0</v>
      </c>
      <c r="BJ21">
        <v>0.76821399999999995</v>
      </c>
      <c r="BK21">
        <v>-8.9222099999999998</v>
      </c>
      <c r="BL21">
        <v>408.96300000000002</v>
      </c>
      <c r="BM21">
        <v>417.36700000000002</v>
      </c>
      <c r="BN21">
        <v>1.6873</v>
      </c>
      <c r="BO21">
        <v>408.88</v>
      </c>
      <c r="BP21">
        <v>20.332899999999999</v>
      </c>
      <c r="BQ21">
        <v>2.20621</v>
      </c>
      <c r="BR21">
        <v>2.0371600000000001</v>
      </c>
      <c r="BS21">
        <v>19.0075</v>
      </c>
      <c r="BT21">
        <v>17.7362</v>
      </c>
      <c r="BU21">
        <v>1500.07</v>
      </c>
      <c r="BV21">
        <v>0.90000800000000003</v>
      </c>
      <c r="BW21">
        <v>9.9991800000000006E-2</v>
      </c>
      <c r="BX21">
        <v>0</v>
      </c>
      <c r="BY21">
        <v>2.1547999999999998</v>
      </c>
      <c r="BZ21">
        <v>0</v>
      </c>
      <c r="CA21">
        <v>7376.68</v>
      </c>
      <c r="CB21">
        <v>11579.7</v>
      </c>
      <c r="CC21">
        <v>44.5</v>
      </c>
      <c r="CD21">
        <v>47.25</v>
      </c>
      <c r="CE21">
        <v>46.125</v>
      </c>
      <c r="CF21">
        <v>45.061999999999998</v>
      </c>
      <c r="CG21">
        <v>44.186999999999998</v>
      </c>
      <c r="CH21">
        <v>1350.08</v>
      </c>
      <c r="CI21">
        <v>149.99</v>
      </c>
      <c r="CJ21">
        <v>0</v>
      </c>
      <c r="CK21">
        <v>1689629246</v>
      </c>
      <c r="CL21">
        <v>0</v>
      </c>
      <c r="CM21">
        <v>1689629017.0999999</v>
      </c>
      <c r="CN21" t="s">
        <v>353</v>
      </c>
      <c r="CO21">
        <v>1689629017.0999999</v>
      </c>
      <c r="CP21">
        <v>1689629017.0999999</v>
      </c>
      <c r="CQ21">
        <v>22</v>
      </c>
      <c r="CR21">
        <v>0.122</v>
      </c>
      <c r="CS21">
        <v>-3.3000000000000002E-2</v>
      </c>
      <c r="CT21">
        <v>-2.7869999999999999</v>
      </c>
      <c r="CU21">
        <v>2.9000000000000001E-2</v>
      </c>
      <c r="CV21">
        <v>409</v>
      </c>
      <c r="CW21">
        <v>20</v>
      </c>
      <c r="CX21">
        <v>0.19</v>
      </c>
      <c r="CY21">
        <v>0.03</v>
      </c>
      <c r="CZ21">
        <v>13.6790865559732</v>
      </c>
      <c r="DA21">
        <v>-0.24507533970743101</v>
      </c>
      <c r="DB21">
        <v>8.6973159450836196E-2</v>
      </c>
      <c r="DC21">
        <v>1</v>
      </c>
      <c r="DD21">
        <v>408.88880952380998</v>
      </c>
      <c r="DE21">
        <v>-4.1376623376391697E-2</v>
      </c>
      <c r="DF21">
        <v>3.5467784238951097E-2</v>
      </c>
      <c r="DG21">
        <v>-1</v>
      </c>
      <c r="DH21">
        <v>1500.0280952380999</v>
      </c>
      <c r="DI21">
        <v>9.6361543371609303E-3</v>
      </c>
      <c r="DJ21">
        <v>6.9530332375009399E-2</v>
      </c>
      <c r="DK21">
        <v>1</v>
      </c>
      <c r="DL21">
        <v>2</v>
      </c>
      <c r="DM21">
        <v>2</v>
      </c>
      <c r="DN21" t="s">
        <v>354</v>
      </c>
      <c r="DO21">
        <v>2.9947900000000001</v>
      </c>
      <c r="DP21">
        <v>2.7842600000000002</v>
      </c>
      <c r="DQ21">
        <v>9.5028100000000004E-2</v>
      </c>
      <c r="DR21">
        <v>9.5660800000000004E-2</v>
      </c>
      <c r="DS21">
        <v>0.111316</v>
      </c>
      <c r="DT21">
        <v>0.103172</v>
      </c>
      <c r="DU21">
        <v>26009.599999999999</v>
      </c>
      <c r="DV21">
        <v>27544.3</v>
      </c>
      <c r="DW21">
        <v>26934.799999999999</v>
      </c>
      <c r="DX21">
        <v>28626.2</v>
      </c>
      <c r="DY21">
        <v>31545.8</v>
      </c>
      <c r="DZ21">
        <v>34231</v>
      </c>
      <c r="EA21">
        <v>35981.800000000003</v>
      </c>
      <c r="EB21">
        <v>38832.199999999997</v>
      </c>
      <c r="EC21">
        <v>2.0263499999999999</v>
      </c>
      <c r="ED21">
        <v>1.6918500000000001</v>
      </c>
      <c r="EE21">
        <v>7.4341900000000002E-2</v>
      </c>
      <c r="EF21">
        <v>0</v>
      </c>
      <c r="EG21">
        <v>25.793199999999999</v>
      </c>
      <c r="EH21">
        <v>999.9</v>
      </c>
      <c r="EI21">
        <v>41.076000000000001</v>
      </c>
      <c r="EJ21">
        <v>33.192999999999998</v>
      </c>
      <c r="EK21">
        <v>20.9373</v>
      </c>
      <c r="EL21">
        <v>62.625999999999998</v>
      </c>
      <c r="EM21">
        <v>28.2973</v>
      </c>
      <c r="EN21">
        <v>1</v>
      </c>
      <c r="EO21">
        <v>0.43548799999999999</v>
      </c>
      <c r="EP21">
        <v>1.3663099999999999</v>
      </c>
      <c r="EQ21">
        <v>19.893699999999999</v>
      </c>
      <c r="ER21">
        <v>5.2111499999999999</v>
      </c>
      <c r="ES21">
        <v>11.9405</v>
      </c>
      <c r="ET21">
        <v>4.9539499999999999</v>
      </c>
      <c r="EU21">
        <v>3.2970000000000002</v>
      </c>
      <c r="EV21">
        <v>9999</v>
      </c>
      <c r="EW21">
        <v>107</v>
      </c>
      <c r="EX21">
        <v>51.5</v>
      </c>
      <c r="EY21">
        <v>3484.4</v>
      </c>
      <c r="EZ21">
        <v>1.86015</v>
      </c>
      <c r="FA21">
        <v>1.8593200000000001</v>
      </c>
      <c r="FB21">
        <v>1.8647800000000001</v>
      </c>
      <c r="FC21">
        <v>1.8688400000000001</v>
      </c>
      <c r="FD21">
        <v>1.86372</v>
      </c>
      <c r="FE21">
        <v>1.86371</v>
      </c>
      <c r="FF21">
        <v>1.86371</v>
      </c>
      <c r="FG21">
        <v>1.8635600000000001</v>
      </c>
      <c r="FH21">
        <v>0</v>
      </c>
      <c r="FI21">
        <v>0</v>
      </c>
      <c r="FJ21">
        <v>0</v>
      </c>
      <c r="FK21">
        <v>0</v>
      </c>
      <c r="FL21" t="s">
        <v>355</v>
      </c>
      <c r="FM21" t="s">
        <v>356</v>
      </c>
      <c r="FN21" t="s">
        <v>357</v>
      </c>
      <c r="FO21" t="s">
        <v>357</v>
      </c>
      <c r="FP21" t="s">
        <v>357</v>
      </c>
      <c r="FQ21" t="s">
        <v>357</v>
      </c>
      <c r="FR21">
        <v>0</v>
      </c>
      <c r="FS21">
        <v>100</v>
      </c>
      <c r="FT21">
        <v>100</v>
      </c>
      <c r="FU21">
        <v>-2.7869999999999999</v>
      </c>
      <c r="FV21">
        <v>2.8799999999999999E-2</v>
      </c>
      <c r="FW21">
        <v>-2.7869000000000601</v>
      </c>
      <c r="FX21">
        <v>0</v>
      </c>
      <c r="FY21">
        <v>0</v>
      </c>
      <c r="FZ21">
        <v>0</v>
      </c>
      <c r="GA21">
        <v>2.87999999999933E-2</v>
      </c>
      <c r="GB21">
        <v>0</v>
      </c>
      <c r="GC21">
        <v>0</v>
      </c>
      <c r="GD21">
        <v>0</v>
      </c>
      <c r="GE21">
        <v>-1</v>
      </c>
      <c r="GF21">
        <v>-1</v>
      </c>
      <c r="GG21">
        <v>-1</v>
      </c>
      <c r="GH21">
        <v>-1</v>
      </c>
      <c r="GI21">
        <v>3.7</v>
      </c>
      <c r="GJ21">
        <v>3.7</v>
      </c>
      <c r="GK21">
        <v>1.0656699999999999</v>
      </c>
      <c r="GL21">
        <v>2.5988799999999999</v>
      </c>
      <c r="GM21">
        <v>1.4489700000000001</v>
      </c>
      <c r="GN21">
        <v>2.3022499999999999</v>
      </c>
      <c r="GO21">
        <v>1.5466299999999999</v>
      </c>
      <c r="GP21">
        <v>2.4414099999999999</v>
      </c>
      <c r="GQ21">
        <v>35.336500000000001</v>
      </c>
      <c r="GR21">
        <v>14.6136</v>
      </c>
      <c r="GS21">
        <v>18</v>
      </c>
      <c r="GT21">
        <v>555.04399999999998</v>
      </c>
      <c r="GU21">
        <v>415.29700000000003</v>
      </c>
      <c r="GV21">
        <v>25.152999999999999</v>
      </c>
      <c r="GW21">
        <v>32.365299999999998</v>
      </c>
      <c r="GX21">
        <v>30.000599999999999</v>
      </c>
      <c r="GY21">
        <v>32.5304</v>
      </c>
      <c r="GZ21">
        <v>32.540300000000002</v>
      </c>
      <c r="HA21">
        <v>21.324200000000001</v>
      </c>
      <c r="HB21">
        <v>-30</v>
      </c>
      <c r="HC21">
        <v>-30</v>
      </c>
      <c r="HD21">
        <v>24.6951</v>
      </c>
      <c r="HE21">
        <v>408.97800000000001</v>
      </c>
      <c r="HF21">
        <v>0</v>
      </c>
      <c r="HG21">
        <v>99.162499999999994</v>
      </c>
      <c r="HH21">
        <v>94.376400000000004</v>
      </c>
    </row>
    <row r="22" spans="1:216" x14ac:dyDescent="0.2">
      <c r="A22">
        <v>4</v>
      </c>
      <c r="B22">
        <v>1689629299</v>
      </c>
      <c r="C22">
        <v>183.90000009536701</v>
      </c>
      <c r="D22" t="s">
        <v>362</v>
      </c>
      <c r="E22" t="s">
        <v>363</v>
      </c>
      <c r="F22" t="s">
        <v>348</v>
      </c>
      <c r="G22" t="s">
        <v>396</v>
      </c>
      <c r="H22" t="s">
        <v>349</v>
      </c>
      <c r="I22" t="s">
        <v>350</v>
      </c>
      <c r="J22" t="s">
        <v>351</v>
      </c>
      <c r="K22" t="s">
        <v>352</v>
      </c>
      <c r="L22">
        <v>1689629299</v>
      </c>
      <c r="M22">
        <f t="shared" si="0"/>
        <v>3.0101216276515446E-3</v>
      </c>
      <c r="N22">
        <f t="shared" si="1"/>
        <v>3.0101216276515448</v>
      </c>
      <c r="O22">
        <f t="shared" si="2"/>
        <v>14.408614831035246</v>
      </c>
      <c r="P22">
        <f t="shared" si="3"/>
        <v>400.01299999999998</v>
      </c>
      <c r="Q22">
        <f t="shared" si="4"/>
        <v>285.21407140718236</v>
      </c>
      <c r="R22">
        <f t="shared" si="5"/>
        <v>28.591760496412544</v>
      </c>
      <c r="S22">
        <f t="shared" si="6"/>
        <v>40.099970646691794</v>
      </c>
      <c r="T22">
        <f t="shared" si="7"/>
        <v>0.22099198124061639</v>
      </c>
      <c r="U22">
        <f t="shared" si="8"/>
        <v>3.8925033380311431</v>
      </c>
      <c r="V22">
        <f t="shared" si="9"/>
        <v>0.21425093132733536</v>
      </c>
      <c r="W22">
        <f t="shared" si="10"/>
        <v>0.13449536014004901</v>
      </c>
      <c r="X22">
        <f t="shared" si="11"/>
        <v>206.727924</v>
      </c>
      <c r="Y22">
        <f t="shared" si="12"/>
        <v>27.768445077703522</v>
      </c>
      <c r="Z22">
        <f t="shared" si="13"/>
        <v>26.950900000000001</v>
      </c>
      <c r="AA22">
        <f t="shared" si="14"/>
        <v>3.5688512209153336</v>
      </c>
      <c r="AB22">
        <f t="shared" si="15"/>
        <v>59.946974902936212</v>
      </c>
      <c r="AC22">
        <f t="shared" si="16"/>
        <v>2.2009657324473002</v>
      </c>
      <c r="AD22">
        <f t="shared" si="17"/>
        <v>3.671520933309842</v>
      </c>
      <c r="AE22">
        <f t="shared" si="18"/>
        <v>1.3678854884680334</v>
      </c>
      <c r="AF22">
        <f t="shared" si="19"/>
        <v>-132.74636377943312</v>
      </c>
      <c r="AG22">
        <f t="shared" si="20"/>
        <v>101.48473668462439</v>
      </c>
      <c r="AH22">
        <f t="shared" si="21"/>
        <v>5.6374617223883172</v>
      </c>
      <c r="AI22">
        <f t="shared" si="22"/>
        <v>181.10375862757957</v>
      </c>
      <c r="AJ22">
        <v>0</v>
      </c>
      <c r="AK22">
        <v>0</v>
      </c>
      <c r="AL22">
        <f t="shared" si="23"/>
        <v>1</v>
      </c>
      <c r="AM22">
        <f t="shared" si="24"/>
        <v>0</v>
      </c>
      <c r="AN22">
        <f t="shared" si="25"/>
        <v>52807.439579944417</v>
      </c>
      <c r="AO22">
        <f t="shared" si="26"/>
        <v>1249.94</v>
      </c>
      <c r="AP22">
        <f t="shared" si="27"/>
        <v>1053.6996000000001</v>
      </c>
      <c r="AQ22">
        <f t="shared" si="28"/>
        <v>0.84300014400691237</v>
      </c>
      <c r="AR22">
        <f t="shared" si="29"/>
        <v>0.1653902779333408</v>
      </c>
      <c r="AS22">
        <v>1689629299</v>
      </c>
      <c r="AT22">
        <v>400.01299999999998</v>
      </c>
      <c r="AU22">
        <v>408.733</v>
      </c>
      <c r="AV22">
        <v>21.955500000000001</v>
      </c>
      <c r="AW22">
        <v>20.311199999999999</v>
      </c>
      <c r="AX22">
        <v>402.8</v>
      </c>
      <c r="AY22">
        <v>21.9267</v>
      </c>
      <c r="AZ22">
        <v>500.072</v>
      </c>
      <c r="BA22">
        <v>100.193</v>
      </c>
      <c r="BB22">
        <v>5.3668599999999997E-2</v>
      </c>
      <c r="BC22">
        <v>27.4345</v>
      </c>
      <c r="BD22">
        <v>26.950900000000001</v>
      </c>
      <c r="BE22">
        <v>999.9</v>
      </c>
      <c r="BF22">
        <v>0</v>
      </c>
      <c r="BG22">
        <v>0</v>
      </c>
      <c r="BH22">
        <v>9981.25</v>
      </c>
      <c r="BI22">
        <v>0</v>
      </c>
      <c r="BJ22">
        <v>0.76821399999999995</v>
      </c>
      <c r="BK22">
        <v>-8.7197899999999997</v>
      </c>
      <c r="BL22">
        <v>408.99299999999999</v>
      </c>
      <c r="BM22">
        <v>417.20699999999999</v>
      </c>
      <c r="BN22">
        <v>1.6443300000000001</v>
      </c>
      <c r="BO22">
        <v>408.733</v>
      </c>
      <c r="BP22">
        <v>20.311199999999999</v>
      </c>
      <c r="BQ22">
        <v>2.1997900000000001</v>
      </c>
      <c r="BR22">
        <v>2.03504</v>
      </c>
      <c r="BS22">
        <v>18.960799999999999</v>
      </c>
      <c r="BT22">
        <v>17.7196</v>
      </c>
      <c r="BU22">
        <v>1249.94</v>
      </c>
      <c r="BV22">
        <v>0.89999300000000004</v>
      </c>
      <c r="BW22">
        <v>0.100007</v>
      </c>
      <c r="BX22">
        <v>0</v>
      </c>
      <c r="BY22">
        <v>2.1475</v>
      </c>
      <c r="BZ22">
        <v>0</v>
      </c>
      <c r="CA22">
        <v>6274.95</v>
      </c>
      <c r="CB22">
        <v>9648.81</v>
      </c>
      <c r="CC22">
        <v>44.186999999999998</v>
      </c>
      <c r="CD22">
        <v>47.25</v>
      </c>
      <c r="CE22">
        <v>46.061999999999998</v>
      </c>
      <c r="CF22">
        <v>45.061999999999998</v>
      </c>
      <c r="CG22">
        <v>44.061999999999998</v>
      </c>
      <c r="CH22">
        <v>1124.94</v>
      </c>
      <c r="CI22">
        <v>125</v>
      </c>
      <c r="CJ22">
        <v>0</v>
      </c>
      <c r="CK22">
        <v>1689629306.5999999</v>
      </c>
      <c r="CL22">
        <v>0</v>
      </c>
      <c r="CM22">
        <v>1689629017.0999999</v>
      </c>
      <c r="CN22" t="s">
        <v>353</v>
      </c>
      <c r="CO22">
        <v>1689629017.0999999</v>
      </c>
      <c r="CP22">
        <v>1689629017.0999999</v>
      </c>
      <c r="CQ22">
        <v>22</v>
      </c>
      <c r="CR22">
        <v>0.122</v>
      </c>
      <c r="CS22">
        <v>-3.3000000000000002E-2</v>
      </c>
      <c r="CT22">
        <v>-2.7869999999999999</v>
      </c>
      <c r="CU22">
        <v>2.9000000000000001E-2</v>
      </c>
      <c r="CV22">
        <v>409</v>
      </c>
      <c r="CW22">
        <v>20</v>
      </c>
      <c r="CX22">
        <v>0.19</v>
      </c>
      <c r="CY22">
        <v>0.03</v>
      </c>
      <c r="CZ22">
        <v>13.6171458612947</v>
      </c>
      <c r="DA22">
        <v>-0.26699926636749999</v>
      </c>
      <c r="DB22">
        <v>9.7520809125051802E-2</v>
      </c>
      <c r="DC22">
        <v>1</v>
      </c>
      <c r="DD22">
        <v>408.84614285714298</v>
      </c>
      <c r="DE22">
        <v>7.70649350651018E-2</v>
      </c>
      <c r="DF22">
        <v>4.7276578026878999E-2</v>
      </c>
      <c r="DG22">
        <v>-1</v>
      </c>
      <c r="DH22">
        <v>1250.0209523809499</v>
      </c>
      <c r="DI22">
        <v>-0.23840978784612299</v>
      </c>
      <c r="DJ22">
        <v>0.13490401391550899</v>
      </c>
      <c r="DK22">
        <v>1</v>
      </c>
      <c r="DL22">
        <v>2</v>
      </c>
      <c r="DM22">
        <v>2</v>
      </c>
      <c r="DN22" t="s">
        <v>354</v>
      </c>
      <c r="DO22">
        <v>2.9948700000000001</v>
      </c>
      <c r="DP22">
        <v>2.7841200000000002</v>
      </c>
      <c r="DQ22">
        <v>9.5028399999999999E-2</v>
      </c>
      <c r="DR22">
        <v>9.5624299999999995E-2</v>
      </c>
      <c r="DS22">
        <v>0.11107599999999999</v>
      </c>
      <c r="DT22">
        <v>0.103086</v>
      </c>
      <c r="DU22">
        <v>26009.200000000001</v>
      </c>
      <c r="DV22">
        <v>27543.7</v>
      </c>
      <c r="DW22">
        <v>26934.5</v>
      </c>
      <c r="DX22">
        <v>28624.5</v>
      </c>
      <c r="DY22">
        <v>31554</v>
      </c>
      <c r="DZ22">
        <v>34232.199999999997</v>
      </c>
      <c r="EA22">
        <v>35981.4</v>
      </c>
      <c r="EB22">
        <v>38829.800000000003</v>
      </c>
      <c r="EC22">
        <v>2.0261200000000001</v>
      </c>
      <c r="ED22">
        <v>1.6909700000000001</v>
      </c>
      <c r="EE22">
        <v>6.7550700000000005E-2</v>
      </c>
      <c r="EF22">
        <v>0</v>
      </c>
      <c r="EG22">
        <v>25.845099999999999</v>
      </c>
      <c r="EH22">
        <v>999.9</v>
      </c>
      <c r="EI22">
        <v>41.051000000000002</v>
      </c>
      <c r="EJ22">
        <v>33.183</v>
      </c>
      <c r="EK22">
        <v>20.914400000000001</v>
      </c>
      <c r="EL22">
        <v>62.706099999999999</v>
      </c>
      <c r="EM22">
        <v>28.137</v>
      </c>
      <c r="EN22">
        <v>1</v>
      </c>
      <c r="EO22">
        <v>0.438166</v>
      </c>
      <c r="EP22">
        <v>1.2060599999999999</v>
      </c>
      <c r="EQ22">
        <v>19.903300000000002</v>
      </c>
      <c r="ER22">
        <v>5.2117500000000003</v>
      </c>
      <c r="ES22">
        <v>11.9405</v>
      </c>
      <c r="ET22">
        <v>4.9538500000000001</v>
      </c>
      <c r="EU22">
        <v>3.2970000000000002</v>
      </c>
      <c r="EV22">
        <v>9999</v>
      </c>
      <c r="EW22">
        <v>107</v>
      </c>
      <c r="EX22">
        <v>51.5</v>
      </c>
      <c r="EY22">
        <v>3485.7</v>
      </c>
      <c r="EZ22">
        <v>1.8601700000000001</v>
      </c>
      <c r="FA22">
        <v>1.8593500000000001</v>
      </c>
      <c r="FB22">
        <v>1.8648</v>
      </c>
      <c r="FC22">
        <v>1.86879</v>
      </c>
      <c r="FD22">
        <v>1.86371</v>
      </c>
      <c r="FE22">
        <v>1.86371</v>
      </c>
      <c r="FF22">
        <v>1.86371</v>
      </c>
      <c r="FG22">
        <v>1.8635600000000001</v>
      </c>
      <c r="FH22">
        <v>0</v>
      </c>
      <c r="FI22">
        <v>0</v>
      </c>
      <c r="FJ22">
        <v>0</v>
      </c>
      <c r="FK22">
        <v>0</v>
      </c>
      <c r="FL22" t="s">
        <v>355</v>
      </c>
      <c r="FM22" t="s">
        <v>356</v>
      </c>
      <c r="FN22" t="s">
        <v>357</v>
      </c>
      <c r="FO22" t="s">
        <v>357</v>
      </c>
      <c r="FP22" t="s">
        <v>357</v>
      </c>
      <c r="FQ22" t="s">
        <v>357</v>
      </c>
      <c r="FR22">
        <v>0</v>
      </c>
      <c r="FS22">
        <v>100</v>
      </c>
      <c r="FT22">
        <v>100</v>
      </c>
      <c r="FU22">
        <v>-2.7869999999999999</v>
      </c>
      <c r="FV22">
        <v>2.8799999999999999E-2</v>
      </c>
      <c r="FW22">
        <v>-2.7869000000000601</v>
      </c>
      <c r="FX22">
        <v>0</v>
      </c>
      <c r="FY22">
        <v>0</v>
      </c>
      <c r="FZ22">
        <v>0</v>
      </c>
      <c r="GA22">
        <v>2.87999999999933E-2</v>
      </c>
      <c r="GB22">
        <v>0</v>
      </c>
      <c r="GC22">
        <v>0</v>
      </c>
      <c r="GD22">
        <v>0</v>
      </c>
      <c r="GE22">
        <v>-1</v>
      </c>
      <c r="GF22">
        <v>-1</v>
      </c>
      <c r="GG22">
        <v>-1</v>
      </c>
      <c r="GH22">
        <v>-1</v>
      </c>
      <c r="GI22">
        <v>4.7</v>
      </c>
      <c r="GJ22">
        <v>4.7</v>
      </c>
      <c r="GK22">
        <v>1.0644499999999999</v>
      </c>
      <c r="GL22">
        <v>2.5952099999999998</v>
      </c>
      <c r="GM22">
        <v>1.4477500000000001</v>
      </c>
      <c r="GN22">
        <v>2.3034699999999999</v>
      </c>
      <c r="GO22">
        <v>1.5466299999999999</v>
      </c>
      <c r="GP22">
        <v>2.4291999999999998</v>
      </c>
      <c r="GQ22">
        <v>35.290199999999999</v>
      </c>
      <c r="GR22">
        <v>14.604900000000001</v>
      </c>
      <c r="GS22">
        <v>18</v>
      </c>
      <c r="GT22">
        <v>555.29700000000003</v>
      </c>
      <c r="GU22">
        <v>415.06099999999998</v>
      </c>
      <c r="GV22">
        <v>25.188199999999998</v>
      </c>
      <c r="GW22">
        <v>32.406100000000002</v>
      </c>
      <c r="GX22">
        <v>30.000399999999999</v>
      </c>
      <c r="GY22">
        <v>32.577399999999997</v>
      </c>
      <c r="GZ22">
        <v>32.590200000000003</v>
      </c>
      <c r="HA22">
        <v>21.3172</v>
      </c>
      <c r="HB22">
        <v>-30</v>
      </c>
      <c r="HC22">
        <v>-30</v>
      </c>
      <c r="HD22">
        <v>25.220800000000001</v>
      </c>
      <c r="HE22">
        <v>408.84899999999999</v>
      </c>
      <c r="HF22">
        <v>0</v>
      </c>
      <c r="HG22">
        <v>99.1614</v>
      </c>
      <c r="HH22">
        <v>94.370699999999999</v>
      </c>
    </row>
    <row r="23" spans="1:216" x14ac:dyDescent="0.2">
      <c r="A23">
        <v>5</v>
      </c>
      <c r="B23">
        <v>1689629360</v>
      </c>
      <c r="C23">
        <v>244.90000009536701</v>
      </c>
      <c r="D23" t="s">
        <v>364</v>
      </c>
      <c r="E23" t="s">
        <v>365</v>
      </c>
      <c r="F23" t="s">
        <v>348</v>
      </c>
      <c r="G23" t="s">
        <v>396</v>
      </c>
      <c r="H23" t="s">
        <v>349</v>
      </c>
      <c r="I23" t="s">
        <v>350</v>
      </c>
      <c r="J23" t="s">
        <v>351</v>
      </c>
      <c r="K23" t="s">
        <v>352</v>
      </c>
      <c r="L23">
        <v>1689629360</v>
      </c>
      <c r="M23">
        <f t="shared" si="0"/>
        <v>2.9810804766143336E-3</v>
      </c>
      <c r="N23">
        <f t="shared" si="1"/>
        <v>2.9810804766143337</v>
      </c>
      <c r="O23">
        <f t="shared" si="2"/>
        <v>14.468813008083584</v>
      </c>
      <c r="P23">
        <f t="shared" si="3"/>
        <v>399.98700000000002</v>
      </c>
      <c r="Q23">
        <f t="shared" si="4"/>
        <v>282.89076225797226</v>
      </c>
      <c r="R23">
        <f t="shared" si="5"/>
        <v>28.357604730742413</v>
      </c>
      <c r="S23">
        <f t="shared" si="6"/>
        <v>40.095594330831894</v>
      </c>
      <c r="T23">
        <f t="shared" si="7"/>
        <v>0.21721017920591379</v>
      </c>
      <c r="U23">
        <f t="shared" si="8"/>
        <v>3.895796633307441</v>
      </c>
      <c r="V23">
        <f t="shared" si="9"/>
        <v>0.21069954118529277</v>
      </c>
      <c r="W23">
        <f t="shared" si="10"/>
        <v>0.13225591265103326</v>
      </c>
      <c r="X23">
        <f t="shared" si="11"/>
        <v>165.39682199999999</v>
      </c>
      <c r="Y23">
        <f t="shared" si="12"/>
        <v>27.685031284342489</v>
      </c>
      <c r="Z23">
        <f t="shared" si="13"/>
        <v>26.969000000000001</v>
      </c>
      <c r="AA23">
        <f t="shared" si="14"/>
        <v>3.5726482688462231</v>
      </c>
      <c r="AB23">
        <f t="shared" si="15"/>
        <v>59.449074598093731</v>
      </c>
      <c r="AC23">
        <f t="shared" si="16"/>
        <v>2.1951748221131897</v>
      </c>
      <c r="AD23">
        <f t="shared" si="17"/>
        <v>3.6925298450038095</v>
      </c>
      <c r="AE23">
        <f t="shared" si="18"/>
        <v>1.3774734467330334</v>
      </c>
      <c r="AF23">
        <f t="shared" si="19"/>
        <v>-131.46564901869212</v>
      </c>
      <c r="AG23">
        <f t="shared" si="20"/>
        <v>118.24699589741199</v>
      </c>
      <c r="AH23">
        <f t="shared" si="21"/>
        <v>6.5668431867831902</v>
      </c>
      <c r="AI23">
        <f t="shared" si="22"/>
        <v>158.74501206550303</v>
      </c>
      <c r="AJ23">
        <v>0</v>
      </c>
      <c r="AK23">
        <v>0</v>
      </c>
      <c r="AL23">
        <f t="shared" si="23"/>
        <v>1</v>
      </c>
      <c r="AM23">
        <f t="shared" si="24"/>
        <v>0</v>
      </c>
      <c r="AN23">
        <f t="shared" si="25"/>
        <v>52851.625444954334</v>
      </c>
      <c r="AO23">
        <f t="shared" si="26"/>
        <v>1000.05</v>
      </c>
      <c r="AP23">
        <f t="shared" si="27"/>
        <v>843.04139999999995</v>
      </c>
      <c r="AQ23">
        <f t="shared" si="28"/>
        <v>0.84299925003749809</v>
      </c>
      <c r="AR23">
        <f t="shared" si="29"/>
        <v>0.16538855257237137</v>
      </c>
      <c r="AS23">
        <v>1689629360</v>
      </c>
      <c r="AT23">
        <v>399.98700000000002</v>
      </c>
      <c r="AU23">
        <v>408.73500000000001</v>
      </c>
      <c r="AV23">
        <v>21.898700000000002</v>
      </c>
      <c r="AW23">
        <v>20.27</v>
      </c>
      <c r="AX23">
        <v>402.774</v>
      </c>
      <c r="AY23">
        <v>21.869900000000001</v>
      </c>
      <c r="AZ23">
        <v>500.02</v>
      </c>
      <c r="BA23">
        <v>100.18899999999999</v>
      </c>
      <c r="BB23">
        <v>5.3243699999999998E-2</v>
      </c>
      <c r="BC23">
        <v>27.532</v>
      </c>
      <c r="BD23">
        <v>26.969000000000001</v>
      </c>
      <c r="BE23">
        <v>999.9</v>
      </c>
      <c r="BF23">
        <v>0</v>
      </c>
      <c r="BG23">
        <v>0</v>
      </c>
      <c r="BH23">
        <v>9993.75</v>
      </c>
      <c r="BI23">
        <v>0</v>
      </c>
      <c r="BJ23">
        <v>0.76821399999999995</v>
      </c>
      <c r="BK23">
        <v>-8.7473100000000006</v>
      </c>
      <c r="BL23">
        <v>408.94299999999998</v>
      </c>
      <c r="BM23">
        <v>417.19099999999997</v>
      </c>
      <c r="BN23">
        <v>1.6287199999999999</v>
      </c>
      <c r="BO23">
        <v>408.73500000000001</v>
      </c>
      <c r="BP23">
        <v>20.27</v>
      </c>
      <c r="BQ23">
        <v>2.194</v>
      </c>
      <c r="BR23">
        <v>2.0308199999999998</v>
      </c>
      <c r="BS23">
        <v>18.918600000000001</v>
      </c>
      <c r="BT23">
        <v>17.686699999999998</v>
      </c>
      <c r="BU23">
        <v>1000.05</v>
      </c>
      <c r="BV23">
        <v>0.90002700000000002</v>
      </c>
      <c r="BW23">
        <v>9.9973199999999998E-2</v>
      </c>
      <c r="BX23">
        <v>0</v>
      </c>
      <c r="BY23">
        <v>2.5680000000000001</v>
      </c>
      <c r="BZ23">
        <v>0</v>
      </c>
      <c r="CA23">
        <v>5265.16</v>
      </c>
      <c r="CB23">
        <v>7719.84</v>
      </c>
      <c r="CC23">
        <v>43.75</v>
      </c>
      <c r="CD23">
        <v>47.186999999999998</v>
      </c>
      <c r="CE23">
        <v>45.875</v>
      </c>
      <c r="CF23">
        <v>44.936999999999998</v>
      </c>
      <c r="CG23">
        <v>43.75</v>
      </c>
      <c r="CH23">
        <v>900.07</v>
      </c>
      <c r="CI23">
        <v>99.98</v>
      </c>
      <c r="CJ23">
        <v>0</v>
      </c>
      <c r="CK23">
        <v>1689629367.8</v>
      </c>
      <c r="CL23">
        <v>0</v>
      </c>
      <c r="CM23">
        <v>1689629017.0999999</v>
      </c>
      <c r="CN23" t="s">
        <v>353</v>
      </c>
      <c r="CO23">
        <v>1689629017.0999999</v>
      </c>
      <c r="CP23">
        <v>1689629017.0999999</v>
      </c>
      <c r="CQ23">
        <v>22</v>
      </c>
      <c r="CR23">
        <v>0.122</v>
      </c>
      <c r="CS23">
        <v>-3.3000000000000002E-2</v>
      </c>
      <c r="CT23">
        <v>-2.7869999999999999</v>
      </c>
      <c r="CU23">
        <v>2.9000000000000001E-2</v>
      </c>
      <c r="CV23">
        <v>409</v>
      </c>
      <c r="CW23">
        <v>20</v>
      </c>
      <c r="CX23">
        <v>0.19</v>
      </c>
      <c r="CY23">
        <v>0.03</v>
      </c>
      <c r="CZ23">
        <v>13.4750233800867</v>
      </c>
      <c r="DA23">
        <v>-3.5022254395221599E-3</v>
      </c>
      <c r="DB23">
        <v>4.7004777338622399E-2</v>
      </c>
      <c r="DC23">
        <v>1</v>
      </c>
      <c r="DD23">
        <v>408.73815000000002</v>
      </c>
      <c r="DE23">
        <v>-0.113007518797441</v>
      </c>
      <c r="DF23">
        <v>2.5090386605230702E-2</v>
      </c>
      <c r="DG23">
        <v>-1</v>
      </c>
      <c r="DH23">
        <v>1000.02995238095</v>
      </c>
      <c r="DI23">
        <v>2.2170544873017201E-2</v>
      </c>
      <c r="DJ23">
        <v>1.39060664749899E-2</v>
      </c>
      <c r="DK23">
        <v>1</v>
      </c>
      <c r="DL23">
        <v>2</v>
      </c>
      <c r="DM23">
        <v>2</v>
      </c>
      <c r="DN23" t="s">
        <v>354</v>
      </c>
      <c r="DO23">
        <v>2.9946999999999999</v>
      </c>
      <c r="DP23">
        <v>2.7837999999999998</v>
      </c>
      <c r="DQ23">
        <v>9.5009099999999999E-2</v>
      </c>
      <c r="DR23">
        <v>9.5610500000000001E-2</v>
      </c>
      <c r="DS23">
        <v>0.110859</v>
      </c>
      <c r="DT23">
        <v>0.102925</v>
      </c>
      <c r="DU23">
        <v>26006.7</v>
      </c>
      <c r="DV23">
        <v>27542</v>
      </c>
      <c r="DW23">
        <v>26931.5</v>
      </c>
      <c r="DX23">
        <v>28622.400000000001</v>
      </c>
      <c r="DY23">
        <v>31558.400000000001</v>
      </c>
      <c r="DZ23">
        <v>34235.699999999997</v>
      </c>
      <c r="EA23">
        <v>35977.4</v>
      </c>
      <c r="EB23">
        <v>38826.699999999997</v>
      </c>
      <c r="EC23">
        <v>2.02555</v>
      </c>
      <c r="ED23">
        <v>1.69068</v>
      </c>
      <c r="EE23">
        <v>6.9126499999999994E-2</v>
      </c>
      <c r="EF23">
        <v>0</v>
      </c>
      <c r="EG23">
        <v>25.837399999999999</v>
      </c>
      <c r="EH23">
        <v>999.9</v>
      </c>
      <c r="EI23">
        <v>41.039000000000001</v>
      </c>
      <c r="EJ23">
        <v>33.162999999999997</v>
      </c>
      <c r="EK23">
        <v>20.8855</v>
      </c>
      <c r="EL23">
        <v>62.756100000000004</v>
      </c>
      <c r="EM23">
        <v>28.2011</v>
      </c>
      <c r="EN23">
        <v>1</v>
      </c>
      <c r="EO23">
        <v>0.44065799999999999</v>
      </c>
      <c r="EP23">
        <v>0.63212999999999997</v>
      </c>
      <c r="EQ23">
        <v>19.9237</v>
      </c>
      <c r="ER23">
        <v>5.2140000000000004</v>
      </c>
      <c r="ES23">
        <v>11.9406</v>
      </c>
      <c r="ET23">
        <v>4.9539999999999997</v>
      </c>
      <c r="EU23">
        <v>3.2970000000000002</v>
      </c>
      <c r="EV23">
        <v>9999</v>
      </c>
      <c r="EW23">
        <v>107</v>
      </c>
      <c r="EX23">
        <v>51.5</v>
      </c>
      <c r="EY23">
        <v>3486.8</v>
      </c>
      <c r="EZ23">
        <v>1.8601700000000001</v>
      </c>
      <c r="FA23">
        <v>1.8593299999999999</v>
      </c>
      <c r="FB23">
        <v>1.86483</v>
      </c>
      <c r="FC23">
        <v>1.86879</v>
      </c>
      <c r="FD23">
        <v>1.86372</v>
      </c>
      <c r="FE23">
        <v>1.86371</v>
      </c>
      <c r="FF23">
        <v>1.86372</v>
      </c>
      <c r="FG23">
        <v>1.8635600000000001</v>
      </c>
      <c r="FH23">
        <v>0</v>
      </c>
      <c r="FI23">
        <v>0</v>
      </c>
      <c r="FJ23">
        <v>0</v>
      </c>
      <c r="FK23">
        <v>0</v>
      </c>
      <c r="FL23" t="s">
        <v>355</v>
      </c>
      <c r="FM23" t="s">
        <v>356</v>
      </c>
      <c r="FN23" t="s">
        <v>357</v>
      </c>
      <c r="FO23" t="s">
        <v>357</v>
      </c>
      <c r="FP23" t="s">
        <v>357</v>
      </c>
      <c r="FQ23" t="s">
        <v>357</v>
      </c>
      <c r="FR23">
        <v>0</v>
      </c>
      <c r="FS23">
        <v>100</v>
      </c>
      <c r="FT23">
        <v>100</v>
      </c>
      <c r="FU23">
        <v>-2.7869999999999999</v>
      </c>
      <c r="FV23">
        <v>2.8799999999999999E-2</v>
      </c>
      <c r="FW23">
        <v>-2.7869000000000601</v>
      </c>
      <c r="FX23">
        <v>0</v>
      </c>
      <c r="FY23">
        <v>0</v>
      </c>
      <c r="FZ23">
        <v>0</v>
      </c>
      <c r="GA23">
        <v>2.87999999999933E-2</v>
      </c>
      <c r="GB23">
        <v>0</v>
      </c>
      <c r="GC23">
        <v>0</v>
      </c>
      <c r="GD23">
        <v>0</v>
      </c>
      <c r="GE23">
        <v>-1</v>
      </c>
      <c r="GF23">
        <v>-1</v>
      </c>
      <c r="GG23">
        <v>-1</v>
      </c>
      <c r="GH23">
        <v>-1</v>
      </c>
      <c r="GI23">
        <v>5.7</v>
      </c>
      <c r="GJ23">
        <v>5.7</v>
      </c>
      <c r="GK23">
        <v>1.0644499999999999</v>
      </c>
      <c r="GL23">
        <v>2.5976599999999999</v>
      </c>
      <c r="GM23">
        <v>1.4489700000000001</v>
      </c>
      <c r="GN23">
        <v>2.3022499999999999</v>
      </c>
      <c r="GO23">
        <v>1.5466299999999999</v>
      </c>
      <c r="GP23">
        <v>2.4133300000000002</v>
      </c>
      <c r="GQ23">
        <v>35.244</v>
      </c>
      <c r="GR23">
        <v>14.5961</v>
      </c>
      <c r="GS23">
        <v>18</v>
      </c>
      <c r="GT23">
        <v>555.28300000000002</v>
      </c>
      <c r="GU23">
        <v>415.14400000000001</v>
      </c>
      <c r="GV23">
        <v>25.897300000000001</v>
      </c>
      <c r="GW23">
        <v>32.4377</v>
      </c>
      <c r="GX23">
        <v>30.000299999999999</v>
      </c>
      <c r="GY23">
        <v>32.620199999999997</v>
      </c>
      <c r="GZ23">
        <v>32.631300000000003</v>
      </c>
      <c r="HA23">
        <v>21.311900000000001</v>
      </c>
      <c r="HB23">
        <v>-30</v>
      </c>
      <c r="HC23">
        <v>-30</v>
      </c>
      <c r="HD23">
        <v>25.905899999999999</v>
      </c>
      <c r="HE23">
        <v>408.85199999999998</v>
      </c>
      <c r="HF23">
        <v>0</v>
      </c>
      <c r="HG23">
        <v>99.150400000000005</v>
      </c>
      <c r="HH23">
        <v>94.363500000000002</v>
      </c>
    </row>
    <row r="24" spans="1:216" x14ac:dyDescent="0.2">
      <c r="A24">
        <v>6</v>
      </c>
      <c r="B24">
        <v>1689629421</v>
      </c>
      <c r="C24">
        <v>305.90000009536698</v>
      </c>
      <c r="D24" t="s">
        <v>366</v>
      </c>
      <c r="E24" t="s">
        <v>367</v>
      </c>
      <c r="F24" t="s">
        <v>348</v>
      </c>
      <c r="G24" t="s">
        <v>396</v>
      </c>
      <c r="H24" t="s">
        <v>349</v>
      </c>
      <c r="I24" t="s">
        <v>350</v>
      </c>
      <c r="J24" t="s">
        <v>351</v>
      </c>
      <c r="K24" t="s">
        <v>352</v>
      </c>
      <c r="L24">
        <v>1689629421</v>
      </c>
      <c r="M24">
        <f t="shared" si="0"/>
        <v>2.8911873402251887E-3</v>
      </c>
      <c r="N24">
        <f t="shared" si="1"/>
        <v>2.8911873402251889</v>
      </c>
      <c r="O24">
        <f t="shared" si="2"/>
        <v>13.979654485833072</v>
      </c>
      <c r="P24">
        <f t="shared" si="3"/>
        <v>399.995</v>
      </c>
      <c r="Q24">
        <f t="shared" si="4"/>
        <v>282.48141966225984</v>
      </c>
      <c r="R24">
        <f t="shared" si="5"/>
        <v>28.316422273309211</v>
      </c>
      <c r="S24">
        <f t="shared" si="6"/>
        <v>40.096185231419504</v>
      </c>
      <c r="T24">
        <f t="shared" si="7"/>
        <v>0.20895907220852172</v>
      </c>
      <c r="U24">
        <f t="shared" si="8"/>
        <v>3.8971296713651618</v>
      </c>
      <c r="V24">
        <f t="shared" si="9"/>
        <v>0.20292827942267358</v>
      </c>
      <c r="W24">
        <f t="shared" si="10"/>
        <v>0.12735751931890937</v>
      </c>
      <c r="X24">
        <f t="shared" si="11"/>
        <v>124.02158660899622</v>
      </c>
      <c r="Y24">
        <f t="shared" si="12"/>
        <v>27.571111578361492</v>
      </c>
      <c r="Z24">
        <f t="shared" si="13"/>
        <v>26.969000000000001</v>
      </c>
      <c r="AA24">
        <f t="shared" si="14"/>
        <v>3.5726482688462231</v>
      </c>
      <c r="AB24">
        <f t="shared" si="15"/>
        <v>58.997393063682871</v>
      </c>
      <c r="AC24">
        <f t="shared" si="16"/>
        <v>2.18548994275542</v>
      </c>
      <c r="AD24">
        <f t="shared" si="17"/>
        <v>3.7043839215003316</v>
      </c>
      <c r="AE24">
        <f t="shared" si="18"/>
        <v>1.3871583260908031</v>
      </c>
      <c r="AF24">
        <f t="shared" si="19"/>
        <v>-127.50136170393083</v>
      </c>
      <c r="AG24">
        <f t="shared" si="20"/>
        <v>129.80104948178192</v>
      </c>
      <c r="AH24">
        <f t="shared" si="21"/>
        <v>7.2080057530677033</v>
      </c>
      <c r="AI24">
        <f t="shared" si="22"/>
        <v>133.52928013991502</v>
      </c>
      <c r="AJ24">
        <v>0</v>
      </c>
      <c r="AK24">
        <v>0</v>
      </c>
      <c r="AL24">
        <f t="shared" si="23"/>
        <v>1</v>
      </c>
      <c r="AM24">
        <f t="shared" si="24"/>
        <v>0</v>
      </c>
      <c r="AN24">
        <f t="shared" si="25"/>
        <v>52866.821459746054</v>
      </c>
      <c r="AO24">
        <f t="shared" si="26"/>
        <v>749.86900000000003</v>
      </c>
      <c r="AP24">
        <f t="shared" si="27"/>
        <v>632.13995699947986</v>
      </c>
      <c r="AQ24">
        <f t="shared" si="28"/>
        <v>0.84300052009014892</v>
      </c>
      <c r="AR24">
        <f t="shared" si="29"/>
        <v>0.16539100377398747</v>
      </c>
      <c r="AS24">
        <v>1689629421</v>
      </c>
      <c r="AT24">
        <v>399.995</v>
      </c>
      <c r="AU24">
        <v>408.45</v>
      </c>
      <c r="AV24">
        <v>21.802199999999999</v>
      </c>
      <c r="AW24">
        <v>20.2224</v>
      </c>
      <c r="AX24">
        <v>402.78199999999998</v>
      </c>
      <c r="AY24">
        <v>21.773399999999999</v>
      </c>
      <c r="AZ24">
        <v>500.00200000000001</v>
      </c>
      <c r="BA24">
        <v>100.188</v>
      </c>
      <c r="BB24">
        <v>5.3716100000000003E-2</v>
      </c>
      <c r="BC24">
        <v>27.5868</v>
      </c>
      <c r="BD24">
        <v>26.969000000000001</v>
      </c>
      <c r="BE24">
        <v>999.9</v>
      </c>
      <c r="BF24">
        <v>0</v>
      </c>
      <c r="BG24">
        <v>0</v>
      </c>
      <c r="BH24">
        <v>9998.75</v>
      </c>
      <c r="BI24">
        <v>0</v>
      </c>
      <c r="BJ24">
        <v>0.76821399999999995</v>
      </c>
      <c r="BK24">
        <v>-8.4544999999999995</v>
      </c>
      <c r="BL24">
        <v>408.91</v>
      </c>
      <c r="BM24">
        <v>416.88</v>
      </c>
      <c r="BN24">
        <v>1.5798099999999999</v>
      </c>
      <c r="BO24">
        <v>408.45</v>
      </c>
      <c r="BP24">
        <v>20.2224</v>
      </c>
      <c r="BQ24">
        <v>2.1843300000000001</v>
      </c>
      <c r="BR24">
        <v>2.0260500000000001</v>
      </c>
      <c r="BS24">
        <v>18.847799999999999</v>
      </c>
      <c r="BT24">
        <v>17.6494</v>
      </c>
      <c r="BU24">
        <v>749.86900000000003</v>
      </c>
      <c r="BV24">
        <v>0.89998100000000003</v>
      </c>
      <c r="BW24">
        <v>0.100019</v>
      </c>
      <c r="BX24">
        <v>0</v>
      </c>
      <c r="BY24">
        <v>2.2153</v>
      </c>
      <c r="BZ24">
        <v>0</v>
      </c>
      <c r="CA24">
        <v>4324.3</v>
      </c>
      <c r="CB24">
        <v>5788.52</v>
      </c>
      <c r="CC24">
        <v>43.311999999999998</v>
      </c>
      <c r="CD24">
        <v>47.061999999999998</v>
      </c>
      <c r="CE24">
        <v>45.561999999999998</v>
      </c>
      <c r="CF24">
        <v>44.875</v>
      </c>
      <c r="CG24">
        <v>43.436999999999998</v>
      </c>
      <c r="CH24">
        <v>674.87</v>
      </c>
      <c r="CI24">
        <v>75</v>
      </c>
      <c r="CJ24">
        <v>0</v>
      </c>
      <c r="CK24">
        <v>1689629428.4000001</v>
      </c>
      <c r="CL24">
        <v>0</v>
      </c>
      <c r="CM24">
        <v>1689629017.0999999</v>
      </c>
      <c r="CN24" t="s">
        <v>353</v>
      </c>
      <c r="CO24">
        <v>1689629017.0999999</v>
      </c>
      <c r="CP24">
        <v>1689629017.0999999</v>
      </c>
      <c r="CQ24">
        <v>22</v>
      </c>
      <c r="CR24">
        <v>0.122</v>
      </c>
      <c r="CS24">
        <v>-3.3000000000000002E-2</v>
      </c>
      <c r="CT24">
        <v>-2.7869999999999999</v>
      </c>
      <c r="CU24">
        <v>2.9000000000000001E-2</v>
      </c>
      <c r="CV24">
        <v>409</v>
      </c>
      <c r="CW24">
        <v>20</v>
      </c>
      <c r="CX24">
        <v>0.19</v>
      </c>
      <c r="CY24">
        <v>0.03</v>
      </c>
      <c r="CZ24">
        <v>12.960572461338</v>
      </c>
      <c r="DA24">
        <v>0.72473667846079104</v>
      </c>
      <c r="DB24">
        <v>8.59417781705311E-2</v>
      </c>
      <c r="DC24">
        <v>1</v>
      </c>
      <c r="DD24">
        <v>408.43233333333302</v>
      </c>
      <c r="DE24">
        <v>0.22675324675300901</v>
      </c>
      <c r="DF24">
        <v>3.9540616048064199E-2</v>
      </c>
      <c r="DG24">
        <v>-1</v>
      </c>
      <c r="DH24">
        <v>749.98540000000003</v>
      </c>
      <c r="DI24">
        <v>0.68200511417528298</v>
      </c>
      <c r="DJ24">
        <v>0.15433353491708399</v>
      </c>
      <c r="DK24">
        <v>1</v>
      </c>
      <c r="DL24">
        <v>2</v>
      </c>
      <c r="DM24">
        <v>2</v>
      </c>
      <c r="DN24" t="s">
        <v>354</v>
      </c>
      <c r="DO24">
        <v>2.9946199999999998</v>
      </c>
      <c r="DP24">
        <v>2.7843200000000001</v>
      </c>
      <c r="DQ24">
        <v>9.5001000000000002E-2</v>
      </c>
      <c r="DR24">
        <v>9.5549599999999998E-2</v>
      </c>
      <c r="DS24">
        <v>0.11050500000000001</v>
      </c>
      <c r="DT24">
        <v>0.102747</v>
      </c>
      <c r="DU24">
        <v>26005.9</v>
      </c>
      <c r="DV24">
        <v>27541.200000000001</v>
      </c>
      <c r="DW24">
        <v>26930.6</v>
      </c>
      <c r="DX24">
        <v>28619.8</v>
      </c>
      <c r="DY24">
        <v>31569.8</v>
      </c>
      <c r="DZ24">
        <v>34239.5</v>
      </c>
      <c r="EA24">
        <v>35976</v>
      </c>
      <c r="EB24">
        <v>38823.300000000003</v>
      </c>
      <c r="EC24">
        <v>2.0247000000000002</v>
      </c>
      <c r="ED24">
        <v>1.6906000000000001</v>
      </c>
      <c r="EE24">
        <v>6.3795599999999994E-2</v>
      </c>
      <c r="EF24">
        <v>0</v>
      </c>
      <c r="EG24">
        <v>25.924800000000001</v>
      </c>
      <c r="EH24">
        <v>999.9</v>
      </c>
      <c r="EI24">
        <v>41.021000000000001</v>
      </c>
      <c r="EJ24">
        <v>33.152999999999999</v>
      </c>
      <c r="EK24">
        <v>20.8644</v>
      </c>
      <c r="EL24">
        <v>62.836100000000002</v>
      </c>
      <c r="EM24">
        <v>28.140999999999998</v>
      </c>
      <c r="EN24">
        <v>1</v>
      </c>
      <c r="EO24">
        <v>0.446212</v>
      </c>
      <c r="EP24">
        <v>1.49648</v>
      </c>
      <c r="EQ24">
        <v>19.892800000000001</v>
      </c>
      <c r="ER24">
        <v>5.2111499999999999</v>
      </c>
      <c r="ES24">
        <v>11.942</v>
      </c>
      <c r="ET24">
        <v>4.9539499999999999</v>
      </c>
      <c r="EU24">
        <v>3.2970000000000002</v>
      </c>
      <c r="EV24">
        <v>9999</v>
      </c>
      <c r="EW24">
        <v>107</v>
      </c>
      <c r="EX24">
        <v>51.5</v>
      </c>
      <c r="EY24">
        <v>3488.1</v>
      </c>
      <c r="EZ24">
        <v>1.8601099999999999</v>
      </c>
      <c r="FA24">
        <v>1.85934</v>
      </c>
      <c r="FB24">
        <v>1.8648</v>
      </c>
      <c r="FC24">
        <v>1.8687800000000001</v>
      </c>
      <c r="FD24">
        <v>1.86371</v>
      </c>
      <c r="FE24">
        <v>1.86371</v>
      </c>
      <c r="FF24">
        <v>1.86371</v>
      </c>
      <c r="FG24">
        <v>1.8635600000000001</v>
      </c>
      <c r="FH24">
        <v>0</v>
      </c>
      <c r="FI24">
        <v>0</v>
      </c>
      <c r="FJ24">
        <v>0</v>
      </c>
      <c r="FK24">
        <v>0</v>
      </c>
      <c r="FL24" t="s">
        <v>355</v>
      </c>
      <c r="FM24" t="s">
        <v>356</v>
      </c>
      <c r="FN24" t="s">
        <v>357</v>
      </c>
      <c r="FO24" t="s">
        <v>357</v>
      </c>
      <c r="FP24" t="s">
        <v>357</v>
      </c>
      <c r="FQ24" t="s">
        <v>357</v>
      </c>
      <c r="FR24">
        <v>0</v>
      </c>
      <c r="FS24">
        <v>100</v>
      </c>
      <c r="FT24">
        <v>100</v>
      </c>
      <c r="FU24">
        <v>-2.7869999999999999</v>
      </c>
      <c r="FV24">
        <v>2.8799999999999999E-2</v>
      </c>
      <c r="FW24">
        <v>-2.7869000000000601</v>
      </c>
      <c r="FX24">
        <v>0</v>
      </c>
      <c r="FY24">
        <v>0</v>
      </c>
      <c r="FZ24">
        <v>0</v>
      </c>
      <c r="GA24">
        <v>2.87999999999933E-2</v>
      </c>
      <c r="GB24">
        <v>0</v>
      </c>
      <c r="GC24">
        <v>0</v>
      </c>
      <c r="GD24">
        <v>0</v>
      </c>
      <c r="GE24">
        <v>-1</v>
      </c>
      <c r="GF24">
        <v>-1</v>
      </c>
      <c r="GG24">
        <v>-1</v>
      </c>
      <c r="GH24">
        <v>-1</v>
      </c>
      <c r="GI24">
        <v>6.7</v>
      </c>
      <c r="GJ24">
        <v>6.7</v>
      </c>
      <c r="GK24">
        <v>1.0644499999999999</v>
      </c>
      <c r="GL24">
        <v>2.5964399999999999</v>
      </c>
      <c r="GM24">
        <v>1.4489700000000001</v>
      </c>
      <c r="GN24">
        <v>2.3022499999999999</v>
      </c>
      <c r="GO24">
        <v>1.5466299999999999</v>
      </c>
      <c r="GP24">
        <v>2.3925800000000002</v>
      </c>
      <c r="GQ24">
        <v>35.174700000000001</v>
      </c>
      <c r="GR24">
        <v>14.587300000000001</v>
      </c>
      <c r="GS24">
        <v>18</v>
      </c>
      <c r="GT24">
        <v>555.02700000000004</v>
      </c>
      <c r="GU24">
        <v>415.35599999999999</v>
      </c>
      <c r="GV24">
        <v>25.310700000000001</v>
      </c>
      <c r="GW24">
        <v>32.469299999999997</v>
      </c>
      <c r="GX24">
        <v>29.9985</v>
      </c>
      <c r="GY24">
        <v>32.655799999999999</v>
      </c>
      <c r="GZ24">
        <v>32.669699999999999</v>
      </c>
      <c r="HA24">
        <v>21.302299999999999</v>
      </c>
      <c r="HB24">
        <v>-30</v>
      </c>
      <c r="HC24">
        <v>-30</v>
      </c>
      <c r="HD24">
        <v>25.344999999999999</v>
      </c>
      <c r="HE24">
        <v>408.54899999999998</v>
      </c>
      <c r="HF24">
        <v>0</v>
      </c>
      <c r="HG24">
        <v>99.146699999999996</v>
      </c>
      <c r="HH24">
        <v>94.355000000000004</v>
      </c>
    </row>
    <row r="25" spans="1:216" x14ac:dyDescent="0.2">
      <c r="A25">
        <v>7</v>
      </c>
      <c r="B25">
        <v>1689629482</v>
      </c>
      <c r="C25">
        <v>366.90000009536698</v>
      </c>
      <c r="D25" t="s">
        <v>368</v>
      </c>
      <c r="E25" t="s">
        <v>369</v>
      </c>
      <c r="F25" t="s">
        <v>348</v>
      </c>
      <c r="G25" t="s">
        <v>396</v>
      </c>
      <c r="H25" t="s">
        <v>349</v>
      </c>
      <c r="I25" t="s">
        <v>350</v>
      </c>
      <c r="J25" t="s">
        <v>351</v>
      </c>
      <c r="K25" t="s">
        <v>352</v>
      </c>
      <c r="L25">
        <v>1689629482</v>
      </c>
      <c r="M25">
        <f t="shared" si="0"/>
        <v>2.8604949962018136E-3</v>
      </c>
      <c r="N25">
        <f t="shared" si="1"/>
        <v>2.8604949962018136</v>
      </c>
      <c r="O25">
        <f t="shared" si="2"/>
        <v>13.315376020302779</v>
      </c>
      <c r="P25">
        <f t="shared" si="3"/>
        <v>400.00700000000001</v>
      </c>
      <c r="Q25">
        <f t="shared" si="4"/>
        <v>285.863699491305</v>
      </c>
      <c r="R25">
        <f t="shared" si="5"/>
        <v>28.655882138549153</v>
      </c>
      <c r="S25">
        <f t="shared" si="6"/>
        <v>40.097967902158501</v>
      </c>
      <c r="T25">
        <f t="shared" si="7"/>
        <v>0.2054109583115345</v>
      </c>
      <c r="U25">
        <f t="shared" si="8"/>
        <v>3.8988837813460195</v>
      </c>
      <c r="V25">
        <f t="shared" si="9"/>
        <v>0.19958269833392417</v>
      </c>
      <c r="W25">
        <f t="shared" si="10"/>
        <v>0.12524905805734871</v>
      </c>
      <c r="X25">
        <f t="shared" si="11"/>
        <v>99.254086445016924</v>
      </c>
      <c r="Y25">
        <f t="shared" si="12"/>
        <v>27.480003267827474</v>
      </c>
      <c r="Z25">
        <f t="shared" si="13"/>
        <v>26.981999999999999</v>
      </c>
      <c r="AA25">
        <f t="shared" si="14"/>
        <v>3.5753776059138223</v>
      </c>
      <c r="AB25">
        <f t="shared" si="15"/>
        <v>58.796907200857298</v>
      </c>
      <c r="AC25">
        <f t="shared" si="16"/>
        <v>2.1798979012795496</v>
      </c>
      <c r="AD25">
        <f t="shared" si="17"/>
        <v>3.7075043655489508</v>
      </c>
      <c r="AE25">
        <f t="shared" si="18"/>
        <v>1.3954797046342726</v>
      </c>
      <c r="AF25">
        <f t="shared" si="19"/>
        <v>-126.14782933249998</v>
      </c>
      <c r="AG25">
        <f t="shared" si="20"/>
        <v>130.15374860241843</v>
      </c>
      <c r="AH25">
        <f t="shared" si="21"/>
        <v>7.2253287524994594</v>
      </c>
      <c r="AI25">
        <f t="shared" si="22"/>
        <v>110.48533446743484</v>
      </c>
      <c r="AJ25">
        <v>0</v>
      </c>
      <c r="AK25">
        <v>0</v>
      </c>
      <c r="AL25">
        <f t="shared" si="23"/>
        <v>1</v>
      </c>
      <c r="AM25">
        <f t="shared" si="24"/>
        <v>0</v>
      </c>
      <c r="AN25">
        <f t="shared" si="25"/>
        <v>52897.036665819614</v>
      </c>
      <c r="AO25">
        <f t="shared" si="26"/>
        <v>600.12599999999998</v>
      </c>
      <c r="AP25">
        <f t="shared" si="27"/>
        <v>505.90582800259943</v>
      </c>
      <c r="AQ25">
        <f t="shared" si="28"/>
        <v>0.84299935014080285</v>
      </c>
      <c r="AR25">
        <f t="shared" si="29"/>
        <v>0.16538874577174947</v>
      </c>
      <c r="AS25">
        <v>1689629482</v>
      </c>
      <c r="AT25">
        <v>400.00700000000001</v>
      </c>
      <c r="AU25">
        <v>408.084</v>
      </c>
      <c r="AV25">
        <v>21.746099999999998</v>
      </c>
      <c r="AW25">
        <v>20.183</v>
      </c>
      <c r="AX25">
        <v>402.79399999999998</v>
      </c>
      <c r="AY25">
        <v>21.717300000000002</v>
      </c>
      <c r="AZ25">
        <v>500.00799999999998</v>
      </c>
      <c r="BA25">
        <v>100.19</v>
      </c>
      <c r="BB25">
        <v>5.3165499999999997E-2</v>
      </c>
      <c r="BC25">
        <v>27.601199999999999</v>
      </c>
      <c r="BD25">
        <v>26.981999999999999</v>
      </c>
      <c r="BE25">
        <v>999.9</v>
      </c>
      <c r="BF25">
        <v>0</v>
      </c>
      <c r="BG25">
        <v>0</v>
      </c>
      <c r="BH25">
        <v>10005</v>
      </c>
      <c r="BI25">
        <v>0</v>
      </c>
      <c r="BJ25">
        <v>0.76821399999999995</v>
      </c>
      <c r="BK25">
        <v>-8.07639</v>
      </c>
      <c r="BL25">
        <v>408.899</v>
      </c>
      <c r="BM25">
        <v>416.49</v>
      </c>
      <c r="BN25">
        <v>1.5630599999999999</v>
      </c>
      <c r="BO25">
        <v>408.084</v>
      </c>
      <c r="BP25">
        <v>20.183</v>
      </c>
      <c r="BQ25">
        <v>2.1787399999999999</v>
      </c>
      <c r="BR25">
        <v>2.0221399999999998</v>
      </c>
      <c r="BS25">
        <v>18.806899999999999</v>
      </c>
      <c r="BT25">
        <v>17.6188</v>
      </c>
      <c r="BU25">
        <v>600.12599999999998</v>
      </c>
      <c r="BV25">
        <v>0.90002800000000005</v>
      </c>
      <c r="BW25">
        <v>9.99723E-2</v>
      </c>
      <c r="BX25">
        <v>0</v>
      </c>
      <c r="BY25">
        <v>2.0124</v>
      </c>
      <c r="BZ25">
        <v>0</v>
      </c>
      <c r="CA25">
        <v>3730.45</v>
      </c>
      <c r="CB25">
        <v>4632.66</v>
      </c>
      <c r="CC25">
        <v>42.811999999999998</v>
      </c>
      <c r="CD25">
        <v>46.936999999999998</v>
      </c>
      <c r="CE25">
        <v>45.25</v>
      </c>
      <c r="CF25">
        <v>44.75</v>
      </c>
      <c r="CG25">
        <v>43.061999999999998</v>
      </c>
      <c r="CH25">
        <v>540.13</v>
      </c>
      <c r="CI25">
        <v>60</v>
      </c>
      <c r="CJ25">
        <v>0</v>
      </c>
      <c r="CK25">
        <v>1689629489.5999999</v>
      </c>
      <c r="CL25">
        <v>0</v>
      </c>
      <c r="CM25">
        <v>1689629017.0999999</v>
      </c>
      <c r="CN25" t="s">
        <v>353</v>
      </c>
      <c r="CO25">
        <v>1689629017.0999999</v>
      </c>
      <c r="CP25">
        <v>1689629017.0999999</v>
      </c>
      <c r="CQ25">
        <v>22</v>
      </c>
      <c r="CR25">
        <v>0.122</v>
      </c>
      <c r="CS25">
        <v>-3.3000000000000002E-2</v>
      </c>
      <c r="CT25">
        <v>-2.7869999999999999</v>
      </c>
      <c r="CU25">
        <v>2.9000000000000001E-2</v>
      </c>
      <c r="CV25">
        <v>409</v>
      </c>
      <c r="CW25">
        <v>20</v>
      </c>
      <c r="CX25">
        <v>0.19</v>
      </c>
      <c r="CY25">
        <v>0.03</v>
      </c>
      <c r="CZ25">
        <v>12.3908689563698</v>
      </c>
      <c r="DA25">
        <v>-0.27201090414088802</v>
      </c>
      <c r="DB25">
        <v>6.4871857154759405E-2</v>
      </c>
      <c r="DC25">
        <v>1</v>
      </c>
      <c r="DD25">
        <v>408.09620000000001</v>
      </c>
      <c r="DE25">
        <v>-0.31326315789458598</v>
      </c>
      <c r="DF25">
        <v>4.3416126036306499E-2</v>
      </c>
      <c r="DG25">
        <v>-1</v>
      </c>
      <c r="DH25">
        <v>600.01966666666704</v>
      </c>
      <c r="DI25">
        <v>-0.32439998571557599</v>
      </c>
      <c r="DJ25">
        <v>0.137149669142999</v>
      </c>
      <c r="DK25">
        <v>1</v>
      </c>
      <c r="DL25">
        <v>2</v>
      </c>
      <c r="DM25">
        <v>2</v>
      </c>
      <c r="DN25" t="s">
        <v>354</v>
      </c>
      <c r="DO25">
        <v>2.9945900000000001</v>
      </c>
      <c r="DP25">
        <v>2.78382</v>
      </c>
      <c r="DQ25">
        <v>9.4994099999999998E-2</v>
      </c>
      <c r="DR25">
        <v>9.5474699999999996E-2</v>
      </c>
      <c r="DS25">
        <v>0.11029600000000001</v>
      </c>
      <c r="DT25">
        <v>0.10259799999999999</v>
      </c>
      <c r="DU25">
        <v>26005</v>
      </c>
      <c r="DV25">
        <v>27543.4</v>
      </c>
      <c r="DW25">
        <v>26929.7</v>
      </c>
      <c r="DX25">
        <v>28619.9</v>
      </c>
      <c r="DY25">
        <v>31576.7</v>
      </c>
      <c r="DZ25">
        <v>34245</v>
      </c>
      <c r="EA25">
        <v>35975.199999999997</v>
      </c>
      <c r="EB25">
        <v>38823</v>
      </c>
      <c r="EC25">
        <v>2.0245500000000001</v>
      </c>
      <c r="ED25">
        <v>1.69018</v>
      </c>
      <c r="EE25">
        <v>6.2353899999999997E-2</v>
      </c>
      <c r="EF25">
        <v>0</v>
      </c>
      <c r="EG25">
        <v>25.961400000000001</v>
      </c>
      <c r="EH25">
        <v>999.9</v>
      </c>
      <c r="EI25">
        <v>41.021000000000001</v>
      </c>
      <c r="EJ25">
        <v>33.113</v>
      </c>
      <c r="EK25">
        <v>20.817799999999998</v>
      </c>
      <c r="EL25">
        <v>62.706099999999999</v>
      </c>
      <c r="EM25">
        <v>28.237200000000001</v>
      </c>
      <c r="EN25">
        <v>1</v>
      </c>
      <c r="EO25">
        <v>0.44678899999999999</v>
      </c>
      <c r="EP25">
        <v>0.93071099999999996</v>
      </c>
      <c r="EQ25">
        <v>19.919599999999999</v>
      </c>
      <c r="ER25">
        <v>5.2127999999999997</v>
      </c>
      <c r="ES25">
        <v>11.942</v>
      </c>
      <c r="ET25">
        <v>4.9538500000000001</v>
      </c>
      <c r="EU25">
        <v>3.2970000000000002</v>
      </c>
      <c r="EV25">
        <v>9999</v>
      </c>
      <c r="EW25">
        <v>107</v>
      </c>
      <c r="EX25">
        <v>51.6</v>
      </c>
      <c r="EY25">
        <v>3489.2</v>
      </c>
      <c r="EZ25">
        <v>1.8602000000000001</v>
      </c>
      <c r="FA25">
        <v>1.8593900000000001</v>
      </c>
      <c r="FB25">
        <v>1.8648400000000001</v>
      </c>
      <c r="FC25">
        <v>1.8688800000000001</v>
      </c>
      <c r="FD25">
        <v>1.86375</v>
      </c>
      <c r="FE25">
        <v>1.86371</v>
      </c>
      <c r="FF25">
        <v>1.86371</v>
      </c>
      <c r="FG25">
        <v>1.8635600000000001</v>
      </c>
      <c r="FH25">
        <v>0</v>
      </c>
      <c r="FI25">
        <v>0</v>
      </c>
      <c r="FJ25">
        <v>0</v>
      </c>
      <c r="FK25">
        <v>0</v>
      </c>
      <c r="FL25" t="s">
        <v>355</v>
      </c>
      <c r="FM25" t="s">
        <v>356</v>
      </c>
      <c r="FN25" t="s">
        <v>357</v>
      </c>
      <c r="FO25" t="s">
        <v>357</v>
      </c>
      <c r="FP25" t="s">
        <v>357</v>
      </c>
      <c r="FQ25" t="s">
        <v>357</v>
      </c>
      <c r="FR25">
        <v>0</v>
      </c>
      <c r="FS25">
        <v>100</v>
      </c>
      <c r="FT25">
        <v>100</v>
      </c>
      <c r="FU25">
        <v>-2.7869999999999999</v>
      </c>
      <c r="FV25">
        <v>2.8799999999999999E-2</v>
      </c>
      <c r="FW25">
        <v>-2.7869000000000601</v>
      </c>
      <c r="FX25">
        <v>0</v>
      </c>
      <c r="FY25">
        <v>0</v>
      </c>
      <c r="FZ25">
        <v>0</v>
      </c>
      <c r="GA25">
        <v>2.87999999999933E-2</v>
      </c>
      <c r="GB25">
        <v>0</v>
      </c>
      <c r="GC25">
        <v>0</v>
      </c>
      <c r="GD25">
        <v>0</v>
      </c>
      <c r="GE25">
        <v>-1</v>
      </c>
      <c r="GF25">
        <v>-1</v>
      </c>
      <c r="GG25">
        <v>-1</v>
      </c>
      <c r="GH25">
        <v>-1</v>
      </c>
      <c r="GI25">
        <v>7.7</v>
      </c>
      <c r="GJ25">
        <v>7.7</v>
      </c>
      <c r="GK25">
        <v>1.0632299999999999</v>
      </c>
      <c r="GL25">
        <v>2.5878899999999998</v>
      </c>
      <c r="GM25">
        <v>1.4477500000000001</v>
      </c>
      <c r="GN25">
        <v>2.3022499999999999</v>
      </c>
      <c r="GO25">
        <v>1.5466299999999999</v>
      </c>
      <c r="GP25">
        <v>2.4511699999999998</v>
      </c>
      <c r="GQ25">
        <v>35.128599999999999</v>
      </c>
      <c r="GR25">
        <v>14.5961</v>
      </c>
      <c r="GS25">
        <v>18</v>
      </c>
      <c r="GT25">
        <v>555.28700000000003</v>
      </c>
      <c r="GU25">
        <v>415.37200000000001</v>
      </c>
      <c r="GV25">
        <v>25.858899999999998</v>
      </c>
      <c r="GW25">
        <v>32.513199999999998</v>
      </c>
      <c r="GX25">
        <v>30.000299999999999</v>
      </c>
      <c r="GY25">
        <v>32.697899999999997</v>
      </c>
      <c r="GZ25">
        <v>32.713099999999997</v>
      </c>
      <c r="HA25">
        <v>21.289100000000001</v>
      </c>
      <c r="HB25">
        <v>-30</v>
      </c>
      <c r="HC25">
        <v>-30</v>
      </c>
      <c r="HD25">
        <v>25.862100000000002</v>
      </c>
      <c r="HE25">
        <v>408.15800000000002</v>
      </c>
      <c r="HF25">
        <v>0</v>
      </c>
      <c r="HG25">
        <v>99.143900000000002</v>
      </c>
      <c r="HH25">
        <v>94.354900000000001</v>
      </c>
    </row>
    <row r="26" spans="1:216" x14ac:dyDescent="0.2">
      <c r="A26">
        <v>8</v>
      </c>
      <c r="B26">
        <v>1689629543</v>
      </c>
      <c r="C26">
        <v>427.90000009536698</v>
      </c>
      <c r="D26" t="s">
        <v>370</v>
      </c>
      <c r="E26" t="s">
        <v>371</v>
      </c>
      <c r="F26" t="s">
        <v>348</v>
      </c>
      <c r="G26" t="s">
        <v>396</v>
      </c>
      <c r="H26" t="s">
        <v>349</v>
      </c>
      <c r="I26" t="s">
        <v>350</v>
      </c>
      <c r="J26" t="s">
        <v>351</v>
      </c>
      <c r="K26" t="s">
        <v>352</v>
      </c>
      <c r="L26">
        <v>1689629543</v>
      </c>
      <c r="M26">
        <f t="shared" si="0"/>
        <v>2.7914412730274565E-3</v>
      </c>
      <c r="N26">
        <f t="shared" si="1"/>
        <v>2.7914412730274565</v>
      </c>
      <c r="O26">
        <f t="shared" si="2"/>
        <v>12.626044590700999</v>
      </c>
      <c r="P26">
        <f t="shared" si="3"/>
        <v>400.012</v>
      </c>
      <c r="Q26">
        <f t="shared" si="4"/>
        <v>288.50768964793275</v>
      </c>
      <c r="R26">
        <f t="shared" si="5"/>
        <v>28.921370922110086</v>
      </c>
      <c r="S26">
        <f t="shared" si="6"/>
        <v>40.099088656571602</v>
      </c>
      <c r="T26">
        <f t="shared" si="7"/>
        <v>0.19970830790350838</v>
      </c>
      <c r="U26">
        <f t="shared" si="8"/>
        <v>3.895850909836974</v>
      </c>
      <c r="V26">
        <f t="shared" si="9"/>
        <v>0.19419032445751266</v>
      </c>
      <c r="W26">
        <f t="shared" si="10"/>
        <v>0.12185202246701092</v>
      </c>
      <c r="X26">
        <f t="shared" si="11"/>
        <v>82.73327933097174</v>
      </c>
      <c r="Y26">
        <f t="shared" si="12"/>
        <v>27.415641230719647</v>
      </c>
      <c r="Z26">
        <f t="shared" si="13"/>
        <v>26.959700000000002</v>
      </c>
      <c r="AA26">
        <f t="shared" si="14"/>
        <v>3.5706968592215085</v>
      </c>
      <c r="AB26">
        <f t="shared" si="15"/>
        <v>58.568077555364574</v>
      </c>
      <c r="AC26">
        <f t="shared" si="16"/>
        <v>2.17096970418081</v>
      </c>
      <c r="AD26">
        <f t="shared" si="17"/>
        <v>3.7067457133599544</v>
      </c>
      <c r="AE26">
        <f t="shared" si="18"/>
        <v>1.3997271550406984</v>
      </c>
      <c r="AF26">
        <f t="shared" si="19"/>
        <v>-123.10256014051083</v>
      </c>
      <c r="AG26">
        <f t="shared" si="20"/>
        <v>134.00112689222115</v>
      </c>
      <c r="AH26">
        <f t="shared" si="21"/>
        <v>7.4437435247464165</v>
      </c>
      <c r="AI26">
        <f t="shared" si="22"/>
        <v>101.07558960742847</v>
      </c>
      <c r="AJ26">
        <v>0</v>
      </c>
      <c r="AK26">
        <v>0</v>
      </c>
      <c r="AL26">
        <f t="shared" si="23"/>
        <v>1</v>
      </c>
      <c r="AM26">
        <f t="shared" si="24"/>
        <v>0</v>
      </c>
      <c r="AN26">
        <f t="shared" si="25"/>
        <v>52841.128761295709</v>
      </c>
      <c r="AO26">
        <f t="shared" si="26"/>
        <v>500.23599999999999</v>
      </c>
      <c r="AP26">
        <f t="shared" si="27"/>
        <v>421.69855799532212</v>
      </c>
      <c r="AQ26">
        <f t="shared" si="28"/>
        <v>0.84299922035863495</v>
      </c>
      <c r="AR26">
        <f t="shared" si="29"/>
        <v>0.16538849529216559</v>
      </c>
      <c r="AS26">
        <v>1689629543</v>
      </c>
      <c r="AT26">
        <v>400.012</v>
      </c>
      <c r="AU26">
        <v>407.68900000000002</v>
      </c>
      <c r="AV26">
        <v>21.656700000000001</v>
      </c>
      <c r="AW26">
        <v>20.1311</v>
      </c>
      <c r="AX26">
        <v>402.79899999999998</v>
      </c>
      <c r="AY26">
        <v>21.6279</v>
      </c>
      <c r="AZ26">
        <v>499.97699999999998</v>
      </c>
      <c r="BA26">
        <v>100.191</v>
      </c>
      <c r="BB26">
        <v>5.37143E-2</v>
      </c>
      <c r="BC26">
        <v>27.5977</v>
      </c>
      <c r="BD26">
        <v>26.959700000000002</v>
      </c>
      <c r="BE26">
        <v>999.9</v>
      </c>
      <c r="BF26">
        <v>0</v>
      </c>
      <c r="BG26">
        <v>0</v>
      </c>
      <c r="BH26">
        <v>9993.75</v>
      </c>
      <c r="BI26">
        <v>0</v>
      </c>
      <c r="BJ26">
        <v>0.76821399999999995</v>
      </c>
      <c r="BK26">
        <v>-7.6768799999999997</v>
      </c>
      <c r="BL26">
        <v>408.86700000000002</v>
      </c>
      <c r="BM26">
        <v>416.065</v>
      </c>
      <c r="BN26">
        <v>1.52566</v>
      </c>
      <c r="BO26">
        <v>407.68900000000002</v>
      </c>
      <c r="BP26">
        <v>20.1311</v>
      </c>
      <c r="BQ26">
        <v>2.16981</v>
      </c>
      <c r="BR26">
        <v>2.0169600000000001</v>
      </c>
      <c r="BS26">
        <v>18.741199999999999</v>
      </c>
      <c r="BT26">
        <v>17.578099999999999</v>
      </c>
      <c r="BU26">
        <v>500.23599999999999</v>
      </c>
      <c r="BV26">
        <v>0.90002300000000002</v>
      </c>
      <c r="BW26">
        <v>9.9977499999999997E-2</v>
      </c>
      <c r="BX26">
        <v>0</v>
      </c>
      <c r="BY26">
        <v>2.2008999999999999</v>
      </c>
      <c r="BZ26">
        <v>0</v>
      </c>
      <c r="CA26">
        <v>3280.39</v>
      </c>
      <c r="CB26">
        <v>3861.55</v>
      </c>
      <c r="CC26">
        <v>42.311999999999998</v>
      </c>
      <c r="CD26">
        <v>46.686999999999998</v>
      </c>
      <c r="CE26">
        <v>44.936999999999998</v>
      </c>
      <c r="CF26">
        <v>44.561999999999998</v>
      </c>
      <c r="CG26">
        <v>42.686999999999998</v>
      </c>
      <c r="CH26">
        <v>450.22</v>
      </c>
      <c r="CI26">
        <v>50.01</v>
      </c>
      <c r="CJ26">
        <v>0</v>
      </c>
      <c r="CK26">
        <v>1689629550.8</v>
      </c>
      <c r="CL26">
        <v>0</v>
      </c>
      <c r="CM26">
        <v>1689629017.0999999</v>
      </c>
      <c r="CN26" t="s">
        <v>353</v>
      </c>
      <c r="CO26">
        <v>1689629017.0999999</v>
      </c>
      <c r="CP26">
        <v>1689629017.0999999</v>
      </c>
      <c r="CQ26">
        <v>22</v>
      </c>
      <c r="CR26">
        <v>0.122</v>
      </c>
      <c r="CS26">
        <v>-3.3000000000000002E-2</v>
      </c>
      <c r="CT26">
        <v>-2.7869999999999999</v>
      </c>
      <c r="CU26">
        <v>2.9000000000000001E-2</v>
      </c>
      <c r="CV26">
        <v>409</v>
      </c>
      <c r="CW26">
        <v>20</v>
      </c>
      <c r="CX26">
        <v>0.19</v>
      </c>
      <c r="CY26">
        <v>0.03</v>
      </c>
      <c r="CZ26">
        <v>11.6100549339286</v>
      </c>
      <c r="DA26">
        <v>6.8110424190237606E-2</v>
      </c>
      <c r="DB26">
        <v>6.4692360897792095E-2</v>
      </c>
      <c r="DC26">
        <v>1</v>
      </c>
      <c r="DD26">
        <v>407.63209523809502</v>
      </c>
      <c r="DE26">
        <v>-0.26002597402541899</v>
      </c>
      <c r="DF26">
        <v>4.1678936968780701E-2</v>
      </c>
      <c r="DG26">
        <v>-1</v>
      </c>
      <c r="DH26">
        <v>500.010619047619</v>
      </c>
      <c r="DI26">
        <v>-0.29286032312626298</v>
      </c>
      <c r="DJ26">
        <v>0.158963450782899</v>
      </c>
      <c r="DK26">
        <v>1</v>
      </c>
      <c r="DL26">
        <v>2</v>
      </c>
      <c r="DM26">
        <v>2</v>
      </c>
      <c r="DN26" t="s">
        <v>354</v>
      </c>
      <c r="DO26">
        <v>2.9944600000000001</v>
      </c>
      <c r="DP26">
        <v>2.7842699999999998</v>
      </c>
      <c r="DQ26">
        <v>9.4984200000000005E-2</v>
      </c>
      <c r="DR26">
        <v>9.53933E-2</v>
      </c>
      <c r="DS26">
        <v>0.109967</v>
      </c>
      <c r="DT26">
        <v>0.10240299999999999</v>
      </c>
      <c r="DU26">
        <v>26002.5</v>
      </c>
      <c r="DV26">
        <v>27543.7</v>
      </c>
      <c r="DW26">
        <v>26927</v>
      </c>
      <c r="DX26">
        <v>28617.9</v>
      </c>
      <c r="DY26">
        <v>31584.9</v>
      </c>
      <c r="DZ26">
        <v>34249.9</v>
      </c>
      <c r="EA26">
        <v>35971</v>
      </c>
      <c r="EB26">
        <v>38820.1</v>
      </c>
      <c r="EC26">
        <v>2.0241799999999999</v>
      </c>
      <c r="ED26">
        <v>1.6897500000000001</v>
      </c>
      <c r="EE26">
        <v>5.8099600000000001E-2</v>
      </c>
      <c r="EF26">
        <v>0</v>
      </c>
      <c r="EG26">
        <v>26.008700000000001</v>
      </c>
      <c r="EH26">
        <v>999.9</v>
      </c>
      <c r="EI26">
        <v>40.978000000000002</v>
      </c>
      <c r="EJ26">
        <v>33.082999999999998</v>
      </c>
      <c r="EK26">
        <v>20.759899999999998</v>
      </c>
      <c r="EL26">
        <v>62.756100000000004</v>
      </c>
      <c r="EM26">
        <v>28.044899999999998</v>
      </c>
      <c r="EN26">
        <v>1</v>
      </c>
      <c r="EO26">
        <v>0.45189299999999999</v>
      </c>
      <c r="EP26">
        <v>1.1838599999999999</v>
      </c>
      <c r="EQ26">
        <v>19.909600000000001</v>
      </c>
      <c r="ER26">
        <v>5.2130999999999998</v>
      </c>
      <c r="ES26">
        <v>11.942600000000001</v>
      </c>
      <c r="ET26">
        <v>4.9539499999999999</v>
      </c>
      <c r="EU26">
        <v>3.2970000000000002</v>
      </c>
      <c r="EV26">
        <v>9999</v>
      </c>
      <c r="EW26">
        <v>107</v>
      </c>
      <c r="EX26">
        <v>51.6</v>
      </c>
      <c r="EY26">
        <v>3490.6</v>
      </c>
      <c r="EZ26">
        <v>1.8601700000000001</v>
      </c>
      <c r="FA26">
        <v>1.85938</v>
      </c>
      <c r="FB26">
        <v>1.86487</v>
      </c>
      <c r="FC26">
        <v>1.8688800000000001</v>
      </c>
      <c r="FD26">
        <v>1.8637300000000001</v>
      </c>
      <c r="FE26">
        <v>1.86371</v>
      </c>
      <c r="FF26">
        <v>1.86372</v>
      </c>
      <c r="FG26">
        <v>1.8635600000000001</v>
      </c>
      <c r="FH26">
        <v>0</v>
      </c>
      <c r="FI26">
        <v>0</v>
      </c>
      <c r="FJ26">
        <v>0</v>
      </c>
      <c r="FK26">
        <v>0</v>
      </c>
      <c r="FL26" t="s">
        <v>355</v>
      </c>
      <c r="FM26" t="s">
        <v>356</v>
      </c>
      <c r="FN26" t="s">
        <v>357</v>
      </c>
      <c r="FO26" t="s">
        <v>357</v>
      </c>
      <c r="FP26" t="s">
        <v>357</v>
      </c>
      <c r="FQ26" t="s">
        <v>357</v>
      </c>
      <c r="FR26">
        <v>0</v>
      </c>
      <c r="FS26">
        <v>100</v>
      </c>
      <c r="FT26">
        <v>100</v>
      </c>
      <c r="FU26">
        <v>-2.7869999999999999</v>
      </c>
      <c r="FV26">
        <v>2.8799999999999999E-2</v>
      </c>
      <c r="FW26">
        <v>-2.7869000000000601</v>
      </c>
      <c r="FX26">
        <v>0</v>
      </c>
      <c r="FY26">
        <v>0</v>
      </c>
      <c r="FZ26">
        <v>0</v>
      </c>
      <c r="GA26">
        <v>2.87999999999933E-2</v>
      </c>
      <c r="GB26">
        <v>0</v>
      </c>
      <c r="GC26">
        <v>0</v>
      </c>
      <c r="GD26">
        <v>0</v>
      </c>
      <c r="GE26">
        <v>-1</v>
      </c>
      <c r="GF26">
        <v>-1</v>
      </c>
      <c r="GG26">
        <v>-1</v>
      </c>
      <c r="GH26">
        <v>-1</v>
      </c>
      <c r="GI26">
        <v>8.8000000000000007</v>
      </c>
      <c r="GJ26">
        <v>8.8000000000000007</v>
      </c>
      <c r="GK26">
        <v>1.0620099999999999</v>
      </c>
      <c r="GL26">
        <v>2.5866699999999998</v>
      </c>
      <c r="GM26">
        <v>1.4489700000000001</v>
      </c>
      <c r="GN26">
        <v>2.3022499999999999</v>
      </c>
      <c r="GO26">
        <v>1.5466299999999999</v>
      </c>
      <c r="GP26">
        <v>2.4291999999999998</v>
      </c>
      <c r="GQ26">
        <v>35.059399999999997</v>
      </c>
      <c r="GR26">
        <v>14.5786</v>
      </c>
      <c r="GS26">
        <v>18</v>
      </c>
      <c r="GT26">
        <v>555.42999999999995</v>
      </c>
      <c r="GU26">
        <v>415.40899999999999</v>
      </c>
      <c r="GV26">
        <v>25.653300000000002</v>
      </c>
      <c r="GW26">
        <v>32.557099999999998</v>
      </c>
      <c r="GX26">
        <v>29.999700000000001</v>
      </c>
      <c r="GY26">
        <v>32.7438</v>
      </c>
      <c r="GZ26">
        <v>32.759599999999999</v>
      </c>
      <c r="HA26">
        <v>21.268799999999999</v>
      </c>
      <c r="HB26">
        <v>-30</v>
      </c>
      <c r="HC26">
        <v>-30</v>
      </c>
      <c r="HD26">
        <v>25.701499999999999</v>
      </c>
      <c r="HE26">
        <v>407.52300000000002</v>
      </c>
      <c r="HF26">
        <v>0</v>
      </c>
      <c r="HG26">
        <v>99.133099999999999</v>
      </c>
      <c r="HH26">
        <v>94.347899999999996</v>
      </c>
    </row>
    <row r="27" spans="1:216" x14ac:dyDescent="0.2">
      <c r="A27">
        <v>9</v>
      </c>
      <c r="B27">
        <v>1689629604</v>
      </c>
      <c r="C27">
        <v>488.90000009536698</v>
      </c>
      <c r="D27" t="s">
        <v>372</v>
      </c>
      <c r="E27" t="s">
        <v>373</v>
      </c>
      <c r="F27" t="s">
        <v>348</v>
      </c>
      <c r="G27" t="s">
        <v>396</v>
      </c>
      <c r="H27" t="s">
        <v>349</v>
      </c>
      <c r="I27" t="s">
        <v>350</v>
      </c>
      <c r="J27" t="s">
        <v>351</v>
      </c>
      <c r="K27" t="s">
        <v>352</v>
      </c>
      <c r="L27">
        <v>1689629604</v>
      </c>
      <c r="M27">
        <f t="shared" si="0"/>
        <v>2.7248367071171864E-3</v>
      </c>
      <c r="N27">
        <f t="shared" si="1"/>
        <v>2.7248367071171864</v>
      </c>
      <c r="O27">
        <f t="shared" si="2"/>
        <v>10.984152073497118</v>
      </c>
      <c r="P27">
        <f t="shared" si="3"/>
        <v>399.99900000000002</v>
      </c>
      <c r="Q27">
        <f t="shared" si="4"/>
        <v>299.03521095209697</v>
      </c>
      <c r="R27">
        <f t="shared" si="5"/>
        <v>29.976037373093746</v>
      </c>
      <c r="S27">
        <f t="shared" si="6"/>
        <v>40.096900077499193</v>
      </c>
      <c r="T27">
        <f t="shared" si="7"/>
        <v>0.19363368134927791</v>
      </c>
      <c r="U27">
        <f t="shared" si="8"/>
        <v>3.8886507483904067</v>
      </c>
      <c r="V27">
        <f t="shared" si="9"/>
        <v>0.1884322444306902</v>
      </c>
      <c r="W27">
        <f t="shared" si="10"/>
        <v>0.1182258433922307</v>
      </c>
      <c r="X27">
        <f t="shared" si="11"/>
        <v>62.047944000000001</v>
      </c>
      <c r="Y27">
        <f t="shared" si="12"/>
        <v>27.340641481456661</v>
      </c>
      <c r="Z27">
        <f t="shared" si="13"/>
        <v>26.950299999999999</v>
      </c>
      <c r="AA27">
        <f t="shared" si="14"/>
        <v>3.5687254122712533</v>
      </c>
      <c r="AB27">
        <f t="shared" si="15"/>
        <v>58.269226699233641</v>
      </c>
      <c r="AC27">
        <f t="shared" si="16"/>
        <v>2.1605867652428796</v>
      </c>
      <c r="AD27">
        <f t="shared" si="17"/>
        <v>3.7079379419176259</v>
      </c>
      <c r="AE27">
        <f t="shared" si="18"/>
        <v>1.4081386470283737</v>
      </c>
      <c r="AF27">
        <f t="shared" si="19"/>
        <v>-120.16529878386793</v>
      </c>
      <c r="AG27">
        <f t="shared" si="20"/>
        <v>136.8771807692228</v>
      </c>
      <c r="AH27">
        <f t="shared" si="21"/>
        <v>7.6174384400351993</v>
      </c>
      <c r="AI27">
        <f t="shared" si="22"/>
        <v>86.377264425390081</v>
      </c>
      <c r="AJ27">
        <v>0</v>
      </c>
      <c r="AK27">
        <v>0</v>
      </c>
      <c r="AL27">
        <f t="shared" si="23"/>
        <v>1</v>
      </c>
      <c r="AM27">
        <f t="shared" si="24"/>
        <v>0</v>
      </c>
      <c r="AN27">
        <f t="shared" si="25"/>
        <v>52705.918535241297</v>
      </c>
      <c r="AO27">
        <f t="shared" si="26"/>
        <v>375.16</v>
      </c>
      <c r="AP27">
        <f t="shared" si="27"/>
        <v>316.26</v>
      </c>
      <c r="AQ27">
        <f t="shared" si="28"/>
        <v>0.84300031986352486</v>
      </c>
      <c r="AR27">
        <f t="shared" si="29"/>
        <v>0.16539061733660304</v>
      </c>
      <c r="AS27">
        <v>1689629604</v>
      </c>
      <c r="AT27">
        <v>399.99900000000002</v>
      </c>
      <c r="AU27">
        <v>406.745</v>
      </c>
      <c r="AV27">
        <v>21.553599999999999</v>
      </c>
      <c r="AW27">
        <v>20.064</v>
      </c>
      <c r="AX27">
        <v>402.786</v>
      </c>
      <c r="AY27">
        <v>21.524799999999999</v>
      </c>
      <c r="AZ27">
        <v>499.89499999999998</v>
      </c>
      <c r="BA27">
        <v>100.18899999999999</v>
      </c>
      <c r="BB27">
        <v>5.3500800000000001E-2</v>
      </c>
      <c r="BC27">
        <v>27.603200000000001</v>
      </c>
      <c r="BD27">
        <v>26.950299999999999</v>
      </c>
      <c r="BE27">
        <v>999.9</v>
      </c>
      <c r="BF27">
        <v>0</v>
      </c>
      <c r="BG27">
        <v>0</v>
      </c>
      <c r="BH27">
        <v>9967.5</v>
      </c>
      <c r="BI27">
        <v>0</v>
      </c>
      <c r="BJ27">
        <v>0.76821399999999995</v>
      </c>
      <c r="BK27">
        <v>-6.7456100000000001</v>
      </c>
      <c r="BL27">
        <v>408.81</v>
      </c>
      <c r="BM27">
        <v>415.07299999999998</v>
      </c>
      <c r="BN27">
        <v>1.4896499999999999</v>
      </c>
      <c r="BO27">
        <v>406.745</v>
      </c>
      <c r="BP27">
        <v>20.064</v>
      </c>
      <c r="BQ27">
        <v>2.15943</v>
      </c>
      <c r="BR27">
        <v>2.0101900000000001</v>
      </c>
      <c r="BS27">
        <v>18.6645</v>
      </c>
      <c r="BT27">
        <v>17.524799999999999</v>
      </c>
      <c r="BU27">
        <v>375.16</v>
      </c>
      <c r="BV27">
        <v>0.89999499999999999</v>
      </c>
      <c r="BW27">
        <v>0.100005</v>
      </c>
      <c r="BX27">
        <v>0</v>
      </c>
      <c r="BY27">
        <v>2.2277</v>
      </c>
      <c r="BZ27">
        <v>0</v>
      </c>
      <c r="CA27">
        <v>2612.25</v>
      </c>
      <c r="CB27">
        <v>2896.01</v>
      </c>
      <c r="CC27">
        <v>41.811999999999998</v>
      </c>
      <c r="CD27">
        <v>46.436999999999998</v>
      </c>
      <c r="CE27">
        <v>44.561999999999998</v>
      </c>
      <c r="CF27">
        <v>44.375</v>
      </c>
      <c r="CG27">
        <v>42.311999999999998</v>
      </c>
      <c r="CH27">
        <v>337.64</v>
      </c>
      <c r="CI27">
        <v>37.520000000000003</v>
      </c>
      <c r="CJ27">
        <v>0</v>
      </c>
      <c r="CK27">
        <v>1689629611.4000001</v>
      </c>
      <c r="CL27">
        <v>0</v>
      </c>
      <c r="CM27">
        <v>1689629017.0999999</v>
      </c>
      <c r="CN27" t="s">
        <v>353</v>
      </c>
      <c r="CO27">
        <v>1689629017.0999999</v>
      </c>
      <c r="CP27">
        <v>1689629017.0999999</v>
      </c>
      <c r="CQ27">
        <v>22</v>
      </c>
      <c r="CR27">
        <v>0.122</v>
      </c>
      <c r="CS27">
        <v>-3.3000000000000002E-2</v>
      </c>
      <c r="CT27">
        <v>-2.7869999999999999</v>
      </c>
      <c r="CU27">
        <v>2.9000000000000001E-2</v>
      </c>
      <c r="CV27">
        <v>409</v>
      </c>
      <c r="CW27">
        <v>20</v>
      </c>
      <c r="CX27">
        <v>0.19</v>
      </c>
      <c r="CY27">
        <v>0.03</v>
      </c>
      <c r="CZ27">
        <v>10.133067433975199</v>
      </c>
      <c r="DA27">
        <v>0.53498044322515603</v>
      </c>
      <c r="DB27">
        <v>6.9603640965073404E-2</v>
      </c>
      <c r="DC27">
        <v>1</v>
      </c>
      <c r="DD27">
        <v>406.73514999999998</v>
      </c>
      <c r="DE27">
        <v>0.15938345864659001</v>
      </c>
      <c r="DF27">
        <v>3.4120778127114899E-2</v>
      </c>
      <c r="DG27">
        <v>-1</v>
      </c>
      <c r="DH27">
        <v>374.97985</v>
      </c>
      <c r="DI27">
        <v>-9.7189432212990798E-2</v>
      </c>
      <c r="DJ27">
        <v>0.16377523469683</v>
      </c>
      <c r="DK27">
        <v>1</v>
      </c>
      <c r="DL27">
        <v>2</v>
      </c>
      <c r="DM27">
        <v>2</v>
      </c>
      <c r="DN27" t="s">
        <v>354</v>
      </c>
      <c r="DO27">
        <v>2.9942099999999998</v>
      </c>
      <c r="DP27">
        <v>2.78383</v>
      </c>
      <c r="DQ27">
        <v>9.4968800000000006E-2</v>
      </c>
      <c r="DR27">
        <v>9.5211500000000004E-2</v>
      </c>
      <c r="DS27">
        <v>0.109584</v>
      </c>
      <c r="DT27">
        <v>0.10215299999999999</v>
      </c>
      <c r="DU27">
        <v>26001.1</v>
      </c>
      <c r="DV27">
        <v>27547.8</v>
      </c>
      <c r="DW27">
        <v>26925.200000000001</v>
      </c>
      <c r="DX27">
        <v>28616.6</v>
      </c>
      <c r="DY27">
        <v>31596.5</v>
      </c>
      <c r="DZ27">
        <v>34258.1</v>
      </c>
      <c r="EA27">
        <v>35968.6</v>
      </c>
      <c r="EB27">
        <v>38818.400000000001</v>
      </c>
      <c r="EC27">
        <v>2.0234000000000001</v>
      </c>
      <c r="ED27">
        <v>1.68943</v>
      </c>
      <c r="EE27">
        <v>6.0878700000000001E-2</v>
      </c>
      <c r="EF27">
        <v>0</v>
      </c>
      <c r="EG27">
        <v>25.953900000000001</v>
      </c>
      <c r="EH27">
        <v>999.9</v>
      </c>
      <c r="EI27">
        <v>40.953000000000003</v>
      </c>
      <c r="EJ27">
        <v>33.042000000000002</v>
      </c>
      <c r="EK27">
        <v>20.6995</v>
      </c>
      <c r="EL27">
        <v>62.806199999999997</v>
      </c>
      <c r="EM27">
        <v>28.193100000000001</v>
      </c>
      <c r="EN27">
        <v>1</v>
      </c>
      <c r="EO27">
        <v>0.45399099999999998</v>
      </c>
      <c r="EP27">
        <v>0.45529999999999998</v>
      </c>
      <c r="EQ27">
        <v>19.933299999999999</v>
      </c>
      <c r="ER27">
        <v>5.2112999999999996</v>
      </c>
      <c r="ES27">
        <v>11.941800000000001</v>
      </c>
      <c r="ET27">
        <v>4.9539</v>
      </c>
      <c r="EU27">
        <v>3.2970000000000002</v>
      </c>
      <c r="EV27">
        <v>9999</v>
      </c>
      <c r="EW27">
        <v>107</v>
      </c>
      <c r="EX27">
        <v>51.6</v>
      </c>
      <c r="EY27">
        <v>3491.9</v>
      </c>
      <c r="EZ27">
        <v>1.8601700000000001</v>
      </c>
      <c r="FA27">
        <v>1.8593200000000001</v>
      </c>
      <c r="FB27">
        <v>1.8648499999999999</v>
      </c>
      <c r="FC27">
        <v>1.86886</v>
      </c>
      <c r="FD27">
        <v>1.86372</v>
      </c>
      <c r="FE27">
        <v>1.86371</v>
      </c>
      <c r="FF27">
        <v>1.86372</v>
      </c>
      <c r="FG27">
        <v>1.8635600000000001</v>
      </c>
      <c r="FH27">
        <v>0</v>
      </c>
      <c r="FI27">
        <v>0</v>
      </c>
      <c r="FJ27">
        <v>0</v>
      </c>
      <c r="FK27">
        <v>0</v>
      </c>
      <c r="FL27" t="s">
        <v>355</v>
      </c>
      <c r="FM27" t="s">
        <v>356</v>
      </c>
      <c r="FN27" t="s">
        <v>357</v>
      </c>
      <c r="FO27" t="s">
        <v>357</v>
      </c>
      <c r="FP27" t="s">
        <v>357</v>
      </c>
      <c r="FQ27" t="s">
        <v>357</v>
      </c>
      <c r="FR27">
        <v>0</v>
      </c>
      <c r="FS27">
        <v>100</v>
      </c>
      <c r="FT27">
        <v>100</v>
      </c>
      <c r="FU27">
        <v>-2.7869999999999999</v>
      </c>
      <c r="FV27">
        <v>2.8799999999999999E-2</v>
      </c>
      <c r="FW27">
        <v>-2.7869000000000601</v>
      </c>
      <c r="FX27">
        <v>0</v>
      </c>
      <c r="FY27">
        <v>0</v>
      </c>
      <c r="FZ27">
        <v>0</v>
      </c>
      <c r="GA27">
        <v>2.87999999999933E-2</v>
      </c>
      <c r="GB27">
        <v>0</v>
      </c>
      <c r="GC27">
        <v>0</v>
      </c>
      <c r="GD27">
        <v>0</v>
      </c>
      <c r="GE27">
        <v>-1</v>
      </c>
      <c r="GF27">
        <v>-1</v>
      </c>
      <c r="GG27">
        <v>-1</v>
      </c>
      <c r="GH27">
        <v>-1</v>
      </c>
      <c r="GI27">
        <v>9.8000000000000007</v>
      </c>
      <c r="GJ27">
        <v>9.8000000000000007</v>
      </c>
      <c r="GK27">
        <v>1.0607899999999999</v>
      </c>
      <c r="GL27">
        <v>2.5878899999999998</v>
      </c>
      <c r="GM27">
        <v>1.4477500000000001</v>
      </c>
      <c r="GN27">
        <v>2.3022499999999999</v>
      </c>
      <c r="GO27">
        <v>1.5466299999999999</v>
      </c>
      <c r="GP27">
        <v>2.4340799999999998</v>
      </c>
      <c r="GQ27">
        <v>34.990400000000001</v>
      </c>
      <c r="GR27">
        <v>14.5786</v>
      </c>
      <c r="GS27">
        <v>18</v>
      </c>
      <c r="GT27">
        <v>555.274</v>
      </c>
      <c r="GU27">
        <v>415.46199999999999</v>
      </c>
      <c r="GV27">
        <v>26.355499999999999</v>
      </c>
      <c r="GW27">
        <v>32.595399999999998</v>
      </c>
      <c r="GX27">
        <v>30.000399999999999</v>
      </c>
      <c r="GY27">
        <v>32.785400000000003</v>
      </c>
      <c r="GZ27">
        <v>32.798900000000003</v>
      </c>
      <c r="HA27">
        <v>21.234300000000001</v>
      </c>
      <c r="HB27">
        <v>-30</v>
      </c>
      <c r="HC27">
        <v>-30</v>
      </c>
      <c r="HD27">
        <v>26.380600000000001</v>
      </c>
      <c r="HE27">
        <v>406.786</v>
      </c>
      <c r="HF27">
        <v>0</v>
      </c>
      <c r="HG27">
        <v>99.126499999999993</v>
      </c>
      <c r="HH27">
        <v>94.343800000000002</v>
      </c>
    </row>
    <row r="28" spans="1:216" x14ac:dyDescent="0.2">
      <c r="A28">
        <v>10</v>
      </c>
      <c r="B28">
        <v>1689629665</v>
      </c>
      <c r="C28">
        <v>549.90000009536698</v>
      </c>
      <c r="D28" t="s">
        <v>374</v>
      </c>
      <c r="E28" t="s">
        <v>375</v>
      </c>
      <c r="F28" t="s">
        <v>348</v>
      </c>
      <c r="G28" t="s">
        <v>396</v>
      </c>
      <c r="H28" t="s">
        <v>349</v>
      </c>
      <c r="I28" t="s">
        <v>350</v>
      </c>
      <c r="J28" t="s">
        <v>351</v>
      </c>
      <c r="K28" t="s">
        <v>352</v>
      </c>
      <c r="L28">
        <v>1689629665</v>
      </c>
      <c r="M28">
        <f t="shared" si="0"/>
        <v>2.6077209668332337E-3</v>
      </c>
      <c r="N28">
        <f t="shared" si="1"/>
        <v>2.6077209668332335</v>
      </c>
      <c r="O28">
        <f t="shared" si="2"/>
        <v>8.1200059157119213</v>
      </c>
      <c r="P28">
        <f t="shared" si="3"/>
        <v>399.99799999999999</v>
      </c>
      <c r="Q28">
        <f t="shared" si="4"/>
        <v>319.13517281919638</v>
      </c>
      <c r="R28">
        <f t="shared" si="5"/>
        <v>31.991388242725595</v>
      </c>
      <c r="S28">
        <f t="shared" si="6"/>
        <v>40.097401991987603</v>
      </c>
      <c r="T28">
        <f t="shared" si="7"/>
        <v>0.18322318019304776</v>
      </c>
      <c r="U28">
        <f t="shared" si="8"/>
        <v>3.8953149829112803</v>
      </c>
      <c r="V28">
        <f t="shared" si="9"/>
        <v>0.17856651379396982</v>
      </c>
      <c r="W28">
        <f t="shared" si="10"/>
        <v>0.11201259661392496</v>
      </c>
      <c r="X28">
        <f t="shared" si="11"/>
        <v>41.330713038415368</v>
      </c>
      <c r="Y28">
        <f t="shared" si="12"/>
        <v>27.303924932290549</v>
      </c>
      <c r="Z28">
        <f t="shared" si="13"/>
        <v>26.963699999999999</v>
      </c>
      <c r="AA28">
        <f t="shared" si="14"/>
        <v>3.5715360611258866</v>
      </c>
      <c r="AB28">
        <f t="shared" si="15"/>
        <v>57.85531527166097</v>
      </c>
      <c r="AC28">
        <f t="shared" si="16"/>
        <v>2.1493818589372999</v>
      </c>
      <c r="AD28">
        <f t="shared" si="17"/>
        <v>3.7150983429004367</v>
      </c>
      <c r="AE28">
        <f t="shared" si="18"/>
        <v>1.4221542021885867</v>
      </c>
      <c r="AF28">
        <f t="shared" si="19"/>
        <v>-115.00049463734561</v>
      </c>
      <c r="AG28">
        <f t="shared" si="20"/>
        <v>141.22783886373435</v>
      </c>
      <c r="AH28">
        <f t="shared" si="21"/>
        <v>7.8479325901747963</v>
      </c>
      <c r="AI28">
        <f t="shared" si="22"/>
        <v>75.405989854978898</v>
      </c>
      <c r="AJ28">
        <v>0</v>
      </c>
      <c r="AK28">
        <v>0</v>
      </c>
      <c r="AL28">
        <f t="shared" si="23"/>
        <v>1</v>
      </c>
      <c r="AM28">
        <f t="shared" si="24"/>
        <v>0</v>
      </c>
      <c r="AN28">
        <f t="shared" si="25"/>
        <v>52824.350716086701</v>
      </c>
      <c r="AO28">
        <f t="shared" si="26"/>
        <v>249.89500000000001</v>
      </c>
      <c r="AP28">
        <f t="shared" si="27"/>
        <v>210.6617849939976</v>
      </c>
      <c r="AQ28">
        <f t="shared" si="28"/>
        <v>0.843001200480192</v>
      </c>
      <c r="AR28">
        <f t="shared" si="29"/>
        <v>0.1653923169267707</v>
      </c>
      <c r="AS28">
        <v>1689629665</v>
      </c>
      <c r="AT28">
        <v>399.99799999999999</v>
      </c>
      <c r="AU28">
        <v>405.11599999999999</v>
      </c>
      <c r="AV28">
        <v>21.441500000000001</v>
      </c>
      <c r="AW28">
        <v>20.016200000000001</v>
      </c>
      <c r="AX28">
        <v>402.78500000000003</v>
      </c>
      <c r="AY28">
        <v>21.412700000000001</v>
      </c>
      <c r="AZ28">
        <v>500.04899999999998</v>
      </c>
      <c r="BA28">
        <v>100.19</v>
      </c>
      <c r="BB28">
        <v>5.4006199999999997E-2</v>
      </c>
      <c r="BC28">
        <v>27.636199999999999</v>
      </c>
      <c r="BD28">
        <v>26.963699999999999</v>
      </c>
      <c r="BE28">
        <v>999.9</v>
      </c>
      <c r="BF28">
        <v>0</v>
      </c>
      <c r="BG28">
        <v>0</v>
      </c>
      <c r="BH28">
        <v>9991.8799999999992</v>
      </c>
      <c r="BI28">
        <v>0</v>
      </c>
      <c r="BJ28">
        <v>0.76821399999999995</v>
      </c>
      <c r="BK28">
        <v>-5.1181299999999998</v>
      </c>
      <c r="BL28">
        <v>408.76299999999998</v>
      </c>
      <c r="BM28">
        <v>413.39100000000002</v>
      </c>
      <c r="BN28">
        <v>1.4253100000000001</v>
      </c>
      <c r="BO28">
        <v>405.11599999999999</v>
      </c>
      <c r="BP28">
        <v>20.016200000000001</v>
      </c>
      <c r="BQ28">
        <v>2.1482399999999999</v>
      </c>
      <c r="BR28">
        <v>2.00543</v>
      </c>
      <c r="BS28">
        <v>18.581399999999999</v>
      </c>
      <c r="BT28">
        <v>17.487300000000001</v>
      </c>
      <c r="BU28">
        <v>249.89500000000001</v>
      </c>
      <c r="BV28">
        <v>0.89996299999999996</v>
      </c>
      <c r="BW28">
        <v>0.100037</v>
      </c>
      <c r="BX28">
        <v>0</v>
      </c>
      <c r="BY28">
        <v>2.3311999999999999</v>
      </c>
      <c r="BZ28">
        <v>0</v>
      </c>
      <c r="CA28">
        <v>1898.99</v>
      </c>
      <c r="CB28">
        <v>1929.03</v>
      </c>
      <c r="CC28">
        <v>41.311999999999998</v>
      </c>
      <c r="CD28">
        <v>46.186999999999998</v>
      </c>
      <c r="CE28">
        <v>44.186999999999998</v>
      </c>
      <c r="CF28">
        <v>44.125</v>
      </c>
      <c r="CG28">
        <v>41.875</v>
      </c>
      <c r="CH28">
        <v>224.9</v>
      </c>
      <c r="CI28">
        <v>25</v>
      </c>
      <c r="CJ28">
        <v>0</v>
      </c>
      <c r="CK28">
        <v>1689629672.5999999</v>
      </c>
      <c r="CL28">
        <v>0</v>
      </c>
      <c r="CM28">
        <v>1689629017.0999999</v>
      </c>
      <c r="CN28" t="s">
        <v>353</v>
      </c>
      <c r="CO28">
        <v>1689629017.0999999</v>
      </c>
      <c r="CP28">
        <v>1689629017.0999999</v>
      </c>
      <c r="CQ28">
        <v>22</v>
      </c>
      <c r="CR28">
        <v>0.122</v>
      </c>
      <c r="CS28">
        <v>-3.3000000000000002E-2</v>
      </c>
      <c r="CT28">
        <v>-2.7869999999999999</v>
      </c>
      <c r="CU28">
        <v>2.9000000000000001E-2</v>
      </c>
      <c r="CV28">
        <v>409</v>
      </c>
      <c r="CW28">
        <v>20</v>
      </c>
      <c r="CX28">
        <v>0.19</v>
      </c>
      <c r="CY28">
        <v>0.03</v>
      </c>
      <c r="CZ28">
        <v>7.3886362630117199</v>
      </c>
      <c r="DA28">
        <v>7.2591194688413005E-2</v>
      </c>
      <c r="DB28">
        <v>6.7876123804547203E-2</v>
      </c>
      <c r="DC28">
        <v>1</v>
      </c>
      <c r="DD28">
        <v>405.14209523809501</v>
      </c>
      <c r="DE28">
        <v>-0.41025974025970202</v>
      </c>
      <c r="DF28">
        <v>5.29473276108808E-2</v>
      </c>
      <c r="DG28">
        <v>-1</v>
      </c>
      <c r="DH28">
        <v>249.99780952380999</v>
      </c>
      <c r="DI28">
        <v>-0.353955958966232</v>
      </c>
      <c r="DJ28">
        <v>0.14664035014364299</v>
      </c>
      <c r="DK28">
        <v>1</v>
      </c>
      <c r="DL28">
        <v>2</v>
      </c>
      <c r="DM28">
        <v>2</v>
      </c>
      <c r="DN28" t="s">
        <v>354</v>
      </c>
      <c r="DO28">
        <v>2.9945599999999999</v>
      </c>
      <c r="DP28">
        <v>2.7845499999999999</v>
      </c>
      <c r="DQ28">
        <v>9.49604E-2</v>
      </c>
      <c r="DR28">
        <v>9.4911099999999998E-2</v>
      </c>
      <c r="DS28">
        <v>0.10917499999999999</v>
      </c>
      <c r="DT28">
        <v>0.101976</v>
      </c>
      <c r="DU28">
        <v>25998.9</v>
      </c>
      <c r="DV28">
        <v>27554.6</v>
      </c>
      <c r="DW28">
        <v>26922.9</v>
      </c>
      <c r="DX28">
        <v>28614.3</v>
      </c>
      <c r="DY28">
        <v>31608.2</v>
      </c>
      <c r="DZ28">
        <v>34262.199999999997</v>
      </c>
      <c r="EA28">
        <v>35965.1</v>
      </c>
      <c r="EB28">
        <v>38815.300000000003</v>
      </c>
      <c r="EC28">
        <v>2.02318</v>
      </c>
      <c r="ED28">
        <v>1.6888000000000001</v>
      </c>
      <c r="EE28">
        <v>5.88447E-2</v>
      </c>
      <c r="EF28">
        <v>0</v>
      </c>
      <c r="EG28">
        <v>26.000499999999999</v>
      </c>
      <c r="EH28">
        <v>999.9</v>
      </c>
      <c r="EI28">
        <v>40.941000000000003</v>
      </c>
      <c r="EJ28">
        <v>33.012</v>
      </c>
      <c r="EK28">
        <v>20.657699999999998</v>
      </c>
      <c r="EL28">
        <v>62.8262</v>
      </c>
      <c r="EM28">
        <v>28.084900000000001</v>
      </c>
      <c r="EN28">
        <v>1</v>
      </c>
      <c r="EO28">
        <v>0.45855699999999999</v>
      </c>
      <c r="EP28">
        <v>1.0192699999999999</v>
      </c>
      <c r="EQ28">
        <v>19.918099999999999</v>
      </c>
      <c r="ER28">
        <v>5.2151899999999998</v>
      </c>
      <c r="ES28">
        <v>11.9438</v>
      </c>
      <c r="ET28">
        <v>4.9538000000000002</v>
      </c>
      <c r="EU28">
        <v>3.2970000000000002</v>
      </c>
      <c r="EV28">
        <v>9999</v>
      </c>
      <c r="EW28">
        <v>107</v>
      </c>
      <c r="EX28">
        <v>51.6</v>
      </c>
      <c r="EY28">
        <v>3493</v>
      </c>
      <c r="EZ28">
        <v>1.8601700000000001</v>
      </c>
      <c r="FA28">
        <v>1.8593599999999999</v>
      </c>
      <c r="FB28">
        <v>1.8648100000000001</v>
      </c>
      <c r="FC28">
        <v>1.86887</v>
      </c>
      <c r="FD28">
        <v>1.8637300000000001</v>
      </c>
      <c r="FE28">
        <v>1.86371</v>
      </c>
      <c r="FF28">
        <v>1.86371</v>
      </c>
      <c r="FG28">
        <v>1.8635600000000001</v>
      </c>
      <c r="FH28">
        <v>0</v>
      </c>
      <c r="FI28">
        <v>0</v>
      </c>
      <c r="FJ28">
        <v>0</v>
      </c>
      <c r="FK28">
        <v>0</v>
      </c>
      <c r="FL28" t="s">
        <v>355</v>
      </c>
      <c r="FM28" t="s">
        <v>356</v>
      </c>
      <c r="FN28" t="s">
        <v>357</v>
      </c>
      <c r="FO28" t="s">
        <v>357</v>
      </c>
      <c r="FP28" t="s">
        <v>357</v>
      </c>
      <c r="FQ28" t="s">
        <v>357</v>
      </c>
      <c r="FR28">
        <v>0</v>
      </c>
      <c r="FS28">
        <v>100</v>
      </c>
      <c r="FT28">
        <v>100</v>
      </c>
      <c r="FU28">
        <v>-2.7869999999999999</v>
      </c>
      <c r="FV28">
        <v>2.8799999999999999E-2</v>
      </c>
      <c r="FW28">
        <v>-2.7869000000000601</v>
      </c>
      <c r="FX28">
        <v>0</v>
      </c>
      <c r="FY28">
        <v>0</v>
      </c>
      <c r="FZ28">
        <v>0</v>
      </c>
      <c r="GA28">
        <v>2.87999999999933E-2</v>
      </c>
      <c r="GB28">
        <v>0</v>
      </c>
      <c r="GC28">
        <v>0</v>
      </c>
      <c r="GD28">
        <v>0</v>
      </c>
      <c r="GE28">
        <v>-1</v>
      </c>
      <c r="GF28">
        <v>-1</v>
      </c>
      <c r="GG28">
        <v>-1</v>
      </c>
      <c r="GH28">
        <v>-1</v>
      </c>
      <c r="GI28">
        <v>10.8</v>
      </c>
      <c r="GJ28">
        <v>10.8</v>
      </c>
      <c r="GK28">
        <v>1.0571299999999999</v>
      </c>
      <c r="GL28">
        <v>2.5915499999999998</v>
      </c>
      <c r="GM28">
        <v>1.4477500000000001</v>
      </c>
      <c r="GN28">
        <v>2.3022499999999999</v>
      </c>
      <c r="GO28">
        <v>1.5466299999999999</v>
      </c>
      <c r="GP28">
        <v>2.4267599999999998</v>
      </c>
      <c r="GQ28">
        <v>34.921399999999998</v>
      </c>
      <c r="GR28">
        <v>14.569800000000001</v>
      </c>
      <c r="GS28">
        <v>18</v>
      </c>
      <c r="GT28">
        <v>555.43600000000004</v>
      </c>
      <c r="GU28">
        <v>415.298</v>
      </c>
      <c r="GV28">
        <v>26.024799999999999</v>
      </c>
      <c r="GW28">
        <v>32.630099999999999</v>
      </c>
      <c r="GX28">
        <v>29.999400000000001</v>
      </c>
      <c r="GY28">
        <v>32.822000000000003</v>
      </c>
      <c r="GZ28">
        <v>32.8354</v>
      </c>
      <c r="HA28">
        <v>21.170300000000001</v>
      </c>
      <c r="HB28">
        <v>-30</v>
      </c>
      <c r="HC28">
        <v>-30</v>
      </c>
      <c r="HD28">
        <v>26.062100000000001</v>
      </c>
      <c r="HE28">
        <v>405.21600000000001</v>
      </c>
      <c r="HF28">
        <v>0</v>
      </c>
      <c r="HG28">
        <v>99.1173</v>
      </c>
      <c r="HH28">
        <v>94.336299999999994</v>
      </c>
    </row>
    <row r="29" spans="1:216" x14ac:dyDescent="0.2">
      <c r="A29">
        <v>11</v>
      </c>
      <c r="B29">
        <v>1689629726</v>
      </c>
      <c r="C29">
        <v>610.90000009536698</v>
      </c>
      <c r="D29" t="s">
        <v>376</v>
      </c>
      <c r="E29" t="s">
        <v>377</v>
      </c>
      <c r="F29" t="s">
        <v>348</v>
      </c>
      <c r="G29" t="s">
        <v>396</v>
      </c>
      <c r="H29" t="s">
        <v>349</v>
      </c>
      <c r="I29" t="s">
        <v>350</v>
      </c>
      <c r="J29" t="s">
        <v>351</v>
      </c>
      <c r="K29" t="s">
        <v>352</v>
      </c>
      <c r="L29">
        <v>1689629726</v>
      </c>
      <c r="M29">
        <f t="shared" si="0"/>
        <v>2.5020542664418183E-3</v>
      </c>
      <c r="N29">
        <f t="shared" si="1"/>
        <v>2.5020542664418182</v>
      </c>
      <c r="O29">
        <f t="shared" si="2"/>
        <v>6.0066838914356886</v>
      </c>
      <c r="P29">
        <f t="shared" si="3"/>
        <v>400.02</v>
      </c>
      <c r="Q29">
        <f t="shared" si="4"/>
        <v>335.13993848520573</v>
      </c>
      <c r="R29">
        <f t="shared" si="5"/>
        <v>33.596010266172499</v>
      </c>
      <c r="S29">
        <f t="shared" si="6"/>
        <v>40.099894054457998</v>
      </c>
      <c r="T29">
        <f t="shared" si="7"/>
        <v>0.17444162946273983</v>
      </c>
      <c r="U29">
        <f t="shared" si="8"/>
        <v>3.8973824729624953</v>
      </c>
      <c r="V29">
        <f t="shared" si="9"/>
        <v>0.17021727522756255</v>
      </c>
      <c r="W29">
        <f t="shared" si="10"/>
        <v>0.10675681804275586</v>
      </c>
      <c r="X29">
        <f t="shared" si="11"/>
        <v>29.801516609678668</v>
      </c>
      <c r="Y29">
        <f t="shared" si="12"/>
        <v>27.287027329629971</v>
      </c>
      <c r="Z29">
        <f t="shared" si="13"/>
        <v>26.9682</v>
      </c>
      <c r="AA29">
        <f t="shared" si="14"/>
        <v>3.5724803690640017</v>
      </c>
      <c r="AB29">
        <f t="shared" si="15"/>
        <v>57.581728719244715</v>
      </c>
      <c r="AC29">
        <f t="shared" si="16"/>
        <v>2.1409566203921702</v>
      </c>
      <c r="AD29">
        <f t="shared" si="17"/>
        <v>3.718118000296557</v>
      </c>
      <c r="AE29">
        <f t="shared" si="18"/>
        <v>1.4315237486718315</v>
      </c>
      <c r="AF29">
        <f t="shared" si="19"/>
        <v>-110.34059315008419</v>
      </c>
      <c r="AG29">
        <f t="shared" si="20"/>
        <v>143.27788483937698</v>
      </c>
      <c r="AH29">
        <f t="shared" si="21"/>
        <v>7.9583602728587435</v>
      </c>
      <c r="AI29">
        <f t="shared" si="22"/>
        <v>70.697168571830204</v>
      </c>
      <c r="AJ29">
        <v>0</v>
      </c>
      <c r="AK29">
        <v>0</v>
      </c>
      <c r="AL29">
        <f t="shared" si="23"/>
        <v>1</v>
      </c>
      <c r="AM29">
        <f t="shared" si="24"/>
        <v>0</v>
      </c>
      <c r="AN29">
        <f t="shared" si="25"/>
        <v>52860.467747961753</v>
      </c>
      <c r="AO29">
        <f t="shared" si="26"/>
        <v>180.18899999999999</v>
      </c>
      <c r="AP29">
        <f t="shared" si="27"/>
        <v>151.89935699983349</v>
      </c>
      <c r="AQ29">
        <f t="shared" si="28"/>
        <v>0.84300016649092613</v>
      </c>
      <c r="AR29">
        <f t="shared" si="29"/>
        <v>0.16539032132748763</v>
      </c>
      <c r="AS29">
        <v>1689629726</v>
      </c>
      <c r="AT29">
        <v>400.02</v>
      </c>
      <c r="AU29">
        <v>403.935</v>
      </c>
      <c r="AV29">
        <v>21.357299999999999</v>
      </c>
      <c r="AW29">
        <v>19.9893</v>
      </c>
      <c r="AX29">
        <v>402.80700000000002</v>
      </c>
      <c r="AY29">
        <v>21.328499999999998</v>
      </c>
      <c r="AZ29">
        <v>499.92599999999999</v>
      </c>
      <c r="BA29">
        <v>100.191</v>
      </c>
      <c r="BB29">
        <v>5.3722899999999997E-2</v>
      </c>
      <c r="BC29">
        <v>27.650099999999998</v>
      </c>
      <c r="BD29">
        <v>26.9682</v>
      </c>
      <c r="BE29">
        <v>999.9</v>
      </c>
      <c r="BF29">
        <v>0</v>
      </c>
      <c r="BG29">
        <v>0</v>
      </c>
      <c r="BH29">
        <v>9999.3799999999992</v>
      </c>
      <c r="BI29">
        <v>0</v>
      </c>
      <c r="BJ29">
        <v>0.76821399999999995</v>
      </c>
      <c r="BK29">
        <v>-3.91486</v>
      </c>
      <c r="BL29">
        <v>408.75</v>
      </c>
      <c r="BM29">
        <v>412.17399999999998</v>
      </c>
      <c r="BN29">
        <v>1.3680099999999999</v>
      </c>
      <c r="BO29">
        <v>403.935</v>
      </c>
      <c r="BP29">
        <v>19.9893</v>
      </c>
      <c r="BQ29">
        <v>2.1398100000000002</v>
      </c>
      <c r="BR29">
        <v>2.0027499999999998</v>
      </c>
      <c r="BS29">
        <v>18.518699999999999</v>
      </c>
      <c r="BT29">
        <v>17.466100000000001</v>
      </c>
      <c r="BU29">
        <v>180.18899999999999</v>
      </c>
      <c r="BV29">
        <v>0.90001299999999995</v>
      </c>
      <c r="BW29">
        <v>9.9987099999999995E-2</v>
      </c>
      <c r="BX29">
        <v>0</v>
      </c>
      <c r="BY29">
        <v>2.2987000000000002</v>
      </c>
      <c r="BZ29">
        <v>0</v>
      </c>
      <c r="CA29">
        <v>1502.8</v>
      </c>
      <c r="CB29">
        <v>1390.96</v>
      </c>
      <c r="CC29">
        <v>40.811999999999998</v>
      </c>
      <c r="CD29">
        <v>45.875</v>
      </c>
      <c r="CE29">
        <v>43.75</v>
      </c>
      <c r="CF29">
        <v>43.811999999999998</v>
      </c>
      <c r="CG29">
        <v>41.5</v>
      </c>
      <c r="CH29">
        <v>162.16999999999999</v>
      </c>
      <c r="CI29">
        <v>18.02</v>
      </c>
      <c r="CJ29">
        <v>0</v>
      </c>
      <c r="CK29">
        <v>1689629733.8</v>
      </c>
      <c r="CL29">
        <v>0</v>
      </c>
      <c r="CM29">
        <v>1689629017.0999999</v>
      </c>
      <c r="CN29" t="s">
        <v>353</v>
      </c>
      <c r="CO29">
        <v>1689629017.0999999</v>
      </c>
      <c r="CP29">
        <v>1689629017.0999999</v>
      </c>
      <c r="CQ29">
        <v>22</v>
      </c>
      <c r="CR29">
        <v>0.122</v>
      </c>
      <c r="CS29">
        <v>-3.3000000000000002E-2</v>
      </c>
      <c r="CT29">
        <v>-2.7869999999999999</v>
      </c>
      <c r="CU29">
        <v>2.9000000000000001E-2</v>
      </c>
      <c r="CV29">
        <v>409</v>
      </c>
      <c r="CW29">
        <v>20</v>
      </c>
      <c r="CX29">
        <v>0.19</v>
      </c>
      <c r="CY29">
        <v>0.03</v>
      </c>
      <c r="CZ29">
        <v>5.5314587058991096</v>
      </c>
      <c r="DA29">
        <v>6.2918383327197902E-2</v>
      </c>
      <c r="DB29">
        <v>6.3437537614959502E-2</v>
      </c>
      <c r="DC29">
        <v>1</v>
      </c>
      <c r="DD29">
        <v>403.97847619047599</v>
      </c>
      <c r="DE29">
        <v>-0.18685714285725599</v>
      </c>
      <c r="DF29">
        <v>3.75963765321186E-2</v>
      </c>
      <c r="DG29">
        <v>-1</v>
      </c>
      <c r="DH29">
        <v>179.995523809524</v>
      </c>
      <c r="DI29">
        <v>-0.45306042199176499</v>
      </c>
      <c r="DJ29">
        <v>0.17048826772862</v>
      </c>
      <c r="DK29">
        <v>1</v>
      </c>
      <c r="DL29">
        <v>2</v>
      </c>
      <c r="DM29">
        <v>2</v>
      </c>
      <c r="DN29" t="s">
        <v>354</v>
      </c>
      <c r="DO29">
        <v>2.9942099999999998</v>
      </c>
      <c r="DP29">
        <v>2.7843300000000002</v>
      </c>
      <c r="DQ29">
        <v>9.4956600000000002E-2</v>
      </c>
      <c r="DR29">
        <v>9.4691600000000001E-2</v>
      </c>
      <c r="DS29">
        <v>0.108865</v>
      </c>
      <c r="DT29">
        <v>0.10187300000000001</v>
      </c>
      <c r="DU29">
        <v>25997.3</v>
      </c>
      <c r="DV29">
        <v>27558.799999999999</v>
      </c>
      <c r="DW29">
        <v>26921.200000000001</v>
      </c>
      <c r="DX29">
        <v>28611.8</v>
      </c>
      <c r="DY29">
        <v>31617.4</v>
      </c>
      <c r="DZ29">
        <v>34263.199999999997</v>
      </c>
      <c r="EA29">
        <v>35963</v>
      </c>
      <c r="EB29">
        <v>38812</v>
      </c>
      <c r="EC29">
        <v>2.0227200000000001</v>
      </c>
      <c r="ED29">
        <v>1.68852</v>
      </c>
      <c r="EE29">
        <v>6.1202800000000002E-2</v>
      </c>
      <c r="EF29">
        <v>0</v>
      </c>
      <c r="EG29">
        <v>25.9664</v>
      </c>
      <c r="EH29">
        <v>999.9</v>
      </c>
      <c r="EI29">
        <v>40.941000000000003</v>
      </c>
      <c r="EJ29">
        <v>32.972000000000001</v>
      </c>
      <c r="EK29">
        <v>20.610900000000001</v>
      </c>
      <c r="EL29">
        <v>62.696199999999997</v>
      </c>
      <c r="EM29">
        <v>28.301300000000001</v>
      </c>
      <c r="EN29">
        <v>1</v>
      </c>
      <c r="EO29">
        <v>0.46000799999999997</v>
      </c>
      <c r="EP29">
        <v>0.43109199999999998</v>
      </c>
      <c r="EQ29">
        <v>19.936</v>
      </c>
      <c r="ER29">
        <v>5.2151899999999998</v>
      </c>
      <c r="ES29">
        <v>11.9429</v>
      </c>
      <c r="ET29">
        <v>4.9539499999999999</v>
      </c>
      <c r="EU29">
        <v>3.2970000000000002</v>
      </c>
      <c r="EV29">
        <v>9999</v>
      </c>
      <c r="EW29">
        <v>107</v>
      </c>
      <c r="EX29">
        <v>51.6</v>
      </c>
      <c r="EY29">
        <v>3494.3</v>
      </c>
      <c r="EZ29">
        <v>1.8601700000000001</v>
      </c>
      <c r="FA29">
        <v>1.8593599999999999</v>
      </c>
      <c r="FB29">
        <v>1.8648100000000001</v>
      </c>
      <c r="FC29">
        <v>1.86883</v>
      </c>
      <c r="FD29">
        <v>1.86374</v>
      </c>
      <c r="FE29">
        <v>1.86371</v>
      </c>
      <c r="FF29">
        <v>1.86371</v>
      </c>
      <c r="FG29">
        <v>1.8635600000000001</v>
      </c>
      <c r="FH29">
        <v>0</v>
      </c>
      <c r="FI29">
        <v>0</v>
      </c>
      <c r="FJ29">
        <v>0</v>
      </c>
      <c r="FK29">
        <v>0</v>
      </c>
      <c r="FL29" t="s">
        <v>355</v>
      </c>
      <c r="FM29" t="s">
        <v>356</v>
      </c>
      <c r="FN29" t="s">
        <v>357</v>
      </c>
      <c r="FO29" t="s">
        <v>357</v>
      </c>
      <c r="FP29" t="s">
        <v>357</v>
      </c>
      <c r="FQ29" t="s">
        <v>357</v>
      </c>
      <c r="FR29">
        <v>0</v>
      </c>
      <c r="FS29">
        <v>100</v>
      </c>
      <c r="FT29">
        <v>100</v>
      </c>
      <c r="FU29">
        <v>-2.7869999999999999</v>
      </c>
      <c r="FV29">
        <v>2.8799999999999999E-2</v>
      </c>
      <c r="FW29">
        <v>-2.7869000000000601</v>
      </c>
      <c r="FX29">
        <v>0</v>
      </c>
      <c r="FY29">
        <v>0</v>
      </c>
      <c r="FZ29">
        <v>0</v>
      </c>
      <c r="GA29">
        <v>2.87999999999933E-2</v>
      </c>
      <c r="GB29">
        <v>0</v>
      </c>
      <c r="GC29">
        <v>0</v>
      </c>
      <c r="GD29">
        <v>0</v>
      </c>
      <c r="GE29">
        <v>-1</v>
      </c>
      <c r="GF29">
        <v>-1</v>
      </c>
      <c r="GG29">
        <v>-1</v>
      </c>
      <c r="GH29">
        <v>-1</v>
      </c>
      <c r="GI29">
        <v>11.8</v>
      </c>
      <c r="GJ29">
        <v>11.8</v>
      </c>
      <c r="GK29">
        <v>1.0546899999999999</v>
      </c>
      <c r="GL29">
        <v>2.5939899999999998</v>
      </c>
      <c r="GM29">
        <v>1.4489700000000001</v>
      </c>
      <c r="GN29">
        <v>2.3022499999999999</v>
      </c>
      <c r="GO29">
        <v>1.5466299999999999</v>
      </c>
      <c r="GP29">
        <v>2.4133300000000002</v>
      </c>
      <c r="GQ29">
        <v>34.875500000000002</v>
      </c>
      <c r="GR29">
        <v>14.5611</v>
      </c>
      <c r="GS29">
        <v>18</v>
      </c>
      <c r="GT29">
        <v>555.41300000000001</v>
      </c>
      <c r="GU29">
        <v>415.32400000000001</v>
      </c>
      <c r="GV29">
        <v>26.5517</v>
      </c>
      <c r="GW29">
        <v>32.661299999999997</v>
      </c>
      <c r="GX29">
        <v>30.000299999999999</v>
      </c>
      <c r="GY29">
        <v>32.854199999999999</v>
      </c>
      <c r="GZ29">
        <v>32.866</v>
      </c>
      <c r="HA29">
        <v>21.122199999999999</v>
      </c>
      <c r="HB29">
        <v>-30</v>
      </c>
      <c r="HC29">
        <v>-30</v>
      </c>
      <c r="HD29">
        <v>26.555900000000001</v>
      </c>
      <c r="HE29">
        <v>404.017</v>
      </c>
      <c r="HF29">
        <v>0</v>
      </c>
      <c r="HG29">
        <v>99.1113</v>
      </c>
      <c r="HH29">
        <v>94.328100000000006</v>
      </c>
    </row>
    <row r="30" spans="1:216" x14ac:dyDescent="0.2">
      <c r="A30">
        <v>12</v>
      </c>
      <c r="B30">
        <v>1689629787</v>
      </c>
      <c r="C30">
        <v>671.90000009536698</v>
      </c>
      <c r="D30" t="s">
        <v>378</v>
      </c>
      <c r="E30" t="s">
        <v>379</v>
      </c>
      <c r="F30" t="s">
        <v>348</v>
      </c>
      <c r="G30" t="s">
        <v>396</v>
      </c>
      <c r="H30" t="s">
        <v>349</v>
      </c>
      <c r="I30" t="s">
        <v>350</v>
      </c>
      <c r="J30" t="s">
        <v>351</v>
      </c>
      <c r="K30" t="s">
        <v>352</v>
      </c>
      <c r="L30">
        <v>1689629787</v>
      </c>
      <c r="M30">
        <f t="shared" si="0"/>
        <v>2.3862725545700397E-3</v>
      </c>
      <c r="N30">
        <f t="shared" si="1"/>
        <v>2.3862725545700396</v>
      </c>
      <c r="O30">
        <f t="shared" si="2"/>
        <v>3.9939110341958548</v>
      </c>
      <c r="P30">
        <f t="shared" si="3"/>
        <v>400.04599999999999</v>
      </c>
      <c r="Q30">
        <f t="shared" si="4"/>
        <v>351.43022864745342</v>
      </c>
      <c r="R30">
        <f t="shared" si="5"/>
        <v>35.229752858018593</v>
      </c>
      <c r="S30">
        <f t="shared" si="6"/>
        <v>40.103327952409003</v>
      </c>
      <c r="T30">
        <f t="shared" si="7"/>
        <v>0.16417189180416575</v>
      </c>
      <c r="U30">
        <f t="shared" si="8"/>
        <v>3.8984485430658036</v>
      </c>
      <c r="V30">
        <f t="shared" si="9"/>
        <v>0.16042553328340819</v>
      </c>
      <c r="W30">
        <f t="shared" si="10"/>
        <v>0.10059543329360954</v>
      </c>
      <c r="X30">
        <f t="shared" si="11"/>
        <v>20.646642643303426</v>
      </c>
      <c r="Y30">
        <f t="shared" si="12"/>
        <v>27.289877750021958</v>
      </c>
      <c r="Z30">
        <f t="shared" si="13"/>
        <v>27.009</v>
      </c>
      <c r="AA30">
        <f t="shared" si="14"/>
        <v>3.5810520454919779</v>
      </c>
      <c r="AB30">
        <f t="shared" si="15"/>
        <v>57.281509064228118</v>
      </c>
      <c r="AC30">
        <f t="shared" si="16"/>
        <v>2.1324096500713998</v>
      </c>
      <c r="AD30">
        <f t="shared" si="17"/>
        <v>3.7226841347360273</v>
      </c>
      <c r="AE30">
        <f t="shared" si="18"/>
        <v>1.448642395420578</v>
      </c>
      <c r="AF30">
        <f t="shared" si="19"/>
        <v>-105.23461965653875</v>
      </c>
      <c r="AG30">
        <f t="shared" si="20"/>
        <v>139.15564781497665</v>
      </c>
      <c r="AH30">
        <f t="shared" si="21"/>
        <v>7.7296621644467365</v>
      </c>
      <c r="AI30">
        <f t="shared" si="22"/>
        <v>62.297332966188051</v>
      </c>
      <c r="AJ30">
        <v>0</v>
      </c>
      <c r="AK30">
        <v>0</v>
      </c>
      <c r="AL30">
        <f t="shared" si="23"/>
        <v>1</v>
      </c>
      <c r="AM30">
        <f t="shared" si="24"/>
        <v>0</v>
      </c>
      <c r="AN30">
        <f t="shared" si="25"/>
        <v>52876.690761510021</v>
      </c>
      <c r="AO30">
        <f t="shared" si="26"/>
        <v>124.834</v>
      </c>
      <c r="AP30">
        <f t="shared" si="27"/>
        <v>105.23524199134891</v>
      </c>
      <c r="AQ30">
        <f t="shared" si="28"/>
        <v>0.84300144184556225</v>
      </c>
      <c r="AR30">
        <f t="shared" si="29"/>
        <v>0.16539278276193525</v>
      </c>
      <c r="AS30">
        <v>1689629787</v>
      </c>
      <c r="AT30">
        <v>400.04599999999999</v>
      </c>
      <c r="AU30">
        <v>402.81</v>
      </c>
      <c r="AV30">
        <v>21.271599999999999</v>
      </c>
      <c r="AW30">
        <v>19.967099999999999</v>
      </c>
      <c r="AX30">
        <v>402.83300000000003</v>
      </c>
      <c r="AY30">
        <v>21.242799999999999</v>
      </c>
      <c r="AZ30">
        <v>500.04500000000002</v>
      </c>
      <c r="BA30">
        <v>100.193</v>
      </c>
      <c r="BB30">
        <v>5.3791499999999999E-2</v>
      </c>
      <c r="BC30">
        <v>27.671099999999999</v>
      </c>
      <c r="BD30">
        <v>27.009</v>
      </c>
      <c r="BE30">
        <v>999.9</v>
      </c>
      <c r="BF30">
        <v>0</v>
      </c>
      <c r="BG30">
        <v>0</v>
      </c>
      <c r="BH30">
        <v>10003.1</v>
      </c>
      <c r="BI30">
        <v>0</v>
      </c>
      <c r="BJ30">
        <v>0.76821399999999995</v>
      </c>
      <c r="BK30">
        <v>-2.7633700000000001</v>
      </c>
      <c r="BL30">
        <v>408.74099999999999</v>
      </c>
      <c r="BM30">
        <v>411.017</v>
      </c>
      <c r="BN30">
        <v>1.3045100000000001</v>
      </c>
      <c r="BO30">
        <v>402.81</v>
      </c>
      <c r="BP30">
        <v>19.967099999999999</v>
      </c>
      <c r="BQ30">
        <v>2.1312500000000001</v>
      </c>
      <c r="BR30">
        <v>2.0005500000000001</v>
      </c>
      <c r="BS30">
        <v>18.454699999999999</v>
      </c>
      <c r="BT30">
        <v>17.448699999999999</v>
      </c>
      <c r="BU30">
        <v>124.834</v>
      </c>
      <c r="BV30">
        <v>0.89998</v>
      </c>
      <c r="BW30">
        <v>0.10002</v>
      </c>
      <c r="BX30">
        <v>0</v>
      </c>
      <c r="BY30">
        <v>2.2780999999999998</v>
      </c>
      <c r="BZ30">
        <v>0</v>
      </c>
      <c r="CA30">
        <v>1197.1199999999999</v>
      </c>
      <c r="CB30">
        <v>963.64200000000005</v>
      </c>
      <c r="CC30">
        <v>40.375</v>
      </c>
      <c r="CD30">
        <v>45.5</v>
      </c>
      <c r="CE30">
        <v>43.375</v>
      </c>
      <c r="CF30">
        <v>43.561999999999998</v>
      </c>
      <c r="CG30">
        <v>41.125</v>
      </c>
      <c r="CH30">
        <v>112.35</v>
      </c>
      <c r="CI30">
        <v>12.49</v>
      </c>
      <c r="CJ30">
        <v>0</v>
      </c>
      <c r="CK30">
        <v>1689629794.4000001</v>
      </c>
      <c r="CL30">
        <v>0</v>
      </c>
      <c r="CM30">
        <v>1689629017.0999999</v>
      </c>
      <c r="CN30" t="s">
        <v>353</v>
      </c>
      <c r="CO30">
        <v>1689629017.0999999</v>
      </c>
      <c r="CP30">
        <v>1689629017.0999999</v>
      </c>
      <c r="CQ30">
        <v>22</v>
      </c>
      <c r="CR30">
        <v>0.122</v>
      </c>
      <c r="CS30">
        <v>-3.3000000000000002E-2</v>
      </c>
      <c r="CT30">
        <v>-2.7869999999999999</v>
      </c>
      <c r="CU30">
        <v>2.9000000000000001E-2</v>
      </c>
      <c r="CV30">
        <v>409</v>
      </c>
      <c r="CW30">
        <v>20</v>
      </c>
      <c r="CX30">
        <v>0.19</v>
      </c>
      <c r="CY30">
        <v>0.03</v>
      </c>
      <c r="CZ30">
        <v>3.62607312878787</v>
      </c>
      <c r="DA30">
        <v>0.52458484017868801</v>
      </c>
      <c r="DB30">
        <v>7.7253225850636806E-2</v>
      </c>
      <c r="DC30">
        <v>1</v>
      </c>
      <c r="DD30">
        <v>402.79494999999997</v>
      </c>
      <c r="DE30">
        <v>-0.120496240601696</v>
      </c>
      <c r="DF30">
        <v>2.6874662788586301E-2</v>
      </c>
      <c r="DG30">
        <v>-1</v>
      </c>
      <c r="DH30">
        <v>124.978380952381</v>
      </c>
      <c r="DI30">
        <v>0.136693784036579</v>
      </c>
      <c r="DJ30">
        <v>0.17371747073103699</v>
      </c>
      <c r="DK30">
        <v>1</v>
      </c>
      <c r="DL30">
        <v>2</v>
      </c>
      <c r="DM30">
        <v>2</v>
      </c>
      <c r="DN30" t="s">
        <v>354</v>
      </c>
      <c r="DO30">
        <v>2.9944799999999998</v>
      </c>
      <c r="DP30">
        <v>2.78443</v>
      </c>
      <c r="DQ30">
        <v>9.4954300000000005E-2</v>
      </c>
      <c r="DR30">
        <v>9.4481700000000002E-2</v>
      </c>
      <c r="DS30">
        <v>0.10854999999999999</v>
      </c>
      <c r="DT30">
        <v>0.101787</v>
      </c>
      <c r="DU30">
        <v>25995.4</v>
      </c>
      <c r="DV30">
        <v>27564.1</v>
      </c>
      <c r="DW30">
        <v>26919.3</v>
      </c>
      <c r="DX30">
        <v>28610.799999999999</v>
      </c>
      <c r="DY30">
        <v>31626.2</v>
      </c>
      <c r="DZ30">
        <v>34265.300000000003</v>
      </c>
      <c r="EA30">
        <v>35960.1</v>
      </c>
      <c r="EB30">
        <v>38810.6</v>
      </c>
      <c r="EC30">
        <v>2.0224500000000001</v>
      </c>
      <c r="ED30">
        <v>1.6882999999999999</v>
      </c>
      <c r="EE30">
        <v>5.9578600000000002E-2</v>
      </c>
      <c r="EF30">
        <v>0</v>
      </c>
      <c r="EG30">
        <v>26.033899999999999</v>
      </c>
      <c r="EH30">
        <v>999.9</v>
      </c>
      <c r="EI30">
        <v>40.953000000000003</v>
      </c>
      <c r="EJ30">
        <v>32.932000000000002</v>
      </c>
      <c r="EK30">
        <v>20.5716</v>
      </c>
      <c r="EL30">
        <v>62.776200000000003</v>
      </c>
      <c r="EM30">
        <v>28.052900000000001</v>
      </c>
      <c r="EN30">
        <v>1</v>
      </c>
      <c r="EO30">
        <v>0.463285</v>
      </c>
      <c r="EP30">
        <v>0.95523999999999998</v>
      </c>
      <c r="EQ30">
        <v>19.922499999999999</v>
      </c>
      <c r="ER30">
        <v>5.21265</v>
      </c>
      <c r="ES30">
        <v>11.9427</v>
      </c>
      <c r="ET30">
        <v>4.9539499999999999</v>
      </c>
      <c r="EU30">
        <v>3.2970000000000002</v>
      </c>
      <c r="EV30">
        <v>9999</v>
      </c>
      <c r="EW30">
        <v>107</v>
      </c>
      <c r="EX30">
        <v>51.6</v>
      </c>
      <c r="EY30">
        <v>3495.4</v>
      </c>
      <c r="EZ30">
        <v>1.8601700000000001</v>
      </c>
      <c r="FA30">
        <v>1.8593500000000001</v>
      </c>
      <c r="FB30">
        <v>1.8647899999999999</v>
      </c>
      <c r="FC30">
        <v>1.8688400000000001</v>
      </c>
      <c r="FD30">
        <v>1.86371</v>
      </c>
      <c r="FE30">
        <v>1.86371</v>
      </c>
      <c r="FF30">
        <v>1.86372</v>
      </c>
      <c r="FG30">
        <v>1.8635600000000001</v>
      </c>
      <c r="FH30">
        <v>0</v>
      </c>
      <c r="FI30">
        <v>0</v>
      </c>
      <c r="FJ30">
        <v>0</v>
      </c>
      <c r="FK30">
        <v>0</v>
      </c>
      <c r="FL30" t="s">
        <v>355</v>
      </c>
      <c r="FM30" t="s">
        <v>356</v>
      </c>
      <c r="FN30" t="s">
        <v>357</v>
      </c>
      <c r="FO30" t="s">
        <v>357</v>
      </c>
      <c r="FP30" t="s">
        <v>357</v>
      </c>
      <c r="FQ30" t="s">
        <v>357</v>
      </c>
      <c r="FR30">
        <v>0</v>
      </c>
      <c r="FS30">
        <v>100</v>
      </c>
      <c r="FT30">
        <v>100</v>
      </c>
      <c r="FU30">
        <v>-2.7869999999999999</v>
      </c>
      <c r="FV30">
        <v>2.8799999999999999E-2</v>
      </c>
      <c r="FW30">
        <v>-2.7869000000000601</v>
      </c>
      <c r="FX30">
        <v>0</v>
      </c>
      <c r="FY30">
        <v>0</v>
      </c>
      <c r="FZ30">
        <v>0</v>
      </c>
      <c r="GA30">
        <v>2.87999999999933E-2</v>
      </c>
      <c r="GB30">
        <v>0</v>
      </c>
      <c r="GC30">
        <v>0</v>
      </c>
      <c r="GD30">
        <v>0</v>
      </c>
      <c r="GE30">
        <v>-1</v>
      </c>
      <c r="GF30">
        <v>-1</v>
      </c>
      <c r="GG30">
        <v>-1</v>
      </c>
      <c r="GH30">
        <v>-1</v>
      </c>
      <c r="GI30">
        <v>12.8</v>
      </c>
      <c r="GJ30">
        <v>12.8</v>
      </c>
      <c r="GK30">
        <v>1.0522499999999999</v>
      </c>
      <c r="GL30">
        <v>2.5927699999999998</v>
      </c>
      <c r="GM30">
        <v>1.4477500000000001</v>
      </c>
      <c r="GN30">
        <v>2.3034699999999999</v>
      </c>
      <c r="GO30">
        <v>1.5466299999999999</v>
      </c>
      <c r="GP30">
        <v>2.4389599999999998</v>
      </c>
      <c r="GQ30">
        <v>34.806600000000003</v>
      </c>
      <c r="GR30">
        <v>14.552300000000001</v>
      </c>
      <c r="GS30">
        <v>18</v>
      </c>
      <c r="GT30">
        <v>555.505</v>
      </c>
      <c r="GU30">
        <v>415.40899999999999</v>
      </c>
      <c r="GV30">
        <v>26.249300000000002</v>
      </c>
      <c r="GW30">
        <v>32.694000000000003</v>
      </c>
      <c r="GX30">
        <v>30.000299999999999</v>
      </c>
      <c r="GY30">
        <v>32.886400000000002</v>
      </c>
      <c r="GZ30">
        <v>32.900300000000001</v>
      </c>
      <c r="HA30">
        <v>21.0761</v>
      </c>
      <c r="HB30">
        <v>-30</v>
      </c>
      <c r="HC30">
        <v>-30</v>
      </c>
      <c r="HD30">
        <v>26.249199999999998</v>
      </c>
      <c r="HE30">
        <v>402.74299999999999</v>
      </c>
      <c r="HF30">
        <v>0</v>
      </c>
      <c r="HG30">
        <v>99.103899999999996</v>
      </c>
      <c r="HH30">
        <v>94.324799999999996</v>
      </c>
    </row>
    <row r="31" spans="1:216" x14ac:dyDescent="0.2">
      <c r="A31">
        <v>13</v>
      </c>
      <c r="B31">
        <v>1689629848</v>
      </c>
      <c r="C31">
        <v>732.90000009536698</v>
      </c>
      <c r="D31" t="s">
        <v>380</v>
      </c>
      <c r="E31" t="s">
        <v>381</v>
      </c>
      <c r="F31" t="s">
        <v>348</v>
      </c>
      <c r="G31" t="s">
        <v>396</v>
      </c>
      <c r="H31" t="s">
        <v>349</v>
      </c>
      <c r="I31" t="s">
        <v>350</v>
      </c>
      <c r="J31" t="s">
        <v>351</v>
      </c>
      <c r="K31" t="s">
        <v>352</v>
      </c>
      <c r="L31">
        <v>1689629848</v>
      </c>
      <c r="M31">
        <f t="shared" si="0"/>
        <v>2.2717490786873075E-3</v>
      </c>
      <c r="N31">
        <f t="shared" si="1"/>
        <v>2.2717490786873076</v>
      </c>
      <c r="O31">
        <f t="shared" si="2"/>
        <v>2.9362462547311665</v>
      </c>
      <c r="P31">
        <f t="shared" si="3"/>
        <v>400.036</v>
      </c>
      <c r="Q31">
        <f t="shared" si="4"/>
        <v>360.22152034156767</v>
      </c>
      <c r="R31">
        <f t="shared" si="5"/>
        <v>36.110604572565244</v>
      </c>
      <c r="S31">
        <f t="shared" si="6"/>
        <v>40.101828999814401</v>
      </c>
      <c r="T31">
        <f t="shared" si="7"/>
        <v>0.15559403668440788</v>
      </c>
      <c r="U31">
        <f t="shared" si="8"/>
        <v>3.8999713636904234</v>
      </c>
      <c r="V31">
        <f t="shared" si="9"/>
        <v>0.15222589583367022</v>
      </c>
      <c r="W31">
        <f t="shared" si="10"/>
        <v>9.5437726375683665E-2</v>
      </c>
      <c r="X31">
        <f t="shared" si="11"/>
        <v>16.541033999999996</v>
      </c>
      <c r="Y31">
        <f t="shared" si="12"/>
        <v>27.257668297865717</v>
      </c>
      <c r="Z31">
        <f t="shared" si="13"/>
        <v>26.995100000000001</v>
      </c>
      <c r="AA31">
        <f t="shared" si="14"/>
        <v>3.5781297789000219</v>
      </c>
      <c r="AB31">
        <f t="shared" si="15"/>
        <v>57.195672686123466</v>
      </c>
      <c r="AC31">
        <f t="shared" si="16"/>
        <v>2.12466434250784</v>
      </c>
      <c r="AD31">
        <f t="shared" si="17"/>
        <v>3.7147291791942076</v>
      </c>
      <c r="AE31">
        <f t="shared" si="18"/>
        <v>1.453465436392182</v>
      </c>
      <c r="AF31">
        <f t="shared" si="19"/>
        <v>-100.18413437011026</v>
      </c>
      <c r="AG31">
        <f t="shared" si="20"/>
        <v>134.43721078824211</v>
      </c>
      <c r="AH31">
        <f t="shared" si="21"/>
        <v>7.4627687051508014</v>
      </c>
      <c r="AI31">
        <f t="shared" si="22"/>
        <v>58.256879123282658</v>
      </c>
      <c r="AJ31">
        <v>0</v>
      </c>
      <c r="AK31">
        <v>0</v>
      </c>
      <c r="AL31">
        <f t="shared" si="23"/>
        <v>1</v>
      </c>
      <c r="AM31">
        <f t="shared" si="24"/>
        <v>0</v>
      </c>
      <c r="AN31">
        <f t="shared" si="25"/>
        <v>52911.497730191004</v>
      </c>
      <c r="AO31">
        <f t="shared" si="26"/>
        <v>100.02</v>
      </c>
      <c r="AP31">
        <f t="shared" si="27"/>
        <v>84.316199999999995</v>
      </c>
      <c r="AQ31">
        <f t="shared" si="28"/>
        <v>0.84299340131973599</v>
      </c>
      <c r="AR31">
        <f t="shared" si="29"/>
        <v>0.16537726454709056</v>
      </c>
      <c r="AS31">
        <v>1689629848</v>
      </c>
      <c r="AT31">
        <v>400.036</v>
      </c>
      <c r="AU31">
        <v>402.18400000000003</v>
      </c>
      <c r="AV31">
        <v>21.194600000000001</v>
      </c>
      <c r="AW31">
        <v>19.952400000000001</v>
      </c>
      <c r="AX31">
        <v>402.82299999999998</v>
      </c>
      <c r="AY31">
        <v>21.165800000000001</v>
      </c>
      <c r="AZ31">
        <v>499.96100000000001</v>
      </c>
      <c r="BA31">
        <v>100.19199999999999</v>
      </c>
      <c r="BB31">
        <v>5.3550399999999998E-2</v>
      </c>
      <c r="BC31">
        <v>27.634499999999999</v>
      </c>
      <c r="BD31">
        <v>26.995100000000001</v>
      </c>
      <c r="BE31">
        <v>999.9</v>
      </c>
      <c r="BF31">
        <v>0</v>
      </c>
      <c r="BG31">
        <v>0</v>
      </c>
      <c r="BH31">
        <v>10008.799999999999</v>
      </c>
      <c r="BI31">
        <v>0</v>
      </c>
      <c r="BJ31">
        <v>0.76821399999999995</v>
      </c>
      <c r="BK31">
        <v>-2.1480700000000001</v>
      </c>
      <c r="BL31">
        <v>408.69799999999998</v>
      </c>
      <c r="BM31">
        <v>410.37200000000001</v>
      </c>
      <c r="BN31">
        <v>1.24221</v>
      </c>
      <c r="BO31">
        <v>402.18400000000003</v>
      </c>
      <c r="BP31">
        <v>19.952400000000001</v>
      </c>
      <c r="BQ31">
        <v>2.1235400000000002</v>
      </c>
      <c r="BR31">
        <v>1.99908</v>
      </c>
      <c r="BS31">
        <v>18.396799999999999</v>
      </c>
      <c r="BT31">
        <v>17.437000000000001</v>
      </c>
      <c r="BU31">
        <v>100.02</v>
      </c>
      <c r="BV31">
        <v>0.90025699999999997</v>
      </c>
      <c r="BW31">
        <v>9.9742800000000006E-2</v>
      </c>
      <c r="BX31">
        <v>0</v>
      </c>
      <c r="BY31">
        <v>2.2456</v>
      </c>
      <c r="BZ31">
        <v>0</v>
      </c>
      <c r="CA31">
        <v>1061.96</v>
      </c>
      <c r="CB31">
        <v>772.15099999999995</v>
      </c>
      <c r="CC31">
        <v>40</v>
      </c>
      <c r="CD31">
        <v>45.25</v>
      </c>
      <c r="CE31">
        <v>42.936999999999998</v>
      </c>
      <c r="CF31">
        <v>43.311999999999998</v>
      </c>
      <c r="CG31">
        <v>40.75</v>
      </c>
      <c r="CH31">
        <v>90.04</v>
      </c>
      <c r="CI31">
        <v>9.98</v>
      </c>
      <c r="CJ31">
        <v>0</v>
      </c>
      <c r="CK31">
        <v>1689629855.5999999</v>
      </c>
      <c r="CL31">
        <v>0</v>
      </c>
      <c r="CM31">
        <v>1689629017.0999999</v>
      </c>
      <c r="CN31" t="s">
        <v>353</v>
      </c>
      <c r="CO31">
        <v>1689629017.0999999</v>
      </c>
      <c r="CP31">
        <v>1689629017.0999999</v>
      </c>
      <c r="CQ31">
        <v>22</v>
      </c>
      <c r="CR31">
        <v>0.122</v>
      </c>
      <c r="CS31">
        <v>-3.3000000000000002E-2</v>
      </c>
      <c r="CT31">
        <v>-2.7869999999999999</v>
      </c>
      <c r="CU31">
        <v>2.9000000000000001E-2</v>
      </c>
      <c r="CV31">
        <v>409</v>
      </c>
      <c r="CW31">
        <v>20</v>
      </c>
      <c r="CX31">
        <v>0.19</v>
      </c>
      <c r="CY31">
        <v>0.03</v>
      </c>
      <c r="CZ31">
        <v>2.75952856654109</v>
      </c>
      <c r="DA31">
        <v>0.61054756849692304</v>
      </c>
      <c r="DB31">
        <v>9.3254504901235893E-2</v>
      </c>
      <c r="DC31">
        <v>1</v>
      </c>
      <c r="DD31">
        <v>402.20859999999999</v>
      </c>
      <c r="DE31">
        <v>0.29043609022529898</v>
      </c>
      <c r="DF31">
        <v>4.6964241716436303E-2</v>
      </c>
      <c r="DG31">
        <v>-1</v>
      </c>
      <c r="DH31">
        <v>100.005795238095</v>
      </c>
      <c r="DI31">
        <v>0.13375781585832899</v>
      </c>
      <c r="DJ31">
        <v>0.10328518298838101</v>
      </c>
      <c r="DK31">
        <v>1</v>
      </c>
      <c r="DL31">
        <v>2</v>
      </c>
      <c r="DM31">
        <v>2</v>
      </c>
      <c r="DN31" t="s">
        <v>354</v>
      </c>
      <c r="DO31">
        <v>2.9942199999999999</v>
      </c>
      <c r="DP31">
        <v>2.78424</v>
      </c>
      <c r="DQ31">
        <v>9.4942600000000002E-2</v>
      </c>
      <c r="DR31">
        <v>9.4359100000000001E-2</v>
      </c>
      <c r="DS31">
        <v>0.108264</v>
      </c>
      <c r="DT31">
        <v>0.101725</v>
      </c>
      <c r="DU31">
        <v>25996</v>
      </c>
      <c r="DV31">
        <v>27567.9</v>
      </c>
      <c r="DW31">
        <v>26919.7</v>
      </c>
      <c r="DX31">
        <v>28611.1</v>
      </c>
      <c r="DY31">
        <v>31637.1</v>
      </c>
      <c r="DZ31">
        <v>34267.800000000003</v>
      </c>
      <c r="EA31">
        <v>35960.800000000003</v>
      </c>
      <c r="EB31">
        <v>38810.699999999997</v>
      </c>
      <c r="EC31">
        <v>2.0217999999999998</v>
      </c>
      <c r="ED31">
        <v>1.6882999999999999</v>
      </c>
      <c r="EE31">
        <v>5.5432299999999997E-2</v>
      </c>
      <c r="EF31">
        <v>0</v>
      </c>
      <c r="EG31">
        <v>26.087900000000001</v>
      </c>
      <c r="EH31">
        <v>999.9</v>
      </c>
      <c r="EI31">
        <v>40.978000000000002</v>
      </c>
      <c r="EJ31">
        <v>32.901000000000003</v>
      </c>
      <c r="EK31">
        <v>20.548300000000001</v>
      </c>
      <c r="EL31">
        <v>62.496200000000002</v>
      </c>
      <c r="EM31">
        <v>28.181100000000001</v>
      </c>
      <c r="EN31">
        <v>1</v>
      </c>
      <c r="EO31">
        <v>0.466032</v>
      </c>
      <c r="EP31">
        <v>1.0933299999999999</v>
      </c>
      <c r="EQ31">
        <v>19.918099999999999</v>
      </c>
      <c r="ER31">
        <v>5.2112999999999996</v>
      </c>
      <c r="ES31">
        <v>11.9435</v>
      </c>
      <c r="ET31">
        <v>4.9539499999999999</v>
      </c>
      <c r="EU31">
        <v>3.2970000000000002</v>
      </c>
      <c r="EV31">
        <v>9999</v>
      </c>
      <c r="EW31">
        <v>107</v>
      </c>
      <c r="EX31">
        <v>51.7</v>
      </c>
      <c r="EY31">
        <v>3496.8</v>
      </c>
      <c r="EZ31">
        <v>1.8601700000000001</v>
      </c>
      <c r="FA31">
        <v>1.85931</v>
      </c>
      <c r="FB31">
        <v>1.8648100000000001</v>
      </c>
      <c r="FC31">
        <v>1.8688400000000001</v>
      </c>
      <c r="FD31">
        <v>1.8637300000000001</v>
      </c>
      <c r="FE31">
        <v>1.86371</v>
      </c>
      <c r="FF31">
        <v>1.86371</v>
      </c>
      <c r="FG31">
        <v>1.8635600000000001</v>
      </c>
      <c r="FH31">
        <v>0</v>
      </c>
      <c r="FI31">
        <v>0</v>
      </c>
      <c r="FJ31">
        <v>0</v>
      </c>
      <c r="FK31">
        <v>0</v>
      </c>
      <c r="FL31" t="s">
        <v>355</v>
      </c>
      <c r="FM31" t="s">
        <v>356</v>
      </c>
      <c r="FN31" t="s">
        <v>357</v>
      </c>
      <c r="FO31" t="s">
        <v>357</v>
      </c>
      <c r="FP31" t="s">
        <v>357</v>
      </c>
      <c r="FQ31" t="s">
        <v>357</v>
      </c>
      <c r="FR31">
        <v>0</v>
      </c>
      <c r="FS31">
        <v>100</v>
      </c>
      <c r="FT31">
        <v>100</v>
      </c>
      <c r="FU31">
        <v>-2.7869999999999999</v>
      </c>
      <c r="FV31">
        <v>2.8799999999999999E-2</v>
      </c>
      <c r="FW31">
        <v>-2.7869000000000601</v>
      </c>
      <c r="FX31">
        <v>0</v>
      </c>
      <c r="FY31">
        <v>0</v>
      </c>
      <c r="FZ31">
        <v>0</v>
      </c>
      <c r="GA31">
        <v>2.87999999999933E-2</v>
      </c>
      <c r="GB31">
        <v>0</v>
      </c>
      <c r="GC31">
        <v>0</v>
      </c>
      <c r="GD31">
        <v>0</v>
      </c>
      <c r="GE31">
        <v>-1</v>
      </c>
      <c r="GF31">
        <v>-1</v>
      </c>
      <c r="GG31">
        <v>-1</v>
      </c>
      <c r="GH31">
        <v>-1</v>
      </c>
      <c r="GI31">
        <v>13.8</v>
      </c>
      <c r="GJ31">
        <v>13.8</v>
      </c>
      <c r="GK31">
        <v>1.0510299999999999</v>
      </c>
      <c r="GL31">
        <v>2.5878899999999998</v>
      </c>
      <c r="GM31">
        <v>1.4477500000000001</v>
      </c>
      <c r="GN31">
        <v>2.3022499999999999</v>
      </c>
      <c r="GO31">
        <v>1.5466299999999999</v>
      </c>
      <c r="GP31">
        <v>2.4011200000000001</v>
      </c>
      <c r="GQ31">
        <v>34.737900000000003</v>
      </c>
      <c r="GR31">
        <v>14.534800000000001</v>
      </c>
      <c r="GS31">
        <v>18</v>
      </c>
      <c r="GT31">
        <v>555.38300000000004</v>
      </c>
      <c r="GU31">
        <v>415.66699999999997</v>
      </c>
      <c r="GV31">
        <v>26.111799999999999</v>
      </c>
      <c r="GW31">
        <v>32.7316</v>
      </c>
      <c r="GX31">
        <v>30.0001</v>
      </c>
      <c r="GY31">
        <v>32.922400000000003</v>
      </c>
      <c r="GZ31">
        <v>32.938400000000001</v>
      </c>
      <c r="HA31">
        <v>21.052199999999999</v>
      </c>
      <c r="HB31">
        <v>-30</v>
      </c>
      <c r="HC31">
        <v>-30</v>
      </c>
      <c r="HD31">
        <v>26.116</v>
      </c>
      <c r="HE31">
        <v>402.17700000000002</v>
      </c>
      <c r="HF31">
        <v>0</v>
      </c>
      <c r="HG31">
        <v>99.105500000000006</v>
      </c>
      <c r="HH31">
        <v>94.325199999999995</v>
      </c>
    </row>
    <row r="32" spans="1:216" x14ac:dyDescent="0.2">
      <c r="A32">
        <v>14</v>
      </c>
      <c r="B32">
        <v>1689629909</v>
      </c>
      <c r="C32">
        <v>793.90000009536698</v>
      </c>
      <c r="D32" t="s">
        <v>382</v>
      </c>
      <c r="E32" t="s">
        <v>383</v>
      </c>
      <c r="F32" t="s">
        <v>348</v>
      </c>
      <c r="G32" t="s">
        <v>396</v>
      </c>
      <c r="H32" t="s">
        <v>349</v>
      </c>
      <c r="I32" t="s">
        <v>350</v>
      </c>
      <c r="J32" t="s">
        <v>351</v>
      </c>
      <c r="K32" t="s">
        <v>352</v>
      </c>
      <c r="L32">
        <v>1689629909</v>
      </c>
      <c r="M32">
        <f t="shared" si="0"/>
        <v>2.163690565238486E-3</v>
      </c>
      <c r="N32">
        <f t="shared" si="1"/>
        <v>2.1636905652384861</v>
      </c>
      <c r="O32">
        <f t="shared" si="2"/>
        <v>1.7628392800753458</v>
      </c>
      <c r="P32">
        <f t="shared" si="3"/>
        <v>400.06</v>
      </c>
      <c r="Q32">
        <f t="shared" si="4"/>
        <v>371.36156333415039</v>
      </c>
      <c r="R32">
        <f t="shared" si="5"/>
        <v>37.227874543876496</v>
      </c>
      <c r="S32">
        <f t="shared" si="6"/>
        <v>40.104806098692002</v>
      </c>
      <c r="T32">
        <f t="shared" si="7"/>
        <v>0.14741336184442885</v>
      </c>
      <c r="U32">
        <f t="shared" si="8"/>
        <v>3.8959051858892479</v>
      </c>
      <c r="V32">
        <f t="shared" si="9"/>
        <v>0.14438328241454521</v>
      </c>
      <c r="W32">
        <f t="shared" si="10"/>
        <v>9.0506604576478383E-2</v>
      </c>
      <c r="X32">
        <f t="shared" si="11"/>
        <v>12.421243814318997</v>
      </c>
      <c r="Y32">
        <f t="shared" si="12"/>
        <v>27.231601534245311</v>
      </c>
      <c r="Z32">
        <f t="shared" si="13"/>
        <v>26.992799999999999</v>
      </c>
      <c r="AA32">
        <f t="shared" si="14"/>
        <v>3.5776464391587139</v>
      </c>
      <c r="AB32">
        <f t="shared" si="15"/>
        <v>57.112980968534266</v>
      </c>
      <c r="AC32">
        <f t="shared" si="16"/>
        <v>2.11804822950306</v>
      </c>
      <c r="AD32">
        <f t="shared" si="17"/>
        <v>3.7085233402017206</v>
      </c>
      <c r="AE32">
        <f t="shared" si="18"/>
        <v>1.4595982096556539</v>
      </c>
      <c r="AF32">
        <f t="shared" si="19"/>
        <v>-95.418753927017235</v>
      </c>
      <c r="AG32">
        <f t="shared" si="20"/>
        <v>128.77309635799631</v>
      </c>
      <c r="AH32">
        <f t="shared" si="21"/>
        <v>7.1547027686863096</v>
      </c>
      <c r="AI32">
        <f t="shared" si="22"/>
        <v>52.930289013984378</v>
      </c>
      <c r="AJ32">
        <v>0</v>
      </c>
      <c r="AK32">
        <v>0</v>
      </c>
      <c r="AL32">
        <f t="shared" si="23"/>
        <v>1</v>
      </c>
      <c r="AM32">
        <f t="shared" si="24"/>
        <v>0</v>
      </c>
      <c r="AN32">
        <f t="shared" si="25"/>
        <v>52840.742127402227</v>
      </c>
      <c r="AO32">
        <f t="shared" si="26"/>
        <v>75.103099999999998</v>
      </c>
      <c r="AP32">
        <f t="shared" si="27"/>
        <v>63.311883302755945</v>
      </c>
      <c r="AQ32">
        <f t="shared" si="28"/>
        <v>0.84299960058580736</v>
      </c>
      <c r="AR32">
        <f t="shared" si="29"/>
        <v>0.16538922913060841</v>
      </c>
      <c r="AS32">
        <v>1689629909</v>
      </c>
      <c r="AT32">
        <v>400.06</v>
      </c>
      <c r="AU32">
        <v>401.52800000000002</v>
      </c>
      <c r="AV32">
        <v>21.128299999999999</v>
      </c>
      <c r="AW32">
        <v>19.945399999999999</v>
      </c>
      <c r="AX32">
        <v>402.84699999999998</v>
      </c>
      <c r="AY32">
        <v>21.099499999999999</v>
      </c>
      <c r="AZ32">
        <v>500.08499999999998</v>
      </c>
      <c r="BA32">
        <v>100.193</v>
      </c>
      <c r="BB32">
        <v>5.3978199999999997E-2</v>
      </c>
      <c r="BC32">
        <v>27.605899999999998</v>
      </c>
      <c r="BD32">
        <v>26.992799999999999</v>
      </c>
      <c r="BE32">
        <v>999.9</v>
      </c>
      <c r="BF32">
        <v>0</v>
      </c>
      <c r="BG32">
        <v>0</v>
      </c>
      <c r="BH32">
        <v>9993.75</v>
      </c>
      <c r="BI32">
        <v>0</v>
      </c>
      <c r="BJ32">
        <v>0.76821399999999995</v>
      </c>
      <c r="BK32">
        <v>-1.4679</v>
      </c>
      <c r="BL32">
        <v>408.69499999999999</v>
      </c>
      <c r="BM32">
        <v>409.7</v>
      </c>
      <c r="BN32">
        <v>1.1828700000000001</v>
      </c>
      <c r="BO32">
        <v>401.52800000000002</v>
      </c>
      <c r="BP32">
        <v>19.945399999999999</v>
      </c>
      <c r="BQ32">
        <v>2.1168999999999998</v>
      </c>
      <c r="BR32">
        <v>1.99838</v>
      </c>
      <c r="BS32">
        <v>18.346900000000002</v>
      </c>
      <c r="BT32">
        <v>17.4315</v>
      </c>
      <c r="BU32">
        <v>75.103099999999998</v>
      </c>
      <c r="BV32">
        <v>0.90003200000000005</v>
      </c>
      <c r="BW32">
        <v>9.9967600000000004E-2</v>
      </c>
      <c r="BX32">
        <v>0</v>
      </c>
      <c r="BY32">
        <v>2.0560999999999998</v>
      </c>
      <c r="BZ32">
        <v>0</v>
      </c>
      <c r="CA32">
        <v>932.78</v>
      </c>
      <c r="CB32">
        <v>579.75699999999995</v>
      </c>
      <c r="CC32">
        <v>39.625</v>
      </c>
      <c r="CD32">
        <v>45</v>
      </c>
      <c r="CE32">
        <v>42.625</v>
      </c>
      <c r="CF32">
        <v>43.125</v>
      </c>
      <c r="CG32">
        <v>40.436999999999998</v>
      </c>
      <c r="CH32">
        <v>67.599999999999994</v>
      </c>
      <c r="CI32">
        <v>7.51</v>
      </c>
      <c r="CJ32">
        <v>0</v>
      </c>
      <c r="CK32">
        <v>1689629916.8</v>
      </c>
      <c r="CL32">
        <v>0</v>
      </c>
      <c r="CM32">
        <v>1689629017.0999999</v>
      </c>
      <c r="CN32" t="s">
        <v>353</v>
      </c>
      <c r="CO32">
        <v>1689629017.0999999</v>
      </c>
      <c r="CP32">
        <v>1689629017.0999999</v>
      </c>
      <c r="CQ32">
        <v>22</v>
      </c>
      <c r="CR32">
        <v>0.122</v>
      </c>
      <c r="CS32">
        <v>-3.3000000000000002E-2</v>
      </c>
      <c r="CT32">
        <v>-2.7869999999999999</v>
      </c>
      <c r="CU32">
        <v>2.9000000000000001E-2</v>
      </c>
      <c r="CV32">
        <v>409</v>
      </c>
      <c r="CW32">
        <v>20</v>
      </c>
      <c r="CX32">
        <v>0.19</v>
      </c>
      <c r="CY32">
        <v>0.03</v>
      </c>
      <c r="CZ32">
        <v>1.6831230746349</v>
      </c>
      <c r="DA32">
        <v>0.15601532243642499</v>
      </c>
      <c r="DB32">
        <v>3.8117050168000599E-2</v>
      </c>
      <c r="DC32">
        <v>1</v>
      </c>
      <c r="DD32">
        <v>401.562428571429</v>
      </c>
      <c r="DE32">
        <v>-0.15732467532456801</v>
      </c>
      <c r="DF32">
        <v>2.5114161113513101E-2</v>
      </c>
      <c r="DG32">
        <v>-1</v>
      </c>
      <c r="DH32">
        <v>75.016704761904705</v>
      </c>
      <c r="DI32">
        <v>-4.1604882478635002E-2</v>
      </c>
      <c r="DJ32">
        <v>0.14896184387186201</v>
      </c>
      <c r="DK32">
        <v>1</v>
      </c>
      <c r="DL32">
        <v>2</v>
      </c>
      <c r="DM32">
        <v>2</v>
      </c>
      <c r="DN32" t="s">
        <v>354</v>
      </c>
      <c r="DO32">
        <v>2.9944999999999999</v>
      </c>
      <c r="DP32">
        <v>2.7845399999999998</v>
      </c>
      <c r="DQ32">
        <v>9.4937999999999995E-2</v>
      </c>
      <c r="DR32">
        <v>9.4232399999999994E-2</v>
      </c>
      <c r="DS32">
        <v>0.108015</v>
      </c>
      <c r="DT32">
        <v>0.101692</v>
      </c>
      <c r="DU32">
        <v>25994.2</v>
      </c>
      <c r="DV32">
        <v>27570.6</v>
      </c>
      <c r="DW32">
        <v>26917.9</v>
      </c>
      <c r="DX32">
        <v>28610</v>
      </c>
      <c r="DY32">
        <v>31643.8</v>
      </c>
      <c r="DZ32">
        <v>34267.599999999999</v>
      </c>
      <c r="EA32">
        <v>35958.300000000003</v>
      </c>
      <c r="EB32">
        <v>38809</v>
      </c>
      <c r="EC32">
        <v>2.0213700000000001</v>
      </c>
      <c r="ED32">
        <v>1.68797</v>
      </c>
      <c r="EE32">
        <v>5.5469600000000001E-2</v>
      </c>
      <c r="EF32">
        <v>0</v>
      </c>
      <c r="EG32">
        <v>26.085000000000001</v>
      </c>
      <c r="EH32">
        <v>999.9</v>
      </c>
      <c r="EI32">
        <v>41.033000000000001</v>
      </c>
      <c r="EJ32">
        <v>32.871000000000002</v>
      </c>
      <c r="EK32">
        <v>20.540900000000001</v>
      </c>
      <c r="EL32">
        <v>62.636200000000002</v>
      </c>
      <c r="EM32">
        <v>28.000800000000002</v>
      </c>
      <c r="EN32">
        <v>1</v>
      </c>
      <c r="EO32">
        <v>0.46822399999999997</v>
      </c>
      <c r="EP32">
        <v>0.81316500000000003</v>
      </c>
      <c r="EQ32">
        <v>19.9283</v>
      </c>
      <c r="ER32">
        <v>5.2141500000000001</v>
      </c>
      <c r="ES32">
        <v>11.9435</v>
      </c>
      <c r="ET32">
        <v>4.9539499999999999</v>
      </c>
      <c r="EU32">
        <v>3.2970000000000002</v>
      </c>
      <c r="EV32">
        <v>9999</v>
      </c>
      <c r="EW32">
        <v>107</v>
      </c>
      <c r="EX32">
        <v>51.7</v>
      </c>
      <c r="EY32">
        <v>3497.9</v>
      </c>
      <c r="EZ32">
        <v>1.86015</v>
      </c>
      <c r="FA32">
        <v>1.85931</v>
      </c>
      <c r="FB32">
        <v>1.8647800000000001</v>
      </c>
      <c r="FC32">
        <v>1.8688400000000001</v>
      </c>
      <c r="FD32">
        <v>1.86371</v>
      </c>
      <c r="FE32">
        <v>1.86371</v>
      </c>
      <c r="FF32">
        <v>1.86371</v>
      </c>
      <c r="FG32">
        <v>1.8635600000000001</v>
      </c>
      <c r="FH32">
        <v>0</v>
      </c>
      <c r="FI32">
        <v>0</v>
      </c>
      <c r="FJ32">
        <v>0</v>
      </c>
      <c r="FK32">
        <v>0</v>
      </c>
      <c r="FL32" t="s">
        <v>355</v>
      </c>
      <c r="FM32" t="s">
        <v>356</v>
      </c>
      <c r="FN32" t="s">
        <v>357</v>
      </c>
      <c r="FO32" t="s">
        <v>357</v>
      </c>
      <c r="FP32" t="s">
        <v>357</v>
      </c>
      <c r="FQ32" t="s">
        <v>357</v>
      </c>
      <c r="FR32">
        <v>0</v>
      </c>
      <c r="FS32">
        <v>100</v>
      </c>
      <c r="FT32">
        <v>100</v>
      </c>
      <c r="FU32">
        <v>-2.7869999999999999</v>
      </c>
      <c r="FV32">
        <v>2.8799999999999999E-2</v>
      </c>
      <c r="FW32">
        <v>-2.7869000000000601</v>
      </c>
      <c r="FX32">
        <v>0</v>
      </c>
      <c r="FY32">
        <v>0</v>
      </c>
      <c r="FZ32">
        <v>0</v>
      </c>
      <c r="GA32">
        <v>2.87999999999933E-2</v>
      </c>
      <c r="GB32">
        <v>0</v>
      </c>
      <c r="GC32">
        <v>0</v>
      </c>
      <c r="GD32">
        <v>0</v>
      </c>
      <c r="GE32">
        <v>-1</v>
      </c>
      <c r="GF32">
        <v>-1</v>
      </c>
      <c r="GG32">
        <v>-1</v>
      </c>
      <c r="GH32">
        <v>-1</v>
      </c>
      <c r="GI32">
        <v>14.9</v>
      </c>
      <c r="GJ32">
        <v>14.9</v>
      </c>
      <c r="GK32">
        <v>1.0498000000000001</v>
      </c>
      <c r="GL32">
        <v>2.5927699999999998</v>
      </c>
      <c r="GM32">
        <v>1.4477500000000001</v>
      </c>
      <c r="GN32">
        <v>2.3034699999999999</v>
      </c>
      <c r="GO32">
        <v>1.5466299999999999</v>
      </c>
      <c r="GP32">
        <v>2.4267599999999998</v>
      </c>
      <c r="GQ32">
        <v>34.692100000000003</v>
      </c>
      <c r="GR32">
        <v>14.534800000000001</v>
      </c>
      <c r="GS32">
        <v>18</v>
      </c>
      <c r="GT32">
        <v>555.40700000000004</v>
      </c>
      <c r="GU32">
        <v>415.69099999999997</v>
      </c>
      <c r="GV32">
        <v>26.366700000000002</v>
      </c>
      <c r="GW32">
        <v>32.765799999999999</v>
      </c>
      <c r="GX32">
        <v>30.000399999999999</v>
      </c>
      <c r="GY32">
        <v>32.958399999999997</v>
      </c>
      <c r="GZ32">
        <v>32.973399999999998</v>
      </c>
      <c r="HA32">
        <v>21.025700000000001</v>
      </c>
      <c r="HB32">
        <v>-30</v>
      </c>
      <c r="HC32">
        <v>-30</v>
      </c>
      <c r="HD32">
        <v>26.3703</v>
      </c>
      <c r="HE32">
        <v>401.57100000000003</v>
      </c>
      <c r="HF32">
        <v>0</v>
      </c>
      <c r="HG32">
        <v>99.098699999999994</v>
      </c>
      <c r="HH32">
        <v>94.321399999999997</v>
      </c>
    </row>
    <row r="33" spans="1:216" x14ac:dyDescent="0.2">
      <c r="A33">
        <v>15</v>
      </c>
      <c r="B33">
        <v>1689629970</v>
      </c>
      <c r="C33">
        <v>854.90000009536698</v>
      </c>
      <c r="D33" t="s">
        <v>384</v>
      </c>
      <c r="E33" t="s">
        <v>385</v>
      </c>
      <c r="F33" t="s">
        <v>348</v>
      </c>
      <c r="G33" t="s">
        <v>396</v>
      </c>
      <c r="H33" t="s">
        <v>349</v>
      </c>
      <c r="I33" t="s">
        <v>350</v>
      </c>
      <c r="J33" t="s">
        <v>351</v>
      </c>
      <c r="K33" t="s">
        <v>352</v>
      </c>
      <c r="L33">
        <v>1689629970</v>
      </c>
      <c r="M33">
        <f t="shared" si="0"/>
        <v>2.0714080508883593E-3</v>
      </c>
      <c r="N33">
        <f t="shared" si="1"/>
        <v>2.0714080508883592</v>
      </c>
      <c r="O33">
        <f t="shared" si="2"/>
        <v>1.1243319891902757</v>
      </c>
      <c r="P33">
        <f t="shared" si="3"/>
        <v>400.02199999999999</v>
      </c>
      <c r="Q33">
        <f t="shared" si="4"/>
        <v>377.62693633164213</v>
      </c>
      <c r="R33">
        <f t="shared" si="5"/>
        <v>37.856452170610908</v>
      </c>
      <c r="S33">
        <f t="shared" si="6"/>
        <v>40.101518862237</v>
      </c>
      <c r="T33">
        <f t="shared" si="7"/>
        <v>0.14022518507052947</v>
      </c>
      <c r="U33">
        <f t="shared" si="8"/>
        <v>3.8985028470302363</v>
      </c>
      <c r="V33">
        <f t="shared" si="9"/>
        <v>0.13748223217667654</v>
      </c>
      <c r="W33">
        <f t="shared" si="10"/>
        <v>8.6168369579492754E-2</v>
      </c>
      <c r="X33">
        <f t="shared" si="11"/>
        <v>9.9269803896551707</v>
      </c>
      <c r="Y33">
        <f t="shared" si="12"/>
        <v>27.234837152151258</v>
      </c>
      <c r="Z33">
        <f t="shared" si="13"/>
        <v>27.002600000000001</v>
      </c>
      <c r="AA33">
        <f t="shared" si="14"/>
        <v>3.5797062827671464</v>
      </c>
      <c r="AB33">
        <f t="shared" si="15"/>
        <v>56.968161831482966</v>
      </c>
      <c r="AC33">
        <f t="shared" si="16"/>
        <v>2.1121711843749003</v>
      </c>
      <c r="AD33">
        <f t="shared" si="17"/>
        <v>3.7076344338139182</v>
      </c>
      <c r="AE33">
        <f t="shared" si="18"/>
        <v>1.4675350983922462</v>
      </c>
      <c r="AF33">
        <f t="shared" si="19"/>
        <v>-91.34909504417665</v>
      </c>
      <c r="AG33">
        <f t="shared" si="20"/>
        <v>125.93751042506513</v>
      </c>
      <c r="AH33">
        <f t="shared" si="21"/>
        <v>6.9926924813099296</v>
      </c>
      <c r="AI33">
        <f t="shared" si="22"/>
        <v>51.508088251853579</v>
      </c>
      <c r="AJ33">
        <v>0</v>
      </c>
      <c r="AK33">
        <v>0</v>
      </c>
      <c r="AL33">
        <f t="shared" si="23"/>
        <v>1</v>
      </c>
      <c r="AM33">
        <f t="shared" si="24"/>
        <v>0</v>
      </c>
      <c r="AN33">
        <f t="shared" si="25"/>
        <v>52889.936563849158</v>
      </c>
      <c r="AO33">
        <f t="shared" si="26"/>
        <v>60.029699999999998</v>
      </c>
      <c r="AP33">
        <f t="shared" si="27"/>
        <v>50.604347103448269</v>
      </c>
      <c r="AQ33">
        <f t="shared" si="28"/>
        <v>0.84298850574712636</v>
      </c>
      <c r="AR33">
        <f t="shared" si="29"/>
        <v>0.165367816091954</v>
      </c>
      <c r="AS33">
        <v>1689629970</v>
      </c>
      <c r="AT33">
        <v>400.02199999999999</v>
      </c>
      <c r="AU33">
        <v>401.113</v>
      </c>
      <c r="AV33">
        <v>21.069400000000002</v>
      </c>
      <c r="AW33">
        <v>19.936599999999999</v>
      </c>
      <c r="AX33">
        <v>402.80900000000003</v>
      </c>
      <c r="AY33">
        <v>21.040600000000001</v>
      </c>
      <c r="AZ33">
        <v>499.96</v>
      </c>
      <c r="BA33">
        <v>100.19499999999999</v>
      </c>
      <c r="BB33">
        <v>5.3283499999999998E-2</v>
      </c>
      <c r="BC33">
        <v>27.601800000000001</v>
      </c>
      <c r="BD33">
        <v>27.002600000000001</v>
      </c>
      <c r="BE33">
        <v>999.9</v>
      </c>
      <c r="BF33">
        <v>0</v>
      </c>
      <c r="BG33">
        <v>0</v>
      </c>
      <c r="BH33">
        <v>10003.1</v>
      </c>
      <c r="BI33">
        <v>0</v>
      </c>
      <c r="BJ33">
        <v>0.76821399999999995</v>
      </c>
      <c r="BK33">
        <v>-1.0916699999999999</v>
      </c>
      <c r="BL33">
        <v>408.63099999999997</v>
      </c>
      <c r="BM33">
        <v>409.27300000000002</v>
      </c>
      <c r="BN33">
        <v>1.1327499999999999</v>
      </c>
      <c r="BO33">
        <v>401.113</v>
      </c>
      <c r="BP33">
        <v>19.936599999999999</v>
      </c>
      <c r="BQ33">
        <v>2.11104</v>
      </c>
      <c r="BR33">
        <v>1.9975400000000001</v>
      </c>
      <c r="BS33">
        <v>18.302700000000002</v>
      </c>
      <c r="BT33">
        <v>17.424900000000001</v>
      </c>
      <c r="BU33">
        <v>60.029699999999998</v>
      </c>
      <c r="BV33">
        <v>0.90031399999999995</v>
      </c>
      <c r="BW33">
        <v>9.9685599999999999E-2</v>
      </c>
      <c r="BX33">
        <v>0</v>
      </c>
      <c r="BY33">
        <v>1.9361999999999999</v>
      </c>
      <c r="BZ33">
        <v>0</v>
      </c>
      <c r="CA33">
        <v>856.74599999999998</v>
      </c>
      <c r="CB33">
        <v>463.43400000000003</v>
      </c>
      <c r="CC33">
        <v>39.311999999999998</v>
      </c>
      <c r="CD33">
        <v>44.686999999999998</v>
      </c>
      <c r="CE33">
        <v>42.311999999999998</v>
      </c>
      <c r="CF33">
        <v>42.875</v>
      </c>
      <c r="CG33">
        <v>40.186999999999998</v>
      </c>
      <c r="CH33">
        <v>54.05</v>
      </c>
      <c r="CI33">
        <v>5.98</v>
      </c>
      <c r="CJ33">
        <v>0</v>
      </c>
      <c r="CK33">
        <v>1689629977.4000001</v>
      </c>
      <c r="CL33">
        <v>0</v>
      </c>
      <c r="CM33">
        <v>1689629017.0999999</v>
      </c>
      <c r="CN33" t="s">
        <v>353</v>
      </c>
      <c r="CO33">
        <v>1689629017.0999999</v>
      </c>
      <c r="CP33">
        <v>1689629017.0999999</v>
      </c>
      <c r="CQ33">
        <v>22</v>
      </c>
      <c r="CR33">
        <v>0.122</v>
      </c>
      <c r="CS33">
        <v>-3.3000000000000002E-2</v>
      </c>
      <c r="CT33">
        <v>-2.7869999999999999</v>
      </c>
      <c r="CU33">
        <v>2.9000000000000001E-2</v>
      </c>
      <c r="CV33">
        <v>409</v>
      </c>
      <c r="CW33">
        <v>20</v>
      </c>
      <c r="CX33">
        <v>0.19</v>
      </c>
      <c r="CY33">
        <v>0.03</v>
      </c>
      <c r="CZ33">
        <v>1.10942637156121</v>
      </c>
      <c r="DA33">
        <v>0.38110704999689099</v>
      </c>
      <c r="DB33">
        <v>8.2796710816334995E-2</v>
      </c>
      <c r="DC33">
        <v>1</v>
      </c>
      <c r="DD33">
        <v>401.17790000000002</v>
      </c>
      <c r="DE33">
        <v>3.7082706766945799E-2</v>
      </c>
      <c r="DF33">
        <v>5.7597656202308001E-2</v>
      </c>
      <c r="DG33">
        <v>-1</v>
      </c>
      <c r="DH33">
        <v>60.006275000000002</v>
      </c>
      <c r="DI33">
        <v>8.8690421034853407E-3</v>
      </c>
      <c r="DJ33">
        <v>7.2058426814634702E-2</v>
      </c>
      <c r="DK33">
        <v>1</v>
      </c>
      <c r="DL33">
        <v>2</v>
      </c>
      <c r="DM33">
        <v>2</v>
      </c>
      <c r="DN33" t="s">
        <v>354</v>
      </c>
      <c r="DO33">
        <v>2.9941399999999998</v>
      </c>
      <c r="DP33">
        <v>2.7839200000000002</v>
      </c>
      <c r="DQ33">
        <v>9.4923199999999999E-2</v>
      </c>
      <c r="DR33">
        <v>9.4149899999999995E-2</v>
      </c>
      <c r="DS33">
        <v>0.107795</v>
      </c>
      <c r="DT33">
        <v>0.10165399999999999</v>
      </c>
      <c r="DU33">
        <v>25992.3</v>
      </c>
      <c r="DV33">
        <v>27571.9</v>
      </c>
      <c r="DW33">
        <v>26915.599999999999</v>
      </c>
      <c r="DX33">
        <v>28608.9</v>
      </c>
      <c r="DY33">
        <v>31649.3</v>
      </c>
      <c r="DZ33">
        <v>34267.9</v>
      </c>
      <c r="EA33">
        <v>35955.4</v>
      </c>
      <c r="EB33">
        <v>38807.599999999999</v>
      </c>
      <c r="EC33">
        <v>2.0211299999999999</v>
      </c>
      <c r="ED33">
        <v>1.6871</v>
      </c>
      <c r="EE33">
        <v>5.4649999999999997E-2</v>
      </c>
      <c r="EF33">
        <v>0</v>
      </c>
      <c r="EG33">
        <v>26.1082</v>
      </c>
      <c r="EH33">
        <v>999.9</v>
      </c>
      <c r="EI33">
        <v>41.051000000000002</v>
      </c>
      <c r="EJ33">
        <v>32.841000000000001</v>
      </c>
      <c r="EK33">
        <v>20.5137</v>
      </c>
      <c r="EL33">
        <v>62.776299999999999</v>
      </c>
      <c r="EM33">
        <v>28.105</v>
      </c>
      <c r="EN33">
        <v>1</v>
      </c>
      <c r="EO33">
        <v>0.47260200000000002</v>
      </c>
      <c r="EP33">
        <v>0.96388300000000005</v>
      </c>
      <c r="EQ33">
        <v>19.920500000000001</v>
      </c>
      <c r="ER33">
        <v>5.2110000000000003</v>
      </c>
      <c r="ES33">
        <v>11.9438</v>
      </c>
      <c r="ET33">
        <v>4.9537500000000003</v>
      </c>
      <c r="EU33">
        <v>3.2970000000000002</v>
      </c>
      <c r="EV33">
        <v>9999</v>
      </c>
      <c r="EW33">
        <v>107</v>
      </c>
      <c r="EX33">
        <v>51.7</v>
      </c>
      <c r="EY33">
        <v>3499.2</v>
      </c>
      <c r="EZ33">
        <v>1.8601300000000001</v>
      </c>
      <c r="FA33">
        <v>1.8592900000000001</v>
      </c>
      <c r="FB33">
        <v>1.8647800000000001</v>
      </c>
      <c r="FC33">
        <v>1.8688400000000001</v>
      </c>
      <c r="FD33">
        <v>1.8637300000000001</v>
      </c>
      <c r="FE33">
        <v>1.86371</v>
      </c>
      <c r="FF33">
        <v>1.86371</v>
      </c>
      <c r="FG33">
        <v>1.8635600000000001</v>
      </c>
      <c r="FH33">
        <v>0</v>
      </c>
      <c r="FI33">
        <v>0</v>
      </c>
      <c r="FJ33">
        <v>0</v>
      </c>
      <c r="FK33">
        <v>0</v>
      </c>
      <c r="FL33" t="s">
        <v>355</v>
      </c>
      <c r="FM33" t="s">
        <v>356</v>
      </c>
      <c r="FN33" t="s">
        <v>357</v>
      </c>
      <c r="FO33" t="s">
        <v>357</v>
      </c>
      <c r="FP33" t="s">
        <v>357</v>
      </c>
      <c r="FQ33" t="s">
        <v>357</v>
      </c>
      <c r="FR33">
        <v>0</v>
      </c>
      <c r="FS33">
        <v>100</v>
      </c>
      <c r="FT33">
        <v>100</v>
      </c>
      <c r="FU33">
        <v>-2.7869999999999999</v>
      </c>
      <c r="FV33">
        <v>2.8799999999999999E-2</v>
      </c>
      <c r="FW33">
        <v>-2.7869000000000601</v>
      </c>
      <c r="FX33">
        <v>0</v>
      </c>
      <c r="FY33">
        <v>0</v>
      </c>
      <c r="FZ33">
        <v>0</v>
      </c>
      <c r="GA33">
        <v>2.87999999999933E-2</v>
      </c>
      <c r="GB33">
        <v>0</v>
      </c>
      <c r="GC33">
        <v>0</v>
      </c>
      <c r="GD33">
        <v>0</v>
      </c>
      <c r="GE33">
        <v>-1</v>
      </c>
      <c r="GF33">
        <v>-1</v>
      </c>
      <c r="GG33">
        <v>-1</v>
      </c>
      <c r="GH33">
        <v>-1</v>
      </c>
      <c r="GI33">
        <v>15.9</v>
      </c>
      <c r="GJ33">
        <v>15.9</v>
      </c>
      <c r="GK33">
        <v>1.0498000000000001</v>
      </c>
      <c r="GL33">
        <v>2.5915499999999998</v>
      </c>
      <c r="GM33">
        <v>1.4489700000000001</v>
      </c>
      <c r="GN33">
        <v>2.3034699999999999</v>
      </c>
      <c r="GO33">
        <v>1.5466299999999999</v>
      </c>
      <c r="GP33">
        <v>2.4169900000000002</v>
      </c>
      <c r="GQ33">
        <v>34.646299999999997</v>
      </c>
      <c r="GR33">
        <v>14.517300000000001</v>
      </c>
      <c r="GS33">
        <v>18</v>
      </c>
      <c r="GT33">
        <v>555.57899999999995</v>
      </c>
      <c r="GU33">
        <v>415.38799999999998</v>
      </c>
      <c r="GV33">
        <v>26.290400000000002</v>
      </c>
      <c r="GW33">
        <v>32.805900000000001</v>
      </c>
      <c r="GX33">
        <v>30.000499999999999</v>
      </c>
      <c r="GY33">
        <v>32.998199999999997</v>
      </c>
      <c r="GZ33">
        <v>33.014000000000003</v>
      </c>
      <c r="HA33">
        <v>21.007999999999999</v>
      </c>
      <c r="HB33">
        <v>-30</v>
      </c>
      <c r="HC33">
        <v>-30</v>
      </c>
      <c r="HD33">
        <v>26.2895</v>
      </c>
      <c r="HE33">
        <v>401.25</v>
      </c>
      <c r="HF33">
        <v>0</v>
      </c>
      <c r="HG33">
        <v>99.090599999999995</v>
      </c>
      <c r="HH33">
        <v>94.317800000000005</v>
      </c>
    </row>
    <row r="34" spans="1:216" x14ac:dyDescent="0.2">
      <c r="A34">
        <v>16</v>
      </c>
      <c r="B34">
        <v>1689630031</v>
      </c>
      <c r="C34">
        <v>915.90000009536698</v>
      </c>
      <c r="D34" t="s">
        <v>386</v>
      </c>
      <c r="E34" t="s">
        <v>387</v>
      </c>
      <c r="F34" t="s">
        <v>348</v>
      </c>
      <c r="G34" t="s">
        <v>396</v>
      </c>
      <c r="H34" t="s">
        <v>349</v>
      </c>
      <c r="I34" t="s">
        <v>350</v>
      </c>
      <c r="J34" t="s">
        <v>351</v>
      </c>
      <c r="K34" t="s">
        <v>352</v>
      </c>
      <c r="L34">
        <v>1689630031</v>
      </c>
      <c r="M34">
        <f t="shared" si="0"/>
        <v>1.9707615669880001E-3</v>
      </c>
      <c r="N34">
        <f t="shared" si="1"/>
        <v>1.9707615669880001</v>
      </c>
      <c r="O34">
        <f t="shared" si="2"/>
        <v>0.77641970848971642</v>
      </c>
      <c r="P34">
        <f t="shared" si="3"/>
        <v>400.05799999999999</v>
      </c>
      <c r="Q34">
        <f t="shared" si="4"/>
        <v>381.29833850229602</v>
      </c>
      <c r="R34">
        <f t="shared" si="5"/>
        <v>38.2247051855202</v>
      </c>
      <c r="S34">
        <f t="shared" si="6"/>
        <v>40.105338951055394</v>
      </c>
      <c r="T34">
        <f t="shared" si="7"/>
        <v>0.13404308721803429</v>
      </c>
      <c r="U34">
        <f t="shared" si="8"/>
        <v>3.8962995469871244</v>
      </c>
      <c r="V34">
        <f t="shared" si="9"/>
        <v>0.1315329378403027</v>
      </c>
      <c r="W34">
        <f t="shared" si="10"/>
        <v>8.2429697875965255E-2</v>
      </c>
      <c r="X34">
        <f t="shared" si="11"/>
        <v>8.3101114625552217</v>
      </c>
      <c r="Y34">
        <f t="shared" si="12"/>
        <v>27.184152513572812</v>
      </c>
      <c r="Z34">
        <f t="shared" si="13"/>
        <v>26.932600000000001</v>
      </c>
      <c r="AA34">
        <f t="shared" si="14"/>
        <v>3.5650157985446409</v>
      </c>
      <c r="AB34">
        <f t="shared" si="15"/>
        <v>56.99758647545935</v>
      </c>
      <c r="AC34">
        <f t="shared" si="16"/>
        <v>2.1054656344471199</v>
      </c>
      <c r="AD34">
        <f t="shared" si="17"/>
        <v>3.6939557701336012</v>
      </c>
      <c r="AE34">
        <f t="shared" si="18"/>
        <v>1.459550164097521</v>
      </c>
      <c r="AF34">
        <f t="shared" si="19"/>
        <v>-86.910585104170806</v>
      </c>
      <c r="AG34">
        <f t="shared" si="20"/>
        <v>127.29472451336453</v>
      </c>
      <c r="AH34">
        <f t="shared" si="21"/>
        <v>7.0673447669670484</v>
      </c>
      <c r="AI34">
        <f t="shared" si="22"/>
        <v>55.761595638715988</v>
      </c>
      <c r="AJ34">
        <v>0</v>
      </c>
      <c r="AK34">
        <v>0</v>
      </c>
      <c r="AL34">
        <f t="shared" si="23"/>
        <v>1</v>
      </c>
      <c r="AM34">
        <f t="shared" si="24"/>
        <v>0</v>
      </c>
      <c r="AN34">
        <f t="shared" si="25"/>
        <v>52859.97135109899</v>
      </c>
      <c r="AO34">
        <f t="shared" si="26"/>
        <v>50.247300000000003</v>
      </c>
      <c r="AP34">
        <f t="shared" si="27"/>
        <v>42.358323908059702</v>
      </c>
      <c r="AQ34">
        <f t="shared" si="28"/>
        <v>0.84299701492537304</v>
      </c>
      <c r="AR34">
        <f t="shared" si="29"/>
        <v>0.16538423880597011</v>
      </c>
      <c r="AS34">
        <v>1689630031</v>
      </c>
      <c r="AT34">
        <v>400.05799999999999</v>
      </c>
      <c r="AU34">
        <v>400.93200000000002</v>
      </c>
      <c r="AV34">
        <v>21.002400000000002</v>
      </c>
      <c r="AW34">
        <v>19.924800000000001</v>
      </c>
      <c r="AX34">
        <v>402.84500000000003</v>
      </c>
      <c r="AY34">
        <v>20.973600000000001</v>
      </c>
      <c r="AZ34">
        <v>500.06799999999998</v>
      </c>
      <c r="BA34">
        <v>100.19499999999999</v>
      </c>
      <c r="BB34">
        <v>5.3811299999999999E-2</v>
      </c>
      <c r="BC34">
        <v>27.538599999999999</v>
      </c>
      <c r="BD34">
        <v>26.932600000000001</v>
      </c>
      <c r="BE34">
        <v>999.9</v>
      </c>
      <c r="BF34">
        <v>0</v>
      </c>
      <c r="BG34">
        <v>0</v>
      </c>
      <c r="BH34">
        <v>9995</v>
      </c>
      <c r="BI34">
        <v>0</v>
      </c>
      <c r="BJ34">
        <v>0.76821399999999995</v>
      </c>
      <c r="BK34">
        <v>-0.87387099999999995</v>
      </c>
      <c r="BL34">
        <v>408.64</v>
      </c>
      <c r="BM34">
        <v>409.08199999999999</v>
      </c>
      <c r="BN34">
        <v>1.07759</v>
      </c>
      <c r="BO34">
        <v>400.93200000000002</v>
      </c>
      <c r="BP34">
        <v>19.924800000000001</v>
      </c>
      <c r="BQ34">
        <v>2.1043400000000001</v>
      </c>
      <c r="BR34">
        <v>1.99637</v>
      </c>
      <c r="BS34">
        <v>18.252099999999999</v>
      </c>
      <c r="BT34">
        <v>17.415600000000001</v>
      </c>
      <c r="BU34">
        <v>50.247300000000003</v>
      </c>
      <c r="BV34">
        <v>0.90019199999999999</v>
      </c>
      <c r="BW34">
        <v>9.9808400000000005E-2</v>
      </c>
      <c r="BX34">
        <v>0</v>
      </c>
      <c r="BY34">
        <v>2.0575000000000001</v>
      </c>
      <c r="BZ34">
        <v>0</v>
      </c>
      <c r="CA34">
        <v>813.25800000000004</v>
      </c>
      <c r="CB34">
        <v>387.9</v>
      </c>
      <c r="CC34">
        <v>39</v>
      </c>
      <c r="CD34">
        <v>44.436999999999998</v>
      </c>
      <c r="CE34">
        <v>42.061999999999998</v>
      </c>
      <c r="CF34">
        <v>42.625</v>
      </c>
      <c r="CG34">
        <v>39.875</v>
      </c>
      <c r="CH34">
        <v>45.23</v>
      </c>
      <c r="CI34">
        <v>5.0199999999999996</v>
      </c>
      <c r="CJ34">
        <v>0</v>
      </c>
      <c r="CK34">
        <v>1689630038.5999999</v>
      </c>
      <c r="CL34">
        <v>0</v>
      </c>
      <c r="CM34">
        <v>1689629017.0999999</v>
      </c>
      <c r="CN34" t="s">
        <v>353</v>
      </c>
      <c r="CO34">
        <v>1689629017.0999999</v>
      </c>
      <c r="CP34">
        <v>1689629017.0999999</v>
      </c>
      <c r="CQ34">
        <v>22</v>
      </c>
      <c r="CR34">
        <v>0.122</v>
      </c>
      <c r="CS34">
        <v>-3.3000000000000002E-2</v>
      </c>
      <c r="CT34">
        <v>-2.7869999999999999</v>
      </c>
      <c r="CU34">
        <v>2.9000000000000001E-2</v>
      </c>
      <c r="CV34">
        <v>409</v>
      </c>
      <c r="CW34">
        <v>20</v>
      </c>
      <c r="CX34">
        <v>0.19</v>
      </c>
      <c r="CY34">
        <v>0.03</v>
      </c>
      <c r="CZ34">
        <v>0.724880283926013</v>
      </c>
      <c r="DA34">
        <v>0.39730983248059898</v>
      </c>
      <c r="DB34">
        <v>6.6210867119772407E-2</v>
      </c>
      <c r="DC34">
        <v>1</v>
      </c>
      <c r="DD34">
        <v>400.90152380952401</v>
      </c>
      <c r="DE34">
        <v>2.41558441565119E-2</v>
      </c>
      <c r="DF34">
        <v>4.0617400737005198E-2</v>
      </c>
      <c r="DG34">
        <v>-1</v>
      </c>
      <c r="DH34">
        <v>50.052071428571402</v>
      </c>
      <c r="DI34">
        <v>0.127829924239036</v>
      </c>
      <c r="DJ34">
        <v>0.16655338381391099</v>
      </c>
      <c r="DK34">
        <v>1</v>
      </c>
      <c r="DL34">
        <v>2</v>
      </c>
      <c r="DM34">
        <v>2</v>
      </c>
      <c r="DN34" t="s">
        <v>354</v>
      </c>
      <c r="DO34">
        <v>2.99437</v>
      </c>
      <c r="DP34">
        <v>2.7843800000000001</v>
      </c>
      <c r="DQ34">
        <v>9.4920900000000002E-2</v>
      </c>
      <c r="DR34">
        <v>9.4110100000000002E-2</v>
      </c>
      <c r="DS34">
        <v>0.107544</v>
      </c>
      <c r="DT34">
        <v>0.101605</v>
      </c>
      <c r="DU34">
        <v>25989.7</v>
      </c>
      <c r="DV34">
        <v>27569.7</v>
      </c>
      <c r="DW34">
        <v>26913</v>
      </c>
      <c r="DX34">
        <v>28605.5</v>
      </c>
      <c r="DY34">
        <v>31654.7</v>
      </c>
      <c r="DZ34">
        <v>34265.9</v>
      </c>
      <c r="EA34">
        <v>35951.300000000003</v>
      </c>
      <c r="EB34">
        <v>38803.1</v>
      </c>
      <c r="EC34">
        <v>2.0209299999999999</v>
      </c>
      <c r="ED34">
        <v>1.6868300000000001</v>
      </c>
      <c r="EE34">
        <v>5.3644200000000003E-2</v>
      </c>
      <c r="EF34">
        <v>0</v>
      </c>
      <c r="EG34">
        <v>26.0547</v>
      </c>
      <c r="EH34">
        <v>999.9</v>
      </c>
      <c r="EI34">
        <v>41.076000000000001</v>
      </c>
      <c r="EJ34">
        <v>32.820999999999998</v>
      </c>
      <c r="EK34">
        <v>20.502500000000001</v>
      </c>
      <c r="EL34">
        <v>62.646299999999997</v>
      </c>
      <c r="EM34">
        <v>28.088899999999999</v>
      </c>
      <c r="EN34">
        <v>1</v>
      </c>
      <c r="EO34">
        <v>0.47592000000000001</v>
      </c>
      <c r="EP34">
        <v>0.50045200000000001</v>
      </c>
      <c r="EQ34">
        <v>19.933700000000002</v>
      </c>
      <c r="ER34">
        <v>5.2134</v>
      </c>
      <c r="ES34">
        <v>11.943199999999999</v>
      </c>
      <c r="ET34">
        <v>4.9539999999999997</v>
      </c>
      <c r="EU34">
        <v>3.2970000000000002</v>
      </c>
      <c r="EV34">
        <v>9999</v>
      </c>
      <c r="EW34">
        <v>107</v>
      </c>
      <c r="EX34">
        <v>51.7</v>
      </c>
      <c r="EY34">
        <v>3500.3</v>
      </c>
      <c r="EZ34">
        <v>1.86016</v>
      </c>
      <c r="FA34">
        <v>1.8593299999999999</v>
      </c>
      <c r="FB34">
        <v>1.8647800000000001</v>
      </c>
      <c r="FC34">
        <v>1.86886</v>
      </c>
      <c r="FD34">
        <v>1.86372</v>
      </c>
      <c r="FE34">
        <v>1.86371</v>
      </c>
      <c r="FF34">
        <v>1.86371</v>
      </c>
      <c r="FG34">
        <v>1.8635600000000001</v>
      </c>
      <c r="FH34">
        <v>0</v>
      </c>
      <c r="FI34">
        <v>0</v>
      </c>
      <c r="FJ34">
        <v>0</v>
      </c>
      <c r="FK34">
        <v>0</v>
      </c>
      <c r="FL34" t="s">
        <v>355</v>
      </c>
      <c r="FM34" t="s">
        <v>356</v>
      </c>
      <c r="FN34" t="s">
        <v>357</v>
      </c>
      <c r="FO34" t="s">
        <v>357</v>
      </c>
      <c r="FP34" t="s">
        <v>357</v>
      </c>
      <c r="FQ34" t="s">
        <v>357</v>
      </c>
      <c r="FR34">
        <v>0</v>
      </c>
      <c r="FS34">
        <v>100</v>
      </c>
      <c r="FT34">
        <v>100</v>
      </c>
      <c r="FU34">
        <v>-2.7869999999999999</v>
      </c>
      <c r="FV34">
        <v>2.8799999999999999E-2</v>
      </c>
      <c r="FW34">
        <v>-2.7869000000000601</v>
      </c>
      <c r="FX34">
        <v>0</v>
      </c>
      <c r="FY34">
        <v>0</v>
      </c>
      <c r="FZ34">
        <v>0</v>
      </c>
      <c r="GA34">
        <v>2.87999999999933E-2</v>
      </c>
      <c r="GB34">
        <v>0</v>
      </c>
      <c r="GC34">
        <v>0</v>
      </c>
      <c r="GD34">
        <v>0</v>
      </c>
      <c r="GE34">
        <v>-1</v>
      </c>
      <c r="GF34">
        <v>-1</v>
      </c>
      <c r="GG34">
        <v>-1</v>
      </c>
      <c r="GH34">
        <v>-1</v>
      </c>
      <c r="GI34">
        <v>16.899999999999999</v>
      </c>
      <c r="GJ34">
        <v>16.899999999999999</v>
      </c>
      <c r="GK34">
        <v>1.0485800000000001</v>
      </c>
      <c r="GL34">
        <v>2.5952099999999998</v>
      </c>
      <c r="GM34">
        <v>1.4489700000000001</v>
      </c>
      <c r="GN34">
        <v>2.3022499999999999</v>
      </c>
      <c r="GO34">
        <v>1.5466299999999999</v>
      </c>
      <c r="GP34">
        <v>2.4145500000000002</v>
      </c>
      <c r="GQ34">
        <v>34.5777</v>
      </c>
      <c r="GR34">
        <v>14.5085</v>
      </c>
      <c r="GS34">
        <v>18</v>
      </c>
      <c r="GT34">
        <v>555.76599999999996</v>
      </c>
      <c r="GU34">
        <v>415.42599999999999</v>
      </c>
      <c r="GV34">
        <v>26.470300000000002</v>
      </c>
      <c r="GW34">
        <v>32.8431</v>
      </c>
      <c r="GX34">
        <v>30.000299999999999</v>
      </c>
      <c r="GY34">
        <v>33.035699999999999</v>
      </c>
      <c r="GZ34">
        <v>33.046300000000002</v>
      </c>
      <c r="HA34">
        <v>20.992000000000001</v>
      </c>
      <c r="HB34">
        <v>-30</v>
      </c>
      <c r="HC34">
        <v>-30</v>
      </c>
      <c r="HD34">
        <v>26.497499999999999</v>
      </c>
      <c r="HE34">
        <v>400.79399999999998</v>
      </c>
      <c r="HF34">
        <v>0</v>
      </c>
      <c r="HG34">
        <v>99.080200000000005</v>
      </c>
      <c r="HH34">
        <v>94.306799999999996</v>
      </c>
    </row>
    <row r="35" spans="1:216" x14ac:dyDescent="0.2">
      <c r="A35">
        <v>17</v>
      </c>
      <c r="B35">
        <v>1689630092</v>
      </c>
      <c r="C35">
        <v>976.90000009536698</v>
      </c>
      <c r="D35" t="s">
        <v>388</v>
      </c>
      <c r="E35" t="s">
        <v>389</v>
      </c>
      <c r="F35" t="s">
        <v>348</v>
      </c>
      <c r="G35" t="s">
        <v>396</v>
      </c>
      <c r="H35" t="s">
        <v>349</v>
      </c>
      <c r="I35" t="s">
        <v>350</v>
      </c>
      <c r="J35" t="s">
        <v>351</v>
      </c>
      <c r="K35" t="s">
        <v>352</v>
      </c>
      <c r="L35">
        <v>1689630092</v>
      </c>
      <c r="M35">
        <f t="shared" si="0"/>
        <v>1.9408284854638255E-3</v>
      </c>
      <c r="N35">
        <f t="shared" si="1"/>
        <v>1.9408284854638256</v>
      </c>
      <c r="O35">
        <f t="shared" si="2"/>
        <v>-0.4094531061656258</v>
      </c>
      <c r="P35">
        <f t="shared" si="3"/>
        <v>400.04300000000001</v>
      </c>
      <c r="Q35">
        <f t="shared" si="4"/>
        <v>395.50603657095348</v>
      </c>
      <c r="R35">
        <f t="shared" si="5"/>
        <v>39.649365627689896</v>
      </c>
      <c r="S35">
        <f t="shared" si="6"/>
        <v>40.104194897547195</v>
      </c>
      <c r="T35">
        <f t="shared" si="7"/>
        <v>0.12988558027201341</v>
      </c>
      <c r="U35">
        <f t="shared" si="8"/>
        <v>3.8944546130498794</v>
      </c>
      <c r="V35">
        <f t="shared" si="9"/>
        <v>0.12752615491173497</v>
      </c>
      <c r="W35">
        <f t="shared" si="10"/>
        <v>7.9912261887169905E-2</v>
      </c>
      <c r="X35">
        <f t="shared" si="11"/>
        <v>4.9947447237317872</v>
      </c>
      <c r="Y35">
        <f t="shared" si="12"/>
        <v>27.255206937630529</v>
      </c>
      <c r="Z35">
        <f t="shared" si="13"/>
        <v>27.022200000000002</v>
      </c>
      <c r="AA35">
        <f t="shared" si="14"/>
        <v>3.5838290759555518</v>
      </c>
      <c r="AB35">
        <f t="shared" si="15"/>
        <v>56.620920225979432</v>
      </c>
      <c r="AC35">
        <f t="shared" si="16"/>
        <v>2.1013843045496001</v>
      </c>
      <c r="AD35">
        <f t="shared" si="17"/>
        <v>3.7113213564222853</v>
      </c>
      <c r="AE35">
        <f t="shared" si="18"/>
        <v>1.4824447714059517</v>
      </c>
      <c r="AF35">
        <f t="shared" si="19"/>
        <v>-85.590536208954703</v>
      </c>
      <c r="AG35">
        <f t="shared" si="20"/>
        <v>125.26084561311106</v>
      </c>
      <c r="AH35">
        <f t="shared" si="21"/>
        <v>6.9636232023893445</v>
      </c>
      <c r="AI35">
        <f t="shared" si="22"/>
        <v>51.628677330277483</v>
      </c>
      <c r="AJ35">
        <v>0</v>
      </c>
      <c r="AK35">
        <v>0</v>
      </c>
      <c r="AL35">
        <f t="shared" si="23"/>
        <v>1</v>
      </c>
      <c r="AM35">
        <f t="shared" si="24"/>
        <v>0</v>
      </c>
      <c r="AN35">
        <f t="shared" si="25"/>
        <v>52811.49904938988</v>
      </c>
      <c r="AO35">
        <f t="shared" si="26"/>
        <v>30.203299999999999</v>
      </c>
      <c r="AP35">
        <f t="shared" si="27"/>
        <v>25.461081867218539</v>
      </c>
      <c r="AQ35">
        <f t="shared" si="28"/>
        <v>0.84299006622516548</v>
      </c>
      <c r="AR35">
        <f t="shared" si="29"/>
        <v>0.16537082781456952</v>
      </c>
      <c r="AS35">
        <v>1689630092</v>
      </c>
      <c r="AT35">
        <v>400.04300000000001</v>
      </c>
      <c r="AU35">
        <v>400.24799999999999</v>
      </c>
      <c r="AV35">
        <v>20.961500000000001</v>
      </c>
      <c r="AW35">
        <v>19.899999999999999</v>
      </c>
      <c r="AX35">
        <v>402.83</v>
      </c>
      <c r="AY35">
        <v>20.932700000000001</v>
      </c>
      <c r="AZ35">
        <v>499.96300000000002</v>
      </c>
      <c r="BA35">
        <v>100.196</v>
      </c>
      <c r="BB35">
        <v>5.3710399999999998E-2</v>
      </c>
      <c r="BC35">
        <v>27.6188</v>
      </c>
      <c r="BD35">
        <v>27.022200000000002</v>
      </c>
      <c r="BE35">
        <v>999.9</v>
      </c>
      <c r="BF35">
        <v>0</v>
      </c>
      <c r="BG35">
        <v>0</v>
      </c>
      <c r="BH35">
        <v>9988.1200000000008</v>
      </c>
      <c r="BI35">
        <v>0</v>
      </c>
      <c r="BJ35">
        <v>0.76821399999999995</v>
      </c>
      <c r="BK35">
        <v>-0.20489499999999999</v>
      </c>
      <c r="BL35">
        <v>408.608</v>
      </c>
      <c r="BM35">
        <v>408.375</v>
      </c>
      <c r="BN35">
        <v>1.06152</v>
      </c>
      <c r="BO35">
        <v>400.24799999999999</v>
      </c>
      <c r="BP35">
        <v>19.899999999999999</v>
      </c>
      <c r="BQ35">
        <v>2.10026</v>
      </c>
      <c r="BR35">
        <v>1.9939</v>
      </c>
      <c r="BS35">
        <v>18.2211</v>
      </c>
      <c r="BT35">
        <v>17.396000000000001</v>
      </c>
      <c r="BU35">
        <v>30.203299999999999</v>
      </c>
      <c r="BV35">
        <v>0.90033399999999997</v>
      </c>
      <c r="BW35">
        <v>9.9666199999999996E-2</v>
      </c>
      <c r="BX35">
        <v>0</v>
      </c>
      <c r="BY35">
        <v>2.2359</v>
      </c>
      <c r="BZ35">
        <v>0</v>
      </c>
      <c r="CA35">
        <v>718.52700000000004</v>
      </c>
      <c r="CB35">
        <v>233.173</v>
      </c>
      <c r="CC35">
        <v>38.625</v>
      </c>
      <c r="CD35">
        <v>44.125</v>
      </c>
      <c r="CE35">
        <v>41.686999999999998</v>
      </c>
      <c r="CF35">
        <v>42.311999999999998</v>
      </c>
      <c r="CG35">
        <v>39.561999999999998</v>
      </c>
      <c r="CH35">
        <v>27.19</v>
      </c>
      <c r="CI35">
        <v>3.01</v>
      </c>
      <c r="CJ35">
        <v>0</v>
      </c>
      <c r="CK35">
        <v>1689630099.8</v>
      </c>
      <c r="CL35">
        <v>0</v>
      </c>
      <c r="CM35">
        <v>1689629017.0999999</v>
      </c>
      <c r="CN35" t="s">
        <v>353</v>
      </c>
      <c r="CO35">
        <v>1689629017.0999999</v>
      </c>
      <c r="CP35">
        <v>1689629017.0999999</v>
      </c>
      <c r="CQ35">
        <v>22</v>
      </c>
      <c r="CR35">
        <v>0.122</v>
      </c>
      <c r="CS35">
        <v>-3.3000000000000002E-2</v>
      </c>
      <c r="CT35">
        <v>-2.7869999999999999</v>
      </c>
      <c r="CU35">
        <v>2.9000000000000001E-2</v>
      </c>
      <c r="CV35">
        <v>409</v>
      </c>
      <c r="CW35">
        <v>20</v>
      </c>
      <c r="CX35">
        <v>0.19</v>
      </c>
      <c r="CY35">
        <v>0.03</v>
      </c>
      <c r="CZ35">
        <v>-0.36795620097346399</v>
      </c>
      <c r="DA35">
        <v>1.19354801937028E-2</v>
      </c>
      <c r="DB35">
        <v>5.5516784370748799E-2</v>
      </c>
      <c r="DC35">
        <v>1</v>
      </c>
      <c r="DD35">
        <v>400.28224999999998</v>
      </c>
      <c r="DE35">
        <v>-9.3338345864152295E-2</v>
      </c>
      <c r="DF35">
        <v>3.8976755893736698E-2</v>
      </c>
      <c r="DG35">
        <v>-1</v>
      </c>
      <c r="DH35">
        <v>29.9834904761905</v>
      </c>
      <c r="DI35">
        <v>3.00791654197697E-2</v>
      </c>
      <c r="DJ35">
        <v>0.15740094059367399</v>
      </c>
      <c r="DK35">
        <v>1</v>
      </c>
      <c r="DL35">
        <v>2</v>
      </c>
      <c r="DM35">
        <v>2</v>
      </c>
      <c r="DN35" t="s">
        <v>354</v>
      </c>
      <c r="DO35">
        <v>2.9940799999999999</v>
      </c>
      <c r="DP35">
        <v>2.7842199999999999</v>
      </c>
      <c r="DQ35">
        <v>9.4913399999999995E-2</v>
      </c>
      <c r="DR35">
        <v>9.3981999999999996E-2</v>
      </c>
      <c r="DS35">
        <v>0.107392</v>
      </c>
      <c r="DT35">
        <v>0.10151200000000001</v>
      </c>
      <c r="DU35">
        <v>25989.3</v>
      </c>
      <c r="DV35">
        <v>27571.8</v>
      </c>
      <c r="DW35">
        <v>26912.5</v>
      </c>
      <c r="DX35">
        <v>28603.8</v>
      </c>
      <c r="DY35">
        <v>31659.599999999999</v>
      </c>
      <c r="DZ35">
        <v>34266.800000000003</v>
      </c>
      <c r="EA35">
        <v>35950.6</v>
      </c>
      <c r="EB35">
        <v>38800.1</v>
      </c>
      <c r="EC35">
        <v>2.0202300000000002</v>
      </c>
      <c r="ED35">
        <v>1.68675</v>
      </c>
      <c r="EE35">
        <v>6.2249600000000002E-2</v>
      </c>
      <c r="EF35">
        <v>0</v>
      </c>
      <c r="EG35">
        <v>26.003399999999999</v>
      </c>
      <c r="EH35">
        <v>999.9</v>
      </c>
      <c r="EI35">
        <v>41.1</v>
      </c>
      <c r="EJ35">
        <v>32.790999999999997</v>
      </c>
      <c r="EK35">
        <v>20.483000000000001</v>
      </c>
      <c r="EL35">
        <v>62.576300000000003</v>
      </c>
      <c r="EM35">
        <v>28.0809</v>
      </c>
      <c r="EN35">
        <v>1</v>
      </c>
      <c r="EO35">
        <v>0.47974099999999997</v>
      </c>
      <c r="EP35">
        <v>1.70489</v>
      </c>
      <c r="EQ35">
        <v>19.883900000000001</v>
      </c>
      <c r="ER35">
        <v>5.2129500000000002</v>
      </c>
      <c r="ES35">
        <v>11.943</v>
      </c>
      <c r="ET35">
        <v>4.9538500000000001</v>
      </c>
      <c r="EU35">
        <v>3.2970000000000002</v>
      </c>
      <c r="EV35">
        <v>9999</v>
      </c>
      <c r="EW35">
        <v>107</v>
      </c>
      <c r="EX35">
        <v>51.7</v>
      </c>
      <c r="EY35">
        <v>3501.7</v>
      </c>
      <c r="EZ35">
        <v>1.86016</v>
      </c>
      <c r="FA35">
        <v>1.8593</v>
      </c>
      <c r="FB35">
        <v>1.8647800000000001</v>
      </c>
      <c r="FC35">
        <v>1.8688400000000001</v>
      </c>
      <c r="FD35">
        <v>1.86371</v>
      </c>
      <c r="FE35">
        <v>1.86371</v>
      </c>
      <c r="FF35">
        <v>1.86371</v>
      </c>
      <c r="FG35">
        <v>1.8635600000000001</v>
      </c>
      <c r="FH35">
        <v>0</v>
      </c>
      <c r="FI35">
        <v>0</v>
      </c>
      <c r="FJ35">
        <v>0</v>
      </c>
      <c r="FK35">
        <v>0</v>
      </c>
      <c r="FL35" t="s">
        <v>355</v>
      </c>
      <c r="FM35" t="s">
        <v>356</v>
      </c>
      <c r="FN35" t="s">
        <v>357</v>
      </c>
      <c r="FO35" t="s">
        <v>357</v>
      </c>
      <c r="FP35" t="s">
        <v>357</v>
      </c>
      <c r="FQ35" t="s">
        <v>357</v>
      </c>
      <c r="FR35">
        <v>0</v>
      </c>
      <c r="FS35">
        <v>100</v>
      </c>
      <c r="FT35">
        <v>100</v>
      </c>
      <c r="FU35">
        <v>-2.7869999999999999</v>
      </c>
      <c r="FV35">
        <v>2.8799999999999999E-2</v>
      </c>
      <c r="FW35">
        <v>-2.7869000000000601</v>
      </c>
      <c r="FX35">
        <v>0</v>
      </c>
      <c r="FY35">
        <v>0</v>
      </c>
      <c r="FZ35">
        <v>0</v>
      </c>
      <c r="GA35">
        <v>2.87999999999933E-2</v>
      </c>
      <c r="GB35">
        <v>0</v>
      </c>
      <c r="GC35">
        <v>0</v>
      </c>
      <c r="GD35">
        <v>0</v>
      </c>
      <c r="GE35">
        <v>-1</v>
      </c>
      <c r="GF35">
        <v>-1</v>
      </c>
      <c r="GG35">
        <v>-1</v>
      </c>
      <c r="GH35">
        <v>-1</v>
      </c>
      <c r="GI35">
        <v>17.899999999999999</v>
      </c>
      <c r="GJ35">
        <v>17.899999999999999</v>
      </c>
      <c r="GK35">
        <v>1.0473600000000001</v>
      </c>
      <c r="GL35">
        <v>2.5939899999999998</v>
      </c>
      <c r="GM35">
        <v>1.4477500000000001</v>
      </c>
      <c r="GN35">
        <v>2.3022499999999999</v>
      </c>
      <c r="GO35">
        <v>1.5466299999999999</v>
      </c>
      <c r="GP35">
        <v>2.4365199999999998</v>
      </c>
      <c r="GQ35">
        <v>34.5321</v>
      </c>
      <c r="GR35">
        <v>14.4998</v>
      </c>
      <c r="GS35">
        <v>18</v>
      </c>
      <c r="GT35">
        <v>555.48599999999999</v>
      </c>
      <c r="GU35">
        <v>415.51600000000002</v>
      </c>
      <c r="GV35">
        <v>26.830400000000001</v>
      </c>
      <c r="GW35">
        <v>32.8628</v>
      </c>
      <c r="GX35">
        <v>30.001999999999999</v>
      </c>
      <c r="GY35">
        <v>33.057200000000002</v>
      </c>
      <c r="GZ35">
        <v>33.066899999999997</v>
      </c>
      <c r="HA35">
        <v>20.971599999999999</v>
      </c>
      <c r="HB35">
        <v>-30</v>
      </c>
      <c r="HC35">
        <v>-30</v>
      </c>
      <c r="HD35">
        <v>26.6234</v>
      </c>
      <c r="HE35">
        <v>400.31299999999999</v>
      </c>
      <c r="HF35">
        <v>0</v>
      </c>
      <c r="HG35">
        <v>99.078000000000003</v>
      </c>
      <c r="HH35">
        <v>94.300200000000004</v>
      </c>
    </row>
    <row r="36" spans="1:216" x14ac:dyDescent="0.2">
      <c r="A36">
        <v>18</v>
      </c>
      <c r="B36">
        <v>1689630153</v>
      </c>
      <c r="C36">
        <v>1037.9000000953699</v>
      </c>
      <c r="D36" t="s">
        <v>390</v>
      </c>
      <c r="E36" t="s">
        <v>391</v>
      </c>
      <c r="F36" t="s">
        <v>348</v>
      </c>
      <c r="G36" t="s">
        <v>396</v>
      </c>
      <c r="H36" t="s">
        <v>349</v>
      </c>
      <c r="I36" t="s">
        <v>350</v>
      </c>
      <c r="J36" t="s">
        <v>351</v>
      </c>
      <c r="K36" t="s">
        <v>352</v>
      </c>
      <c r="L36">
        <v>1689630153</v>
      </c>
      <c r="M36">
        <f t="shared" si="0"/>
        <v>1.8792942993818447E-3</v>
      </c>
      <c r="N36">
        <f t="shared" si="1"/>
        <v>1.8792942993818447</v>
      </c>
      <c r="O36">
        <f t="shared" si="2"/>
        <v>-0.8662691475785792</v>
      </c>
      <c r="P36">
        <f t="shared" si="3"/>
        <v>399.99299999999999</v>
      </c>
      <c r="Q36">
        <f t="shared" si="4"/>
        <v>401.45669453682956</v>
      </c>
      <c r="R36">
        <f t="shared" si="5"/>
        <v>40.246347405869606</v>
      </c>
      <c r="S36">
        <f t="shared" si="6"/>
        <v>40.099610884528794</v>
      </c>
      <c r="T36">
        <f t="shared" si="7"/>
        <v>0.12562341160238441</v>
      </c>
      <c r="U36">
        <f t="shared" si="8"/>
        <v>3.9001071665182763</v>
      </c>
      <c r="V36">
        <f t="shared" si="9"/>
        <v>0.12341801492972082</v>
      </c>
      <c r="W36">
        <f t="shared" si="10"/>
        <v>7.7331180542323685E-2</v>
      </c>
      <c r="X36">
        <f t="shared" si="11"/>
        <v>3.3437226930267059</v>
      </c>
      <c r="Y36">
        <f t="shared" si="12"/>
        <v>27.237589096746433</v>
      </c>
      <c r="Z36">
        <f t="shared" si="13"/>
        <v>26.997800000000002</v>
      </c>
      <c r="AA36">
        <f t="shared" si="14"/>
        <v>3.5786972504591938</v>
      </c>
      <c r="AB36">
        <f t="shared" si="15"/>
        <v>56.534555406722198</v>
      </c>
      <c r="AC36">
        <f t="shared" si="16"/>
        <v>2.0953716614560798</v>
      </c>
      <c r="AD36">
        <f t="shared" si="17"/>
        <v>3.7063556021295447</v>
      </c>
      <c r="AE36">
        <f t="shared" si="18"/>
        <v>1.4833255890031141</v>
      </c>
      <c r="AF36">
        <f t="shared" si="19"/>
        <v>-82.876878602739353</v>
      </c>
      <c r="AG36">
        <f t="shared" si="20"/>
        <v>125.7580476394332</v>
      </c>
      <c r="AH36">
        <f t="shared" si="21"/>
        <v>6.9794823639515897</v>
      </c>
      <c r="AI36">
        <f t="shared" si="22"/>
        <v>53.204374093672143</v>
      </c>
      <c r="AJ36">
        <v>0</v>
      </c>
      <c r="AK36">
        <v>0</v>
      </c>
      <c r="AL36">
        <f t="shared" si="23"/>
        <v>1</v>
      </c>
      <c r="AM36">
        <f t="shared" si="24"/>
        <v>0</v>
      </c>
      <c r="AN36">
        <f t="shared" si="25"/>
        <v>52920.933024377948</v>
      </c>
      <c r="AO36">
        <f t="shared" si="26"/>
        <v>20.2179</v>
      </c>
      <c r="AP36">
        <f t="shared" si="27"/>
        <v>17.043629706231453</v>
      </c>
      <c r="AQ36">
        <f t="shared" si="28"/>
        <v>0.8429970326409495</v>
      </c>
      <c r="AR36">
        <f t="shared" si="29"/>
        <v>0.16538427299703262</v>
      </c>
      <c r="AS36">
        <v>1689630153</v>
      </c>
      <c r="AT36">
        <v>399.99299999999999</v>
      </c>
      <c r="AU36">
        <v>399.92899999999997</v>
      </c>
      <c r="AV36">
        <v>20.901299999999999</v>
      </c>
      <c r="AW36">
        <v>19.8734</v>
      </c>
      <c r="AX36">
        <v>402.78</v>
      </c>
      <c r="AY36">
        <v>20.872499999999999</v>
      </c>
      <c r="AZ36">
        <v>499.96699999999998</v>
      </c>
      <c r="BA36">
        <v>100.197</v>
      </c>
      <c r="BB36">
        <v>5.3781599999999999E-2</v>
      </c>
      <c r="BC36">
        <v>27.5959</v>
      </c>
      <c r="BD36">
        <v>26.997800000000002</v>
      </c>
      <c r="BE36">
        <v>999.9</v>
      </c>
      <c r="BF36">
        <v>0</v>
      </c>
      <c r="BG36">
        <v>0</v>
      </c>
      <c r="BH36">
        <v>10008.799999999999</v>
      </c>
      <c r="BI36">
        <v>0</v>
      </c>
      <c r="BJ36">
        <v>0.76821399999999995</v>
      </c>
      <c r="BK36">
        <v>6.4605700000000002E-2</v>
      </c>
      <c r="BL36">
        <v>408.53199999999998</v>
      </c>
      <c r="BM36">
        <v>408.03800000000001</v>
      </c>
      <c r="BN36">
        <v>1.0279100000000001</v>
      </c>
      <c r="BO36">
        <v>399.92899999999997</v>
      </c>
      <c r="BP36">
        <v>19.8734</v>
      </c>
      <c r="BQ36">
        <v>2.0942400000000001</v>
      </c>
      <c r="BR36">
        <v>1.99125</v>
      </c>
      <c r="BS36">
        <v>18.1755</v>
      </c>
      <c r="BT36">
        <v>17.3749</v>
      </c>
      <c r="BU36">
        <v>20.2179</v>
      </c>
      <c r="BV36">
        <v>0.90010900000000005</v>
      </c>
      <c r="BW36">
        <v>9.9891300000000002E-2</v>
      </c>
      <c r="BX36">
        <v>0</v>
      </c>
      <c r="BY36">
        <v>2.1779000000000002</v>
      </c>
      <c r="BZ36">
        <v>0</v>
      </c>
      <c r="CA36">
        <v>674.54399999999998</v>
      </c>
      <c r="CB36">
        <v>156.07499999999999</v>
      </c>
      <c r="CC36">
        <v>38.375</v>
      </c>
      <c r="CD36">
        <v>43.811999999999998</v>
      </c>
      <c r="CE36">
        <v>41.375</v>
      </c>
      <c r="CF36">
        <v>42.061999999999998</v>
      </c>
      <c r="CG36">
        <v>39.311999999999998</v>
      </c>
      <c r="CH36">
        <v>18.2</v>
      </c>
      <c r="CI36">
        <v>2.02</v>
      </c>
      <c r="CJ36">
        <v>0</v>
      </c>
      <c r="CK36">
        <v>1689630160.4000001</v>
      </c>
      <c r="CL36">
        <v>0</v>
      </c>
      <c r="CM36">
        <v>1689629017.0999999</v>
      </c>
      <c r="CN36" t="s">
        <v>353</v>
      </c>
      <c r="CO36">
        <v>1689629017.0999999</v>
      </c>
      <c r="CP36">
        <v>1689629017.0999999</v>
      </c>
      <c r="CQ36">
        <v>22</v>
      </c>
      <c r="CR36">
        <v>0.122</v>
      </c>
      <c r="CS36">
        <v>-3.3000000000000002E-2</v>
      </c>
      <c r="CT36">
        <v>-2.7869999999999999</v>
      </c>
      <c r="CU36">
        <v>2.9000000000000001E-2</v>
      </c>
      <c r="CV36">
        <v>409</v>
      </c>
      <c r="CW36">
        <v>20</v>
      </c>
      <c r="CX36">
        <v>0.19</v>
      </c>
      <c r="CY36">
        <v>0.03</v>
      </c>
      <c r="CZ36">
        <v>-0.88821197626013904</v>
      </c>
      <c r="DA36">
        <v>8.5920873513189999E-2</v>
      </c>
      <c r="DB36">
        <v>6.9492490465672005E-2</v>
      </c>
      <c r="DC36">
        <v>1</v>
      </c>
      <c r="DD36">
        <v>399.93804761904801</v>
      </c>
      <c r="DE36">
        <v>-0.17267532467503199</v>
      </c>
      <c r="DF36">
        <v>3.79629847169222E-2</v>
      </c>
      <c r="DG36">
        <v>-1</v>
      </c>
      <c r="DH36">
        <v>20.007850000000001</v>
      </c>
      <c r="DI36">
        <v>-0.46305243788540101</v>
      </c>
      <c r="DJ36">
        <v>0.18368481837103501</v>
      </c>
      <c r="DK36">
        <v>1</v>
      </c>
      <c r="DL36">
        <v>2</v>
      </c>
      <c r="DM36">
        <v>2</v>
      </c>
      <c r="DN36" t="s">
        <v>354</v>
      </c>
      <c r="DO36">
        <v>2.9940799999999999</v>
      </c>
      <c r="DP36">
        <v>2.7844699999999998</v>
      </c>
      <c r="DQ36">
        <v>9.4899499999999998E-2</v>
      </c>
      <c r="DR36">
        <v>9.39189E-2</v>
      </c>
      <c r="DS36">
        <v>0.107169</v>
      </c>
      <c r="DT36">
        <v>0.101412</v>
      </c>
      <c r="DU36">
        <v>25989.3</v>
      </c>
      <c r="DV36">
        <v>27574.2</v>
      </c>
      <c r="DW36">
        <v>26912.1</v>
      </c>
      <c r="DX36">
        <v>28604.3</v>
      </c>
      <c r="DY36">
        <v>31667.4</v>
      </c>
      <c r="DZ36">
        <v>34271.4</v>
      </c>
      <c r="EA36">
        <v>35950.5</v>
      </c>
      <c r="EB36">
        <v>38801</v>
      </c>
      <c r="EC36">
        <v>2.0202499999999999</v>
      </c>
      <c r="ED36">
        <v>1.6870000000000001</v>
      </c>
      <c r="EE36">
        <v>6.0163399999999999E-2</v>
      </c>
      <c r="EF36">
        <v>0</v>
      </c>
      <c r="EG36">
        <v>26.013100000000001</v>
      </c>
      <c r="EH36">
        <v>999.9</v>
      </c>
      <c r="EI36">
        <v>41.088000000000001</v>
      </c>
      <c r="EJ36">
        <v>32.76</v>
      </c>
      <c r="EK36">
        <v>20.439699999999998</v>
      </c>
      <c r="EL36">
        <v>62.446300000000001</v>
      </c>
      <c r="EM36">
        <v>27.9848</v>
      </c>
      <c r="EN36">
        <v>1</v>
      </c>
      <c r="EO36">
        <v>0.47884700000000002</v>
      </c>
      <c r="EP36">
        <v>0.66163099999999997</v>
      </c>
      <c r="EQ36">
        <v>19.930099999999999</v>
      </c>
      <c r="ER36">
        <v>5.2127999999999997</v>
      </c>
      <c r="ES36">
        <v>11.9435</v>
      </c>
      <c r="ET36">
        <v>4.9539999999999997</v>
      </c>
      <c r="EU36">
        <v>3.2970000000000002</v>
      </c>
      <c r="EV36">
        <v>9999</v>
      </c>
      <c r="EW36">
        <v>107</v>
      </c>
      <c r="EX36">
        <v>51.7</v>
      </c>
      <c r="EY36">
        <v>3502.8</v>
      </c>
      <c r="EZ36">
        <v>1.8601300000000001</v>
      </c>
      <c r="FA36">
        <v>1.8593</v>
      </c>
      <c r="FB36">
        <v>1.8647899999999999</v>
      </c>
      <c r="FC36">
        <v>1.8688400000000001</v>
      </c>
      <c r="FD36">
        <v>1.86371</v>
      </c>
      <c r="FE36">
        <v>1.86371</v>
      </c>
      <c r="FF36">
        <v>1.86371</v>
      </c>
      <c r="FG36">
        <v>1.86354</v>
      </c>
      <c r="FH36">
        <v>0</v>
      </c>
      <c r="FI36">
        <v>0</v>
      </c>
      <c r="FJ36">
        <v>0</v>
      </c>
      <c r="FK36">
        <v>0</v>
      </c>
      <c r="FL36" t="s">
        <v>355</v>
      </c>
      <c r="FM36" t="s">
        <v>356</v>
      </c>
      <c r="FN36" t="s">
        <v>357</v>
      </c>
      <c r="FO36" t="s">
        <v>357</v>
      </c>
      <c r="FP36" t="s">
        <v>357</v>
      </c>
      <c r="FQ36" t="s">
        <v>357</v>
      </c>
      <c r="FR36">
        <v>0</v>
      </c>
      <c r="FS36">
        <v>100</v>
      </c>
      <c r="FT36">
        <v>100</v>
      </c>
      <c r="FU36">
        <v>-2.7869999999999999</v>
      </c>
      <c r="FV36">
        <v>2.8799999999999999E-2</v>
      </c>
      <c r="FW36">
        <v>-2.7869000000000601</v>
      </c>
      <c r="FX36">
        <v>0</v>
      </c>
      <c r="FY36">
        <v>0</v>
      </c>
      <c r="FZ36">
        <v>0</v>
      </c>
      <c r="GA36">
        <v>2.87999999999933E-2</v>
      </c>
      <c r="GB36">
        <v>0</v>
      </c>
      <c r="GC36">
        <v>0</v>
      </c>
      <c r="GD36">
        <v>0</v>
      </c>
      <c r="GE36">
        <v>-1</v>
      </c>
      <c r="GF36">
        <v>-1</v>
      </c>
      <c r="GG36">
        <v>-1</v>
      </c>
      <c r="GH36">
        <v>-1</v>
      </c>
      <c r="GI36">
        <v>18.899999999999999</v>
      </c>
      <c r="GJ36">
        <v>18.899999999999999</v>
      </c>
      <c r="GK36">
        <v>1.0461400000000001</v>
      </c>
      <c r="GL36">
        <v>2.5976599999999999</v>
      </c>
      <c r="GM36">
        <v>1.4489700000000001</v>
      </c>
      <c r="GN36">
        <v>2.3022499999999999</v>
      </c>
      <c r="GO36">
        <v>1.5466299999999999</v>
      </c>
      <c r="GP36">
        <v>2.4169900000000002</v>
      </c>
      <c r="GQ36">
        <v>34.4636</v>
      </c>
      <c r="GR36">
        <v>14.491</v>
      </c>
      <c r="GS36">
        <v>18</v>
      </c>
      <c r="GT36">
        <v>555.67100000000005</v>
      </c>
      <c r="GU36">
        <v>415.84</v>
      </c>
      <c r="GV36">
        <v>26.619499999999999</v>
      </c>
      <c r="GW36">
        <v>32.8752</v>
      </c>
      <c r="GX36">
        <v>30.0001</v>
      </c>
      <c r="GY36">
        <v>33.077100000000002</v>
      </c>
      <c r="GZ36">
        <v>33.090400000000002</v>
      </c>
      <c r="HA36">
        <v>20.954699999999999</v>
      </c>
      <c r="HB36">
        <v>-30</v>
      </c>
      <c r="HC36">
        <v>-30</v>
      </c>
      <c r="HD36">
        <v>26.614899999999999</v>
      </c>
      <c r="HE36">
        <v>399.911</v>
      </c>
      <c r="HF36">
        <v>0</v>
      </c>
      <c r="HG36">
        <v>99.077299999999994</v>
      </c>
      <c r="HH36">
        <v>94.302199999999999</v>
      </c>
    </row>
    <row r="37" spans="1:216" x14ac:dyDescent="0.2">
      <c r="A37">
        <v>19</v>
      </c>
      <c r="B37">
        <v>1689630214</v>
      </c>
      <c r="C37">
        <v>1098.9000000953699</v>
      </c>
      <c r="D37" t="s">
        <v>392</v>
      </c>
      <c r="E37" t="s">
        <v>393</v>
      </c>
      <c r="F37" t="s">
        <v>348</v>
      </c>
      <c r="G37" t="s">
        <v>396</v>
      </c>
      <c r="H37" t="s">
        <v>349</v>
      </c>
      <c r="I37" t="s">
        <v>350</v>
      </c>
      <c r="J37" t="s">
        <v>351</v>
      </c>
      <c r="K37" t="s">
        <v>352</v>
      </c>
      <c r="L37">
        <v>1689630214</v>
      </c>
      <c r="M37">
        <f t="shared" si="0"/>
        <v>1.8384616221449174E-3</v>
      </c>
      <c r="N37">
        <f t="shared" si="1"/>
        <v>1.8384616221449175</v>
      </c>
      <c r="O37">
        <f t="shared" si="2"/>
        <v>-2.1387988162042739</v>
      </c>
      <c r="P37">
        <f t="shared" si="3"/>
        <v>400.06</v>
      </c>
      <c r="Q37">
        <f t="shared" si="4"/>
        <v>418.4676855633561</v>
      </c>
      <c r="R37">
        <f t="shared" si="5"/>
        <v>41.954135689202737</v>
      </c>
      <c r="S37">
        <f t="shared" si="6"/>
        <v>40.108644234326</v>
      </c>
      <c r="T37">
        <f t="shared" si="7"/>
        <v>0.12230062382476835</v>
      </c>
      <c r="U37">
        <f t="shared" si="8"/>
        <v>3.899073616659785</v>
      </c>
      <c r="V37">
        <f t="shared" si="9"/>
        <v>0.12020876039745591</v>
      </c>
      <c r="W37">
        <f t="shared" si="10"/>
        <v>7.5315440561330826E-2</v>
      </c>
      <c r="X37">
        <f t="shared" si="11"/>
        <v>0</v>
      </c>
      <c r="Y37">
        <f t="shared" si="12"/>
        <v>27.239947694454571</v>
      </c>
      <c r="Z37">
        <f t="shared" si="13"/>
        <v>27.005099999999999</v>
      </c>
      <c r="AA37">
        <f t="shared" si="14"/>
        <v>3.5802319187790745</v>
      </c>
      <c r="AB37">
        <f t="shared" si="15"/>
        <v>56.366172914857835</v>
      </c>
      <c r="AC37">
        <f t="shared" si="16"/>
        <v>2.0902793486845299</v>
      </c>
      <c r="AD37">
        <f t="shared" si="17"/>
        <v>3.7083932447248742</v>
      </c>
      <c r="AE37">
        <f t="shared" si="18"/>
        <v>1.4899525700945446</v>
      </c>
      <c r="AF37">
        <f t="shared" si="19"/>
        <v>-81.076157536590856</v>
      </c>
      <c r="AG37">
        <f t="shared" si="20"/>
        <v>126.16615546418188</v>
      </c>
      <c r="AH37">
        <f t="shared" si="21"/>
        <v>7.0045724735067987</v>
      </c>
      <c r="AI37">
        <f t="shared" si="22"/>
        <v>52.094570401097826</v>
      </c>
      <c r="AJ37">
        <v>0</v>
      </c>
      <c r="AK37">
        <v>0</v>
      </c>
      <c r="AL37">
        <f t="shared" si="23"/>
        <v>1</v>
      </c>
      <c r="AM37">
        <f t="shared" si="24"/>
        <v>0</v>
      </c>
      <c r="AN37">
        <f t="shared" si="25"/>
        <v>52900.136099439515</v>
      </c>
      <c r="AO37">
        <f t="shared" si="26"/>
        <v>0</v>
      </c>
      <c r="AP37">
        <f t="shared" si="27"/>
        <v>0</v>
      </c>
      <c r="AQ37">
        <f t="shared" si="28"/>
        <v>0</v>
      </c>
      <c r="AR37">
        <f t="shared" si="29"/>
        <v>0</v>
      </c>
      <c r="AS37">
        <v>1689630214</v>
      </c>
      <c r="AT37">
        <v>400.06</v>
      </c>
      <c r="AU37">
        <v>399.27600000000001</v>
      </c>
      <c r="AV37">
        <v>20.849299999999999</v>
      </c>
      <c r="AW37">
        <v>19.843599999999999</v>
      </c>
      <c r="AX37">
        <v>402.84699999999998</v>
      </c>
      <c r="AY37">
        <v>20.820499999999999</v>
      </c>
      <c r="AZ37">
        <v>499.92700000000002</v>
      </c>
      <c r="BA37">
        <v>100.203</v>
      </c>
      <c r="BB37">
        <v>5.3572099999999997E-2</v>
      </c>
      <c r="BC37">
        <v>27.6053</v>
      </c>
      <c r="BD37">
        <v>27.005099999999999</v>
      </c>
      <c r="BE37">
        <v>999.9</v>
      </c>
      <c r="BF37">
        <v>0</v>
      </c>
      <c r="BG37">
        <v>0</v>
      </c>
      <c r="BH37">
        <v>10004.4</v>
      </c>
      <c r="BI37">
        <v>0</v>
      </c>
      <c r="BJ37">
        <v>0.76821399999999995</v>
      </c>
      <c r="BK37">
        <v>0.78381299999999998</v>
      </c>
      <c r="BL37">
        <v>408.57900000000001</v>
      </c>
      <c r="BM37">
        <v>407.36</v>
      </c>
      <c r="BN37">
        <v>1.0057</v>
      </c>
      <c r="BO37">
        <v>399.27600000000001</v>
      </c>
      <c r="BP37">
        <v>19.843599999999999</v>
      </c>
      <c r="BQ37">
        <v>2.0891600000000001</v>
      </c>
      <c r="BR37">
        <v>1.9883900000000001</v>
      </c>
      <c r="BS37">
        <v>18.136800000000001</v>
      </c>
      <c r="BT37">
        <v>17.3521</v>
      </c>
      <c r="BU37">
        <v>0</v>
      </c>
      <c r="BV37">
        <v>0</v>
      </c>
      <c r="BW37">
        <v>0</v>
      </c>
      <c r="BX37">
        <v>0</v>
      </c>
      <c r="BY37">
        <v>3.62</v>
      </c>
      <c r="BZ37">
        <v>0</v>
      </c>
      <c r="CA37">
        <v>575.26</v>
      </c>
      <c r="CB37">
        <v>1.28</v>
      </c>
      <c r="CC37">
        <v>38.061999999999998</v>
      </c>
      <c r="CD37">
        <v>43.561999999999998</v>
      </c>
      <c r="CE37">
        <v>41.125</v>
      </c>
      <c r="CF37">
        <v>41.811999999999998</v>
      </c>
      <c r="CG37">
        <v>39.061999999999998</v>
      </c>
      <c r="CH37">
        <v>0</v>
      </c>
      <c r="CI37">
        <v>0</v>
      </c>
      <c r="CJ37">
        <v>0</v>
      </c>
      <c r="CK37">
        <v>1689630221.5999999</v>
      </c>
      <c r="CL37">
        <v>0</v>
      </c>
      <c r="CM37">
        <v>1689629017.0999999</v>
      </c>
      <c r="CN37" t="s">
        <v>353</v>
      </c>
      <c r="CO37">
        <v>1689629017.0999999</v>
      </c>
      <c r="CP37">
        <v>1689629017.0999999</v>
      </c>
      <c r="CQ37">
        <v>22</v>
      </c>
      <c r="CR37">
        <v>0.122</v>
      </c>
      <c r="CS37">
        <v>-3.3000000000000002E-2</v>
      </c>
      <c r="CT37">
        <v>-2.7869999999999999</v>
      </c>
      <c r="CU37">
        <v>2.9000000000000001E-2</v>
      </c>
      <c r="CV37">
        <v>409</v>
      </c>
      <c r="CW37">
        <v>20</v>
      </c>
      <c r="CX37">
        <v>0.19</v>
      </c>
      <c r="CY37">
        <v>0.03</v>
      </c>
      <c r="CZ37">
        <v>-2.00163360283539</v>
      </c>
      <c r="DA37">
        <v>-0.13853655658748101</v>
      </c>
      <c r="DB37">
        <v>5.2198577457175599E-2</v>
      </c>
      <c r="DC37">
        <v>1</v>
      </c>
      <c r="DD37">
        <v>399.30785714285702</v>
      </c>
      <c r="DE37">
        <v>-0.32812987012980299</v>
      </c>
      <c r="DF37">
        <v>3.7530033324800698E-2</v>
      </c>
      <c r="DG37">
        <v>-1</v>
      </c>
      <c r="DH37">
        <v>0</v>
      </c>
      <c r="DI37">
        <v>0</v>
      </c>
      <c r="DJ37">
        <v>0</v>
      </c>
      <c r="DK37">
        <v>1</v>
      </c>
      <c r="DL37">
        <v>2</v>
      </c>
      <c r="DM37">
        <v>2</v>
      </c>
      <c r="DN37" t="s">
        <v>354</v>
      </c>
      <c r="DO37">
        <v>2.99396</v>
      </c>
      <c r="DP37">
        <v>2.7842199999999999</v>
      </c>
      <c r="DQ37">
        <v>9.4912200000000002E-2</v>
      </c>
      <c r="DR37">
        <v>9.3801200000000001E-2</v>
      </c>
      <c r="DS37">
        <v>0.10698299999999999</v>
      </c>
      <c r="DT37">
        <v>0.10130699999999999</v>
      </c>
      <c r="DU37">
        <v>25988.6</v>
      </c>
      <c r="DV37">
        <v>27577.7</v>
      </c>
      <c r="DW37">
        <v>26911.8</v>
      </c>
      <c r="DX37">
        <v>28604.3</v>
      </c>
      <c r="DY37">
        <v>31673.599999999999</v>
      </c>
      <c r="DZ37">
        <v>34275.5</v>
      </c>
      <c r="EA37">
        <v>35949.9</v>
      </c>
      <c r="EB37">
        <v>38801</v>
      </c>
      <c r="EC37">
        <v>2.0199199999999999</v>
      </c>
      <c r="ED37">
        <v>1.6874499999999999</v>
      </c>
      <c r="EE37">
        <v>6.0088900000000001E-2</v>
      </c>
      <c r="EF37">
        <v>0</v>
      </c>
      <c r="EG37">
        <v>26.021699999999999</v>
      </c>
      <c r="EH37">
        <v>999.9</v>
      </c>
      <c r="EI37">
        <v>41.088000000000001</v>
      </c>
      <c r="EJ37">
        <v>32.729999999999997</v>
      </c>
      <c r="EK37">
        <v>20.404599999999999</v>
      </c>
      <c r="EL37">
        <v>62.526299999999999</v>
      </c>
      <c r="EM37">
        <v>28.0489</v>
      </c>
      <c r="EN37">
        <v>1</v>
      </c>
      <c r="EO37">
        <v>0.47998000000000002</v>
      </c>
      <c r="EP37">
        <v>0.66244499999999995</v>
      </c>
      <c r="EQ37">
        <v>19.930499999999999</v>
      </c>
      <c r="ER37">
        <v>5.2115999999999998</v>
      </c>
      <c r="ES37">
        <v>11.9429</v>
      </c>
      <c r="ET37">
        <v>4.9539499999999999</v>
      </c>
      <c r="EU37">
        <v>3.2970000000000002</v>
      </c>
      <c r="EV37">
        <v>9999</v>
      </c>
      <c r="EW37">
        <v>107</v>
      </c>
      <c r="EX37">
        <v>51.8</v>
      </c>
      <c r="EY37">
        <v>3504.1</v>
      </c>
      <c r="EZ37">
        <v>1.86015</v>
      </c>
      <c r="FA37">
        <v>1.85931</v>
      </c>
      <c r="FB37">
        <v>1.8648100000000001</v>
      </c>
      <c r="FC37">
        <v>1.8688</v>
      </c>
      <c r="FD37">
        <v>1.86371</v>
      </c>
      <c r="FE37">
        <v>1.86371</v>
      </c>
      <c r="FF37">
        <v>1.86371</v>
      </c>
      <c r="FG37">
        <v>1.8635600000000001</v>
      </c>
      <c r="FH37">
        <v>0</v>
      </c>
      <c r="FI37">
        <v>0</v>
      </c>
      <c r="FJ37">
        <v>0</v>
      </c>
      <c r="FK37">
        <v>0</v>
      </c>
      <c r="FL37" t="s">
        <v>355</v>
      </c>
      <c r="FM37" t="s">
        <v>356</v>
      </c>
      <c r="FN37" t="s">
        <v>357</v>
      </c>
      <c r="FO37" t="s">
        <v>357</v>
      </c>
      <c r="FP37" t="s">
        <v>357</v>
      </c>
      <c r="FQ37" t="s">
        <v>357</v>
      </c>
      <c r="FR37">
        <v>0</v>
      </c>
      <c r="FS37">
        <v>100</v>
      </c>
      <c r="FT37">
        <v>100</v>
      </c>
      <c r="FU37">
        <v>-2.7869999999999999</v>
      </c>
      <c r="FV37">
        <v>2.8799999999999999E-2</v>
      </c>
      <c r="FW37">
        <v>-2.7869000000000601</v>
      </c>
      <c r="FX37">
        <v>0</v>
      </c>
      <c r="FY37">
        <v>0</v>
      </c>
      <c r="FZ37">
        <v>0</v>
      </c>
      <c r="GA37">
        <v>2.87999999999933E-2</v>
      </c>
      <c r="GB37">
        <v>0</v>
      </c>
      <c r="GC37">
        <v>0</v>
      </c>
      <c r="GD37">
        <v>0</v>
      </c>
      <c r="GE37">
        <v>-1</v>
      </c>
      <c r="GF37">
        <v>-1</v>
      </c>
      <c r="GG37">
        <v>-1</v>
      </c>
      <c r="GH37">
        <v>-1</v>
      </c>
      <c r="GI37">
        <v>19.899999999999999</v>
      </c>
      <c r="GJ37">
        <v>19.899999999999999</v>
      </c>
      <c r="GK37">
        <v>1.0449200000000001</v>
      </c>
      <c r="GL37">
        <v>2.5952099999999998</v>
      </c>
      <c r="GM37">
        <v>1.4489700000000001</v>
      </c>
      <c r="GN37">
        <v>2.3034699999999999</v>
      </c>
      <c r="GO37">
        <v>1.5466299999999999</v>
      </c>
      <c r="GP37">
        <v>2.4206500000000002</v>
      </c>
      <c r="GQ37">
        <v>34.417999999999999</v>
      </c>
      <c r="GR37">
        <v>14.4823</v>
      </c>
      <c r="GS37">
        <v>18</v>
      </c>
      <c r="GT37">
        <v>555.61900000000003</v>
      </c>
      <c r="GU37">
        <v>416.279</v>
      </c>
      <c r="GV37">
        <v>26.682300000000001</v>
      </c>
      <c r="GW37">
        <v>32.892099999999999</v>
      </c>
      <c r="GX37">
        <v>30.0001</v>
      </c>
      <c r="GY37">
        <v>33.096400000000003</v>
      </c>
      <c r="GZ37">
        <v>33.111199999999997</v>
      </c>
      <c r="HA37">
        <v>20.925000000000001</v>
      </c>
      <c r="HB37">
        <v>-30</v>
      </c>
      <c r="HC37">
        <v>-30</v>
      </c>
      <c r="HD37">
        <v>26.6479</v>
      </c>
      <c r="HE37">
        <v>399.09199999999998</v>
      </c>
      <c r="HF37">
        <v>0</v>
      </c>
      <c r="HG37">
        <v>99.075900000000004</v>
      </c>
      <c r="HH37">
        <v>94.302300000000002</v>
      </c>
    </row>
    <row r="38" spans="1:216" x14ac:dyDescent="0.2">
      <c r="A38">
        <v>20</v>
      </c>
      <c r="B38">
        <v>1689630282</v>
      </c>
      <c r="C38">
        <v>1166.9000000953699</v>
      </c>
      <c r="D38" t="s">
        <v>394</v>
      </c>
      <c r="E38" t="s">
        <v>395</v>
      </c>
      <c r="F38" t="s">
        <v>348</v>
      </c>
      <c r="G38" t="s">
        <v>396</v>
      </c>
      <c r="H38" t="s">
        <v>349</v>
      </c>
      <c r="I38" t="s">
        <v>350</v>
      </c>
      <c r="J38" t="s">
        <v>351</v>
      </c>
      <c r="K38" t="s">
        <v>352</v>
      </c>
      <c r="L38">
        <v>1689630282</v>
      </c>
      <c r="M38">
        <f t="shared" si="0"/>
        <v>1.7721881588401987E-3</v>
      </c>
      <c r="N38">
        <f t="shared" si="1"/>
        <v>1.7721881588401986</v>
      </c>
      <c r="O38">
        <f t="shared" si="2"/>
        <v>9.1298109324709564</v>
      </c>
      <c r="P38">
        <f t="shared" si="3"/>
        <v>399.44499999999999</v>
      </c>
      <c r="Q38">
        <f t="shared" si="4"/>
        <v>266.63254590493005</v>
      </c>
      <c r="R38">
        <f t="shared" si="5"/>
        <v>26.731547904383508</v>
      </c>
      <c r="S38">
        <f t="shared" si="6"/>
        <v>40.046810926351498</v>
      </c>
      <c r="T38">
        <f t="shared" si="7"/>
        <v>0.11879343216528623</v>
      </c>
      <c r="U38">
        <f t="shared" si="8"/>
        <v>3.8976810793868886</v>
      </c>
      <c r="V38">
        <f t="shared" si="9"/>
        <v>0.11681808740610916</v>
      </c>
      <c r="W38">
        <f t="shared" si="10"/>
        <v>7.3186045454548945E-2</v>
      </c>
      <c r="X38">
        <f t="shared" si="11"/>
        <v>297.71636399999994</v>
      </c>
      <c r="Y38">
        <f t="shared" si="12"/>
        <v>28.118995693161814</v>
      </c>
      <c r="Z38">
        <f t="shared" si="13"/>
        <v>26.921800000000001</v>
      </c>
      <c r="AA38">
        <f t="shared" si="14"/>
        <v>3.5627539593984556</v>
      </c>
      <c r="AB38">
        <f t="shared" si="15"/>
        <v>57.804872467948975</v>
      </c>
      <c r="AC38">
        <f t="shared" si="16"/>
        <v>2.0846558440709098</v>
      </c>
      <c r="AD38">
        <f t="shared" si="17"/>
        <v>3.6063669982608944</v>
      </c>
      <c r="AE38">
        <f t="shared" si="18"/>
        <v>1.4780981153275459</v>
      </c>
      <c r="AF38">
        <f t="shared" si="19"/>
        <v>-78.153497804852762</v>
      </c>
      <c r="AG38">
        <f t="shared" si="20"/>
        <v>43.539305303314976</v>
      </c>
      <c r="AH38">
        <f t="shared" si="21"/>
        <v>2.4113515150298377</v>
      </c>
      <c r="AI38">
        <f t="shared" si="22"/>
        <v>265.51352301349198</v>
      </c>
      <c r="AJ38">
        <v>0</v>
      </c>
      <c r="AK38">
        <v>0</v>
      </c>
      <c r="AL38">
        <f t="shared" si="23"/>
        <v>1</v>
      </c>
      <c r="AM38">
        <f t="shared" si="24"/>
        <v>0</v>
      </c>
      <c r="AN38">
        <f t="shared" si="25"/>
        <v>52958.060558500329</v>
      </c>
      <c r="AO38">
        <f t="shared" si="26"/>
        <v>1800.09</v>
      </c>
      <c r="AP38">
        <f t="shared" si="27"/>
        <v>1517.4755999999998</v>
      </c>
      <c r="AQ38">
        <f t="shared" si="28"/>
        <v>0.84299985000749955</v>
      </c>
      <c r="AR38">
        <f t="shared" si="29"/>
        <v>0.16538971051447426</v>
      </c>
      <c r="AS38">
        <v>1689630282</v>
      </c>
      <c r="AT38">
        <v>399.44499999999999</v>
      </c>
      <c r="AU38">
        <v>404.94</v>
      </c>
      <c r="AV38">
        <v>20.793299999999999</v>
      </c>
      <c r="AW38">
        <v>19.824000000000002</v>
      </c>
      <c r="AX38">
        <v>402.23099999999999</v>
      </c>
      <c r="AY38">
        <v>20.764500000000002</v>
      </c>
      <c r="AZ38">
        <v>500.03100000000001</v>
      </c>
      <c r="BA38">
        <v>100.202</v>
      </c>
      <c r="BB38">
        <v>5.4132699999999999E-2</v>
      </c>
      <c r="BC38">
        <v>27.129000000000001</v>
      </c>
      <c r="BD38">
        <v>26.921800000000001</v>
      </c>
      <c r="BE38">
        <v>999.9</v>
      </c>
      <c r="BF38">
        <v>0</v>
      </c>
      <c r="BG38">
        <v>0</v>
      </c>
      <c r="BH38">
        <v>9999.3799999999992</v>
      </c>
      <c r="BI38">
        <v>0</v>
      </c>
      <c r="BJ38">
        <v>0.75639599999999996</v>
      </c>
      <c r="BK38">
        <v>-5.4951800000000004</v>
      </c>
      <c r="BL38">
        <v>407.92700000000002</v>
      </c>
      <c r="BM38">
        <v>413.13</v>
      </c>
      <c r="BN38">
        <v>0.96936599999999995</v>
      </c>
      <c r="BO38">
        <v>404.94</v>
      </c>
      <c r="BP38">
        <v>19.824000000000002</v>
      </c>
      <c r="BQ38">
        <v>2.0835400000000002</v>
      </c>
      <c r="BR38">
        <v>1.98641</v>
      </c>
      <c r="BS38">
        <v>18.093900000000001</v>
      </c>
      <c r="BT38">
        <v>17.336400000000001</v>
      </c>
      <c r="BU38">
        <v>1800.09</v>
      </c>
      <c r="BV38">
        <v>0.900007</v>
      </c>
      <c r="BW38">
        <v>9.9992800000000007E-2</v>
      </c>
      <c r="BX38">
        <v>0</v>
      </c>
      <c r="BY38">
        <v>2.3753000000000002</v>
      </c>
      <c r="BZ38">
        <v>0</v>
      </c>
      <c r="CA38">
        <v>8442.17</v>
      </c>
      <c r="CB38">
        <v>13895.7</v>
      </c>
      <c r="CC38">
        <v>39.375</v>
      </c>
      <c r="CD38">
        <v>43.375</v>
      </c>
      <c r="CE38">
        <v>41.186999999999998</v>
      </c>
      <c r="CF38">
        <v>41.811999999999998</v>
      </c>
      <c r="CG38">
        <v>39.561999999999998</v>
      </c>
      <c r="CH38">
        <v>1620.09</v>
      </c>
      <c r="CI38">
        <v>180</v>
      </c>
      <c r="CJ38">
        <v>0</v>
      </c>
      <c r="CK38">
        <v>1689630289.5</v>
      </c>
      <c r="CL38">
        <v>0</v>
      </c>
      <c r="CM38">
        <v>1689629017.0999999</v>
      </c>
      <c r="CN38" t="s">
        <v>353</v>
      </c>
      <c r="CO38">
        <v>1689629017.0999999</v>
      </c>
      <c r="CP38">
        <v>1689629017.0999999</v>
      </c>
      <c r="CQ38">
        <v>22</v>
      </c>
      <c r="CR38">
        <v>0.122</v>
      </c>
      <c r="CS38">
        <v>-3.3000000000000002E-2</v>
      </c>
      <c r="CT38">
        <v>-2.7869999999999999</v>
      </c>
      <c r="CU38">
        <v>2.9000000000000001E-2</v>
      </c>
      <c r="CV38">
        <v>409</v>
      </c>
      <c r="CW38">
        <v>20</v>
      </c>
      <c r="CX38">
        <v>0.19</v>
      </c>
      <c r="CY38">
        <v>0.03</v>
      </c>
      <c r="CZ38">
        <v>8.2588020308513599</v>
      </c>
      <c r="DA38">
        <v>1.4573297322437999</v>
      </c>
      <c r="DB38">
        <v>0.16790667764029699</v>
      </c>
      <c r="DC38">
        <v>1</v>
      </c>
      <c r="DD38">
        <v>404.64771428571402</v>
      </c>
      <c r="DE38">
        <v>2.0722597402605301</v>
      </c>
      <c r="DF38">
        <v>0.21924462155691299</v>
      </c>
      <c r="DG38">
        <v>-1</v>
      </c>
      <c r="DH38">
        <v>1800.0264999999999</v>
      </c>
      <c r="DI38">
        <v>0.28131228989608698</v>
      </c>
      <c r="DJ38">
        <v>0.13943726187788999</v>
      </c>
      <c r="DK38">
        <v>1</v>
      </c>
      <c r="DL38">
        <v>2</v>
      </c>
      <c r="DM38">
        <v>2</v>
      </c>
      <c r="DN38" t="s">
        <v>354</v>
      </c>
      <c r="DO38">
        <v>2.9941800000000001</v>
      </c>
      <c r="DP38">
        <v>2.7847400000000002</v>
      </c>
      <c r="DQ38">
        <v>9.4794000000000003E-2</v>
      </c>
      <c r="DR38">
        <v>9.4816499999999998E-2</v>
      </c>
      <c r="DS38">
        <v>0.10677300000000001</v>
      </c>
      <c r="DT38">
        <v>0.10123</v>
      </c>
      <c r="DU38">
        <v>25990.2</v>
      </c>
      <c r="DV38">
        <v>27544.2</v>
      </c>
      <c r="DW38">
        <v>26910.2</v>
      </c>
      <c r="DX38">
        <v>28601.9</v>
      </c>
      <c r="DY38">
        <v>31679.5</v>
      </c>
      <c r="DZ38">
        <v>34275.699999999997</v>
      </c>
      <c r="EA38">
        <v>35948</v>
      </c>
      <c r="EB38">
        <v>38797.9</v>
      </c>
      <c r="EC38">
        <v>2.01938</v>
      </c>
      <c r="ED38">
        <v>1.68727</v>
      </c>
      <c r="EE38">
        <v>5.3681399999999997E-2</v>
      </c>
      <c r="EF38">
        <v>0</v>
      </c>
      <c r="EG38">
        <v>26.043199999999999</v>
      </c>
      <c r="EH38">
        <v>999.9</v>
      </c>
      <c r="EI38">
        <v>41.112000000000002</v>
      </c>
      <c r="EJ38">
        <v>32.72</v>
      </c>
      <c r="EK38">
        <v>20.403700000000001</v>
      </c>
      <c r="EL38">
        <v>62.866300000000003</v>
      </c>
      <c r="EM38">
        <v>28.052900000000001</v>
      </c>
      <c r="EN38">
        <v>1</v>
      </c>
      <c r="EO38">
        <v>0.53683899999999996</v>
      </c>
      <c r="EP38">
        <v>6.9957799999999999</v>
      </c>
      <c r="EQ38">
        <v>19.199000000000002</v>
      </c>
      <c r="ER38">
        <v>5.2151899999999998</v>
      </c>
      <c r="ES38">
        <v>11.944699999999999</v>
      </c>
      <c r="ET38">
        <v>4.9538500000000001</v>
      </c>
      <c r="EU38">
        <v>3.2970000000000002</v>
      </c>
      <c r="EV38">
        <v>9999</v>
      </c>
      <c r="EW38">
        <v>107</v>
      </c>
      <c r="EX38">
        <v>51.8</v>
      </c>
      <c r="EY38">
        <v>3505.4</v>
      </c>
      <c r="EZ38">
        <v>1.86</v>
      </c>
      <c r="FA38">
        <v>1.85914</v>
      </c>
      <c r="FB38">
        <v>1.8646499999999999</v>
      </c>
      <c r="FC38">
        <v>1.8687100000000001</v>
      </c>
      <c r="FD38">
        <v>1.8635600000000001</v>
      </c>
      <c r="FE38">
        <v>1.8635600000000001</v>
      </c>
      <c r="FF38">
        <v>1.8635600000000001</v>
      </c>
      <c r="FG38">
        <v>1.8633999999999999</v>
      </c>
      <c r="FH38">
        <v>0</v>
      </c>
      <c r="FI38">
        <v>0</v>
      </c>
      <c r="FJ38">
        <v>0</v>
      </c>
      <c r="FK38">
        <v>0</v>
      </c>
      <c r="FL38" t="s">
        <v>355</v>
      </c>
      <c r="FM38" t="s">
        <v>356</v>
      </c>
      <c r="FN38" t="s">
        <v>357</v>
      </c>
      <c r="FO38" t="s">
        <v>357</v>
      </c>
      <c r="FP38" t="s">
        <v>357</v>
      </c>
      <c r="FQ38" t="s">
        <v>357</v>
      </c>
      <c r="FR38">
        <v>0</v>
      </c>
      <c r="FS38">
        <v>100</v>
      </c>
      <c r="FT38">
        <v>100</v>
      </c>
      <c r="FU38">
        <v>-2.786</v>
      </c>
      <c r="FV38">
        <v>2.8799999999999999E-2</v>
      </c>
      <c r="FW38">
        <v>-2.7869000000000601</v>
      </c>
      <c r="FX38">
        <v>0</v>
      </c>
      <c r="FY38">
        <v>0</v>
      </c>
      <c r="FZ38">
        <v>0</v>
      </c>
      <c r="GA38">
        <v>2.87999999999933E-2</v>
      </c>
      <c r="GB38">
        <v>0</v>
      </c>
      <c r="GC38">
        <v>0</v>
      </c>
      <c r="GD38">
        <v>0</v>
      </c>
      <c r="GE38">
        <v>-1</v>
      </c>
      <c r="GF38">
        <v>-1</v>
      </c>
      <c r="GG38">
        <v>-1</v>
      </c>
      <c r="GH38">
        <v>-1</v>
      </c>
      <c r="GI38">
        <v>21.1</v>
      </c>
      <c r="GJ38">
        <v>21.1</v>
      </c>
      <c r="GK38">
        <v>1.0583499999999999</v>
      </c>
      <c r="GL38">
        <v>2.5964399999999999</v>
      </c>
      <c r="GM38">
        <v>1.4477500000000001</v>
      </c>
      <c r="GN38">
        <v>2.2936999999999999</v>
      </c>
      <c r="GO38">
        <v>1.5466299999999999</v>
      </c>
      <c r="GP38">
        <v>2.3962400000000001</v>
      </c>
      <c r="GQ38">
        <v>34.440800000000003</v>
      </c>
      <c r="GR38">
        <v>14.2896</v>
      </c>
      <c r="GS38">
        <v>18</v>
      </c>
      <c r="GT38">
        <v>555.45799999999997</v>
      </c>
      <c r="GU38">
        <v>416.34399999999999</v>
      </c>
      <c r="GV38">
        <v>21.076499999999999</v>
      </c>
      <c r="GW38">
        <v>32.929400000000001</v>
      </c>
      <c r="GX38">
        <v>29.991900000000001</v>
      </c>
      <c r="GY38">
        <v>33.120100000000001</v>
      </c>
      <c r="GZ38">
        <v>33.137700000000002</v>
      </c>
      <c r="HA38">
        <v>21.179600000000001</v>
      </c>
      <c r="HB38">
        <v>-30</v>
      </c>
      <c r="HC38">
        <v>-30</v>
      </c>
      <c r="HD38">
        <v>21.267099999999999</v>
      </c>
      <c r="HE38">
        <v>405.43200000000002</v>
      </c>
      <c r="HF38">
        <v>0</v>
      </c>
      <c r="HG38">
        <v>99.070400000000006</v>
      </c>
      <c r="HH38">
        <v>94.294399999999996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8"/>
  <sheetViews>
    <sheetView workbookViewId="0"/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  <row r="5" spans="1:2" x14ac:dyDescent="0.2">
      <c r="A5" t="s">
        <v>8</v>
      </c>
      <c r="B5" t="s">
        <v>9</v>
      </c>
    </row>
    <row r="6" spans="1:2" x14ac:dyDescent="0.2">
      <c r="A6" t="s">
        <v>10</v>
      </c>
      <c r="B6" t="s">
        <v>11</v>
      </c>
    </row>
    <row r="7" spans="1:2" x14ac:dyDescent="0.2">
      <c r="A7" t="s">
        <v>12</v>
      </c>
      <c r="B7" t="s">
        <v>13</v>
      </c>
    </row>
    <row r="8" spans="1:2" x14ac:dyDescent="0.2">
      <c r="A8" t="s">
        <v>14</v>
      </c>
      <c r="B8" t="s">
        <v>15</v>
      </c>
    </row>
    <row r="9" spans="1:2" x14ac:dyDescent="0.2">
      <c r="A9" t="s">
        <v>16</v>
      </c>
      <c r="B9" t="s">
        <v>17</v>
      </c>
    </row>
    <row r="10" spans="1:2" x14ac:dyDescent="0.2">
      <c r="A10" t="s">
        <v>18</v>
      </c>
      <c r="B10" t="s">
        <v>19</v>
      </c>
    </row>
    <row r="11" spans="1:2" x14ac:dyDescent="0.2">
      <c r="A11" t="s">
        <v>20</v>
      </c>
      <c r="B11" t="s">
        <v>21</v>
      </c>
    </row>
    <row r="12" spans="1:2" x14ac:dyDescent="0.2">
      <c r="A12" t="s">
        <v>22</v>
      </c>
      <c r="B12" t="s">
        <v>23</v>
      </c>
    </row>
    <row r="13" spans="1:2" x14ac:dyDescent="0.2">
      <c r="A13" t="s">
        <v>24</v>
      </c>
      <c r="B13" t="s">
        <v>23</v>
      </c>
    </row>
    <row r="14" spans="1:2" x14ac:dyDescent="0.2">
      <c r="A14" t="s">
        <v>25</v>
      </c>
      <c r="B14" t="s">
        <v>21</v>
      </c>
    </row>
    <row r="15" spans="1:2" x14ac:dyDescent="0.2">
      <c r="A15" t="s">
        <v>26</v>
      </c>
      <c r="B15" t="s">
        <v>11</v>
      </c>
    </row>
    <row r="16" spans="1:2" x14ac:dyDescent="0.2">
      <c r="A16" t="s">
        <v>27</v>
      </c>
      <c r="B16" t="s">
        <v>28</v>
      </c>
    </row>
    <row r="17" spans="1:2" x14ac:dyDescent="0.2">
      <c r="A17" t="s">
        <v>29</v>
      </c>
      <c r="B17" t="s">
        <v>30</v>
      </c>
    </row>
    <row r="18" spans="1:2" x14ac:dyDescent="0.2">
      <c r="A18" t="s">
        <v>31</v>
      </c>
      <c r="B18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Kim Ely</cp:lastModifiedBy>
  <dcterms:created xsi:type="dcterms:W3CDTF">2023-07-17T14:02:30Z</dcterms:created>
  <dcterms:modified xsi:type="dcterms:W3CDTF">2023-07-21T06:26:02Z</dcterms:modified>
</cp:coreProperties>
</file>