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8_{9CB6FB3B-6213-9A4E-BF3D-0152FB4551B1}" xr6:coauthVersionLast="47" xr6:coauthVersionMax="47" xr10:uidLastSave="{00000000-0000-0000-0000-000000000000}"/>
  <bookViews>
    <workbookView xWindow="240" yWindow="760" windowWidth="19560" windowHeight="126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8" i="1" l="1"/>
  <c r="AQ38" i="1"/>
  <c r="AO38" i="1"/>
  <c r="AP38" i="1" s="1"/>
  <c r="AN38" i="1"/>
  <c r="AL38" i="1"/>
  <c r="P38" i="1" s="1"/>
  <c r="AD38" i="1"/>
  <c r="AC38" i="1"/>
  <c r="AB38" i="1"/>
  <c r="U38" i="1"/>
  <c r="S38" i="1"/>
  <c r="AR37" i="1"/>
  <c r="AQ37" i="1"/>
  <c r="AO37" i="1"/>
  <c r="AP37" i="1" s="1"/>
  <c r="AN37" i="1"/>
  <c r="AL37" i="1"/>
  <c r="P37" i="1" s="1"/>
  <c r="AD37" i="1"/>
  <c r="AC37" i="1"/>
  <c r="AB37" i="1"/>
  <c r="U37" i="1"/>
  <c r="AR36" i="1"/>
  <c r="AQ36" i="1"/>
  <c r="AO36" i="1"/>
  <c r="AP36" i="1" s="1"/>
  <c r="AN36" i="1"/>
  <c r="AL36" i="1"/>
  <c r="N36" i="1" s="1"/>
  <c r="M36" i="1" s="1"/>
  <c r="AD36" i="1"/>
  <c r="AC36" i="1"/>
  <c r="AB36" i="1"/>
  <c r="U36" i="1"/>
  <c r="S36" i="1"/>
  <c r="P36" i="1"/>
  <c r="O36" i="1"/>
  <c r="AR35" i="1"/>
  <c r="AQ35" i="1"/>
  <c r="AP35" i="1" s="1"/>
  <c r="AO35" i="1"/>
  <c r="AN35" i="1"/>
  <c r="AL35" i="1" s="1"/>
  <c r="AD35" i="1"/>
  <c r="AC35" i="1"/>
  <c r="AB35" i="1" s="1"/>
  <c r="X35" i="1"/>
  <c r="U35" i="1"/>
  <c r="AR34" i="1"/>
  <c r="AQ34" i="1"/>
  <c r="AO34" i="1"/>
  <c r="AP34" i="1" s="1"/>
  <c r="AN34" i="1"/>
  <c r="AL34" i="1"/>
  <c r="P34" i="1" s="1"/>
  <c r="AD34" i="1"/>
  <c r="AC34" i="1"/>
  <c r="AB34" i="1"/>
  <c r="U34" i="1"/>
  <c r="S34" i="1"/>
  <c r="AR33" i="1"/>
  <c r="AQ33" i="1"/>
  <c r="AO33" i="1"/>
  <c r="AP33" i="1" s="1"/>
  <c r="AN33" i="1"/>
  <c r="AL33" i="1" s="1"/>
  <c r="AD33" i="1"/>
  <c r="AC33" i="1"/>
  <c r="AB33" i="1" s="1"/>
  <c r="U33" i="1"/>
  <c r="AR32" i="1"/>
  <c r="AQ32" i="1"/>
  <c r="AO32" i="1"/>
  <c r="AP32" i="1" s="1"/>
  <c r="AN32" i="1"/>
  <c r="AL32" i="1"/>
  <c r="N32" i="1" s="1"/>
  <c r="M32" i="1" s="1"/>
  <c r="AD32" i="1"/>
  <c r="AC32" i="1"/>
  <c r="AB32" i="1"/>
  <c r="U32" i="1"/>
  <c r="S32" i="1"/>
  <c r="P32" i="1"/>
  <c r="O32" i="1"/>
  <c r="AR31" i="1"/>
  <c r="AQ31" i="1"/>
  <c r="AO31" i="1"/>
  <c r="AP31" i="1" s="1"/>
  <c r="AN31" i="1"/>
  <c r="AL31" i="1" s="1"/>
  <c r="AD31" i="1"/>
  <c r="AC31" i="1"/>
  <c r="AB31" i="1" s="1"/>
  <c r="U31" i="1"/>
  <c r="AR30" i="1"/>
  <c r="AQ30" i="1"/>
  <c r="AO30" i="1"/>
  <c r="AP30" i="1" s="1"/>
  <c r="AN30" i="1"/>
  <c r="AL30" i="1"/>
  <c r="P30" i="1" s="1"/>
  <c r="AD30" i="1"/>
  <c r="AC30" i="1"/>
  <c r="AB30" i="1"/>
  <c r="U30" i="1"/>
  <c r="S30" i="1"/>
  <c r="AR29" i="1"/>
  <c r="AQ29" i="1"/>
  <c r="AO29" i="1"/>
  <c r="AP29" i="1" s="1"/>
  <c r="AN29" i="1"/>
  <c r="AL29" i="1" s="1"/>
  <c r="AD29" i="1"/>
  <c r="AC29" i="1"/>
  <c r="AB29" i="1" s="1"/>
  <c r="U29" i="1"/>
  <c r="AR28" i="1"/>
  <c r="AQ28" i="1"/>
  <c r="AO28" i="1"/>
  <c r="AP28" i="1" s="1"/>
  <c r="AN28" i="1"/>
  <c r="AL28" i="1"/>
  <c r="N28" i="1" s="1"/>
  <c r="M28" i="1" s="1"/>
  <c r="AD28" i="1"/>
  <c r="AC28" i="1"/>
  <c r="AB28" i="1"/>
  <c r="U28" i="1"/>
  <c r="S28" i="1"/>
  <c r="P28" i="1"/>
  <c r="O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P26" i="1" s="1"/>
  <c r="AN26" i="1"/>
  <c r="AL26" i="1"/>
  <c r="P26" i="1" s="1"/>
  <c r="AD26" i="1"/>
  <c r="AC26" i="1"/>
  <c r="AB26" i="1"/>
  <c r="U26" i="1"/>
  <c r="S26" i="1"/>
  <c r="AR25" i="1"/>
  <c r="AQ25" i="1"/>
  <c r="AO25" i="1"/>
  <c r="AP25" i="1" s="1"/>
  <c r="AN25" i="1"/>
  <c r="AL25" i="1" s="1"/>
  <c r="AD25" i="1"/>
  <c r="AC25" i="1"/>
  <c r="AB25" i="1" s="1"/>
  <c r="U25" i="1"/>
  <c r="AR24" i="1"/>
  <c r="AQ24" i="1"/>
  <c r="AO24" i="1"/>
  <c r="AP24" i="1" s="1"/>
  <c r="AN24" i="1"/>
  <c r="AL24" i="1"/>
  <c r="N24" i="1" s="1"/>
  <c r="M24" i="1" s="1"/>
  <c r="AD24" i="1"/>
  <c r="AC24" i="1"/>
  <c r="AB24" i="1"/>
  <c r="U24" i="1"/>
  <c r="S24" i="1"/>
  <c r="P24" i="1"/>
  <c r="O24" i="1"/>
  <c r="AR23" i="1"/>
  <c r="AQ23" i="1"/>
  <c r="AO23" i="1"/>
  <c r="AP23" i="1" s="1"/>
  <c r="AN23" i="1"/>
  <c r="AL23" i="1" s="1"/>
  <c r="AD23" i="1"/>
  <c r="AC23" i="1"/>
  <c r="AB23" i="1" s="1"/>
  <c r="U23" i="1"/>
  <c r="AR22" i="1"/>
  <c r="AQ22" i="1"/>
  <c r="AO22" i="1"/>
  <c r="AP22" i="1" s="1"/>
  <c r="AN22" i="1"/>
  <c r="AL22" i="1"/>
  <c r="P22" i="1" s="1"/>
  <c r="AD22" i="1"/>
  <c r="AC22" i="1"/>
  <c r="AB22" i="1"/>
  <c r="U22" i="1"/>
  <c r="S22" i="1"/>
  <c r="AR21" i="1"/>
  <c r="AQ21" i="1"/>
  <c r="AO21" i="1"/>
  <c r="AP21" i="1" s="1"/>
  <c r="AN21" i="1"/>
  <c r="AL21" i="1" s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D20" i="1"/>
  <c r="AC20" i="1"/>
  <c r="AB20" i="1"/>
  <c r="U20" i="1"/>
  <c r="S20" i="1"/>
  <c r="P20" i="1"/>
  <c r="O20" i="1"/>
  <c r="AR19" i="1"/>
  <c r="AQ19" i="1"/>
  <c r="AO19" i="1"/>
  <c r="AP19" i="1" s="1"/>
  <c r="AN19" i="1"/>
  <c r="AL19" i="1" s="1"/>
  <c r="AD19" i="1"/>
  <c r="AC19" i="1"/>
  <c r="AB19" i="1" s="1"/>
  <c r="U19" i="1"/>
  <c r="N23" i="1" l="1"/>
  <c r="M23" i="1" s="1"/>
  <c r="S23" i="1"/>
  <c r="AM23" i="1"/>
  <c r="P23" i="1"/>
  <c r="O23" i="1"/>
  <c r="AF32" i="1"/>
  <c r="S19" i="1"/>
  <c r="AM19" i="1"/>
  <c r="P19" i="1"/>
  <c r="O19" i="1"/>
  <c r="N19" i="1"/>
  <c r="M19" i="1" s="1"/>
  <c r="N27" i="1"/>
  <c r="M27" i="1" s="1"/>
  <c r="AM27" i="1"/>
  <c r="S27" i="1"/>
  <c r="P27" i="1"/>
  <c r="O27" i="1"/>
  <c r="AF36" i="1"/>
  <c r="AF24" i="1"/>
  <c r="P25" i="1"/>
  <c r="O25" i="1"/>
  <c r="N25" i="1"/>
  <c r="M25" i="1" s="1"/>
  <c r="AM25" i="1"/>
  <c r="S25" i="1"/>
  <c r="P33" i="1"/>
  <c r="O33" i="1"/>
  <c r="N33" i="1"/>
  <c r="M33" i="1" s="1"/>
  <c r="AM33" i="1"/>
  <c r="S33" i="1"/>
  <c r="N35" i="1"/>
  <c r="M35" i="1" s="1"/>
  <c r="AM35" i="1"/>
  <c r="S35" i="1"/>
  <c r="P35" i="1"/>
  <c r="O35" i="1"/>
  <c r="S31" i="1"/>
  <c r="N31" i="1"/>
  <c r="M31" i="1" s="1"/>
  <c r="P31" i="1"/>
  <c r="O31" i="1"/>
  <c r="AM31" i="1"/>
  <c r="AF20" i="1"/>
  <c r="P21" i="1"/>
  <c r="O21" i="1"/>
  <c r="N21" i="1"/>
  <c r="M21" i="1" s="1"/>
  <c r="AM21" i="1"/>
  <c r="S21" i="1"/>
  <c r="AF28" i="1"/>
  <c r="P29" i="1"/>
  <c r="O29" i="1"/>
  <c r="N29" i="1"/>
  <c r="M29" i="1" s="1"/>
  <c r="AM29" i="1"/>
  <c r="S29" i="1"/>
  <c r="X20" i="1"/>
  <c r="X24" i="1"/>
  <c r="X28" i="1"/>
  <c r="X32" i="1"/>
  <c r="AM22" i="1"/>
  <c r="AM26" i="1"/>
  <c r="AM30" i="1"/>
  <c r="AM34" i="1"/>
  <c r="S37" i="1"/>
  <c r="AM38" i="1"/>
  <c r="X19" i="1"/>
  <c r="N22" i="1"/>
  <c r="M22" i="1" s="1"/>
  <c r="X23" i="1"/>
  <c r="N26" i="1"/>
  <c r="M26" i="1" s="1"/>
  <c r="X27" i="1"/>
  <c r="N30" i="1"/>
  <c r="M30" i="1" s="1"/>
  <c r="X31" i="1"/>
  <c r="N34" i="1"/>
  <c r="M34" i="1" s="1"/>
  <c r="N38" i="1"/>
  <c r="M38" i="1" s="1"/>
  <c r="O22" i="1"/>
  <c r="O26" i="1"/>
  <c r="O30" i="1"/>
  <c r="O34" i="1"/>
  <c r="AM37" i="1"/>
  <c r="O38" i="1"/>
  <c r="X36" i="1"/>
  <c r="X22" i="1"/>
  <c r="X26" i="1"/>
  <c r="X30" i="1"/>
  <c r="X34" i="1"/>
  <c r="N37" i="1"/>
  <c r="M37" i="1" s="1"/>
  <c r="X38" i="1"/>
  <c r="AM20" i="1"/>
  <c r="AM24" i="1"/>
  <c r="AM28" i="1"/>
  <c r="AM32" i="1"/>
  <c r="AM36" i="1"/>
  <c r="O37" i="1"/>
  <c r="X21" i="1"/>
  <c r="X25" i="1"/>
  <c r="X29" i="1"/>
  <c r="X33" i="1"/>
  <c r="X37" i="1"/>
  <c r="AF21" i="1" l="1"/>
  <c r="AF31" i="1"/>
  <c r="Y37" i="1"/>
  <c r="Z37" i="1" s="1"/>
  <c r="AF38" i="1"/>
  <c r="V38" i="1"/>
  <c r="T38" i="1" s="1"/>
  <c r="W38" i="1" s="1"/>
  <c r="Q38" i="1" s="1"/>
  <c r="R38" i="1" s="1"/>
  <c r="Y28" i="1"/>
  <c r="Z28" i="1" s="1"/>
  <c r="Y36" i="1"/>
  <c r="Z36" i="1" s="1"/>
  <c r="Y24" i="1"/>
  <c r="Z24" i="1" s="1"/>
  <c r="AF25" i="1"/>
  <c r="V25" i="1"/>
  <c r="T25" i="1" s="1"/>
  <c r="W25" i="1" s="1"/>
  <c r="Q25" i="1" s="1"/>
  <c r="R25" i="1" s="1"/>
  <c r="AF30" i="1"/>
  <c r="Y34" i="1"/>
  <c r="Z34" i="1" s="1"/>
  <c r="AF26" i="1"/>
  <c r="V26" i="1"/>
  <c r="T26" i="1" s="1"/>
  <c r="W26" i="1" s="1"/>
  <c r="Q26" i="1" s="1"/>
  <c r="R26" i="1" s="1"/>
  <c r="Y30" i="1"/>
  <c r="Z30" i="1" s="1"/>
  <c r="Y23" i="1"/>
  <c r="Z23" i="1" s="1"/>
  <c r="AF29" i="1"/>
  <c r="V29" i="1"/>
  <c r="T29" i="1" s="1"/>
  <c r="W29" i="1" s="1"/>
  <c r="Q29" i="1" s="1"/>
  <c r="R29" i="1" s="1"/>
  <c r="Y26" i="1"/>
  <c r="Z26" i="1" s="1"/>
  <c r="AF22" i="1"/>
  <c r="Y32" i="1"/>
  <c r="Z32" i="1" s="1"/>
  <c r="Y35" i="1"/>
  <c r="Z35" i="1" s="1"/>
  <c r="AF35" i="1"/>
  <c r="V35" i="1"/>
  <c r="T35" i="1" s="1"/>
  <c r="W35" i="1" s="1"/>
  <c r="Q35" i="1" s="1"/>
  <c r="R35" i="1" s="1"/>
  <c r="V27" i="1"/>
  <c r="T27" i="1" s="1"/>
  <c r="W27" i="1" s="1"/>
  <c r="Q27" i="1" s="1"/>
  <c r="R27" i="1" s="1"/>
  <c r="AF27" i="1"/>
  <c r="Y22" i="1"/>
  <c r="Z22" i="1" s="1"/>
  <c r="Y19" i="1"/>
  <c r="Z19" i="1" s="1"/>
  <c r="Y33" i="1"/>
  <c r="Z33" i="1" s="1"/>
  <c r="AF34" i="1"/>
  <c r="V34" i="1"/>
  <c r="T34" i="1" s="1"/>
  <c r="W34" i="1" s="1"/>
  <c r="Q34" i="1" s="1"/>
  <c r="R34" i="1" s="1"/>
  <c r="V19" i="1"/>
  <c r="T19" i="1" s="1"/>
  <c r="W19" i="1" s="1"/>
  <c r="Q19" i="1" s="1"/>
  <c r="R19" i="1" s="1"/>
  <c r="AF19" i="1"/>
  <c r="Y29" i="1"/>
  <c r="Z29" i="1" s="1"/>
  <c r="Y31" i="1"/>
  <c r="Z31" i="1" s="1"/>
  <c r="Y20" i="1"/>
  <c r="Z20" i="1" s="1"/>
  <c r="Y25" i="1"/>
  <c r="Z25" i="1" s="1"/>
  <c r="Y38" i="1"/>
  <c r="Z38" i="1" s="1"/>
  <c r="Y21" i="1"/>
  <c r="Z21" i="1" s="1"/>
  <c r="AF37" i="1"/>
  <c r="V37" i="1"/>
  <c r="T37" i="1" s="1"/>
  <c r="W37" i="1" s="1"/>
  <c r="Q37" i="1" s="1"/>
  <c r="R37" i="1" s="1"/>
  <c r="Y27" i="1"/>
  <c r="Z27" i="1" s="1"/>
  <c r="AF33" i="1"/>
  <c r="AF23" i="1"/>
  <c r="V23" i="1"/>
  <c r="T23" i="1" s="1"/>
  <c r="W23" i="1" s="1"/>
  <c r="Q23" i="1" s="1"/>
  <c r="R23" i="1" s="1"/>
  <c r="AH30" i="1" l="1"/>
  <c r="AI30" i="1" s="1"/>
  <c r="AA30" i="1"/>
  <c r="AE30" i="1" s="1"/>
  <c r="AG30" i="1"/>
  <c r="AH37" i="1"/>
  <c r="AA37" i="1"/>
  <c r="AE37" i="1" s="1"/>
  <c r="AG37" i="1"/>
  <c r="AH21" i="1"/>
  <c r="AG21" i="1"/>
  <c r="AA21" i="1"/>
  <c r="AE21" i="1" s="1"/>
  <c r="AG33" i="1"/>
  <c r="AA33" i="1"/>
  <c r="AE33" i="1" s="1"/>
  <c r="AH33" i="1"/>
  <c r="AI33" i="1" s="1"/>
  <c r="AA36" i="1"/>
  <c r="AE36" i="1" s="1"/>
  <c r="AH36" i="1"/>
  <c r="AG36" i="1"/>
  <c r="V36" i="1"/>
  <c r="T36" i="1" s="1"/>
  <c r="W36" i="1" s="1"/>
  <c r="Q36" i="1" s="1"/>
  <c r="R36" i="1" s="1"/>
  <c r="AH29" i="1"/>
  <c r="AG29" i="1"/>
  <c r="AA29" i="1"/>
  <c r="AE29" i="1" s="1"/>
  <c r="AA35" i="1"/>
  <c r="AE35" i="1" s="1"/>
  <c r="AH35" i="1"/>
  <c r="AG35" i="1"/>
  <c r="AA32" i="1"/>
  <c r="AE32" i="1" s="1"/>
  <c r="AH32" i="1"/>
  <c r="AI32" i="1" s="1"/>
  <c r="AG32" i="1"/>
  <c r="V32" i="1"/>
  <c r="T32" i="1" s="1"/>
  <c r="W32" i="1" s="1"/>
  <c r="Q32" i="1" s="1"/>
  <c r="R32" i="1" s="1"/>
  <c r="AA28" i="1"/>
  <c r="AE28" i="1" s="1"/>
  <c r="AH28" i="1"/>
  <c r="AG28" i="1"/>
  <c r="V28" i="1"/>
  <c r="T28" i="1" s="1"/>
  <c r="W28" i="1" s="1"/>
  <c r="Q28" i="1" s="1"/>
  <c r="R28" i="1" s="1"/>
  <c r="V21" i="1"/>
  <c r="T21" i="1" s="1"/>
  <c r="W21" i="1" s="1"/>
  <c r="Q21" i="1" s="1"/>
  <c r="R21" i="1" s="1"/>
  <c r="AH22" i="1"/>
  <c r="AI22" i="1" s="1"/>
  <c r="AA22" i="1"/>
  <c r="AE22" i="1" s="1"/>
  <c r="AG22" i="1"/>
  <c r="V22" i="1"/>
  <c r="T22" i="1" s="1"/>
  <c r="W22" i="1" s="1"/>
  <c r="Q22" i="1" s="1"/>
  <c r="R22" i="1" s="1"/>
  <c r="AA20" i="1"/>
  <c r="AE20" i="1" s="1"/>
  <c r="AH20" i="1"/>
  <c r="AG20" i="1"/>
  <c r="V20" i="1"/>
  <c r="T20" i="1" s="1"/>
  <c r="W20" i="1" s="1"/>
  <c r="Q20" i="1" s="1"/>
  <c r="R20" i="1" s="1"/>
  <c r="AA24" i="1"/>
  <c r="AE24" i="1" s="1"/>
  <c r="AH24" i="1"/>
  <c r="AG24" i="1"/>
  <c r="V24" i="1"/>
  <c r="T24" i="1" s="1"/>
  <c r="W24" i="1" s="1"/>
  <c r="Q24" i="1" s="1"/>
  <c r="R24" i="1" s="1"/>
  <c r="AA31" i="1"/>
  <c r="AE31" i="1" s="1"/>
  <c r="AH31" i="1"/>
  <c r="AG31" i="1"/>
  <c r="AH26" i="1"/>
  <c r="AI26" i="1" s="1"/>
  <c r="AA26" i="1"/>
  <c r="AE26" i="1" s="1"/>
  <c r="AG26" i="1"/>
  <c r="V33" i="1"/>
  <c r="T33" i="1" s="1"/>
  <c r="W33" i="1" s="1"/>
  <c r="Q33" i="1" s="1"/>
  <c r="R33" i="1" s="1"/>
  <c r="AA19" i="1"/>
  <c r="AE19" i="1" s="1"/>
  <c r="AH19" i="1"/>
  <c r="AG19" i="1"/>
  <c r="AH34" i="1"/>
  <c r="AA34" i="1"/>
  <c r="AE34" i="1" s="1"/>
  <c r="AG34" i="1"/>
  <c r="V31" i="1"/>
  <c r="T31" i="1" s="1"/>
  <c r="W31" i="1" s="1"/>
  <c r="Q31" i="1" s="1"/>
  <c r="R31" i="1" s="1"/>
  <c r="AH38" i="1"/>
  <c r="AA38" i="1"/>
  <c r="AE38" i="1" s="1"/>
  <c r="AG38" i="1"/>
  <c r="AA23" i="1"/>
  <c r="AE23" i="1" s="1"/>
  <c r="AH23" i="1"/>
  <c r="AG23" i="1"/>
  <c r="V30" i="1"/>
  <c r="T30" i="1" s="1"/>
  <c r="W30" i="1" s="1"/>
  <c r="Q30" i="1" s="1"/>
  <c r="R30" i="1" s="1"/>
  <c r="AA27" i="1"/>
  <c r="AE27" i="1" s="1"/>
  <c r="AH27" i="1"/>
  <c r="AI27" i="1" s="1"/>
  <c r="AG27" i="1"/>
  <c r="AG25" i="1"/>
  <c r="AH25" i="1"/>
  <c r="AI25" i="1" s="1"/>
  <c r="AA25" i="1"/>
  <c r="AE25" i="1" s="1"/>
  <c r="AI34" i="1" l="1"/>
  <c r="AI36" i="1"/>
  <c r="AI20" i="1"/>
  <c r="AI35" i="1"/>
  <c r="AI28" i="1"/>
  <c r="AI37" i="1"/>
  <c r="AI21" i="1"/>
  <c r="AI23" i="1"/>
  <c r="AI31" i="1"/>
  <c r="AI19" i="1"/>
  <c r="AI38" i="1"/>
  <c r="AI24" i="1"/>
  <c r="AI29" i="1"/>
</calcChain>
</file>

<file path=xl/sharedStrings.xml><?xml version="1.0" encoding="utf-8"?>
<sst xmlns="http://schemas.openxmlformats.org/spreadsheetml/2006/main" count="1016" uniqueCount="397">
  <si>
    <t>File opened</t>
  </si>
  <si>
    <t>2023-07-17 12:48:15</t>
  </si>
  <si>
    <t>Console s/n</t>
  </si>
  <si>
    <t>68C-702710</t>
  </si>
  <si>
    <t>Console ver</t>
  </si>
  <si>
    <t>Bluestem v.2.1.08</t>
  </si>
  <si>
    <t>Scripts ver</t>
  </si>
  <si>
    <t>2022.05  2.1.08, Aug 2022</t>
  </si>
  <si>
    <t>Head s/n</t>
  </si>
  <si>
    <t>68H-132700</t>
  </si>
  <si>
    <t>Head ver</t>
  </si>
  <si>
    <t>1.4.22</t>
  </si>
  <si>
    <t>Head cal</t>
  </si>
  <si>
    <t>{"oxygen": "21", "co2azero": "0.937793", "co2aspan1": "1.00152", "co2aspan2": "-0.0321776", "co2aspan2a": "0.29089", "co2aspan2b": "0.28861", "co2aspanconc1": "2491", "co2aspanconc2": "299.3", "co2bzero": "0.955587", "co2bspan1": "1.00103", "co2bspan2": "-0.0308328", "co2bspan2a": "0.289493", "co2bspan2b": "0.287208", "co2bspanconc1": "2491", "co2bspanconc2": "299.3", "h2oazero": "1.05327", "h2oaspan1": "1.00926", "h2oaspan2": "0", "h2oaspan2a": "0.0672159", "h2oaspan2b": "0.0678386", "h2oaspanconc1": "12.12", "h2oaspanconc2": "0", "h2obzero": "1.06268", "h2obspan1": "1.00042", "h2obspan2": "0", "h2obspan2a": "0.0667034", "h2obspan2b": "0.0667317", "h2obspanconc1": "12.12", "h2obspanconc2": "0", "tazero": "0.00764084", "tbzero": "0.0667534", "flowmeterzero": "0.999464", "flowazero": "0.31009", "flowbzero": "0.29875", "chamberpressurezero": "2.55947", "ssa_ref": "33606.5", "ssb_ref": "38438.2"}</t>
  </si>
  <si>
    <t>CO2 rangematch</t>
  </si>
  <si>
    <t>Mon Jul 10 11:01</t>
  </si>
  <si>
    <t>H2O rangematch</t>
  </si>
  <si>
    <t>Tue Jun  6 10:03</t>
  </si>
  <si>
    <t>Chamber type</t>
  </si>
  <si>
    <t>6800-01A</t>
  </si>
  <si>
    <t>Chamber s/n</t>
  </si>
  <si>
    <t>MPF-842310</t>
  </si>
  <si>
    <t>Chamber rev</t>
  </si>
  <si>
    <t>0</t>
  </si>
  <si>
    <t>Chamber cal</t>
  </si>
  <si>
    <t>Fluorometer</t>
  </si>
  <si>
    <t>Flr. Version</t>
  </si>
  <si>
    <t>12:48:15</t>
  </si>
  <si>
    <t>Stability Definition:	CO2_r (Meas): Std&lt;0.75 Per=20	A (GasEx): Std&lt;0.2 Per=20	Qin (LeafQ): Per=20</t>
  </si>
  <si>
    <t>12:48:27</t>
  </si>
  <si>
    <t>Stability Definition:	CO2_r (Meas): Std&lt;0.75 Per=20	A (GasEx): Std&lt;0.2 Per=20	Qin (LeafQ): Std&lt;1 Per=20</t>
  </si>
  <si>
    <t>12:48:28</t>
  </si>
  <si>
    <t>Stability Definition:	CO2_r (Meas): Per=20	A (GasEx): Std&lt;0.2 Per=20	Qin (LeafQ): Std&lt;1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</si>
  <si>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</si>
  <si>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</si>
  <si>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</si>
  <si>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</si>
  <si>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</si>
  <si>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</si>
  <si>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</si>
  <si>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</si>
  <si>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</si>
  <si>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</si>
  <si>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</si>
  <si>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</si>
  <si>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</si>
  <si>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</si>
  <si>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</si>
  <si>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</si>
  <si>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</si>
  <si>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</si>
  <si>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</si>
  <si>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</si>
  <si>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</si>
  <si>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</si>
  <si>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</si>
  <si>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</si>
  <si>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</si>
  <si>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</si>
  <si>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</si>
  <si>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</si>
  <si>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</si>
  <si>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</si>
  <si>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</si>
  <si>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</si>
  <si>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</si>
  <si>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</si>
  <si>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</si>
  <si>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</si>
  <si>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</si>
  <si>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</si>
  <si>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</si>
  <si>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</si>
  <si>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</si>
  <si>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</si>
  <si>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</si>
  <si>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</si>
  <si>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</si>
  <si>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</si>
  <si>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</si>
  <si>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</si>
  <si>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</si>
  <si>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</si>
  <si>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</si>
  <si>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</si>
  <si>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</si>
  <si>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</si>
  <si>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</si>
  <si>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</si>
  <si>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</si>
  <si>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</si>
  <si>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2.76119 78.6648 382.433 627.292 883.69 1083.7 1274.17 1401.54</t>
  </si>
  <si>
    <t>Fs_true</t>
  </si>
  <si>
    <t>0.423121 100.346 404.866 601.294 802.989 1000.82 1201.55 1401.45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</si>
  <si>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</si>
  <si>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</si>
  <si>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</si>
  <si>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</si>
  <si>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</si>
  <si>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</si>
  <si>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</si>
  <si>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</si>
  <si>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</si>
  <si>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</si>
  <si>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</si>
  <si>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</si>
  <si>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</si>
  <si>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</si>
  <si>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</si>
  <si>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</si>
  <si>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</si>
  <si>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</si>
  <si>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</si>
  <si>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</si>
  <si>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</si>
  <si>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</si>
  <si>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</si>
  <si>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</si>
  <si>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</si>
  <si>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</si>
  <si>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</si>
  <si>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SampleID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</si>
  <si>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</si>
  <si>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</si>
  <si>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</si>
  <si>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</si>
  <si>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</si>
  <si>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</si>
  <si>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</si>
  <si>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</si>
  <si>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</si>
  <si>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</si>
  <si>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</si>
  <si>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</si>
  <si>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</si>
  <si>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</si>
  <si>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</si>
  <si>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</si>
  <si>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</si>
  <si>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</si>
  <si>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</si>
  <si>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</si>
  <si>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</si>
  <si>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</si>
  <si>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</si>
  <si>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</si>
  <si>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</si>
  <si>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</si>
  <si>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</si>
  <si>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</si>
  <si>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</si>
  <si>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</si>
  <si>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</si>
  <si>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</si>
  <si>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</si>
  <si>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</si>
  <si>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</si>
  <si>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</si>
  <si>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</si>
  <si>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</si>
  <si>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</si>
  <si>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</si>
  <si>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</si>
  <si>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</si>
  <si>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</si>
  <si>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</si>
  <si>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</si>
  <si>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</si>
  <si>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</si>
  <si>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</si>
  <si>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</si>
  <si>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</si>
  <si>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</si>
  <si>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</si>
  <si>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</si>
  <si>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</si>
  <si>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</si>
  <si>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</si>
  <si>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</si>
  <si>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</si>
  <si>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</si>
  <si>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</si>
  <si>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</si>
  <si>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</si>
  <si>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</si>
  <si>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</si>
  <si>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</si>
  <si>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</si>
  <si>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</si>
  <si>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</si>
  <si>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</si>
  <si>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</si>
  <si>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</si>
  <si>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</si>
  <si>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</si>
  <si>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</si>
  <si>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</si>
  <si>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</si>
  <si>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</si>
  <si>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</si>
  <si>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</si>
  <si>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</si>
  <si>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</si>
  <si>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</si>
  <si>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</si>
  <si>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</si>
  <si>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</si>
  <si>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</si>
  <si>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</si>
  <si>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</si>
  <si>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</si>
  <si>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</si>
  <si>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</si>
  <si>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</si>
  <si>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</si>
  <si>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</si>
  <si>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</si>
  <si>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</si>
  <si>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</si>
  <si>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</si>
  <si>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</si>
  <si>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</si>
  <si>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</si>
  <si>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</si>
  <si>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</si>
  <si>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</si>
  <si>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</si>
  <si>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</si>
  <si>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</si>
  <si>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</si>
  <si>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</si>
  <si>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</si>
  <si>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</si>
  <si>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</si>
  <si>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</si>
  <si>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</si>
  <si>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</si>
  <si>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</si>
  <si>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</si>
  <si>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</si>
  <si>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</si>
  <si>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</si>
  <si>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</si>
  <si>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</si>
  <si>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</si>
  <si>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</si>
  <si>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</si>
  <si>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</si>
  <si>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</si>
  <si>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</si>
  <si>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</si>
  <si>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</si>
  <si>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</si>
  <si>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</si>
  <si>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</si>
  <si>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</si>
  <si>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</si>
  <si>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</si>
  <si>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</si>
  <si>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</si>
  <si>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</si>
  <si>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</si>
  <si>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</si>
  <si>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</si>
  <si>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</si>
  <si>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</si>
  <si>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</si>
  <si>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</si>
  <si>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</si>
  <si>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</si>
  <si>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</si>
  <si>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</si>
  <si>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</si>
  <si>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</si>
  <si>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</si>
  <si>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</si>
  <si>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</si>
  <si>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</si>
  <si>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</si>
  <si>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</si>
  <si>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</si>
  <si>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</si>
  <si>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</si>
  <si>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</si>
  <si>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</si>
  <si>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</si>
  <si>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</si>
  <si>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</si>
  <si>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</si>
  <si>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</si>
  <si>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</si>
  <si>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</si>
  <si>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</si>
  <si>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</si>
  <si>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</si>
  <si>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</si>
  <si>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</si>
  <si>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</si>
  <si>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</si>
  <si>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</si>
  <si>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</si>
  <si>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</si>
  <si>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</si>
  <si>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</si>
  <si>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</si>
  <si>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</si>
  <si>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</si>
  <si>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</si>
  <si>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</si>
  <si>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</si>
  <si>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</si>
  <si>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</si>
  <si>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</si>
  <si>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</si>
  <si>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</si>
  <si>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</si>
  <si>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</si>
  <si>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</si>
  <si>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</si>
  <si>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</si>
  <si>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</si>
  <si>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</si>
  <si>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</si>
  <si>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</si>
  <si>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</si>
  <si>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</si>
  <si>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</si>
  <si>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</si>
  <si>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</si>
  <si>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</si>
  <si>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</si>
  <si>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</si>
  <si>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</si>
  <si>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</si>
  <si>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</si>
  <si>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</si>
  <si>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</si>
  <si>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</si>
  <si>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</si>
  <si>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</si>
  <si>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</si>
  <si>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</si>
  <si>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</si>
  <si>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</si>
  <si>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</si>
  <si>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</si>
  <si>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20230717 13:03:55</t>
  </si>
  <si>
    <t>13:03:55</t>
  </si>
  <si>
    <t>none</t>
  </si>
  <si>
    <t>Picabo</t>
  </si>
  <si>
    <t>20230717</t>
  </si>
  <si>
    <t>AR</t>
  </si>
  <si>
    <t>BNL21841</t>
  </si>
  <si>
    <t>13:02:40</t>
  </si>
  <si>
    <t>2/2</t>
  </si>
  <si>
    <t>00000000</t>
  </si>
  <si>
    <t>iiiiiiii</t>
  </si>
  <si>
    <t>off</t>
  </si>
  <si>
    <t>20230717 13:04:55</t>
  </si>
  <si>
    <t>13:04:55</t>
  </si>
  <si>
    <t>20230717 13:05:56</t>
  </si>
  <si>
    <t>13:05:56</t>
  </si>
  <si>
    <t>20230717 13:06:56</t>
  </si>
  <si>
    <t>13:06:56</t>
  </si>
  <si>
    <t>20230717 13:07:57</t>
  </si>
  <si>
    <t>13:07:57</t>
  </si>
  <si>
    <t>20230717 13:08:57</t>
  </si>
  <si>
    <t>13:08:57</t>
  </si>
  <si>
    <t>20230717 13:09:58</t>
  </si>
  <si>
    <t>13:09:58</t>
  </si>
  <si>
    <t>20230717 13:10:58</t>
  </si>
  <si>
    <t>13:10:58</t>
  </si>
  <si>
    <t>20230717 13:11:59</t>
  </si>
  <si>
    <t>13:11:59</t>
  </si>
  <si>
    <t>20230717 13:12:59</t>
  </si>
  <si>
    <t>13:12:59</t>
  </si>
  <si>
    <t>20230717 13:14:00</t>
  </si>
  <si>
    <t>13:14:00</t>
  </si>
  <si>
    <t>20230717 13:15:00</t>
  </si>
  <si>
    <t>13:15:00</t>
  </si>
  <si>
    <t>20230717 13:16:01</t>
  </si>
  <si>
    <t>13:16:01</t>
  </si>
  <si>
    <t>20230717 13:17:01</t>
  </si>
  <si>
    <t>13:17:01</t>
  </si>
  <si>
    <t>20230717 13:18:02</t>
  </si>
  <si>
    <t>13:18:02</t>
  </si>
  <si>
    <t>20230717 13:19:03</t>
  </si>
  <si>
    <t>13:19:03</t>
  </si>
  <si>
    <t>20230717 13:20:03</t>
  </si>
  <si>
    <t>13:20:03</t>
  </si>
  <si>
    <t>20230717 13:21:04</t>
  </si>
  <si>
    <t>13:21:04</t>
  </si>
  <si>
    <t>20230717 13:22:04</t>
  </si>
  <si>
    <t>13:22:04</t>
  </si>
  <si>
    <t>20230717 13:23:26</t>
  </si>
  <si>
    <t>13:23:26</t>
  </si>
  <si>
    <t>SARE2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</si>
</sst>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8"/>
  <sheetViews>
    <sheetView tabSelected="1" workbookViewId="0">
      <selection activeCell="F9" sqref="F9"/>
    </sheetView>
  </sheetViews>
  <sheetFormatPr baseColWidth="10" defaultColWidth="8.83203125" defaultRowHeight="15" x14ac:dyDescent="0.2"/>
  <sheetData>
    <row r="2" spans="1:216" x14ac:dyDescent="0.2">
      <c r="A2" t="s">
        <v>33</v>
      </c>
      <c r="B2" t="s">
        <v>34</v>
      </c>
      <c r="C2" t="s">
        <v>36</v>
      </c>
    </row>
    <row r="3" spans="1:216" x14ac:dyDescent="0.2">
      <c r="B3" t="s">
        <v>35</v>
      </c>
      <c r="C3">
        <v>21</v>
      </c>
    </row>
    <row r="4" spans="1:216" x14ac:dyDescent="0.2">
      <c r="A4" t="s">
        <v>37</v>
      </c>
      <c r="B4" t="s">
        <v>38</v>
      </c>
      <c r="C4" t="s">
        <v>39</v>
      </c>
      <c r="D4" t="s">
        <v>41</v>
      </c>
      <c r="E4" t="s">
        <v>42</v>
      </c>
      <c r="F4" t="s">
        <v>43</v>
      </c>
      <c r="G4" t="s">
        <v>44</v>
      </c>
      <c r="H4" t="s">
        <v>45</v>
      </c>
      <c r="I4" t="s">
        <v>46</v>
      </c>
      <c r="J4" t="s">
        <v>47</v>
      </c>
      <c r="K4" t="s">
        <v>48</v>
      </c>
    </row>
    <row r="5" spans="1:216" x14ac:dyDescent="0.2">
      <c r="B5" t="s">
        <v>19</v>
      </c>
      <c r="C5" t="s">
        <v>40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49</v>
      </c>
      <c r="B6" t="s">
        <v>50</v>
      </c>
      <c r="C6" t="s">
        <v>51</v>
      </c>
      <c r="D6" t="s">
        <v>52</v>
      </c>
      <c r="E6" t="s">
        <v>54</v>
      </c>
    </row>
    <row r="7" spans="1:216" x14ac:dyDescent="0.2">
      <c r="B7">
        <v>6</v>
      </c>
      <c r="C7">
        <v>0.5</v>
      </c>
      <c r="D7" t="s">
        <v>53</v>
      </c>
      <c r="E7">
        <v>2</v>
      </c>
    </row>
    <row r="8" spans="1:216" x14ac:dyDescent="0.2">
      <c r="A8" t="s">
        <v>55</v>
      </c>
      <c r="B8" t="s">
        <v>56</v>
      </c>
      <c r="C8" t="s">
        <v>57</v>
      </c>
      <c r="D8" t="s">
        <v>58</v>
      </c>
      <c r="E8" t="s">
        <v>59</v>
      </c>
    </row>
    <row r="9" spans="1:216" x14ac:dyDescent="0.2">
      <c r="B9">
        <v>0</v>
      </c>
      <c r="C9">
        <v>1</v>
      </c>
      <c r="D9">
        <v>0</v>
      </c>
      <c r="E9">
        <v>0</v>
      </c>
    </row>
    <row r="10" spans="1:216" x14ac:dyDescent="0.2">
      <c r="A10" t="s">
        <v>60</v>
      </c>
      <c r="B10" t="s">
        <v>61</v>
      </c>
      <c r="C10" t="s">
        <v>63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</row>
    <row r="11" spans="1:216" x14ac:dyDescent="0.2">
      <c r="B11" t="s">
        <v>62</v>
      </c>
      <c r="C11" t="s">
        <v>64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79</v>
      </c>
      <c r="B12" t="s">
        <v>80</v>
      </c>
      <c r="C12" t="s">
        <v>81</v>
      </c>
      <c r="D12" t="s">
        <v>82</v>
      </c>
      <c r="E12" t="s">
        <v>83</v>
      </c>
      <c r="F12" t="s">
        <v>84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85</v>
      </c>
      <c r="B14" t="s">
        <v>86</v>
      </c>
      <c r="C14" t="s">
        <v>87</v>
      </c>
      <c r="D14" t="s">
        <v>88</v>
      </c>
      <c r="E14" t="s">
        <v>89</v>
      </c>
      <c r="F14" t="s">
        <v>90</v>
      </c>
      <c r="G14" t="s">
        <v>92</v>
      </c>
      <c r="H14" t="s">
        <v>94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91</v>
      </c>
      <c r="G15" t="s">
        <v>93</v>
      </c>
      <c r="H15">
        <v>0</v>
      </c>
    </row>
    <row r="16" spans="1:216" x14ac:dyDescent="0.2">
      <c r="A16" t="s">
        <v>95</v>
      </c>
      <c r="B16" t="s">
        <v>95</v>
      </c>
      <c r="C16" t="s">
        <v>95</v>
      </c>
      <c r="D16" t="s">
        <v>95</v>
      </c>
      <c r="E16" t="s">
        <v>95</v>
      </c>
      <c r="F16" t="s">
        <v>95</v>
      </c>
      <c r="G16" t="s">
        <v>96</v>
      </c>
      <c r="H16" t="s">
        <v>96</v>
      </c>
      <c r="I16" t="s">
        <v>96</v>
      </c>
      <c r="J16" t="s">
        <v>96</v>
      </c>
      <c r="K16" t="s">
        <v>96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97</v>
      </c>
      <c r="S16" t="s">
        <v>97</v>
      </c>
      <c r="T16" t="s">
        <v>97</v>
      </c>
      <c r="U16" t="s">
        <v>97</v>
      </c>
      <c r="V16" t="s">
        <v>97</v>
      </c>
      <c r="W16" t="s">
        <v>97</v>
      </c>
      <c r="X16" t="s">
        <v>97</v>
      </c>
      <c r="Y16" t="s">
        <v>97</v>
      </c>
      <c r="Z16" t="s">
        <v>97</v>
      </c>
      <c r="AA16" t="s">
        <v>97</v>
      </c>
      <c r="AB16" t="s">
        <v>97</v>
      </c>
      <c r="AC16" t="s">
        <v>97</v>
      </c>
      <c r="AD16" t="s">
        <v>97</v>
      </c>
      <c r="AE16" t="s">
        <v>97</v>
      </c>
      <c r="AF16" t="s">
        <v>97</v>
      </c>
      <c r="AG16" t="s">
        <v>97</v>
      </c>
      <c r="AH16" t="s">
        <v>97</v>
      </c>
      <c r="AI16" t="s">
        <v>97</v>
      </c>
      <c r="AJ16" t="s">
        <v>98</v>
      </c>
      <c r="AK16" t="s">
        <v>98</v>
      </c>
      <c r="AL16" t="s">
        <v>98</v>
      </c>
      <c r="AM16" t="s">
        <v>98</v>
      </c>
      <c r="AN16" t="s">
        <v>98</v>
      </c>
      <c r="AO16" t="s">
        <v>99</v>
      </c>
      <c r="AP16" t="s">
        <v>99</v>
      </c>
      <c r="AQ16" t="s">
        <v>99</v>
      </c>
      <c r="AR16" t="s">
        <v>99</v>
      </c>
      <c r="AS16" t="s">
        <v>100</v>
      </c>
      <c r="AT16" t="s">
        <v>100</v>
      </c>
      <c r="AU16" t="s">
        <v>100</v>
      </c>
      <c r="AV16" t="s">
        <v>100</v>
      </c>
      <c r="AW16" t="s">
        <v>100</v>
      </c>
      <c r="AX16" t="s">
        <v>100</v>
      </c>
      <c r="AY16" t="s">
        <v>100</v>
      </c>
      <c r="AZ16" t="s">
        <v>100</v>
      </c>
      <c r="BA16" t="s">
        <v>100</v>
      </c>
      <c r="BB16" t="s">
        <v>100</v>
      </c>
      <c r="BC16" t="s">
        <v>100</v>
      </c>
      <c r="BD16" t="s">
        <v>100</v>
      </c>
      <c r="BE16" t="s">
        <v>100</v>
      </c>
      <c r="BF16" t="s">
        <v>100</v>
      </c>
      <c r="BG16" t="s">
        <v>100</v>
      </c>
      <c r="BH16" t="s">
        <v>100</v>
      </c>
      <c r="BI16" t="s">
        <v>100</v>
      </c>
      <c r="BJ16" t="s">
        <v>100</v>
      </c>
      <c r="BK16" t="s">
        <v>101</v>
      </c>
      <c r="BL16" t="s">
        <v>101</v>
      </c>
      <c r="BM16" t="s">
        <v>101</v>
      </c>
      <c r="BN16" t="s">
        <v>101</v>
      </c>
      <c r="BO16" t="s">
        <v>101</v>
      </c>
      <c r="BP16" t="s">
        <v>101</v>
      </c>
      <c r="BQ16" t="s">
        <v>101</v>
      </c>
      <c r="BR16" t="s">
        <v>101</v>
      </c>
      <c r="BS16" t="s">
        <v>101</v>
      </c>
      <c r="BT16" t="s">
        <v>101</v>
      </c>
      <c r="BU16" t="s">
        <v>102</v>
      </c>
      <c r="BV16" t="s">
        <v>102</v>
      </c>
      <c r="BW16" t="s">
        <v>102</v>
      </c>
      <c r="BX16" t="s">
        <v>102</v>
      </c>
      <c r="BY16" t="s">
        <v>102</v>
      </c>
      <c r="BZ16" t="s">
        <v>102</v>
      </c>
      <c r="CA16" t="s">
        <v>102</v>
      </c>
      <c r="CB16" t="s">
        <v>102</v>
      </c>
      <c r="CC16" t="s">
        <v>102</v>
      </c>
      <c r="CD16" t="s">
        <v>102</v>
      </c>
      <c r="CE16" t="s">
        <v>102</v>
      </c>
      <c r="CF16" t="s">
        <v>102</v>
      </c>
      <c r="CG16" t="s">
        <v>102</v>
      </c>
      <c r="CH16" t="s">
        <v>102</v>
      </c>
      <c r="CI16" t="s">
        <v>102</v>
      </c>
      <c r="CJ16" t="s">
        <v>102</v>
      </c>
      <c r="CK16" t="s">
        <v>102</v>
      </c>
      <c r="CL16" t="s">
        <v>102</v>
      </c>
      <c r="CM16" t="s">
        <v>103</v>
      </c>
      <c r="CN16" t="s">
        <v>103</v>
      </c>
      <c r="CO16" t="s">
        <v>103</v>
      </c>
      <c r="CP16" t="s">
        <v>103</v>
      </c>
      <c r="CQ16" t="s">
        <v>103</v>
      </c>
      <c r="CR16" t="s">
        <v>103</v>
      </c>
      <c r="CS16" t="s">
        <v>103</v>
      </c>
      <c r="CT16" t="s">
        <v>103</v>
      </c>
      <c r="CU16" t="s">
        <v>103</v>
      </c>
      <c r="CV16" t="s">
        <v>103</v>
      </c>
      <c r="CW16" t="s">
        <v>103</v>
      </c>
      <c r="CX16" t="s">
        <v>103</v>
      </c>
      <c r="CY16" t="s">
        <v>103</v>
      </c>
      <c r="CZ16" t="s">
        <v>104</v>
      </c>
      <c r="DA16" t="s">
        <v>104</v>
      </c>
      <c r="DB16" t="s">
        <v>104</v>
      </c>
      <c r="DC16" t="s">
        <v>104</v>
      </c>
      <c r="DD16" t="s">
        <v>104</v>
      </c>
      <c r="DE16" t="s">
        <v>104</v>
      </c>
      <c r="DF16" t="s">
        <v>104</v>
      </c>
      <c r="DG16" t="s">
        <v>104</v>
      </c>
      <c r="DH16" t="s">
        <v>104</v>
      </c>
      <c r="DI16" t="s">
        <v>104</v>
      </c>
      <c r="DJ16" t="s">
        <v>104</v>
      </c>
      <c r="DK16" t="s">
        <v>104</v>
      </c>
      <c r="DL16" t="s">
        <v>104</v>
      </c>
      <c r="DM16" t="s">
        <v>104</v>
      </c>
      <c r="DN16" t="s">
        <v>104</v>
      </c>
      <c r="DO16" t="s">
        <v>105</v>
      </c>
      <c r="DP16" t="s">
        <v>105</v>
      </c>
      <c r="DQ16" t="s">
        <v>105</v>
      </c>
      <c r="DR16" t="s">
        <v>105</v>
      </c>
      <c r="DS16" t="s">
        <v>105</v>
      </c>
      <c r="DT16" t="s">
        <v>105</v>
      </c>
      <c r="DU16" t="s">
        <v>105</v>
      </c>
      <c r="DV16" t="s">
        <v>105</v>
      </c>
      <c r="DW16" t="s">
        <v>105</v>
      </c>
      <c r="DX16" t="s">
        <v>105</v>
      </c>
      <c r="DY16" t="s">
        <v>105</v>
      </c>
      <c r="DZ16" t="s">
        <v>105</v>
      </c>
      <c r="EA16" t="s">
        <v>105</v>
      </c>
      <c r="EB16" t="s">
        <v>105</v>
      </c>
      <c r="EC16" t="s">
        <v>105</v>
      </c>
      <c r="ED16" t="s">
        <v>105</v>
      </c>
      <c r="EE16" t="s">
        <v>105</v>
      </c>
      <c r="EF16" t="s">
        <v>105</v>
      </c>
      <c r="EG16" t="s">
        <v>106</v>
      </c>
      <c r="EH16" t="s">
        <v>106</v>
      </c>
      <c r="EI16" t="s">
        <v>106</v>
      </c>
      <c r="EJ16" t="s">
        <v>106</v>
      </c>
      <c r="EK16" t="s">
        <v>106</v>
      </c>
      <c r="EL16" t="s">
        <v>106</v>
      </c>
      <c r="EM16" t="s">
        <v>106</v>
      </c>
      <c r="EN16" t="s">
        <v>106</v>
      </c>
      <c r="EO16" t="s">
        <v>106</v>
      </c>
      <c r="EP16" t="s">
        <v>106</v>
      </c>
      <c r="EQ16" t="s">
        <v>106</v>
      </c>
      <c r="ER16" t="s">
        <v>106</v>
      </c>
      <c r="ES16" t="s">
        <v>106</v>
      </c>
      <c r="ET16" t="s">
        <v>106</v>
      </c>
      <c r="EU16" t="s">
        <v>106</v>
      </c>
      <c r="EV16" t="s">
        <v>106</v>
      </c>
      <c r="EW16" t="s">
        <v>106</v>
      </c>
      <c r="EX16" t="s">
        <v>106</v>
      </c>
      <c r="EY16" t="s">
        <v>106</v>
      </c>
      <c r="EZ16" t="s">
        <v>107</v>
      </c>
      <c r="FA16" t="s">
        <v>107</v>
      </c>
      <c r="FB16" t="s">
        <v>107</v>
      </c>
      <c r="FC16" t="s">
        <v>107</v>
      </c>
      <c r="FD16" t="s">
        <v>107</v>
      </c>
      <c r="FE16" t="s">
        <v>107</v>
      </c>
      <c r="FF16" t="s">
        <v>107</v>
      </c>
      <c r="FG16" t="s">
        <v>107</v>
      </c>
      <c r="FH16" t="s">
        <v>107</v>
      </c>
      <c r="FI16" t="s">
        <v>107</v>
      </c>
      <c r="FJ16" t="s">
        <v>107</v>
      </c>
      <c r="FK16" t="s">
        <v>107</v>
      </c>
      <c r="FL16" t="s">
        <v>107</v>
      </c>
      <c r="FM16" t="s">
        <v>107</v>
      </c>
      <c r="FN16" t="s">
        <v>107</v>
      </c>
      <c r="FO16" t="s">
        <v>107</v>
      </c>
      <c r="FP16" t="s">
        <v>107</v>
      </c>
      <c r="FQ16" t="s">
        <v>107</v>
      </c>
      <c r="FR16" t="s">
        <v>107</v>
      </c>
      <c r="FS16" t="s">
        <v>108</v>
      </c>
      <c r="FT16" t="s">
        <v>108</v>
      </c>
      <c r="FU16" t="s">
        <v>108</v>
      </c>
      <c r="FV16" t="s">
        <v>108</v>
      </c>
      <c r="FW16" t="s">
        <v>108</v>
      </c>
      <c r="FX16" t="s">
        <v>108</v>
      </c>
      <c r="FY16" t="s">
        <v>108</v>
      </c>
      <c r="FZ16" t="s">
        <v>108</v>
      </c>
      <c r="GA16" t="s">
        <v>108</v>
      </c>
      <c r="GB16" t="s">
        <v>108</v>
      </c>
      <c r="GC16" t="s">
        <v>108</v>
      </c>
      <c r="GD16" t="s">
        <v>108</v>
      </c>
      <c r="GE16" t="s">
        <v>108</v>
      </c>
      <c r="GF16" t="s">
        <v>108</v>
      </c>
      <c r="GG16" t="s">
        <v>108</v>
      </c>
      <c r="GH16" t="s">
        <v>108</v>
      </c>
      <c r="GI16" t="s">
        <v>108</v>
      </c>
      <c r="GJ16" t="s">
        <v>108</v>
      </c>
      <c r="GK16" t="s">
        <v>109</v>
      </c>
      <c r="GL16" t="s">
        <v>109</v>
      </c>
      <c r="GM16" t="s">
        <v>109</v>
      </c>
      <c r="GN16" t="s">
        <v>109</v>
      </c>
      <c r="GO16" t="s">
        <v>109</v>
      </c>
      <c r="GP16" t="s">
        <v>109</v>
      </c>
      <c r="GQ16" t="s">
        <v>109</v>
      </c>
      <c r="GR16" t="s">
        <v>109</v>
      </c>
      <c r="GS16" t="s">
        <v>110</v>
      </c>
      <c r="GT16" t="s">
        <v>110</v>
      </c>
      <c r="GU16" t="s">
        <v>110</v>
      </c>
      <c r="GV16" t="s">
        <v>110</v>
      </c>
      <c r="GW16" t="s">
        <v>110</v>
      </c>
      <c r="GX16" t="s">
        <v>110</v>
      </c>
      <c r="GY16" t="s">
        <v>110</v>
      </c>
      <c r="GZ16" t="s">
        <v>110</v>
      </c>
      <c r="HA16" t="s">
        <v>110</v>
      </c>
      <c r="HB16" t="s">
        <v>110</v>
      </c>
      <c r="HC16" t="s">
        <v>110</v>
      </c>
      <c r="HD16" t="s">
        <v>110</v>
      </c>
      <c r="HE16" t="s">
        <v>110</v>
      </c>
      <c r="HF16" t="s">
        <v>110</v>
      </c>
      <c r="HG16" t="s">
        <v>110</v>
      </c>
      <c r="HH16" t="s">
        <v>110</v>
      </c>
    </row>
    <row r="17" spans="1:216" x14ac:dyDescent="0.2">
      <c r="A17" t="s">
        <v>111</v>
      </c>
      <c r="B17" t="s">
        <v>112</v>
      </c>
      <c r="C17" t="s">
        <v>113</v>
      </c>
      <c r="D17" t="s">
        <v>114</v>
      </c>
      <c r="E17" t="s">
        <v>115</v>
      </c>
      <c r="F17" t="s">
        <v>116</v>
      </c>
      <c r="G17" t="s">
        <v>117</v>
      </c>
      <c r="H17" t="s">
        <v>118</v>
      </c>
      <c r="I17" t="s">
        <v>119</v>
      </c>
      <c r="J17" t="s">
        <v>120</v>
      </c>
      <c r="K17" t="s">
        <v>121</v>
      </c>
      <c r="L17" t="s">
        <v>122</v>
      </c>
      <c r="M17" t="s">
        <v>123</v>
      </c>
      <c r="N17" t="s">
        <v>124</v>
      </c>
      <c r="O17" t="s">
        <v>125</v>
      </c>
      <c r="P17" t="s">
        <v>126</v>
      </c>
      <c r="Q17" t="s">
        <v>127</v>
      </c>
      <c r="R17" t="s">
        <v>128</v>
      </c>
      <c r="S17" t="s">
        <v>129</v>
      </c>
      <c r="T17" t="s">
        <v>130</v>
      </c>
      <c r="U17" t="s">
        <v>131</v>
      </c>
      <c r="V17" t="s">
        <v>132</v>
      </c>
      <c r="W17" t="s">
        <v>133</v>
      </c>
      <c r="X17" t="s">
        <v>134</v>
      </c>
      <c r="Y17" t="s">
        <v>135</v>
      </c>
      <c r="Z17" t="s">
        <v>136</v>
      </c>
      <c r="AA17" t="s">
        <v>137</v>
      </c>
      <c r="AB17" t="s">
        <v>138</v>
      </c>
      <c r="AC17" t="s">
        <v>139</v>
      </c>
      <c r="AD17" t="s">
        <v>140</v>
      </c>
      <c r="AE17" t="s">
        <v>141</v>
      </c>
      <c r="AF17" t="s">
        <v>142</v>
      </c>
      <c r="AG17" t="s">
        <v>143</v>
      </c>
      <c r="AH17" t="s">
        <v>144</v>
      </c>
      <c r="AI17" t="s">
        <v>145</v>
      </c>
      <c r="AJ17" t="s">
        <v>98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122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112</v>
      </c>
      <c r="CN17" t="s">
        <v>115</v>
      </c>
      <c r="CO17" t="s">
        <v>199</v>
      </c>
      <c r="CP17" t="s">
        <v>200</v>
      </c>
      <c r="CQ17" t="s">
        <v>201</v>
      </c>
      <c r="CR17" t="s">
        <v>202</v>
      </c>
      <c r="CS17" t="s">
        <v>203</v>
      </c>
      <c r="CT17" t="s">
        <v>204</v>
      </c>
      <c r="CU17" t="s">
        <v>205</v>
      </c>
      <c r="CV17" t="s">
        <v>206</v>
      </c>
      <c r="CW17" t="s">
        <v>207</v>
      </c>
      <c r="CX17" t="s">
        <v>208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228</v>
      </c>
      <c r="DS17" t="s">
        <v>229</v>
      </c>
      <c r="DT17" t="s">
        <v>230</v>
      </c>
      <c r="DU17" t="s">
        <v>231</v>
      </c>
      <c r="DV17" t="s">
        <v>232</v>
      </c>
      <c r="DW17" t="s">
        <v>233</v>
      </c>
      <c r="DX17" t="s">
        <v>234</v>
      </c>
      <c r="DY17" t="s">
        <v>235</v>
      </c>
      <c r="DZ17" t="s">
        <v>236</v>
      </c>
      <c r="EA17" t="s">
        <v>237</v>
      </c>
      <c r="EB17" t="s">
        <v>238</v>
      </c>
      <c r="EC17" t="s">
        <v>239</v>
      </c>
      <c r="ED17" t="s">
        <v>240</v>
      </c>
      <c r="EE17" t="s">
        <v>241</v>
      </c>
      <c r="EF17" t="s">
        <v>242</v>
      </c>
      <c r="EG17" t="s">
        <v>243</v>
      </c>
      <c r="EH17" t="s">
        <v>244</v>
      </c>
      <c r="EI17" t="s">
        <v>245</v>
      </c>
      <c r="EJ17" t="s">
        <v>246</v>
      </c>
      <c r="EK17" t="s">
        <v>247</v>
      </c>
      <c r="EL17" t="s">
        <v>248</v>
      </c>
      <c r="EM17" t="s">
        <v>249</v>
      </c>
      <c r="EN17" t="s">
        <v>250</v>
      </c>
      <c r="EO17" t="s">
        <v>251</v>
      </c>
      <c r="EP17" t="s">
        <v>252</v>
      </c>
      <c r="EQ17" t="s">
        <v>253</v>
      </c>
      <c r="ER17" t="s">
        <v>254</v>
      </c>
      <c r="ES17" t="s">
        <v>255</v>
      </c>
      <c r="ET17" t="s">
        <v>256</v>
      </c>
      <c r="EU17" t="s">
        <v>257</v>
      </c>
      <c r="EV17" t="s">
        <v>258</v>
      </c>
      <c r="EW17" t="s">
        <v>259</v>
      </c>
      <c r="EX17" t="s">
        <v>260</v>
      </c>
      <c r="EY17" t="s">
        <v>261</v>
      </c>
      <c r="EZ17" t="s">
        <v>262</v>
      </c>
      <c r="FA17" t="s">
        <v>263</v>
      </c>
      <c r="FB17" t="s">
        <v>264</v>
      </c>
      <c r="FC17" t="s">
        <v>265</v>
      </c>
      <c r="FD17" t="s">
        <v>266</v>
      </c>
      <c r="FE17" t="s">
        <v>267</v>
      </c>
      <c r="FF17" t="s">
        <v>268</v>
      </c>
      <c r="FG17" t="s">
        <v>269</v>
      </c>
      <c r="FH17" t="s">
        <v>270</v>
      </c>
      <c r="FI17" t="s">
        <v>271</v>
      </c>
      <c r="FJ17" t="s">
        <v>272</v>
      </c>
      <c r="FK17" t="s">
        <v>273</v>
      </c>
      <c r="FL17" t="s">
        <v>274</v>
      </c>
      <c r="FM17" t="s">
        <v>275</v>
      </c>
      <c r="FN17" t="s">
        <v>276</v>
      </c>
      <c r="FO17" t="s">
        <v>277</v>
      </c>
      <c r="FP17" t="s">
        <v>278</v>
      </c>
      <c r="FQ17" t="s">
        <v>279</v>
      </c>
      <c r="FR17" t="s">
        <v>280</v>
      </c>
      <c r="FS17" t="s">
        <v>281</v>
      </c>
      <c r="FT17" t="s">
        <v>282</v>
      </c>
      <c r="FU17" t="s">
        <v>283</v>
      </c>
      <c r="FV17" t="s">
        <v>284</v>
      </c>
      <c r="FW17" t="s">
        <v>285</v>
      </c>
      <c r="FX17" t="s">
        <v>286</v>
      </c>
      <c r="FY17" t="s">
        <v>287</v>
      </c>
      <c r="FZ17" t="s">
        <v>288</v>
      </c>
      <c r="GA17" t="s">
        <v>289</v>
      </c>
      <c r="GB17" t="s">
        <v>290</v>
      </c>
      <c r="GC17" t="s">
        <v>291</v>
      </c>
      <c r="GD17" t="s">
        <v>292</v>
      </c>
      <c r="GE17" t="s">
        <v>293</v>
      </c>
      <c r="GF17" t="s">
        <v>294</v>
      </c>
      <c r="GG17" t="s">
        <v>295</v>
      </c>
      <c r="GH17" t="s">
        <v>296</v>
      </c>
      <c r="GI17" t="s">
        <v>297</v>
      </c>
      <c r="GJ17" t="s">
        <v>298</v>
      </c>
      <c r="GK17" t="s">
        <v>299</v>
      </c>
      <c r="GL17" t="s">
        <v>300</v>
      </c>
      <c r="GM17" t="s">
        <v>301</v>
      </c>
      <c r="GN17" t="s">
        <v>302</v>
      </c>
      <c r="GO17" t="s">
        <v>303</v>
      </c>
      <c r="GP17" t="s">
        <v>304</v>
      </c>
      <c r="GQ17" t="s">
        <v>305</v>
      </c>
      <c r="GR17" t="s">
        <v>306</v>
      </c>
      <c r="GS17" t="s">
        <v>307</v>
      </c>
      <c r="GT17" t="s">
        <v>308</v>
      </c>
      <c r="GU17" t="s">
        <v>309</v>
      </c>
      <c r="GV17" t="s">
        <v>310</v>
      </c>
      <c r="GW17" t="s">
        <v>311</v>
      </c>
      <c r="GX17" t="s">
        <v>312</v>
      </c>
      <c r="GY17" t="s">
        <v>313</v>
      </c>
      <c r="GZ17" t="s">
        <v>314</v>
      </c>
      <c r="HA17" t="s">
        <v>315</v>
      </c>
      <c r="HB17" t="s">
        <v>316</v>
      </c>
      <c r="HC17" t="s">
        <v>317</v>
      </c>
      <c r="HD17" t="s">
        <v>318</v>
      </c>
      <c r="HE17" t="s">
        <v>319</v>
      </c>
      <c r="HF17" t="s">
        <v>320</v>
      </c>
      <c r="HG17" t="s">
        <v>321</v>
      </c>
      <c r="HH17" t="s">
        <v>322</v>
      </c>
    </row>
    <row r="18" spans="1:216" x14ac:dyDescent="0.2">
      <c r="B18" t="s">
        <v>323</v>
      </c>
      <c r="C18" t="s">
        <v>323</v>
      </c>
      <c r="F18" t="s">
        <v>323</v>
      </c>
      <c r="L18" t="s">
        <v>323</v>
      </c>
      <c r="M18" t="s">
        <v>324</v>
      </c>
      <c r="N18" t="s">
        <v>325</v>
      </c>
      <c r="O18" t="s">
        <v>326</v>
      </c>
      <c r="P18" t="s">
        <v>327</v>
      </c>
      <c r="Q18" t="s">
        <v>327</v>
      </c>
      <c r="R18" t="s">
        <v>161</v>
      </c>
      <c r="S18" t="s">
        <v>161</v>
      </c>
      <c r="T18" t="s">
        <v>324</v>
      </c>
      <c r="U18" t="s">
        <v>324</v>
      </c>
      <c r="V18" t="s">
        <v>324</v>
      </c>
      <c r="W18" t="s">
        <v>324</v>
      </c>
      <c r="X18" t="s">
        <v>328</v>
      </c>
      <c r="Y18" t="s">
        <v>329</v>
      </c>
      <c r="Z18" t="s">
        <v>329</v>
      </c>
      <c r="AA18" t="s">
        <v>330</v>
      </c>
      <c r="AB18" t="s">
        <v>331</v>
      </c>
      <c r="AC18" t="s">
        <v>330</v>
      </c>
      <c r="AD18" t="s">
        <v>330</v>
      </c>
      <c r="AE18" t="s">
        <v>330</v>
      </c>
      <c r="AF18" t="s">
        <v>328</v>
      </c>
      <c r="AG18" t="s">
        <v>328</v>
      </c>
      <c r="AH18" t="s">
        <v>328</v>
      </c>
      <c r="AI18" t="s">
        <v>328</v>
      </c>
      <c r="AJ18" t="s">
        <v>332</v>
      </c>
      <c r="AK18" t="s">
        <v>331</v>
      </c>
      <c r="AM18" t="s">
        <v>331</v>
      </c>
      <c r="AN18" t="s">
        <v>332</v>
      </c>
      <c r="AO18" t="s">
        <v>326</v>
      </c>
      <c r="AP18" t="s">
        <v>326</v>
      </c>
      <c r="AR18" t="s">
        <v>333</v>
      </c>
      <c r="AS18" t="s">
        <v>323</v>
      </c>
      <c r="AT18" t="s">
        <v>327</v>
      </c>
      <c r="AU18" t="s">
        <v>327</v>
      </c>
      <c r="AV18" t="s">
        <v>334</v>
      </c>
      <c r="AW18" t="s">
        <v>334</v>
      </c>
      <c r="AX18" t="s">
        <v>327</v>
      </c>
      <c r="AY18" t="s">
        <v>334</v>
      </c>
      <c r="AZ18" t="s">
        <v>332</v>
      </c>
      <c r="BA18" t="s">
        <v>330</v>
      </c>
      <c r="BB18" t="s">
        <v>330</v>
      </c>
      <c r="BC18" t="s">
        <v>329</v>
      </c>
      <c r="BD18" t="s">
        <v>329</v>
      </c>
      <c r="BE18" t="s">
        <v>329</v>
      </c>
      <c r="BF18" t="s">
        <v>329</v>
      </c>
      <c r="BG18" t="s">
        <v>329</v>
      </c>
      <c r="BH18" t="s">
        <v>335</v>
      </c>
      <c r="BI18" t="s">
        <v>326</v>
      </c>
      <c r="BJ18" t="s">
        <v>326</v>
      </c>
      <c r="BK18" t="s">
        <v>327</v>
      </c>
      <c r="BL18" t="s">
        <v>327</v>
      </c>
      <c r="BM18" t="s">
        <v>327</v>
      </c>
      <c r="BN18" t="s">
        <v>334</v>
      </c>
      <c r="BO18" t="s">
        <v>327</v>
      </c>
      <c r="BP18" t="s">
        <v>334</v>
      </c>
      <c r="BQ18" t="s">
        <v>330</v>
      </c>
      <c r="BR18" t="s">
        <v>330</v>
      </c>
      <c r="BS18" t="s">
        <v>329</v>
      </c>
      <c r="BT18" t="s">
        <v>329</v>
      </c>
      <c r="BU18" t="s">
        <v>326</v>
      </c>
      <c r="BZ18" t="s">
        <v>326</v>
      </c>
      <c r="CC18" t="s">
        <v>329</v>
      </c>
      <c r="CD18" t="s">
        <v>329</v>
      </c>
      <c r="CE18" t="s">
        <v>329</v>
      </c>
      <c r="CF18" t="s">
        <v>329</v>
      </c>
      <c r="CG18" t="s">
        <v>329</v>
      </c>
      <c r="CH18" t="s">
        <v>326</v>
      </c>
      <c r="CI18" t="s">
        <v>326</v>
      </c>
      <c r="CJ18" t="s">
        <v>326</v>
      </c>
      <c r="CK18" t="s">
        <v>323</v>
      </c>
      <c r="CM18" t="s">
        <v>336</v>
      </c>
      <c r="CO18" t="s">
        <v>323</v>
      </c>
      <c r="CP18" t="s">
        <v>323</v>
      </c>
      <c r="CR18" t="s">
        <v>337</v>
      </c>
      <c r="CS18" t="s">
        <v>338</v>
      </c>
      <c r="CT18" t="s">
        <v>337</v>
      </c>
      <c r="CU18" t="s">
        <v>338</v>
      </c>
      <c r="CV18" t="s">
        <v>337</v>
      </c>
      <c r="CW18" t="s">
        <v>338</v>
      </c>
      <c r="CX18" t="s">
        <v>331</v>
      </c>
      <c r="CY18" t="s">
        <v>331</v>
      </c>
      <c r="CZ18" t="s">
        <v>326</v>
      </c>
      <c r="DA18" t="s">
        <v>339</v>
      </c>
      <c r="DB18" t="s">
        <v>326</v>
      </c>
      <c r="DD18" t="s">
        <v>327</v>
      </c>
      <c r="DE18" t="s">
        <v>340</v>
      </c>
      <c r="DF18" t="s">
        <v>327</v>
      </c>
      <c r="DH18" t="s">
        <v>326</v>
      </c>
      <c r="DI18" t="s">
        <v>339</v>
      </c>
      <c r="DJ18" t="s">
        <v>326</v>
      </c>
      <c r="DO18" t="s">
        <v>341</v>
      </c>
      <c r="DP18" t="s">
        <v>341</v>
      </c>
      <c r="EC18" t="s">
        <v>341</v>
      </c>
      <c r="ED18" t="s">
        <v>341</v>
      </c>
      <c r="EE18" t="s">
        <v>342</v>
      </c>
      <c r="EF18" t="s">
        <v>342</v>
      </c>
      <c r="EG18" t="s">
        <v>329</v>
      </c>
      <c r="EH18" t="s">
        <v>329</v>
      </c>
      <c r="EI18" t="s">
        <v>331</v>
      </c>
      <c r="EJ18" t="s">
        <v>329</v>
      </c>
      <c r="EK18" t="s">
        <v>334</v>
      </c>
      <c r="EL18" t="s">
        <v>331</v>
      </c>
      <c r="EM18" t="s">
        <v>331</v>
      </c>
      <c r="EO18" t="s">
        <v>341</v>
      </c>
      <c r="EP18" t="s">
        <v>341</v>
      </c>
      <c r="EQ18" t="s">
        <v>341</v>
      </c>
      <c r="ER18" t="s">
        <v>341</v>
      </c>
      <c r="ES18" t="s">
        <v>341</v>
      </c>
      <c r="ET18" t="s">
        <v>341</v>
      </c>
      <c r="EU18" t="s">
        <v>341</v>
      </c>
      <c r="EV18" t="s">
        <v>343</v>
      </c>
      <c r="EW18" t="s">
        <v>343</v>
      </c>
      <c r="EX18" t="s">
        <v>343</v>
      </c>
      <c r="EY18" t="s">
        <v>344</v>
      </c>
      <c r="EZ18" t="s">
        <v>341</v>
      </c>
      <c r="FA18" t="s">
        <v>341</v>
      </c>
      <c r="FB18" t="s">
        <v>341</v>
      </c>
      <c r="FC18" t="s">
        <v>341</v>
      </c>
      <c r="FD18" t="s">
        <v>341</v>
      </c>
      <c r="FE18" t="s">
        <v>341</v>
      </c>
      <c r="FF18" t="s">
        <v>341</v>
      </c>
      <c r="FG18" t="s">
        <v>341</v>
      </c>
      <c r="FH18" t="s">
        <v>341</v>
      </c>
      <c r="FI18" t="s">
        <v>341</v>
      </c>
      <c r="FJ18" t="s">
        <v>341</v>
      </c>
      <c r="FK18" t="s">
        <v>341</v>
      </c>
      <c r="FR18" t="s">
        <v>341</v>
      </c>
      <c r="FS18" t="s">
        <v>331</v>
      </c>
      <c r="FT18" t="s">
        <v>331</v>
      </c>
      <c r="FU18" t="s">
        <v>337</v>
      </c>
      <c r="FV18" t="s">
        <v>338</v>
      </c>
      <c r="FW18" t="s">
        <v>338</v>
      </c>
      <c r="GA18" t="s">
        <v>338</v>
      </c>
      <c r="GE18" t="s">
        <v>327</v>
      </c>
      <c r="GF18" t="s">
        <v>327</v>
      </c>
      <c r="GG18" t="s">
        <v>334</v>
      </c>
      <c r="GH18" t="s">
        <v>334</v>
      </c>
      <c r="GI18" t="s">
        <v>345</v>
      </c>
      <c r="GJ18" t="s">
        <v>345</v>
      </c>
      <c r="GK18" t="s">
        <v>341</v>
      </c>
      <c r="GL18" t="s">
        <v>341</v>
      </c>
      <c r="GM18" t="s">
        <v>341</v>
      </c>
      <c r="GN18" t="s">
        <v>341</v>
      </c>
      <c r="GO18" t="s">
        <v>341</v>
      </c>
      <c r="GP18" t="s">
        <v>341</v>
      </c>
      <c r="GQ18" t="s">
        <v>329</v>
      </c>
      <c r="GR18" t="s">
        <v>341</v>
      </c>
      <c r="GT18" t="s">
        <v>332</v>
      </c>
      <c r="GU18" t="s">
        <v>332</v>
      </c>
      <c r="GV18" t="s">
        <v>329</v>
      </c>
      <c r="GW18" t="s">
        <v>329</v>
      </c>
      <c r="GX18" t="s">
        <v>329</v>
      </c>
      <c r="GY18" t="s">
        <v>329</v>
      </c>
      <c r="GZ18" t="s">
        <v>329</v>
      </c>
      <c r="HA18" t="s">
        <v>331</v>
      </c>
      <c r="HB18" t="s">
        <v>331</v>
      </c>
      <c r="HC18" t="s">
        <v>331</v>
      </c>
      <c r="HD18" t="s">
        <v>329</v>
      </c>
      <c r="HE18" t="s">
        <v>327</v>
      </c>
      <c r="HF18" t="s">
        <v>334</v>
      </c>
      <c r="HG18" t="s">
        <v>331</v>
      </c>
      <c r="HH18" t="s">
        <v>331</v>
      </c>
    </row>
    <row r="19" spans="1:216" x14ac:dyDescent="0.2">
      <c r="A19">
        <v>1</v>
      </c>
      <c r="B19">
        <v>1689627835.0999999</v>
      </c>
      <c r="C19">
        <v>0</v>
      </c>
      <c r="D19" t="s">
        <v>346</v>
      </c>
      <c r="E19" t="s">
        <v>347</v>
      </c>
      <c r="F19" t="s">
        <v>348</v>
      </c>
      <c r="G19" t="s">
        <v>349</v>
      </c>
      <c r="H19" t="s">
        <v>350</v>
      </c>
      <c r="I19" t="s">
        <v>351</v>
      </c>
      <c r="J19" t="s">
        <v>396</v>
      </c>
      <c r="K19" t="s">
        <v>352</v>
      </c>
      <c r="L19">
        <v>1689627835.0999999</v>
      </c>
      <c r="M19">
        <f t="shared" ref="M19:M38" si="0">(N19)/1000</f>
        <v>2.4615367134829956E-3</v>
      </c>
      <c r="N19">
        <f t="shared" ref="N19:N38" si="1">1000*AZ19*AL19*(AV19-AW19)/(100*$B$7*(1000-AL19*AV19))</f>
        <v>2.4615367134829955</v>
      </c>
      <c r="O19">
        <f t="shared" ref="O19:O38" si="2">AZ19*AL19*(AU19-AT19*(1000-AL19*AW19)/(1000-AL19*AV19))/(100*$B$7)</f>
        <v>20.107694484119616</v>
      </c>
      <c r="P19">
        <f t="shared" ref="P19:P38" si="3">AT19 - IF(AL19&gt;1, O19*$B$7*100/(AN19*BH19), 0)</f>
        <v>399.86799999999999</v>
      </c>
      <c r="Q19">
        <f t="shared" ref="Q19:Q38" si="4">((W19-M19/2)*P19-O19)/(W19+M19/2)</f>
        <v>289.82970903532311</v>
      </c>
      <c r="R19">
        <f t="shared" ref="R19:R38" si="5">Q19*(BA19+BB19)/1000</f>
        <v>28.985989045207347</v>
      </c>
      <c r="S19">
        <f t="shared" ref="S19:S38" si="6">(AT19 - IF(AL19&gt;1, O19*$B$7*100/(AN19*BH19), 0))*(BA19+BB19)/1000</f>
        <v>39.990964025417995</v>
      </c>
      <c r="T19">
        <f t="shared" ref="T19:T38" si="7">2/((1/V19-1/U19)+SIGN(V19)*SQRT((1/V19-1/U19)*(1/V19-1/U19) + 4*$C$7/(($C$7+1)*($C$7+1))*(2*1/V19*1/U19-1/U19*1/U19)))</f>
        <v>0.32052777136561883</v>
      </c>
      <c r="U19">
        <f t="shared" ref="U19:U38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2.9267266318796135</v>
      </c>
      <c r="V19">
        <f t="shared" ref="V19:V38" si="9">M19*(1000-(1000*0.61365*EXP(17.502*Z19/(240.97+Z19))/(BA19+BB19)+AV19)/2)/(1000*0.61365*EXP(17.502*Z19/(240.97+Z19))/(BA19+BB19)-AV19)</f>
        <v>0.30222483900847336</v>
      </c>
      <c r="W19">
        <f t="shared" ref="W19:W38" si="10">1/(($C$7+1)/(T19/1.6)+1/(U19/1.37)) + $C$7/(($C$7+1)/(T19/1.6) + $C$7/(U19/1.37))</f>
        <v>0.19044781972163305</v>
      </c>
      <c r="X19">
        <f t="shared" ref="X19:X38" si="11">(AO19*AR19)</f>
        <v>330.76084800000001</v>
      </c>
      <c r="Y19">
        <f t="shared" ref="Y19:Y38" si="12">(BC19+(X19+2*0.95*0.0000000567*(((BC19+$B$9)+273)^4-(BC19+273)^4)-44100*M19)/(1.84*29.3*U19+8*0.95*0.0000000567*(BC19+273)^3))</f>
        <v>27.258118237800257</v>
      </c>
      <c r="Z19">
        <f t="shared" ref="Z19:Z38" si="13">($C$9*BD19+$D$9*BE19+$E$9*Y19)</f>
        <v>27.027200000000001</v>
      </c>
      <c r="AA19">
        <f t="shared" ref="AA19:AA38" si="14">0.61365*EXP(17.502*Z19/(240.97+Z19))</f>
        <v>3.584881472218806</v>
      </c>
      <c r="AB19">
        <f t="shared" ref="AB19:AB38" si="15">(AC19/AD19*100)</f>
        <v>83.139124041169168</v>
      </c>
      <c r="AC19">
        <f t="shared" ref="AC19:AC38" si="16">AV19*(BA19+BB19)/1000</f>
        <v>2.7963111635427</v>
      </c>
      <c r="AD19">
        <f t="shared" ref="AD19:AD38" si="17">0.61365*EXP(17.502*BC19/(240.97+BC19))</f>
        <v>3.3634118663049799</v>
      </c>
      <c r="AE19">
        <f t="shared" ref="AE19:AE38" si="18">(AA19-AV19*(BA19+BB19)/1000)</f>
        <v>0.788570308676106</v>
      </c>
      <c r="AF19">
        <f t="shared" ref="AF19:AF38" si="19">(-M19*44100)</f>
        <v>-108.5537690646001</v>
      </c>
      <c r="AG19">
        <f t="shared" ref="AG19:AG38" si="20">2*29.3*U19*0.92*(BC19-Z19)</f>
        <v>-170.66099817001012</v>
      </c>
      <c r="AH19">
        <f t="shared" ref="AH19:AH38" si="21">2*0.95*0.0000000567*(((BC19+$B$9)+273)^4-(Z19+273)^4)</f>
        <v>-12.519761684063656</v>
      </c>
      <c r="AI19">
        <f t="shared" ref="AI19:AI38" si="22">X19+AH19+AF19+AG19</f>
        <v>39.026319081326136</v>
      </c>
      <c r="AJ19">
        <v>0</v>
      </c>
      <c r="AK19">
        <v>0</v>
      </c>
      <c r="AL19">
        <f t="shared" ref="AL19:AL38" si="23">IF(AJ19*$H$15&gt;=AN19,1,(AN19/(AN19-AJ19*$H$15)))</f>
        <v>1</v>
      </c>
      <c r="AM19">
        <f t="shared" ref="AM19:AM38" si="24">(AL19-1)*100</f>
        <v>0</v>
      </c>
      <c r="AN19">
        <f t="shared" ref="AN19:AN38" si="25">MAX(0,($B$15+$C$15*BH19)/(1+$D$15*BH19)*BA19/(BC19+273)*$E$15)</f>
        <v>52980.617594926844</v>
      </c>
      <c r="AO19">
        <f t="shared" ref="AO19:AO38" si="26">$B$13*BI19+$C$13*BJ19+$F$13*BU19*(1-BX19)</f>
        <v>1999.88</v>
      </c>
      <c r="AP19">
        <f t="shared" ref="AP19:AP38" si="27">AO19*AQ19</f>
        <v>1685.8991999999998</v>
      </c>
      <c r="AQ19">
        <f t="shared" ref="AQ19:AQ38" si="28">($B$13*$D$11+$C$13*$D$11+$F$13*((CH19+BZ19)/MAX(CH19+BZ19+CI19, 0.1)*$I$11+CI19/MAX(CH19+BZ19+CI19, 0.1)*$J$11))/($B$13+$C$13+$F$13)</f>
        <v>0.84300018001080057</v>
      </c>
      <c r="AR19">
        <f t="shared" ref="AR19:AR38" si="29">($B$13*$K$11+$C$13*$K$11+$F$13*((CH19+BZ19)/MAX(CH19+BZ19+CI19, 0.1)*$P$11+CI19/MAX(CH19+BZ19+CI19, 0.1)*$Q$11))/($B$13+$C$13+$F$13)</f>
        <v>0.16539034742084524</v>
      </c>
      <c r="AS19">
        <v>1689627835.0999999</v>
      </c>
      <c r="AT19">
        <v>399.86799999999999</v>
      </c>
      <c r="AU19">
        <v>420.959</v>
      </c>
      <c r="AV19">
        <v>27.9602</v>
      </c>
      <c r="AW19">
        <v>25.567599999999999</v>
      </c>
      <c r="AX19">
        <v>402.01100000000002</v>
      </c>
      <c r="AY19">
        <v>27.7668</v>
      </c>
      <c r="AZ19">
        <v>600.02800000000002</v>
      </c>
      <c r="BA19">
        <v>99.945300000000003</v>
      </c>
      <c r="BB19">
        <v>6.5113500000000005E-2</v>
      </c>
      <c r="BC19">
        <v>25.945599999999999</v>
      </c>
      <c r="BD19">
        <v>27.027200000000001</v>
      </c>
      <c r="BE19">
        <v>999.9</v>
      </c>
      <c r="BF19">
        <v>0</v>
      </c>
      <c r="BG19">
        <v>0</v>
      </c>
      <c r="BH19">
        <v>9989.3799999999992</v>
      </c>
      <c r="BI19">
        <v>0</v>
      </c>
      <c r="BJ19">
        <v>241.48</v>
      </c>
      <c r="BK19">
        <v>-21.0915</v>
      </c>
      <c r="BL19">
        <v>411.37</v>
      </c>
      <c r="BM19">
        <v>432.005</v>
      </c>
      <c r="BN19">
        <v>2.39255</v>
      </c>
      <c r="BO19">
        <v>420.959</v>
      </c>
      <c r="BP19">
        <v>25.567599999999999</v>
      </c>
      <c r="BQ19">
        <v>2.7944900000000001</v>
      </c>
      <c r="BR19">
        <v>2.5553599999999999</v>
      </c>
      <c r="BS19">
        <v>22.851600000000001</v>
      </c>
      <c r="BT19">
        <v>21.383500000000002</v>
      </c>
      <c r="BU19">
        <v>1999.88</v>
      </c>
      <c r="BV19">
        <v>0.89999300000000004</v>
      </c>
      <c r="BW19">
        <v>0.100007</v>
      </c>
      <c r="BX19">
        <v>0</v>
      </c>
      <c r="BY19">
        <v>2.4443999999999999</v>
      </c>
      <c r="BZ19">
        <v>0</v>
      </c>
      <c r="CA19">
        <v>21429.4</v>
      </c>
      <c r="CB19">
        <v>16221.6</v>
      </c>
      <c r="CC19">
        <v>37.75</v>
      </c>
      <c r="CD19">
        <v>39.186999999999998</v>
      </c>
      <c r="CE19">
        <v>37.75</v>
      </c>
      <c r="CF19">
        <v>37.625</v>
      </c>
      <c r="CG19">
        <v>37.25</v>
      </c>
      <c r="CH19">
        <v>1799.88</v>
      </c>
      <c r="CI19">
        <v>200</v>
      </c>
      <c r="CJ19">
        <v>0</v>
      </c>
      <c r="CK19">
        <v>1689627846.3</v>
      </c>
      <c r="CL19">
        <v>0</v>
      </c>
      <c r="CM19">
        <v>1689627760.5999999</v>
      </c>
      <c r="CN19" t="s">
        <v>353</v>
      </c>
      <c r="CO19">
        <v>1689627756.5999999</v>
      </c>
      <c r="CP19">
        <v>1689627760.5999999</v>
      </c>
      <c r="CQ19">
        <v>20</v>
      </c>
      <c r="CR19">
        <v>0.40400000000000003</v>
      </c>
      <c r="CS19">
        <v>2.1999999999999999E-2</v>
      </c>
      <c r="CT19">
        <v>-2.21</v>
      </c>
      <c r="CU19">
        <v>0.193</v>
      </c>
      <c r="CV19">
        <v>421</v>
      </c>
      <c r="CW19">
        <v>26</v>
      </c>
      <c r="CX19">
        <v>0.08</v>
      </c>
      <c r="CY19">
        <v>0.06</v>
      </c>
      <c r="CZ19">
        <v>20.042140776257689</v>
      </c>
      <c r="DA19">
        <v>-5.2523268709792771E-2</v>
      </c>
      <c r="DB19">
        <v>5.2471592854364119E-2</v>
      </c>
      <c r="DC19">
        <v>1</v>
      </c>
      <c r="DD19">
        <v>420.77257500000002</v>
      </c>
      <c r="DE19">
        <v>0.50601500938088528</v>
      </c>
      <c r="DF19">
        <v>5.9702549149933178E-2</v>
      </c>
      <c r="DG19">
        <v>-1</v>
      </c>
      <c r="DH19">
        <v>2000.01225</v>
      </c>
      <c r="DI19">
        <v>-0.21016602531005929</v>
      </c>
      <c r="DJ19">
        <v>0.138897219194654</v>
      </c>
      <c r="DK19">
        <v>1</v>
      </c>
      <c r="DL19">
        <v>2</v>
      </c>
      <c r="DM19">
        <v>2</v>
      </c>
      <c r="DN19" t="s">
        <v>354</v>
      </c>
      <c r="DO19">
        <v>3.2017000000000002</v>
      </c>
      <c r="DP19">
        <v>2.67395</v>
      </c>
      <c r="DQ19">
        <v>9.3082999999999999E-2</v>
      </c>
      <c r="DR19">
        <v>9.5962099999999995E-2</v>
      </c>
      <c r="DS19">
        <v>0.12595799999999999</v>
      </c>
      <c r="DT19">
        <v>0.11720899999999999</v>
      </c>
      <c r="DU19">
        <v>27259.5</v>
      </c>
      <c r="DV19">
        <v>30703.3</v>
      </c>
      <c r="DW19">
        <v>28301.599999999999</v>
      </c>
      <c r="DX19">
        <v>32582.799999999999</v>
      </c>
      <c r="DY19">
        <v>34349.800000000003</v>
      </c>
      <c r="DZ19">
        <v>39017.1</v>
      </c>
      <c r="EA19">
        <v>41521.9</v>
      </c>
      <c r="EB19">
        <v>47060.3</v>
      </c>
      <c r="EC19">
        <v>2.1559699999999999</v>
      </c>
      <c r="ED19">
        <v>1.74095</v>
      </c>
      <c r="EE19">
        <v>0.12625</v>
      </c>
      <c r="EF19">
        <v>0</v>
      </c>
      <c r="EG19">
        <v>24.959199999999999</v>
      </c>
      <c r="EH19">
        <v>999.9</v>
      </c>
      <c r="EI19">
        <v>53.1</v>
      </c>
      <c r="EJ19">
        <v>32.6</v>
      </c>
      <c r="EK19">
        <v>26.244599999999998</v>
      </c>
      <c r="EL19">
        <v>63.637799999999999</v>
      </c>
      <c r="EM19">
        <v>17.0593</v>
      </c>
      <c r="EN19">
        <v>1</v>
      </c>
      <c r="EO19">
        <v>3.4148900000000003E-2</v>
      </c>
      <c r="EP19">
        <v>1.7853300000000001</v>
      </c>
      <c r="EQ19">
        <v>20.219799999999999</v>
      </c>
      <c r="ER19">
        <v>5.2253800000000004</v>
      </c>
      <c r="ES19">
        <v>12.0099</v>
      </c>
      <c r="ET19">
        <v>4.9893000000000001</v>
      </c>
      <c r="EU19">
        <v>3.3050000000000002</v>
      </c>
      <c r="EV19">
        <v>5467.5</v>
      </c>
      <c r="EW19">
        <v>8660.9</v>
      </c>
      <c r="EX19">
        <v>489.4</v>
      </c>
      <c r="EY19">
        <v>49</v>
      </c>
      <c r="EZ19">
        <v>1.85287</v>
      </c>
      <c r="FA19">
        <v>1.8615699999999999</v>
      </c>
      <c r="FB19">
        <v>1.8608100000000001</v>
      </c>
      <c r="FC19">
        <v>1.85684</v>
      </c>
      <c r="FD19">
        <v>1.86111</v>
      </c>
      <c r="FE19">
        <v>1.8573900000000001</v>
      </c>
      <c r="FF19">
        <v>1.85944</v>
      </c>
      <c r="FG19">
        <v>1.8623400000000001</v>
      </c>
      <c r="FH19">
        <v>0</v>
      </c>
      <c r="FI19">
        <v>0</v>
      </c>
      <c r="FJ19">
        <v>0</v>
      </c>
      <c r="FK19">
        <v>0</v>
      </c>
      <c r="FL19" t="s">
        <v>355</v>
      </c>
      <c r="FM19" t="s">
        <v>356</v>
      </c>
      <c r="FN19" t="s">
        <v>357</v>
      </c>
      <c r="FO19" t="s">
        <v>357</v>
      </c>
      <c r="FP19" t="s">
        <v>357</v>
      </c>
      <c r="FQ19" t="s">
        <v>357</v>
      </c>
      <c r="FR19">
        <v>0</v>
      </c>
      <c r="FS19">
        <v>100</v>
      </c>
      <c r="FT19">
        <v>100</v>
      </c>
      <c r="FU19">
        <v>-2.1429999999999998</v>
      </c>
      <c r="FV19">
        <v>0.19339999999999999</v>
      </c>
      <c r="FW19">
        <v>-0.70033368841459853</v>
      </c>
      <c r="FX19">
        <v>-4.0117494158234393E-3</v>
      </c>
      <c r="FY19">
        <v>1.087516141204025E-6</v>
      </c>
      <c r="FZ19">
        <v>-8.657206703991749E-11</v>
      </c>
      <c r="GA19">
        <v>0.19343809523809341</v>
      </c>
      <c r="GB19">
        <v>0</v>
      </c>
      <c r="GC19">
        <v>0</v>
      </c>
      <c r="GD19">
        <v>0</v>
      </c>
      <c r="GE19">
        <v>4</v>
      </c>
      <c r="GF19">
        <v>2094</v>
      </c>
      <c r="GG19">
        <v>-1</v>
      </c>
      <c r="GH19">
        <v>-1</v>
      </c>
      <c r="GI19">
        <v>1.3</v>
      </c>
      <c r="GJ19">
        <v>1.2</v>
      </c>
      <c r="GK19">
        <v>1.0534699999999999</v>
      </c>
      <c r="GL19">
        <v>2.4011200000000001</v>
      </c>
      <c r="GM19">
        <v>1.5942400000000001</v>
      </c>
      <c r="GN19">
        <v>2.3132299999999999</v>
      </c>
      <c r="GO19">
        <v>1.39893</v>
      </c>
      <c r="GP19">
        <v>2.36694</v>
      </c>
      <c r="GQ19">
        <v>34.967399999999998</v>
      </c>
      <c r="GR19">
        <v>14.885</v>
      </c>
      <c r="GS19">
        <v>18</v>
      </c>
      <c r="GT19">
        <v>647.18299999999999</v>
      </c>
      <c r="GU19">
        <v>392.80399999999997</v>
      </c>
      <c r="GV19">
        <v>23.329599999999999</v>
      </c>
      <c r="GW19">
        <v>27.681899999999999</v>
      </c>
      <c r="GX19">
        <v>30</v>
      </c>
      <c r="GY19">
        <v>27.432200000000002</v>
      </c>
      <c r="GZ19">
        <v>27.352599999999999</v>
      </c>
      <c r="HA19">
        <v>21.157399999999999</v>
      </c>
      <c r="HB19">
        <v>-30</v>
      </c>
      <c r="HC19">
        <v>-30</v>
      </c>
      <c r="HD19">
        <v>23.3551</v>
      </c>
      <c r="HE19">
        <v>421.06200000000001</v>
      </c>
      <c r="HF19">
        <v>0</v>
      </c>
      <c r="HG19">
        <v>103.884</v>
      </c>
      <c r="HH19">
        <v>103.599</v>
      </c>
    </row>
    <row r="20" spans="1:216" x14ac:dyDescent="0.2">
      <c r="A20">
        <v>2</v>
      </c>
      <c r="B20">
        <v>1689627895.5999999</v>
      </c>
      <c r="C20">
        <v>60.5</v>
      </c>
      <c r="D20" t="s">
        <v>358</v>
      </c>
      <c r="E20" t="s">
        <v>359</v>
      </c>
      <c r="F20" t="s">
        <v>348</v>
      </c>
      <c r="G20" t="s">
        <v>349</v>
      </c>
      <c r="H20" t="s">
        <v>350</v>
      </c>
      <c r="I20" t="s">
        <v>351</v>
      </c>
      <c r="J20" t="s">
        <v>396</v>
      </c>
      <c r="K20" t="s">
        <v>352</v>
      </c>
      <c r="L20">
        <v>1689627895.5999999</v>
      </c>
      <c r="M20">
        <f t="shared" si="0"/>
        <v>2.8505828511196868E-3</v>
      </c>
      <c r="N20">
        <f t="shared" si="1"/>
        <v>2.8505828511196869</v>
      </c>
      <c r="O20">
        <f t="shared" si="2"/>
        <v>19.678426560062736</v>
      </c>
      <c r="P20">
        <f t="shared" si="3"/>
        <v>400.02199999999999</v>
      </c>
      <c r="Q20">
        <f t="shared" si="4"/>
        <v>312.27467928407344</v>
      </c>
      <c r="R20">
        <f t="shared" si="5"/>
        <v>31.230956348849627</v>
      </c>
      <c r="S20">
        <f t="shared" si="6"/>
        <v>40.006668645762005</v>
      </c>
      <c r="T20">
        <f t="shared" si="7"/>
        <v>0.40181991401327566</v>
      </c>
      <c r="U20">
        <f t="shared" si="8"/>
        <v>2.930676298870587</v>
      </c>
      <c r="V20">
        <f t="shared" si="9"/>
        <v>0.37353101046693787</v>
      </c>
      <c r="W20">
        <f t="shared" si="10"/>
        <v>0.23583235067079458</v>
      </c>
      <c r="X20">
        <f t="shared" si="11"/>
        <v>297.73870799999997</v>
      </c>
      <c r="Y20">
        <f t="shared" si="12"/>
        <v>27.096852892133235</v>
      </c>
      <c r="Z20">
        <f t="shared" si="13"/>
        <v>26.993400000000001</v>
      </c>
      <c r="AA20">
        <f t="shared" si="14"/>
        <v>3.5777725222918924</v>
      </c>
      <c r="AB20">
        <f t="shared" si="15"/>
        <v>83.730172906573259</v>
      </c>
      <c r="AC20">
        <f t="shared" si="16"/>
        <v>2.8390271122941004</v>
      </c>
      <c r="AD20">
        <f t="shared" si="17"/>
        <v>3.3906858349162943</v>
      </c>
      <c r="AE20">
        <f t="shared" si="18"/>
        <v>0.73874540999779192</v>
      </c>
      <c r="AF20">
        <f t="shared" si="19"/>
        <v>-125.71070373437819</v>
      </c>
      <c r="AG20">
        <f t="shared" si="20"/>
        <v>-143.98414297529933</v>
      </c>
      <c r="AH20">
        <f t="shared" si="21"/>
        <v>-10.553918013137656</v>
      </c>
      <c r="AI20">
        <f t="shared" si="22"/>
        <v>17.489943277184807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53070.935444445058</v>
      </c>
      <c r="AO20">
        <f t="shared" si="26"/>
        <v>1800.23</v>
      </c>
      <c r="AP20">
        <f t="shared" si="27"/>
        <v>1517.5931999999998</v>
      </c>
      <c r="AQ20">
        <f t="shared" si="28"/>
        <v>0.84299961671564183</v>
      </c>
      <c r="AR20">
        <f t="shared" si="29"/>
        <v>0.16538926026118883</v>
      </c>
      <c r="AS20">
        <v>1689627895.5999999</v>
      </c>
      <c r="AT20">
        <v>400.02199999999999</v>
      </c>
      <c r="AU20">
        <v>420.84100000000001</v>
      </c>
      <c r="AV20">
        <v>28.3871</v>
      </c>
      <c r="AW20">
        <v>25.6174</v>
      </c>
      <c r="AX20">
        <v>402.166</v>
      </c>
      <c r="AY20">
        <v>28.1937</v>
      </c>
      <c r="AZ20">
        <v>599.99199999999996</v>
      </c>
      <c r="BA20">
        <v>99.945300000000003</v>
      </c>
      <c r="BB20">
        <v>6.5870999999999999E-2</v>
      </c>
      <c r="BC20">
        <v>26.082100000000001</v>
      </c>
      <c r="BD20">
        <v>26.993400000000001</v>
      </c>
      <c r="BE20">
        <v>999.9</v>
      </c>
      <c r="BF20">
        <v>0</v>
      </c>
      <c r="BG20">
        <v>0</v>
      </c>
      <c r="BH20">
        <v>10011.9</v>
      </c>
      <c r="BI20">
        <v>0</v>
      </c>
      <c r="BJ20">
        <v>242.22399999999999</v>
      </c>
      <c r="BK20">
        <v>-20.8184</v>
      </c>
      <c r="BL20">
        <v>411.709</v>
      </c>
      <c r="BM20">
        <v>431.90499999999997</v>
      </c>
      <c r="BN20">
        <v>2.76972</v>
      </c>
      <c r="BO20">
        <v>420.84100000000001</v>
      </c>
      <c r="BP20">
        <v>25.6174</v>
      </c>
      <c r="BQ20">
        <v>2.8371599999999999</v>
      </c>
      <c r="BR20">
        <v>2.5603400000000001</v>
      </c>
      <c r="BS20">
        <v>23.101900000000001</v>
      </c>
      <c r="BT20">
        <v>21.415199999999999</v>
      </c>
      <c r="BU20">
        <v>1800.23</v>
      </c>
      <c r="BV20">
        <v>0.90001100000000001</v>
      </c>
      <c r="BW20">
        <v>9.9989400000000006E-2</v>
      </c>
      <c r="BX20">
        <v>0</v>
      </c>
      <c r="BY20">
        <v>2.0802</v>
      </c>
      <c r="BZ20">
        <v>0</v>
      </c>
      <c r="CA20">
        <v>20161.8</v>
      </c>
      <c r="CB20">
        <v>14602.3</v>
      </c>
      <c r="CC20">
        <v>37.686999999999998</v>
      </c>
      <c r="CD20">
        <v>39.186999999999998</v>
      </c>
      <c r="CE20">
        <v>37.75</v>
      </c>
      <c r="CF20">
        <v>37.75</v>
      </c>
      <c r="CG20">
        <v>37.25</v>
      </c>
      <c r="CH20">
        <v>1620.23</v>
      </c>
      <c r="CI20">
        <v>180</v>
      </c>
      <c r="CJ20">
        <v>0</v>
      </c>
      <c r="CK20">
        <v>1689627906.9000001</v>
      </c>
      <c r="CL20">
        <v>0</v>
      </c>
      <c r="CM20">
        <v>1689627760.5999999</v>
      </c>
      <c r="CN20" t="s">
        <v>353</v>
      </c>
      <c r="CO20">
        <v>1689627756.5999999</v>
      </c>
      <c r="CP20">
        <v>1689627760.5999999</v>
      </c>
      <c r="CQ20">
        <v>20</v>
      </c>
      <c r="CR20">
        <v>0.40400000000000003</v>
      </c>
      <c r="CS20">
        <v>2.1999999999999999E-2</v>
      </c>
      <c r="CT20">
        <v>-2.21</v>
      </c>
      <c r="CU20">
        <v>0.193</v>
      </c>
      <c r="CV20">
        <v>421</v>
      </c>
      <c r="CW20">
        <v>26</v>
      </c>
      <c r="CX20">
        <v>0.08</v>
      </c>
      <c r="CY20">
        <v>0.06</v>
      </c>
      <c r="CZ20">
        <v>19.775264366599199</v>
      </c>
      <c r="DA20">
        <v>0.21797029969583051</v>
      </c>
      <c r="DB20">
        <v>5.483324385384343E-2</v>
      </c>
      <c r="DC20">
        <v>1</v>
      </c>
      <c r="DD20">
        <v>420.90822500000002</v>
      </c>
      <c r="DE20">
        <v>0.26831144465237672</v>
      </c>
      <c r="DF20">
        <v>4.9133230862625082E-2</v>
      </c>
      <c r="DG20">
        <v>-1</v>
      </c>
      <c r="DH20">
        <v>1799.986829268292</v>
      </c>
      <c r="DI20">
        <v>-1.1673988631636189E-2</v>
      </c>
      <c r="DJ20">
        <v>0.1392039918195459</v>
      </c>
      <c r="DK20">
        <v>1</v>
      </c>
      <c r="DL20">
        <v>2</v>
      </c>
      <c r="DM20">
        <v>2</v>
      </c>
      <c r="DN20" t="s">
        <v>354</v>
      </c>
      <c r="DO20">
        <v>3.2015899999999999</v>
      </c>
      <c r="DP20">
        <v>2.6749000000000001</v>
      </c>
      <c r="DQ20">
        <v>9.3106599999999998E-2</v>
      </c>
      <c r="DR20">
        <v>9.5932199999999995E-2</v>
      </c>
      <c r="DS20">
        <v>0.12728700000000001</v>
      </c>
      <c r="DT20">
        <v>0.117355</v>
      </c>
      <c r="DU20">
        <v>27258.6</v>
      </c>
      <c r="DV20">
        <v>30703.4</v>
      </c>
      <c r="DW20">
        <v>28301.5</v>
      </c>
      <c r="DX20">
        <v>32582</v>
      </c>
      <c r="DY20">
        <v>34296.9</v>
      </c>
      <c r="DZ20">
        <v>39009.9</v>
      </c>
      <c r="EA20">
        <v>41522.199999999997</v>
      </c>
      <c r="EB20">
        <v>47059.4</v>
      </c>
      <c r="EC20">
        <v>2.15605</v>
      </c>
      <c r="ED20">
        <v>1.7402</v>
      </c>
      <c r="EE20">
        <v>0.124089</v>
      </c>
      <c r="EF20">
        <v>0</v>
      </c>
      <c r="EG20">
        <v>24.960699999999999</v>
      </c>
      <c r="EH20">
        <v>999.9</v>
      </c>
      <c r="EI20">
        <v>53</v>
      </c>
      <c r="EJ20">
        <v>32.6</v>
      </c>
      <c r="EK20">
        <v>26.194800000000001</v>
      </c>
      <c r="EL20">
        <v>63.547800000000002</v>
      </c>
      <c r="EM20">
        <v>17.347799999999999</v>
      </c>
      <c r="EN20">
        <v>1</v>
      </c>
      <c r="EO20">
        <v>3.5904499999999999E-2</v>
      </c>
      <c r="EP20">
        <v>1.8621000000000001</v>
      </c>
      <c r="EQ20">
        <v>20.220400000000001</v>
      </c>
      <c r="ER20">
        <v>5.2262700000000004</v>
      </c>
      <c r="ES20">
        <v>12.0101</v>
      </c>
      <c r="ET20">
        <v>4.9893000000000001</v>
      </c>
      <c r="EU20">
        <v>3.3050000000000002</v>
      </c>
      <c r="EV20">
        <v>5468.9</v>
      </c>
      <c r="EW20">
        <v>8660.9</v>
      </c>
      <c r="EX20">
        <v>489.4</v>
      </c>
      <c r="EY20">
        <v>49.1</v>
      </c>
      <c r="EZ20">
        <v>1.85287</v>
      </c>
      <c r="FA20">
        <v>1.86158</v>
      </c>
      <c r="FB20">
        <v>1.8608100000000001</v>
      </c>
      <c r="FC20">
        <v>1.85684</v>
      </c>
      <c r="FD20">
        <v>1.8611200000000001</v>
      </c>
      <c r="FE20">
        <v>1.85741</v>
      </c>
      <c r="FF20">
        <v>1.8594599999999999</v>
      </c>
      <c r="FG20">
        <v>1.8623499999999999</v>
      </c>
      <c r="FH20">
        <v>0</v>
      </c>
      <c r="FI20">
        <v>0</v>
      </c>
      <c r="FJ20">
        <v>0</v>
      </c>
      <c r="FK20">
        <v>0</v>
      </c>
      <c r="FL20" t="s">
        <v>355</v>
      </c>
      <c r="FM20" t="s">
        <v>356</v>
      </c>
      <c r="FN20" t="s">
        <v>357</v>
      </c>
      <c r="FO20" t="s">
        <v>357</v>
      </c>
      <c r="FP20" t="s">
        <v>357</v>
      </c>
      <c r="FQ20" t="s">
        <v>357</v>
      </c>
      <c r="FR20">
        <v>0</v>
      </c>
      <c r="FS20">
        <v>100</v>
      </c>
      <c r="FT20">
        <v>100</v>
      </c>
      <c r="FU20">
        <v>-2.1440000000000001</v>
      </c>
      <c r="FV20">
        <v>0.19339999999999999</v>
      </c>
      <c r="FW20">
        <v>-0.70033368841459853</v>
      </c>
      <c r="FX20">
        <v>-4.0117494158234393E-3</v>
      </c>
      <c r="FY20">
        <v>1.087516141204025E-6</v>
      </c>
      <c r="FZ20">
        <v>-8.657206703991749E-11</v>
      </c>
      <c r="GA20">
        <v>0.19343809523809341</v>
      </c>
      <c r="GB20">
        <v>0</v>
      </c>
      <c r="GC20">
        <v>0</v>
      </c>
      <c r="GD20">
        <v>0</v>
      </c>
      <c r="GE20">
        <v>4</v>
      </c>
      <c r="GF20">
        <v>2094</v>
      </c>
      <c r="GG20">
        <v>-1</v>
      </c>
      <c r="GH20">
        <v>-1</v>
      </c>
      <c r="GI20">
        <v>2.2999999999999998</v>
      </c>
      <c r="GJ20">
        <v>2.2000000000000002</v>
      </c>
      <c r="GK20">
        <v>1.0534699999999999</v>
      </c>
      <c r="GL20">
        <v>2.3986800000000001</v>
      </c>
      <c r="GM20">
        <v>1.5942400000000001</v>
      </c>
      <c r="GN20">
        <v>2.3132299999999999</v>
      </c>
      <c r="GO20">
        <v>1.39893</v>
      </c>
      <c r="GP20">
        <v>2.4157700000000002</v>
      </c>
      <c r="GQ20">
        <v>34.990400000000001</v>
      </c>
      <c r="GR20">
        <v>14.876300000000001</v>
      </c>
      <c r="GS20">
        <v>18</v>
      </c>
      <c r="GT20">
        <v>647.61699999999996</v>
      </c>
      <c r="GU20">
        <v>392.661</v>
      </c>
      <c r="GV20">
        <v>23.603200000000001</v>
      </c>
      <c r="GW20">
        <v>27.7028</v>
      </c>
      <c r="GX20">
        <v>30.000399999999999</v>
      </c>
      <c r="GY20">
        <v>27.464600000000001</v>
      </c>
      <c r="GZ20">
        <v>27.393899999999999</v>
      </c>
      <c r="HA20">
        <v>21.156400000000001</v>
      </c>
      <c r="HB20">
        <v>-30</v>
      </c>
      <c r="HC20">
        <v>-30</v>
      </c>
      <c r="HD20">
        <v>23.6006</v>
      </c>
      <c r="HE20">
        <v>420.89299999999997</v>
      </c>
      <c r="HF20">
        <v>0</v>
      </c>
      <c r="HG20">
        <v>103.884</v>
      </c>
      <c r="HH20">
        <v>103.59699999999999</v>
      </c>
    </row>
    <row r="21" spans="1:216" x14ac:dyDescent="0.2">
      <c r="A21">
        <v>3</v>
      </c>
      <c r="B21">
        <v>1689627956.0999999</v>
      </c>
      <c r="C21">
        <v>121</v>
      </c>
      <c r="D21" t="s">
        <v>360</v>
      </c>
      <c r="E21" t="s">
        <v>361</v>
      </c>
      <c r="F21" t="s">
        <v>348</v>
      </c>
      <c r="G21" t="s">
        <v>349</v>
      </c>
      <c r="H21" t="s">
        <v>350</v>
      </c>
      <c r="I21" t="s">
        <v>351</v>
      </c>
      <c r="J21" t="s">
        <v>396</v>
      </c>
      <c r="K21" t="s">
        <v>352</v>
      </c>
      <c r="L21">
        <v>1689627956.0999999</v>
      </c>
      <c r="M21">
        <f t="shared" si="0"/>
        <v>2.7007033123211998E-3</v>
      </c>
      <c r="N21">
        <f t="shared" si="1"/>
        <v>2.7007033123211999</v>
      </c>
      <c r="O21">
        <f t="shared" si="2"/>
        <v>19.266263784273747</v>
      </c>
      <c r="P21">
        <f t="shared" si="3"/>
        <v>399.94900000000001</v>
      </c>
      <c r="Q21">
        <f t="shared" si="4"/>
        <v>312.90001088920815</v>
      </c>
      <c r="R21">
        <f t="shared" si="5"/>
        <v>31.293226743843071</v>
      </c>
      <c r="S21">
        <f t="shared" si="6"/>
        <v>39.9990230342461</v>
      </c>
      <c r="T21">
        <f t="shared" si="7"/>
        <v>0.39559322424869431</v>
      </c>
      <c r="U21">
        <f t="shared" si="8"/>
        <v>2.9282514402290225</v>
      </c>
      <c r="V21">
        <f t="shared" si="9"/>
        <v>0.36812112703522587</v>
      </c>
      <c r="W21">
        <f t="shared" si="10"/>
        <v>0.23238478508893534</v>
      </c>
      <c r="X21">
        <f t="shared" si="11"/>
        <v>248.08935000000002</v>
      </c>
      <c r="Y21">
        <f t="shared" si="12"/>
        <v>26.868846000050617</v>
      </c>
      <c r="Z21">
        <f t="shared" si="13"/>
        <v>26.774000000000001</v>
      </c>
      <c r="AA21">
        <f t="shared" si="14"/>
        <v>3.5319259133861545</v>
      </c>
      <c r="AB21">
        <f t="shared" si="15"/>
        <v>83.089176846526954</v>
      </c>
      <c r="AC21">
        <f t="shared" si="16"/>
        <v>2.8215108367485802</v>
      </c>
      <c r="AD21">
        <f t="shared" si="17"/>
        <v>3.3957621724429403</v>
      </c>
      <c r="AE21">
        <f t="shared" si="18"/>
        <v>0.71041507663757431</v>
      </c>
      <c r="AF21">
        <f t="shared" si="19"/>
        <v>-119.1010160733649</v>
      </c>
      <c r="AG21">
        <f t="shared" si="20"/>
        <v>-105.23473657097541</v>
      </c>
      <c r="AH21">
        <f t="shared" si="21"/>
        <v>-7.7124966184282453</v>
      </c>
      <c r="AI21">
        <f t="shared" si="22"/>
        <v>16.04110073723146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52996.134779668944</v>
      </c>
      <c r="AO21">
        <f t="shared" si="26"/>
        <v>1500.02</v>
      </c>
      <c r="AP21">
        <f t="shared" si="27"/>
        <v>1264.5174</v>
      </c>
      <c r="AQ21">
        <f t="shared" si="28"/>
        <v>0.84300035999520007</v>
      </c>
      <c r="AR21">
        <f t="shared" si="29"/>
        <v>0.16539069479073615</v>
      </c>
      <c r="AS21">
        <v>1689627956.0999999</v>
      </c>
      <c r="AT21">
        <v>399.94900000000001</v>
      </c>
      <c r="AU21">
        <v>420.29300000000001</v>
      </c>
      <c r="AV21">
        <v>28.212199999999999</v>
      </c>
      <c r="AW21">
        <v>25.588000000000001</v>
      </c>
      <c r="AX21">
        <v>402.09199999999998</v>
      </c>
      <c r="AY21">
        <v>28.018799999999999</v>
      </c>
      <c r="AZ21">
        <v>600.07100000000003</v>
      </c>
      <c r="BA21">
        <v>99.944800000000001</v>
      </c>
      <c r="BB21">
        <v>6.5508899999999995E-2</v>
      </c>
      <c r="BC21">
        <v>26.107399999999998</v>
      </c>
      <c r="BD21">
        <v>26.774000000000001</v>
      </c>
      <c r="BE21">
        <v>999.9</v>
      </c>
      <c r="BF21">
        <v>0</v>
      </c>
      <c r="BG21">
        <v>0</v>
      </c>
      <c r="BH21">
        <v>9998.1200000000008</v>
      </c>
      <c r="BI21">
        <v>0</v>
      </c>
      <c r="BJ21">
        <v>242.31200000000001</v>
      </c>
      <c r="BK21">
        <v>-20.343800000000002</v>
      </c>
      <c r="BL21">
        <v>411.56</v>
      </c>
      <c r="BM21">
        <v>431.33</v>
      </c>
      <c r="BN21">
        <v>2.6241599999999998</v>
      </c>
      <c r="BO21">
        <v>420.29300000000001</v>
      </c>
      <c r="BP21">
        <v>25.588000000000001</v>
      </c>
      <c r="BQ21">
        <v>2.8196599999999998</v>
      </c>
      <c r="BR21">
        <v>2.5573899999999998</v>
      </c>
      <c r="BS21">
        <v>22.999700000000001</v>
      </c>
      <c r="BT21">
        <v>21.3964</v>
      </c>
      <c r="BU21">
        <v>1500.02</v>
      </c>
      <c r="BV21">
        <v>0.89998900000000004</v>
      </c>
      <c r="BW21">
        <v>0.100011</v>
      </c>
      <c r="BX21">
        <v>0</v>
      </c>
      <c r="BY21">
        <v>2.8294000000000001</v>
      </c>
      <c r="BZ21">
        <v>0</v>
      </c>
      <c r="CA21">
        <v>16947.2</v>
      </c>
      <c r="CB21">
        <v>12167.1</v>
      </c>
      <c r="CC21">
        <v>37.5</v>
      </c>
      <c r="CD21">
        <v>39.186999999999998</v>
      </c>
      <c r="CE21">
        <v>37.75</v>
      </c>
      <c r="CF21">
        <v>37.75</v>
      </c>
      <c r="CG21">
        <v>37.186999999999998</v>
      </c>
      <c r="CH21">
        <v>1350</v>
      </c>
      <c r="CI21">
        <v>150.02000000000001</v>
      </c>
      <c r="CJ21">
        <v>0</v>
      </c>
      <c r="CK21">
        <v>1689627967.5</v>
      </c>
      <c r="CL21">
        <v>0</v>
      </c>
      <c r="CM21">
        <v>1689627760.5999999</v>
      </c>
      <c r="CN21" t="s">
        <v>353</v>
      </c>
      <c r="CO21">
        <v>1689627756.5999999</v>
      </c>
      <c r="CP21">
        <v>1689627760.5999999</v>
      </c>
      <c r="CQ21">
        <v>20</v>
      </c>
      <c r="CR21">
        <v>0.40400000000000003</v>
      </c>
      <c r="CS21">
        <v>2.1999999999999999E-2</v>
      </c>
      <c r="CT21">
        <v>-2.21</v>
      </c>
      <c r="CU21">
        <v>0.193</v>
      </c>
      <c r="CV21">
        <v>421</v>
      </c>
      <c r="CW21">
        <v>26</v>
      </c>
      <c r="CX21">
        <v>0.08</v>
      </c>
      <c r="CY21">
        <v>0.06</v>
      </c>
      <c r="CZ21">
        <v>19.215472228925279</v>
      </c>
      <c r="DA21">
        <v>2.4184443817342381E-2</v>
      </c>
      <c r="DB21">
        <v>5.943744437071518E-2</v>
      </c>
      <c r="DC21">
        <v>1</v>
      </c>
      <c r="DD21">
        <v>420.36947500000002</v>
      </c>
      <c r="DE21">
        <v>-4.231519699881648E-2</v>
      </c>
      <c r="DF21">
        <v>3.8569409834738298E-2</v>
      </c>
      <c r="DG21">
        <v>-1</v>
      </c>
      <c r="DH21">
        <v>1500.0012195121949</v>
      </c>
      <c r="DI21">
        <v>1.8086060176169129E-2</v>
      </c>
      <c r="DJ21">
        <v>7.5164701171485659E-2</v>
      </c>
      <c r="DK21">
        <v>1</v>
      </c>
      <c r="DL21">
        <v>2</v>
      </c>
      <c r="DM21">
        <v>2</v>
      </c>
      <c r="DN21" t="s">
        <v>354</v>
      </c>
      <c r="DO21">
        <v>3.20173</v>
      </c>
      <c r="DP21">
        <v>2.67442</v>
      </c>
      <c r="DQ21">
        <v>9.3083899999999997E-2</v>
      </c>
      <c r="DR21">
        <v>9.5827800000000005E-2</v>
      </c>
      <c r="DS21">
        <v>0.12673000000000001</v>
      </c>
      <c r="DT21">
        <v>0.117252</v>
      </c>
      <c r="DU21">
        <v>27257.9</v>
      </c>
      <c r="DV21">
        <v>30705.5</v>
      </c>
      <c r="DW21">
        <v>28300.2</v>
      </c>
      <c r="DX21">
        <v>32580.5</v>
      </c>
      <c r="DY21">
        <v>34318</v>
      </c>
      <c r="DZ21">
        <v>39013.300000000003</v>
      </c>
      <c r="EA21">
        <v>41520.699999999997</v>
      </c>
      <c r="EB21">
        <v>47058</v>
      </c>
      <c r="EC21">
        <v>2.1561300000000001</v>
      </c>
      <c r="ED21">
        <v>1.7396499999999999</v>
      </c>
      <c r="EE21">
        <v>0.10978400000000001</v>
      </c>
      <c r="EF21">
        <v>0</v>
      </c>
      <c r="EG21">
        <v>24.975300000000001</v>
      </c>
      <c r="EH21">
        <v>999.9</v>
      </c>
      <c r="EI21">
        <v>52.9</v>
      </c>
      <c r="EJ21">
        <v>32.6</v>
      </c>
      <c r="EK21">
        <v>26.142399999999999</v>
      </c>
      <c r="EL21">
        <v>63.387799999999999</v>
      </c>
      <c r="EM21">
        <v>17.027200000000001</v>
      </c>
      <c r="EN21">
        <v>1</v>
      </c>
      <c r="EO21">
        <v>3.8259700000000001E-2</v>
      </c>
      <c r="EP21">
        <v>2.0246599999999999</v>
      </c>
      <c r="EQ21">
        <v>20.221499999999999</v>
      </c>
      <c r="ER21">
        <v>5.2271700000000001</v>
      </c>
      <c r="ES21">
        <v>12.0099</v>
      </c>
      <c r="ET21">
        <v>4.9894499999999997</v>
      </c>
      <c r="EU21">
        <v>3.3050000000000002</v>
      </c>
      <c r="EV21">
        <v>5470.3</v>
      </c>
      <c r="EW21">
        <v>8660.9</v>
      </c>
      <c r="EX21">
        <v>489.4</v>
      </c>
      <c r="EY21">
        <v>49.1</v>
      </c>
      <c r="EZ21">
        <v>1.85287</v>
      </c>
      <c r="FA21">
        <v>1.8615699999999999</v>
      </c>
      <c r="FB21">
        <v>1.8608100000000001</v>
      </c>
      <c r="FC21">
        <v>1.85684</v>
      </c>
      <c r="FD21">
        <v>1.86111</v>
      </c>
      <c r="FE21">
        <v>1.8574299999999999</v>
      </c>
      <c r="FF21">
        <v>1.85945</v>
      </c>
      <c r="FG21">
        <v>1.86236</v>
      </c>
      <c r="FH21">
        <v>0</v>
      </c>
      <c r="FI21">
        <v>0</v>
      </c>
      <c r="FJ21">
        <v>0</v>
      </c>
      <c r="FK21">
        <v>0</v>
      </c>
      <c r="FL21" t="s">
        <v>355</v>
      </c>
      <c r="FM21" t="s">
        <v>356</v>
      </c>
      <c r="FN21" t="s">
        <v>357</v>
      </c>
      <c r="FO21" t="s">
        <v>357</v>
      </c>
      <c r="FP21" t="s">
        <v>357</v>
      </c>
      <c r="FQ21" t="s">
        <v>357</v>
      </c>
      <c r="FR21">
        <v>0</v>
      </c>
      <c r="FS21">
        <v>100</v>
      </c>
      <c r="FT21">
        <v>100</v>
      </c>
      <c r="FU21">
        <v>-2.1429999999999998</v>
      </c>
      <c r="FV21">
        <v>0.19339999999999999</v>
      </c>
      <c r="FW21">
        <v>-0.70033368841459853</v>
      </c>
      <c r="FX21">
        <v>-4.0117494158234393E-3</v>
      </c>
      <c r="FY21">
        <v>1.087516141204025E-6</v>
      </c>
      <c r="FZ21">
        <v>-8.657206703991749E-11</v>
      </c>
      <c r="GA21">
        <v>0.19343809523809341</v>
      </c>
      <c r="GB21">
        <v>0</v>
      </c>
      <c r="GC21">
        <v>0</v>
      </c>
      <c r="GD21">
        <v>0</v>
      </c>
      <c r="GE21">
        <v>4</v>
      </c>
      <c r="GF21">
        <v>2094</v>
      </c>
      <c r="GG21">
        <v>-1</v>
      </c>
      <c r="GH21">
        <v>-1</v>
      </c>
      <c r="GI21">
        <v>3.3</v>
      </c>
      <c r="GJ21">
        <v>3.3</v>
      </c>
      <c r="GK21">
        <v>1.0522499999999999</v>
      </c>
      <c r="GL21">
        <v>2.4047900000000002</v>
      </c>
      <c r="GM21">
        <v>1.5942400000000001</v>
      </c>
      <c r="GN21">
        <v>2.3132299999999999</v>
      </c>
      <c r="GO21">
        <v>1.40015</v>
      </c>
      <c r="GP21">
        <v>2.3535200000000001</v>
      </c>
      <c r="GQ21">
        <v>34.990400000000001</v>
      </c>
      <c r="GR21">
        <v>14.876300000000001</v>
      </c>
      <c r="GS21">
        <v>18</v>
      </c>
      <c r="GT21">
        <v>648.05700000000002</v>
      </c>
      <c r="GU21">
        <v>392.61200000000002</v>
      </c>
      <c r="GV21">
        <v>23.550999999999998</v>
      </c>
      <c r="GW21">
        <v>27.725999999999999</v>
      </c>
      <c r="GX21">
        <v>30.000299999999999</v>
      </c>
      <c r="GY21">
        <v>27.497499999999999</v>
      </c>
      <c r="GZ21">
        <v>27.431999999999999</v>
      </c>
      <c r="HA21">
        <v>21.136500000000002</v>
      </c>
      <c r="HB21">
        <v>-30</v>
      </c>
      <c r="HC21">
        <v>-30</v>
      </c>
      <c r="HD21">
        <v>23.542100000000001</v>
      </c>
      <c r="HE21">
        <v>420.4</v>
      </c>
      <c r="HF21">
        <v>0</v>
      </c>
      <c r="HG21">
        <v>103.88</v>
      </c>
      <c r="HH21">
        <v>103.593</v>
      </c>
    </row>
    <row r="22" spans="1:216" x14ac:dyDescent="0.2">
      <c r="A22">
        <v>4</v>
      </c>
      <c r="B22">
        <v>1689628016.5999999</v>
      </c>
      <c r="C22">
        <v>181.5</v>
      </c>
      <c r="D22" t="s">
        <v>362</v>
      </c>
      <c r="E22" t="s">
        <v>363</v>
      </c>
      <c r="F22" t="s">
        <v>348</v>
      </c>
      <c r="G22" t="s">
        <v>349</v>
      </c>
      <c r="H22" t="s">
        <v>350</v>
      </c>
      <c r="I22" t="s">
        <v>351</v>
      </c>
      <c r="J22" t="s">
        <v>396</v>
      </c>
      <c r="K22" t="s">
        <v>352</v>
      </c>
      <c r="L22">
        <v>1689628016.5999999</v>
      </c>
      <c r="M22">
        <f t="shared" si="0"/>
        <v>2.3680607383531308E-3</v>
      </c>
      <c r="N22">
        <f t="shared" si="1"/>
        <v>2.3680607383531309</v>
      </c>
      <c r="O22">
        <f t="shared" si="2"/>
        <v>18.767687190935685</v>
      </c>
      <c r="P22">
        <f t="shared" si="3"/>
        <v>399.96800000000002</v>
      </c>
      <c r="Q22">
        <f t="shared" si="4"/>
        <v>305.38012393851778</v>
      </c>
      <c r="R22">
        <f t="shared" si="5"/>
        <v>30.541378446267892</v>
      </c>
      <c r="S22">
        <f t="shared" si="6"/>
        <v>40.001208647280009</v>
      </c>
      <c r="T22">
        <f t="shared" si="7"/>
        <v>0.35038710566192638</v>
      </c>
      <c r="U22">
        <f t="shared" si="8"/>
        <v>2.9277216344849766</v>
      </c>
      <c r="V22">
        <f t="shared" si="9"/>
        <v>0.32864629961159053</v>
      </c>
      <c r="W22">
        <f t="shared" si="10"/>
        <v>0.20724475066739767</v>
      </c>
      <c r="X22">
        <f t="shared" si="11"/>
        <v>206.71036799999999</v>
      </c>
      <c r="Y22">
        <f t="shared" si="12"/>
        <v>26.621813098508053</v>
      </c>
      <c r="Z22">
        <f t="shared" si="13"/>
        <v>26.5244</v>
      </c>
      <c r="AA22">
        <f t="shared" si="14"/>
        <v>3.4803930063983257</v>
      </c>
      <c r="AB22">
        <f t="shared" si="15"/>
        <v>82.370138813566001</v>
      </c>
      <c r="AC22">
        <f t="shared" si="16"/>
        <v>2.7823266481545001</v>
      </c>
      <c r="AD22">
        <f t="shared" si="17"/>
        <v>3.3778341134666912</v>
      </c>
      <c r="AE22">
        <f t="shared" si="18"/>
        <v>0.69806635824382557</v>
      </c>
      <c r="AF22">
        <f t="shared" si="19"/>
        <v>-104.43147856137307</v>
      </c>
      <c r="AG22">
        <f t="shared" si="20"/>
        <v>-79.94562001610619</v>
      </c>
      <c r="AH22">
        <f t="shared" si="21"/>
        <v>-5.8502034462487158</v>
      </c>
      <c r="AI22">
        <f t="shared" si="22"/>
        <v>16.483065976272016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52996.659302191954</v>
      </c>
      <c r="AO22">
        <f t="shared" si="26"/>
        <v>1249.83</v>
      </c>
      <c r="AP22">
        <f t="shared" si="27"/>
        <v>1053.6071999999999</v>
      </c>
      <c r="AQ22">
        <f t="shared" si="28"/>
        <v>0.84300040805549548</v>
      </c>
      <c r="AR22">
        <f t="shared" si="29"/>
        <v>0.1653907875471064</v>
      </c>
      <c r="AS22">
        <v>1689628016.5999999</v>
      </c>
      <c r="AT22">
        <v>399.96800000000002</v>
      </c>
      <c r="AU22">
        <v>419.68299999999999</v>
      </c>
      <c r="AV22">
        <v>27.8202</v>
      </c>
      <c r="AW22">
        <v>25.518000000000001</v>
      </c>
      <c r="AX22">
        <v>402.11200000000002</v>
      </c>
      <c r="AY22">
        <v>27.626799999999999</v>
      </c>
      <c r="AZ22">
        <v>599.995</v>
      </c>
      <c r="BA22">
        <v>99.945800000000006</v>
      </c>
      <c r="BB22">
        <v>6.5222500000000003E-2</v>
      </c>
      <c r="BC22">
        <v>26.017900000000001</v>
      </c>
      <c r="BD22">
        <v>26.5244</v>
      </c>
      <c r="BE22">
        <v>999.9</v>
      </c>
      <c r="BF22">
        <v>0</v>
      </c>
      <c r="BG22">
        <v>0</v>
      </c>
      <c r="BH22">
        <v>9995</v>
      </c>
      <c r="BI22">
        <v>0</v>
      </c>
      <c r="BJ22">
        <v>242.946</v>
      </c>
      <c r="BK22">
        <v>-19.7151</v>
      </c>
      <c r="BL22">
        <v>411.41399999999999</v>
      </c>
      <c r="BM22">
        <v>430.673</v>
      </c>
      <c r="BN22">
        <v>2.3022100000000001</v>
      </c>
      <c r="BO22">
        <v>419.68299999999999</v>
      </c>
      <c r="BP22">
        <v>25.518000000000001</v>
      </c>
      <c r="BQ22">
        <v>2.7805200000000001</v>
      </c>
      <c r="BR22">
        <v>2.5504199999999999</v>
      </c>
      <c r="BS22">
        <v>22.768899999999999</v>
      </c>
      <c r="BT22">
        <v>21.351900000000001</v>
      </c>
      <c r="BU22">
        <v>1249.83</v>
      </c>
      <c r="BV22">
        <v>0.89998500000000003</v>
      </c>
      <c r="BW22">
        <v>0.10001500000000001</v>
      </c>
      <c r="BX22">
        <v>0</v>
      </c>
      <c r="BY22">
        <v>2.7894999999999999</v>
      </c>
      <c r="BZ22">
        <v>0</v>
      </c>
      <c r="CA22">
        <v>14421.7</v>
      </c>
      <c r="CB22">
        <v>10137.700000000001</v>
      </c>
      <c r="CC22">
        <v>37.125</v>
      </c>
      <c r="CD22">
        <v>39.186999999999998</v>
      </c>
      <c r="CE22">
        <v>37.625</v>
      </c>
      <c r="CF22">
        <v>37.75</v>
      </c>
      <c r="CG22">
        <v>37</v>
      </c>
      <c r="CH22">
        <v>1124.83</v>
      </c>
      <c r="CI22">
        <v>125</v>
      </c>
      <c r="CJ22">
        <v>0</v>
      </c>
      <c r="CK22">
        <v>1689628028.0999999</v>
      </c>
      <c r="CL22">
        <v>0</v>
      </c>
      <c r="CM22">
        <v>1689627760.5999999</v>
      </c>
      <c r="CN22" t="s">
        <v>353</v>
      </c>
      <c r="CO22">
        <v>1689627756.5999999</v>
      </c>
      <c r="CP22">
        <v>1689627760.5999999</v>
      </c>
      <c r="CQ22">
        <v>20</v>
      </c>
      <c r="CR22">
        <v>0.40400000000000003</v>
      </c>
      <c r="CS22">
        <v>2.1999999999999999E-2</v>
      </c>
      <c r="CT22">
        <v>-2.21</v>
      </c>
      <c r="CU22">
        <v>0.193</v>
      </c>
      <c r="CV22">
        <v>421</v>
      </c>
      <c r="CW22">
        <v>26</v>
      </c>
      <c r="CX22">
        <v>0.08</v>
      </c>
      <c r="CY22">
        <v>0.06</v>
      </c>
      <c r="CZ22">
        <v>18.62327504946736</v>
      </c>
      <c r="DA22">
        <v>0.23484079441416511</v>
      </c>
      <c r="DB22">
        <v>3.7300594063325899E-2</v>
      </c>
      <c r="DC22">
        <v>1</v>
      </c>
      <c r="DD22">
        <v>419.65714634146337</v>
      </c>
      <c r="DE22">
        <v>-0.29157491289172022</v>
      </c>
      <c r="DF22">
        <v>3.6022730612232233E-2</v>
      </c>
      <c r="DG22">
        <v>-1</v>
      </c>
      <c r="DH22">
        <v>1250.0360000000001</v>
      </c>
      <c r="DI22">
        <v>-3.604764202222642E-2</v>
      </c>
      <c r="DJ22">
        <v>0.11571084650977589</v>
      </c>
      <c r="DK22">
        <v>1</v>
      </c>
      <c r="DL22">
        <v>2</v>
      </c>
      <c r="DM22">
        <v>2</v>
      </c>
      <c r="DN22" t="s">
        <v>354</v>
      </c>
      <c r="DO22">
        <v>3.20153</v>
      </c>
      <c r="DP22">
        <v>2.6741100000000002</v>
      </c>
      <c r="DQ22">
        <v>9.3076999999999993E-2</v>
      </c>
      <c r="DR22">
        <v>9.5714300000000002E-2</v>
      </c>
      <c r="DS22">
        <v>0.12548999999999999</v>
      </c>
      <c r="DT22">
        <v>0.117022</v>
      </c>
      <c r="DU22">
        <v>27257.5</v>
      </c>
      <c r="DV22">
        <v>30707.4</v>
      </c>
      <c r="DW22">
        <v>28299.7</v>
      </c>
      <c r="DX22">
        <v>32578.6</v>
      </c>
      <c r="DY22">
        <v>34367</v>
      </c>
      <c r="DZ22">
        <v>39021.599999999999</v>
      </c>
      <c r="EA22">
        <v>41519.699999999997</v>
      </c>
      <c r="EB22">
        <v>47055.8</v>
      </c>
      <c r="EC22">
        <v>2.1547299999999998</v>
      </c>
      <c r="ED22">
        <v>1.7391300000000001</v>
      </c>
      <c r="EE22">
        <v>9.4473399999999999E-2</v>
      </c>
      <c r="EF22">
        <v>0</v>
      </c>
      <c r="EG22">
        <v>24.976299999999998</v>
      </c>
      <c r="EH22">
        <v>999.9</v>
      </c>
      <c r="EI22">
        <v>52.8</v>
      </c>
      <c r="EJ22">
        <v>32.700000000000003</v>
      </c>
      <c r="EK22">
        <v>26.242100000000001</v>
      </c>
      <c r="EL22">
        <v>63.267800000000001</v>
      </c>
      <c r="EM22">
        <v>17.227599999999999</v>
      </c>
      <c r="EN22">
        <v>1</v>
      </c>
      <c r="EO22">
        <v>4.0548800000000003E-2</v>
      </c>
      <c r="EP22">
        <v>2.2328399999999999</v>
      </c>
      <c r="EQ22">
        <v>20.2211</v>
      </c>
      <c r="ER22">
        <v>5.2277699999999996</v>
      </c>
      <c r="ES22">
        <v>12.0116</v>
      </c>
      <c r="ET22">
        <v>4.9896500000000001</v>
      </c>
      <c r="EU22">
        <v>3.3050000000000002</v>
      </c>
      <c r="EV22">
        <v>5471.7</v>
      </c>
      <c r="EW22">
        <v>8660.9</v>
      </c>
      <c r="EX22">
        <v>489.4</v>
      </c>
      <c r="EY22">
        <v>49.1</v>
      </c>
      <c r="EZ22">
        <v>1.85287</v>
      </c>
      <c r="FA22">
        <v>1.8615699999999999</v>
      </c>
      <c r="FB22">
        <v>1.8608100000000001</v>
      </c>
      <c r="FC22">
        <v>1.85684</v>
      </c>
      <c r="FD22">
        <v>1.86111</v>
      </c>
      <c r="FE22">
        <v>1.85738</v>
      </c>
      <c r="FF22">
        <v>1.85944</v>
      </c>
      <c r="FG22">
        <v>1.8623400000000001</v>
      </c>
      <c r="FH22">
        <v>0</v>
      </c>
      <c r="FI22">
        <v>0</v>
      </c>
      <c r="FJ22">
        <v>0</v>
      </c>
      <c r="FK22">
        <v>0</v>
      </c>
      <c r="FL22" t="s">
        <v>355</v>
      </c>
      <c r="FM22" t="s">
        <v>356</v>
      </c>
      <c r="FN22" t="s">
        <v>357</v>
      </c>
      <c r="FO22" t="s">
        <v>357</v>
      </c>
      <c r="FP22" t="s">
        <v>357</v>
      </c>
      <c r="FQ22" t="s">
        <v>357</v>
      </c>
      <c r="FR22">
        <v>0</v>
      </c>
      <c r="FS22">
        <v>100</v>
      </c>
      <c r="FT22">
        <v>100</v>
      </c>
      <c r="FU22">
        <v>-2.1440000000000001</v>
      </c>
      <c r="FV22">
        <v>0.19339999999999999</v>
      </c>
      <c r="FW22">
        <v>-0.70033368841459853</v>
      </c>
      <c r="FX22">
        <v>-4.0117494158234393E-3</v>
      </c>
      <c r="FY22">
        <v>1.087516141204025E-6</v>
      </c>
      <c r="FZ22">
        <v>-8.657206703991749E-11</v>
      </c>
      <c r="GA22">
        <v>0.19343809523809341</v>
      </c>
      <c r="GB22">
        <v>0</v>
      </c>
      <c r="GC22">
        <v>0</v>
      </c>
      <c r="GD22">
        <v>0</v>
      </c>
      <c r="GE22">
        <v>4</v>
      </c>
      <c r="GF22">
        <v>2094</v>
      </c>
      <c r="GG22">
        <v>-1</v>
      </c>
      <c r="GH22">
        <v>-1</v>
      </c>
      <c r="GI22">
        <v>4.3</v>
      </c>
      <c r="GJ22">
        <v>4.3</v>
      </c>
      <c r="GK22">
        <v>1.0510299999999999</v>
      </c>
      <c r="GL22">
        <v>2.4011200000000001</v>
      </c>
      <c r="GM22">
        <v>1.5942400000000001</v>
      </c>
      <c r="GN22">
        <v>2.3132299999999999</v>
      </c>
      <c r="GO22">
        <v>1.40015</v>
      </c>
      <c r="GP22">
        <v>2.3852500000000001</v>
      </c>
      <c r="GQ22">
        <v>34.990400000000001</v>
      </c>
      <c r="GR22">
        <v>14.876300000000001</v>
      </c>
      <c r="GS22">
        <v>18</v>
      </c>
      <c r="GT22">
        <v>647.322</v>
      </c>
      <c r="GU22">
        <v>392.56400000000002</v>
      </c>
      <c r="GV22">
        <v>23.354500000000002</v>
      </c>
      <c r="GW22">
        <v>27.7499</v>
      </c>
      <c r="GX22">
        <v>30.000299999999999</v>
      </c>
      <c r="GY22">
        <v>27.529900000000001</v>
      </c>
      <c r="GZ22">
        <v>27.4682</v>
      </c>
      <c r="HA22">
        <v>21.110800000000001</v>
      </c>
      <c r="HB22">
        <v>-30</v>
      </c>
      <c r="HC22">
        <v>-30</v>
      </c>
      <c r="HD22">
        <v>23.346</v>
      </c>
      <c r="HE22">
        <v>419.63400000000001</v>
      </c>
      <c r="HF22">
        <v>0</v>
      </c>
      <c r="HG22">
        <v>103.878</v>
      </c>
      <c r="HH22">
        <v>103.58799999999999</v>
      </c>
    </row>
    <row r="23" spans="1:216" x14ac:dyDescent="0.2">
      <c r="A23">
        <v>5</v>
      </c>
      <c r="B23">
        <v>1689628077.0999999</v>
      </c>
      <c r="C23">
        <v>242</v>
      </c>
      <c r="D23" t="s">
        <v>364</v>
      </c>
      <c r="E23" t="s">
        <v>365</v>
      </c>
      <c r="F23" t="s">
        <v>348</v>
      </c>
      <c r="G23" t="s">
        <v>349</v>
      </c>
      <c r="H23" t="s">
        <v>350</v>
      </c>
      <c r="I23" t="s">
        <v>351</v>
      </c>
      <c r="J23" t="s">
        <v>396</v>
      </c>
      <c r="K23" t="s">
        <v>352</v>
      </c>
      <c r="L23">
        <v>1689628077.0999999</v>
      </c>
      <c r="M23">
        <f t="shared" si="0"/>
        <v>2.010070912170904E-3</v>
      </c>
      <c r="N23">
        <f t="shared" si="1"/>
        <v>2.0100709121709039</v>
      </c>
      <c r="O23">
        <f t="shared" si="2"/>
        <v>17.917997712862466</v>
      </c>
      <c r="P23">
        <f t="shared" si="3"/>
        <v>400.03199999999998</v>
      </c>
      <c r="Q23">
        <f t="shared" si="4"/>
        <v>298.4396503155719</v>
      </c>
      <c r="R23">
        <f t="shared" si="5"/>
        <v>29.847553022253109</v>
      </c>
      <c r="S23">
        <f t="shared" si="6"/>
        <v>40.008009384719998</v>
      </c>
      <c r="T23">
        <f t="shared" si="7"/>
        <v>0.30785278426179019</v>
      </c>
      <c r="U23">
        <f t="shared" si="8"/>
        <v>2.9295912910886903</v>
      </c>
      <c r="V23">
        <f t="shared" si="9"/>
        <v>0.29094332263981082</v>
      </c>
      <c r="W23">
        <f t="shared" si="10"/>
        <v>0.18328138432016386</v>
      </c>
      <c r="X23">
        <f t="shared" si="11"/>
        <v>165.38100300000002</v>
      </c>
      <c r="Y23">
        <f t="shared" si="12"/>
        <v>26.281287426403477</v>
      </c>
      <c r="Z23">
        <f t="shared" si="13"/>
        <v>26.172699999999999</v>
      </c>
      <c r="AA23">
        <f t="shared" si="14"/>
        <v>3.4088950260809576</v>
      </c>
      <c r="AB23">
        <f t="shared" si="15"/>
        <v>82.007439310693854</v>
      </c>
      <c r="AC23">
        <f t="shared" si="16"/>
        <v>2.7391692770390001</v>
      </c>
      <c r="AD23">
        <f t="shared" si="17"/>
        <v>3.3401473086622882</v>
      </c>
      <c r="AE23">
        <f t="shared" si="18"/>
        <v>0.66972574904195747</v>
      </c>
      <c r="AF23">
        <f t="shared" si="19"/>
        <v>-88.64412722673687</v>
      </c>
      <c r="AG23">
        <f t="shared" si="20"/>
        <v>-54.378785273405306</v>
      </c>
      <c r="AH23">
        <f t="shared" si="21"/>
        <v>-3.9659732390915914</v>
      </c>
      <c r="AI23">
        <f t="shared" si="22"/>
        <v>18.392117260766248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53084.525391498355</v>
      </c>
      <c r="AO23">
        <f t="shared" si="26"/>
        <v>999.94</v>
      </c>
      <c r="AP23">
        <f t="shared" si="27"/>
        <v>842.94990000000007</v>
      </c>
      <c r="AQ23">
        <f t="shared" si="28"/>
        <v>0.84300048002880179</v>
      </c>
      <c r="AR23">
        <f t="shared" si="29"/>
        <v>0.16539092645558734</v>
      </c>
      <c r="AS23">
        <v>1689628077.0999999</v>
      </c>
      <c r="AT23">
        <v>400.03199999999998</v>
      </c>
      <c r="AU23">
        <v>418.75200000000001</v>
      </c>
      <c r="AV23">
        <v>27.388400000000001</v>
      </c>
      <c r="AW23">
        <v>25.433599999999998</v>
      </c>
      <c r="AX23">
        <v>402.17599999999999</v>
      </c>
      <c r="AY23">
        <v>27.195</v>
      </c>
      <c r="AZ23">
        <v>600.06700000000001</v>
      </c>
      <c r="BA23">
        <v>99.946399999999997</v>
      </c>
      <c r="BB23">
        <v>6.56225E-2</v>
      </c>
      <c r="BC23">
        <v>25.828399999999998</v>
      </c>
      <c r="BD23">
        <v>26.172699999999999</v>
      </c>
      <c r="BE23">
        <v>999.9</v>
      </c>
      <c r="BF23">
        <v>0</v>
      </c>
      <c r="BG23">
        <v>0</v>
      </c>
      <c r="BH23">
        <v>10005.6</v>
      </c>
      <c r="BI23">
        <v>0</v>
      </c>
      <c r="BJ23">
        <v>243.63</v>
      </c>
      <c r="BK23">
        <v>-18.720300000000002</v>
      </c>
      <c r="BL23">
        <v>411.29700000000003</v>
      </c>
      <c r="BM23">
        <v>429.68099999999998</v>
      </c>
      <c r="BN23">
        <v>1.9548099999999999</v>
      </c>
      <c r="BO23">
        <v>418.75200000000001</v>
      </c>
      <c r="BP23">
        <v>25.433599999999998</v>
      </c>
      <c r="BQ23">
        <v>2.7373699999999999</v>
      </c>
      <c r="BR23">
        <v>2.5419999999999998</v>
      </c>
      <c r="BS23">
        <v>22.511199999999999</v>
      </c>
      <c r="BT23">
        <v>21.297899999999998</v>
      </c>
      <c r="BU23">
        <v>999.94</v>
      </c>
      <c r="BV23">
        <v>0.89998100000000003</v>
      </c>
      <c r="BW23">
        <v>0.100019</v>
      </c>
      <c r="BX23">
        <v>0</v>
      </c>
      <c r="BY23">
        <v>2.6876000000000002</v>
      </c>
      <c r="BZ23">
        <v>0</v>
      </c>
      <c r="CA23">
        <v>12418.9</v>
      </c>
      <c r="CB23">
        <v>8110.77</v>
      </c>
      <c r="CC23">
        <v>36.686999999999998</v>
      </c>
      <c r="CD23">
        <v>39</v>
      </c>
      <c r="CE23">
        <v>37.375</v>
      </c>
      <c r="CF23">
        <v>37.686999999999998</v>
      </c>
      <c r="CG23">
        <v>36.686999999999998</v>
      </c>
      <c r="CH23">
        <v>899.93</v>
      </c>
      <c r="CI23">
        <v>100.01</v>
      </c>
      <c r="CJ23">
        <v>0</v>
      </c>
      <c r="CK23">
        <v>1689628088.7</v>
      </c>
      <c r="CL23">
        <v>0</v>
      </c>
      <c r="CM23">
        <v>1689627760.5999999</v>
      </c>
      <c r="CN23" t="s">
        <v>353</v>
      </c>
      <c r="CO23">
        <v>1689627756.5999999</v>
      </c>
      <c r="CP23">
        <v>1689627760.5999999</v>
      </c>
      <c r="CQ23">
        <v>20</v>
      </c>
      <c r="CR23">
        <v>0.40400000000000003</v>
      </c>
      <c r="CS23">
        <v>2.1999999999999999E-2</v>
      </c>
      <c r="CT23">
        <v>-2.21</v>
      </c>
      <c r="CU23">
        <v>0.193</v>
      </c>
      <c r="CV23">
        <v>421</v>
      </c>
      <c r="CW23">
        <v>26</v>
      </c>
      <c r="CX23">
        <v>0.08</v>
      </c>
      <c r="CY23">
        <v>0.06</v>
      </c>
      <c r="CZ23">
        <v>17.853482035087222</v>
      </c>
      <c r="DA23">
        <v>0.1115616606825581</v>
      </c>
      <c r="DB23">
        <v>4.9355946370240281E-2</v>
      </c>
      <c r="DC23">
        <v>1</v>
      </c>
      <c r="DD23">
        <v>418.75502439024388</v>
      </c>
      <c r="DE23">
        <v>-0.32337282229872122</v>
      </c>
      <c r="DF23">
        <v>5.9365543017805777E-2</v>
      </c>
      <c r="DG23">
        <v>-1</v>
      </c>
      <c r="DH23">
        <v>999.990725</v>
      </c>
      <c r="DI23">
        <v>-0.1360724590464541</v>
      </c>
      <c r="DJ23">
        <v>0.13573024487932431</v>
      </c>
      <c r="DK23">
        <v>1</v>
      </c>
      <c r="DL23">
        <v>2</v>
      </c>
      <c r="DM23">
        <v>2</v>
      </c>
      <c r="DN23" t="s">
        <v>354</v>
      </c>
      <c r="DO23">
        <v>3.2016499999999999</v>
      </c>
      <c r="DP23">
        <v>2.6745999999999999</v>
      </c>
      <c r="DQ23">
        <v>9.3077699999999999E-2</v>
      </c>
      <c r="DR23">
        <v>9.5545400000000003E-2</v>
      </c>
      <c r="DS23">
        <v>0.12411700000000001</v>
      </c>
      <c r="DT23">
        <v>0.116746</v>
      </c>
      <c r="DU23">
        <v>27257.1</v>
      </c>
      <c r="DV23">
        <v>30712.6</v>
      </c>
      <c r="DW23">
        <v>28299.4</v>
      </c>
      <c r="DX23">
        <v>32578.1</v>
      </c>
      <c r="DY23">
        <v>34421.300000000003</v>
      </c>
      <c r="DZ23">
        <v>39033.599999999999</v>
      </c>
      <c r="EA23">
        <v>41518.800000000003</v>
      </c>
      <c r="EB23">
        <v>47055.6</v>
      </c>
      <c r="EC23">
        <v>2.1543000000000001</v>
      </c>
      <c r="ED23">
        <v>1.73848</v>
      </c>
      <c r="EE23">
        <v>7.6852699999999996E-2</v>
      </c>
      <c r="EF23">
        <v>0</v>
      </c>
      <c r="EG23">
        <v>24.912800000000001</v>
      </c>
      <c r="EH23">
        <v>999.9</v>
      </c>
      <c r="EI23">
        <v>52.6</v>
      </c>
      <c r="EJ23">
        <v>32.700000000000003</v>
      </c>
      <c r="EK23">
        <v>26.143599999999999</v>
      </c>
      <c r="EL23">
        <v>63.677799999999998</v>
      </c>
      <c r="EM23">
        <v>17.0913</v>
      </c>
      <c r="EN23">
        <v>1</v>
      </c>
      <c r="EO23">
        <v>4.3071600000000002E-2</v>
      </c>
      <c r="EP23">
        <v>2.4425300000000001</v>
      </c>
      <c r="EQ23">
        <v>20.220500000000001</v>
      </c>
      <c r="ER23">
        <v>5.2273199999999997</v>
      </c>
      <c r="ES23">
        <v>12.010999999999999</v>
      </c>
      <c r="ET23">
        <v>4.9897499999999999</v>
      </c>
      <c r="EU23">
        <v>3.3050000000000002</v>
      </c>
      <c r="EV23">
        <v>5472.8</v>
      </c>
      <c r="EW23">
        <v>8660.9</v>
      </c>
      <c r="EX23">
        <v>489.4</v>
      </c>
      <c r="EY23">
        <v>49.1</v>
      </c>
      <c r="EZ23">
        <v>1.85287</v>
      </c>
      <c r="FA23">
        <v>1.8615699999999999</v>
      </c>
      <c r="FB23">
        <v>1.8608100000000001</v>
      </c>
      <c r="FC23">
        <v>1.8568499999999999</v>
      </c>
      <c r="FD23">
        <v>1.86111</v>
      </c>
      <c r="FE23">
        <v>1.85741</v>
      </c>
      <c r="FF23">
        <v>1.85945</v>
      </c>
      <c r="FG23">
        <v>1.8623700000000001</v>
      </c>
      <c r="FH23">
        <v>0</v>
      </c>
      <c r="FI23">
        <v>0</v>
      </c>
      <c r="FJ23">
        <v>0</v>
      </c>
      <c r="FK23">
        <v>0</v>
      </c>
      <c r="FL23" t="s">
        <v>355</v>
      </c>
      <c r="FM23" t="s">
        <v>356</v>
      </c>
      <c r="FN23" t="s">
        <v>357</v>
      </c>
      <c r="FO23" t="s">
        <v>357</v>
      </c>
      <c r="FP23" t="s">
        <v>357</v>
      </c>
      <c r="FQ23" t="s">
        <v>357</v>
      </c>
      <c r="FR23">
        <v>0</v>
      </c>
      <c r="FS23">
        <v>100</v>
      </c>
      <c r="FT23">
        <v>100</v>
      </c>
      <c r="FU23">
        <v>-2.1440000000000001</v>
      </c>
      <c r="FV23">
        <v>0.19339999999999999</v>
      </c>
      <c r="FW23">
        <v>-0.70033368841459853</v>
      </c>
      <c r="FX23">
        <v>-4.0117494158234393E-3</v>
      </c>
      <c r="FY23">
        <v>1.087516141204025E-6</v>
      </c>
      <c r="FZ23">
        <v>-8.657206703991749E-11</v>
      </c>
      <c r="GA23">
        <v>0.19343809523809341</v>
      </c>
      <c r="GB23">
        <v>0</v>
      </c>
      <c r="GC23">
        <v>0</v>
      </c>
      <c r="GD23">
        <v>0</v>
      </c>
      <c r="GE23">
        <v>4</v>
      </c>
      <c r="GF23">
        <v>2094</v>
      </c>
      <c r="GG23">
        <v>-1</v>
      </c>
      <c r="GH23">
        <v>-1</v>
      </c>
      <c r="GI23">
        <v>5.3</v>
      </c>
      <c r="GJ23">
        <v>5.3</v>
      </c>
      <c r="GK23">
        <v>1.0498000000000001</v>
      </c>
      <c r="GL23">
        <v>2.3999000000000001</v>
      </c>
      <c r="GM23">
        <v>1.5942400000000001</v>
      </c>
      <c r="GN23">
        <v>2.3132299999999999</v>
      </c>
      <c r="GO23">
        <v>1.40015</v>
      </c>
      <c r="GP23">
        <v>2.4169900000000002</v>
      </c>
      <c r="GQ23">
        <v>34.967399999999998</v>
      </c>
      <c r="GR23">
        <v>14.8588</v>
      </c>
      <c r="GS23">
        <v>18</v>
      </c>
      <c r="GT23">
        <v>647.34</v>
      </c>
      <c r="GU23">
        <v>392.41899999999998</v>
      </c>
      <c r="GV23">
        <v>23.088699999999999</v>
      </c>
      <c r="GW23">
        <v>27.773499999999999</v>
      </c>
      <c r="GX23">
        <v>30.000299999999999</v>
      </c>
      <c r="GY23">
        <v>27.560500000000001</v>
      </c>
      <c r="GZ23">
        <v>27.501100000000001</v>
      </c>
      <c r="HA23">
        <v>21.0763</v>
      </c>
      <c r="HB23">
        <v>-30</v>
      </c>
      <c r="HC23">
        <v>-30</v>
      </c>
      <c r="HD23">
        <v>23.083500000000001</v>
      </c>
      <c r="HE23">
        <v>418.81900000000002</v>
      </c>
      <c r="HF23">
        <v>0</v>
      </c>
      <c r="HG23">
        <v>103.876</v>
      </c>
      <c r="HH23">
        <v>103.587</v>
      </c>
    </row>
    <row r="24" spans="1:216" x14ac:dyDescent="0.2">
      <c r="A24">
        <v>6</v>
      </c>
      <c r="B24">
        <v>1689628137.5999999</v>
      </c>
      <c r="C24">
        <v>302.5</v>
      </c>
      <c r="D24" t="s">
        <v>366</v>
      </c>
      <c r="E24" t="s">
        <v>367</v>
      </c>
      <c r="F24" t="s">
        <v>348</v>
      </c>
      <c r="G24" t="s">
        <v>349</v>
      </c>
      <c r="H24" t="s">
        <v>350</v>
      </c>
      <c r="I24" t="s">
        <v>351</v>
      </c>
      <c r="J24" t="s">
        <v>396</v>
      </c>
      <c r="K24" t="s">
        <v>352</v>
      </c>
      <c r="L24">
        <v>1689628137.5999999</v>
      </c>
      <c r="M24">
        <f t="shared" si="0"/>
        <v>2.131813044898026E-3</v>
      </c>
      <c r="N24">
        <f t="shared" si="1"/>
        <v>2.1318130448980259</v>
      </c>
      <c r="O24">
        <f t="shared" si="2"/>
        <v>16.563321187546606</v>
      </c>
      <c r="P24">
        <f t="shared" si="3"/>
        <v>399.95100000000002</v>
      </c>
      <c r="Q24">
        <f t="shared" si="4"/>
        <v>322.24287990554774</v>
      </c>
      <c r="R24">
        <f t="shared" si="5"/>
        <v>32.228435933129205</v>
      </c>
      <c r="S24">
        <f t="shared" si="6"/>
        <v>40.000248209267099</v>
      </c>
      <c r="T24">
        <f t="shared" si="7"/>
        <v>0.37874459599179594</v>
      </c>
      <c r="U24">
        <f t="shared" si="8"/>
        <v>2.9278584866808304</v>
      </c>
      <c r="V24">
        <f t="shared" si="9"/>
        <v>0.35347952383245995</v>
      </c>
      <c r="W24">
        <f t="shared" si="10"/>
        <v>0.22305406865515115</v>
      </c>
      <c r="X24">
        <f t="shared" si="11"/>
        <v>124.06424033397944</v>
      </c>
      <c r="Y24">
        <f t="shared" si="12"/>
        <v>25.782782163558068</v>
      </c>
      <c r="Z24">
        <f t="shared" si="13"/>
        <v>25.802099999999999</v>
      </c>
      <c r="AA24">
        <f t="shared" si="14"/>
        <v>3.3349460310215808</v>
      </c>
      <c r="AB24">
        <f t="shared" si="15"/>
        <v>83.431911818667103</v>
      </c>
      <c r="AC24">
        <f t="shared" si="16"/>
        <v>2.7501239531441697</v>
      </c>
      <c r="AD24">
        <f t="shared" si="17"/>
        <v>3.2962494724097349</v>
      </c>
      <c r="AE24">
        <f t="shared" si="18"/>
        <v>0.58482207787741114</v>
      </c>
      <c r="AF24">
        <f t="shared" si="19"/>
        <v>-94.012955280002942</v>
      </c>
      <c r="AG24">
        <f t="shared" si="20"/>
        <v>-31.064231885238726</v>
      </c>
      <c r="AH24">
        <f t="shared" si="21"/>
        <v>-2.2601829734319656</v>
      </c>
      <c r="AI24">
        <f t="shared" si="22"/>
        <v>-3.273129804694193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53073.895237627607</v>
      </c>
      <c r="AO24">
        <f t="shared" si="26"/>
        <v>750.13599999999997</v>
      </c>
      <c r="AP24">
        <f t="shared" si="27"/>
        <v>632.3642579968805</v>
      </c>
      <c r="AQ24">
        <f t="shared" si="28"/>
        <v>0.84299948009011771</v>
      </c>
      <c r="AR24">
        <f t="shared" si="29"/>
        <v>0.16538899657392719</v>
      </c>
      <c r="AS24">
        <v>1689628137.5999999</v>
      </c>
      <c r="AT24">
        <v>399.95100000000002</v>
      </c>
      <c r="AU24">
        <v>417.36700000000002</v>
      </c>
      <c r="AV24">
        <v>27.497699999999998</v>
      </c>
      <c r="AW24">
        <v>25.424499999999998</v>
      </c>
      <c r="AX24">
        <v>402.09399999999999</v>
      </c>
      <c r="AY24">
        <v>27.304200000000002</v>
      </c>
      <c r="AZ24">
        <v>599.99800000000005</v>
      </c>
      <c r="BA24">
        <v>99.947400000000002</v>
      </c>
      <c r="BB24">
        <v>6.5472100000000005E-2</v>
      </c>
      <c r="BC24">
        <v>25.6053</v>
      </c>
      <c r="BD24">
        <v>25.802099999999999</v>
      </c>
      <c r="BE24">
        <v>999.9</v>
      </c>
      <c r="BF24">
        <v>0</v>
      </c>
      <c r="BG24">
        <v>0</v>
      </c>
      <c r="BH24">
        <v>9995.6200000000008</v>
      </c>
      <c r="BI24">
        <v>0</v>
      </c>
      <c r="BJ24">
        <v>244.75700000000001</v>
      </c>
      <c r="BK24">
        <v>-17.4163</v>
      </c>
      <c r="BL24">
        <v>411.25900000000001</v>
      </c>
      <c r="BM24">
        <v>428.255</v>
      </c>
      <c r="BN24">
        <v>2.0732300000000001</v>
      </c>
      <c r="BO24">
        <v>417.36700000000002</v>
      </c>
      <c r="BP24">
        <v>25.424499999999998</v>
      </c>
      <c r="BQ24">
        <v>2.7483200000000001</v>
      </c>
      <c r="BR24">
        <v>2.5411100000000002</v>
      </c>
      <c r="BS24">
        <v>22.576899999999998</v>
      </c>
      <c r="BT24">
        <v>21.292200000000001</v>
      </c>
      <c r="BU24">
        <v>750.13599999999997</v>
      </c>
      <c r="BV24">
        <v>0.90001500000000001</v>
      </c>
      <c r="BW24">
        <v>9.9984900000000002E-2</v>
      </c>
      <c r="BX24">
        <v>0</v>
      </c>
      <c r="BY24">
        <v>2.4293999999999998</v>
      </c>
      <c r="BZ24">
        <v>0</v>
      </c>
      <c r="CA24">
        <v>10336.299999999999</v>
      </c>
      <c r="CB24">
        <v>6084.61</v>
      </c>
      <c r="CC24">
        <v>36.186999999999998</v>
      </c>
      <c r="CD24">
        <v>38.811999999999998</v>
      </c>
      <c r="CE24">
        <v>37.061999999999998</v>
      </c>
      <c r="CF24">
        <v>37.5</v>
      </c>
      <c r="CG24">
        <v>36.311999999999998</v>
      </c>
      <c r="CH24">
        <v>675.13</v>
      </c>
      <c r="CI24">
        <v>75</v>
      </c>
      <c r="CJ24">
        <v>0</v>
      </c>
      <c r="CK24">
        <v>1689628148.7</v>
      </c>
      <c r="CL24">
        <v>0</v>
      </c>
      <c r="CM24">
        <v>1689627760.5999999</v>
      </c>
      <c r="CN24" t="s">
        <v>353</v>
      </c>
      <c r="CO24">
        <v>1689627756.5999999</v>
      </c>
      <c r="CP24">
        <v>1689627760.5999999</v>
      </c>
      <c r="CQ24">
        <v>20</v>
      </c>
      <c r="CR24">
        <v>0.40400000000000003</v>
      </c>
      <c r="CS24">
        <v>2.1999999999999999E-2</v>
      </c>
      <c r="CT24">
        <v>-2.21</v>
      </c>
      <c r="CU24">
        <v>0.193</v>
      </c>
      <c r="CV24">
        <v>421</v>
      </c>
      <c r="CW24">
        <v>26</v>
      </c>
      <c r="CX24">
        <v>0.08</v>
      </c>
      <c r="CY24">
        <v>0.06</v>
      </c>
      <c r="CZ24">
        <v>16.552493537845528</v>
      </c>
      <c r="DA24">
        <v>0.56238380845722169</v>
      </c>
      <c r="DB24">
        <v>5.8698809209624177E-2</v>
      </c>
      <c r="DC24">
        <v>1</v>
      </c>
      <c r="DD24">
        <v>417.34117073170728</v>
      </c>
      <c r="DE24">
        <v>0.18689895470315979</v>
      </c>
      <c r="DF24">
        <v>2.844241288435595E-2</v>
      </c>
      <c r="DG24">
        <v>-1</v>
      </c>
      <c r="DH24">
        <v>750.01597560975608</v>
      </c>
      <c r="DI24">
        <v>-0.21121009792796969</v>
      </c>
      <c r="DJ24">
        <v>0.13060300818350709</v>
      </c>
      <c r="DK24">
        <v>1</v>
      </c>
      <c r="DL24">
        <v>2</v>
      </c>
      <c r="DM24">
        <v>2</v>
      </c>
      <c r="DN24" t="s">
        <v>354</v>
      </c>
      <c r="DO24">
        <v>3.20146</v>
      </c>
      <c r="DP24">
        <v>2.6743600000000001</v>
      </c>
      <c r="DQ24">
        <v>9.3056200000000006E-2</v>
      </c>
      <c r="DR24">
        <v>9.52982E-2</v>
      </c>
      <c r="DS24">
        <v>0.124454</v>
      </c>
      <c r="DT24">
        <v>0.11670899999999999</v>
      </c>
      <c r="DU24">
        <v>27256.2</v>
      </c>
      <c r="DV24">
        <v>30721.7</v>
      </c>
      <c r="DW24">
        <v>28297.8</v>
      </c>
      <c r="DX24">
        <v>32578.9</v>
      </c>
      <c r="DY24">
        <v>34406.300000000003</v>
      </c>
      <c r="DZ24">
        <v>39036.5</v>
      </c>
      <c r="EA24">
        <v>41516.800000000003</v>
      </c>
      <c r="EB24">
        <v>47057.2</v>
      </c>
      <c r="EC24">
        <v>2.1543299999999999</v>
      </c>
      <c r="ED24">
        <v>1.73837</v>
      </c>
      <c r="EE24">
        <v>6.0126199999999998E-2</v>
      </c>
      <c r="EF24">
        <v>0</v>
      </c>
      <c r="EG24">
        <v>24.816099999999999</v>
      </c>
      <c r="EH24">
        <v>999.9</v>
      </c>
      <c r="EI24">
        <v>52.6</v>
      </c>
      <c r="EJ24">
        <v>32.700000000000003</v>
      </c>
      <c r="EK24">
        <v>26.144600000000001</v>
      </c>
      <c r="EL24">
        <v>63.707799999999999</v>
      </c>
      <c r="EM24">
        <v>17.011199999999999</v>
      </c>
      <c r="EN24">
        <v>1</v>
      </c>
      <c r="EO24">
        <v>4.18013E-2</v>
      </c>
      <c r="EP24">
        <v>1.3268899999999999</v>
      </c>
      <c r="EQ24">
        <v>20.235399999999998</v>
      </c>
      <c r="ER24">
        <v>5.2277699999999996</v>
      </c>
      <c r="ES24">
        <v>12.0108</v>
      </c>
      <c r="ET24">
        <v>4.9897499999999999</v>
      </c>
      <c r="EU24">
        <v>3.3050000000000002</v>
      </c>
      <c r="EV24">
        <v>5474.2</v>
      </c>
      <c r="EW24">
        <v>8660.9</v>
      </c>
      <c r="EX24">
        <v>489.4</v>
      </c>
      <c r="EY24">
        <v>49.1</v>
      </c>
      <c r="EZ24">
        <v>1.85287</v>
      </c>
      <c r="FA24">
        <v>1.86158</v>
      </c>
      <c r="FB24">
        <v>1.8608100000000001</v>
      </c>
      <c r="FC24">
        <v>1.85684</v>
      </c>
      <c r="FD24">
        <v>1.86111</v>
      </c>
      <c r="FE24">
        <v>1.85741</v>
      </c>
      <c r="FF24">
        <v>1.85947</v>
      </c>
      <c r="FG24">
        <v>1.8623700000000001</v>
      </c>
      <c r="FH24">
        <v>0</v>
      </c>
      <c r="FI24">
        <v>0</v>
      </c>
      <c r="FJ24">
        <v>0</v>
      </c>
      <c r="FK24">
        <v>0</v>
      </c>
      <c r="FL24" t="s">
        <v>355</v>
      </c>
      <c r="FM24" t="s">
        <v>356</v>
      </c>
      <c r="FN24" t="s">
        <v>357</v>
      </c>
      <c r="FO24" t="s">
        <v>357</v>
      </c>
      <c r="FP24" t="s">
        <v>357</v>
      </c>
      <c r="FQ24" t="s">
        <v>357</v>
      </c>
      <c r="FR24">
        <v>0</v>
      </c>
      <c r="FS24">
        <v>100</v>
      </c>
      <c r="FT24">
        <v>100</v>
      </c>
      <c r="FU24">
        <v>-2.1429999999999998</v>
      </c>
      <c r="FV24">
        <v>0.19350000000000001</v>
      </c>
      <c r="FW24">
        <v>-0.70033368841459853</v>
      </c>
      <c r="FX24">
        <v>-4.0117494158234393E-3</v>
      </c>
      <c r="FY24">
        <v>1.087516141204025E-6</v>
      </c>
      <c r="FZ24">
        <v>-8.657206703991749E-11</v>
      </c>
      <c r="GA24">
        <v>0.19343809523809341</v>
      </c>
      <c r="GB24">
        <v>0</v>
      </c>
      <c r="GC24">
        <v>0</v>
      </c>
      <c r="GD24">
        <v>0</v>
      </c>
      <c r="GE24">
        <v>4</v>
      </c>
      <c r="GF24">
        <v>2094</v>
      </c>
      <c r="GG24">
        <v>-1</v>
      </c>
      <c r="GH24">
        <v>-1</v>
      </c>
      <c r="GI24">
        <v>6.3</v>
      </c>
      <c r="GJ24">
        <v>6.3</v>
      </c>
      <c r="GK24">
        <v>1.0473600000000001</v>
      </c>
      <c r="GL24">
        <v>2.4035600000000001</v>
      </c>
      <c r="GM24">
        <v>1.5942400000000001</v>
      </c>
      <c r="GN24">
        <v>2.3132299999999999</v>
      </c>
      <c r="GO24">
        <v>1.39893</v>
      </c>
      <c r="GP24">
        <v>2.3339799999999999</v>
      </c>
      <c r="GQ24">
        <v>34.944400000000002</v>
      </c>
      <c r="GR24">
        <v>14.8588</v>
      </c>
      <c r="GS24">
        <v>18</v>
      </c>
      <c r="GT24">
        <v>647.79499999999996</v>
      </c>
      <c r="GU24">
        <v>392.61799999999999</v>
      </c>
      <c r="GV24">
        <v>23.352499999999999</v>
      </c>
      <c r="GW24">
        <v>27.802399999999999</v>
      </c>
      <c r="GX24">
        <v>29.999500000000001</v>
      </c>
      <c r="GY24">
        <v>27.598299999999998</v>
      </c>
      <c r="GZ24">
        <v>27.536999999999999</v>
      </c>
      <c r="HA24">
        <v>21.0336</v>
      </c>
      <c r="HB24">
        <v>-30</v>
      </c>
      <c r="HC24">
        <v>-30</v>
      </c>
      <c r="HD24">
        <v>23.392499999999998</v>
      </c>
      <c r="HE24">
        <v>417.55200000000002</v>
      </c>
      <c r="HF24">
        <v>0</v>
      </c>
      <c r="HG24">
        <v>103.871</v>
      </c>
      <c r="HH24">
        <v>103.59</v>
      </c>
    </row>
    <row r="25" spans="1:216" x14ac:dyDescent="0.2">
      <c r="A25">
        <v>7</v>
      </c>
      <c r="B25">
        <v>1689628198.0999999</v>
      </c>
      <c r="C25">
        <v>363</v>
      </c>
      <c r="D25" t="s">
        <v>368</v>
      </c>
      <c r="E25" t="s">
        <v>369</v>
      </c>
      <c r="F25" t="s">
        <v>348</v>
      </c>
      <c r="G25" t="s">
        <v>349</v>
      </c>
      <c r="H25" t="s">
        <v>350</v>
      </c>
      <c r="I25" t="s">
        <v>351</v>
      </c>
      <c r="J25" t="s">
        <v>396</v>
      </c>
      <c r="K25" t="s">
        <v>352</v>
      </c>
      <c r="L25">
        <v>1689628198.0999999</v>
      </c>
      <c r="M25">
        <f t="shared" si="0"/>
        <v>3.1430948165593387E-3</v>
      </c>
      <c r="N25">
        <f t="shared" si="1"/>
        <v>3.1430948165593389</v>
      </c>
      <c r="O25">
        <f t="shared" si="2"/>
        <v>15.286641752422183</v>
      </c>
      <c r="P25">
        <f t="shared" si="3"/>
        <v>399.99599999999998</v>
      </c>
      <c r="Q25">
        <f t="shared" si="4"/>
        <v>356.57122744795322</v>
      </c>
      <c r="R25">
        <f t="shared" si="5"/>
        <v>35.661893025990366</v>
      </c>
      <c r="S25">
        <f t="shared" si="6"/>
        <v>40.004951226487194</v>
      </c>
      <c r="T25">
        <f t="shared" si="7"/>
        <v>0.67269190922845579</v>
      </c>
      <c r="U25">
        <f t="shared" si="8"/>
        <v>2.9355403726902431</v>
      </c>
      <c r="V25">
        <f t="shared" si="9"/>
        <v>0.59734770011702587</v>
      </c>
      <c r="W25">
        <f t="shared" si="10"/>
        <v>0.37940608665619391</v>
      </c>
      <c r="X25">
        <f t="shared" si="11"/>
        <v>99.216030390096506</v>
      </c>
      <c r="Y25">
        <f t="shared" si="12"/>
        <v>25.638746890866578</v>
      </c>
      <c r="Z25">
        <f t="shared" si="13"/>
        <v>25.927900000000001</v>
      </c>
      <c r="AA25">
        <f t="shared" si="14"/>
        <v>3.3598893148882714</v>
      </c>
      <c r="AB25">
        <f t="shared" si="15"/>
        <v>85.110967520351821</v>
      </c>
      <c r="AC25">
        <f t="shared" si="16"/>
        <v>2.8499812251871997</v>
      </c>
      <c r="AD25">
        <f t="shared" si="17"/>
        <v>3.3485475588157416</v>
      </c>
      <c r="AE25">
        <f t="shared" si="18"/>
        <v>0.50990808970107171</v>
      </c>
      <c r="AF25">
        <f t="shared" si="19"/>
        <v>-138.61048141026683</v>
      </c>
      <c r="AG25">
        <f t="shared" si="20"/>
        <v>-9.0366946818887079</v>
      </c>
      <c r="AH25">
        <f t="shared" si="21"/>
        <v>-0.65706400301336765</v>
      </c>
      <c r="AI25">
        <f t="shared" si="22"/>
        <v>-49.088209705072401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53249.762563623728</v>
      </c>
      <c r="AO25">
        <f t="shared" si="26"/>
        <v>599.89099999999996</v>
      </c>
      <c r="AP25">
        <f t="shared" si="27"/>
        <v>505.70814300004997</v>
      </c>
      <c r="AQ25">
        <f t="shared" si="28"/>
        <v>0.84300005000916833</v>
      </c>
      <c r="AR25">
        <f t="shared" si="29"/>
        <v>0.1653900965176949</v>
      </c>
      <c r="AS25">
        <v>1689628198.0999999</v>
      </c>
      <c r="AT25">
        <v>399.99599999999998</v>
      </c>
      <c r="AU25">
        <v>416.53699999999998</v>
      </c>
      <c r="AV25">
        <v>28.495999999999999</v>
      </c>
      <c r="AW25">
        <v>25.443000000000001</v>
      </c>
      <c r="AX25">
        <v>402.13900000000001</v>
      </c>
      <c r="AY25">
        <v>28.302600000000002</v>
      </c>
      <c r="AZ25">
        <v>600.10400000000004</v>
      </c>
      <c r="BA25">
        <v>99.948099999999997</v>
      </c>
      <c r="BB25">
        <v>6.5278199999999995E-2</v>
      </c>
      <c r="BC25">
        <v>25.870799999999999</v>
      </c>
      <c r="BD25">
        <v>25.927900000000001</v>
      </c>
      <c r="BE25">
        <v>999.9</v>
      </c>
      <c r="BF25">
        <v>0</v>
      </c>
      <c r="BG25">
        <v>0</v>
      </c>
      <c r="BH25">
        <v>10039.4</v>
      </c>
      <c r="BI25">
        <v>0</v>
      </c>
      <c r="BJ25">
        <v>245.17099999999999</v>
      </c>
      <c r="BK25">
        <v>-16.5413</v>
      </c>
      <c r="BL25">
        <v>411.72800000000001</v>
      </c>
      <c r="BM25">
        <v>427.41199999999998</v>
      </c>
      <c r="BN25">
        <v>3.0530400000000002</v>
      </c>
      <c r="BO25">
        <v>416.53699999999998</v>
      </c>
      <c r="BP25">
        <v>25.443000000000001</v>
      </c>
      <c r="BQ25">
        <v>2.8481200000000002</v>
      </c>
      <c r="BR25">
        <v>2.54298</v>
      </c>
      <c r="BS25">
        <v>23.165700000000001</v>
      </c>
      <c r="BT25">
        <v>21.304200000000002</v>
      </c>
      <c r="BU25">
        <v>599.89099999999996</v>
      </c>
      <c r="BV25">
        <v>0.89999200000000001</v>
      </c>
      <c r="BW25">
        <v>0.100008</v>
      </c>
      <c r="BX25">
        <v>0</v>
      </c>
      <c r="BY25">
        <v>1.9733000000000001</v>
      </c>
      <c r="BZ25">
        <v>0</v>
      </c>
      <c r="CA25">
        <v>9056.31</v>
      </c>
      <c r="CB25">
        <v>4865.8900000000003</v>
      </c>
      <c r="CC25">
        <v>35.686999999999998</v>
      </c>
      <c r="CD25">
        <v>38.625</v>
      </c>
      <c r="CE25">
        <v>36.75</v>
      </c>
      <c r="CF25">
        <v>37.311999999999998</v>
      </c>
      <c r="CG25">
        <v>35.936999999999998</v>
      </c>
      <c r="CH25">
        <v>539.9</v>
      </c>
      <c r="CI25">
        <v>59.99</v>
      </c>
      <c r="CJ25">
        <v>0</v>
      </c>
      <c r="CK25">
        <v>1689628209.3</v>
      </c>
      <c r="CL25">
        <v>0</v>
      </c>
      <c r="CM25">
        <v>1689627760.5999999</v>
      </c>
      <c r="CN25" t="s">
        <v>353</v>
      </c>
      <c r="CO25">
        <v>1689627756.5999999</v>
      </c>
      <c r="CP25">
        <v>1689627760.5999999</v>
      </c>
      <c r="CQ25">
        <v>20</v>
      </c>
      <c r="CR25">
        <v>0.40400000000000003</v>
      </c>
      <c r="CS25">
        <v>2.1999999999999999E-2</v>
      </c>
      <c r="CT25">
        <v>-2.21</v>
      </c>
      <c r="CU25">
        <v>0.193</v>
      </c>
      <c r="CV25">
        <v>421</v>
      </c>
      <c r="CW25">
        <v>26</v>
      </c>
      <c r="CX25">
        <v>0.08</v>
      </c>
      <c r="CY25">
        <v>0.06</v>
      </c>
      <c r="CZ25">
        <v>15.300224803691989</v>
      </c>
      <c r="DA25">
        <v>-0.25374741207302148</v>
      </c>
      <c r="DB25">
        <v>6.4970961718812295E-2</v>
      </c>
      <c r="DC25">
        <v>1</v>
      </c>
      <c r="DD25">
        <v>416.62417073170718</v>
      </c>
      <c r="DE25">
        <v>-0.2175470383276743</v>
      </c>
      <c r="DF25">
        <v>4.7776360334177252E-2</v>
      </c>
      <c r="DG25">
        <v>-1</v>
      </c>
      <c r="DH25">
        <v>600.02948780487804</v>
      </c>
      <c r="DI25">
        <v>4.2131750359166477E-2</v>
      </c>
      <c r="DJ25">
        <v>0.15015262510823099</v>
      </c>
      <c r="DK25">
        <v>1</v>
      </c>
      <c r="DL25">
        <v>2</v>
      </c>
      <c r="DM25">
        <v>2</v>
      </c>
      <c r="DN25" t="s">
        <v>354</v>
      </c>
      <c r="DO25">
        <v>3.2016399999999998</v>
      </c>
      <c r="DP25">
        <v>2.67455</v>
      </c>
      <c r="DQ25">
        <v>9.3065700000000001E-2</v>
      </c>
      <c r="DR25">
        <v>9.5147099999999998E-2</v>
      </c>
      <c r="DS25">
        <v>0.127581</v>
      </c>
      <c r="DT25">
        <v>0.116759</v>
      </c>
      <c r="DU25">
        <v>27253.5</v>
      </c>
      <c r="DV25">
        <v>30725.200000000001</v>
      </c>
      <c r="DW25">
        <v>28295.5</v>
      </c>
      <c r="DX25">
        <v>32577.4</v>
      </c>
      <c r="DY25">
        <v>34278</v>
      </c>
      <c r="DZ25">
        <v>39033.199999999997</v>
      </c>
      <c r="EA25">
        <v>41512.9</v>
      </c>
      <c r="EB25">
        <v>47055.8</v>
      </c>
      <c r="EC25">
        <v>2.1550799999999999</v>
      </c>
      <c r="ED25">
        <v>1.7375499999999999</v>
      </c>
      <c r="EE25">
        <v>6.8228700000000003E-2</v>
      </c>
      <c r="EF25">
        <v>0</v>
      </c>
      <c r="EG25">
        <v>24.809100000000001</v>
      </c>
      <c r="EH25">
        <v>999.9</v>
      </c>
      <c r="EI25">
        <v>52.5</v>
      </c>
      <c r="EJ25">
        <v>32.700000000000003</v>
      </c>
      <c r="EK25">
        <v>26.0932</v>
      </c>
      <c r="EL25">
        <v>63.6678</v>
      </c>
      <c r="EM25">
        <v>17.239599999999999</v>
      </c>
      <c r="EN25">
        <v>1</v>
      </c>
      <c r="EO25">
        <v>4.28049E-2</v>
      </c>
      <c r="EP25">
        <v>0.39835799999999999</v>
      </c>
      <c r="EQ25">
        <v>20.241399999999999</v>
      </c>
      <c r="ER25">
        <v>5.2279200000000001</v>
      </c>
      <c r="ES25">
        <v>12.0107</v>
      </c>
      <c r="ET25">
        <v>4.9895500000000004</v>
      </c>
      <c r="EU25">
        <v>3.3050000000000002</v>
      </c>
      <c r="EV25">
        <v>5475.6</v>
      </c>
      <c r="EW25">
        <v>8660.9</v>
      </c>
      <c r="EX25">
        <v>489.4</v>
      </c>
      <c r="EY25">
        <v>49.1</v>
      </c>
      <c r="EZ25">
        <v>1.85287</v>
      </c>
      <c r="FA25">
        <v>1.8615699999999999</v>
      </c>
      <c r="FB25">
        <v>1.8608100000000001</v>
      </c>
      <c r="FC25">
        <v>1.85684</v>
      </c>
      <c r="FD25">
        <v>1.86111</v>
      </c>
      <c r="FE25">
        <v>1.85741</v>
      </c>
      <c r="FF25">
        <v>1.85948</v>
      </c>
      <c r="FG25">
        <v>1.8623499999999999</v>
      </c>
      <c r="FH25">
        <v>0</v>
      </c>
      <c r="FI25">
        <v>0</v>
      </c>
      <c r="FJ25">
        <v>0</v>
      </c>
      <c r="FK25">
        <v>0</v>
      </c>
      <c r="FL25" t="s">
        <v>355</v>
      </c>
      <c r="FM25" t="s">
        <v>356</v>
      </c>
      <c r="FN25" t="s">
        <v>357</v>
      </c>
      <c r="FO25" t="s">
        <v>357</v>
      </c>
      <c r="FP25" t="s">
        <v>357</v>
      </c>
      <c r="FQ25" t="s">
        <v>357</v>
      </c>
      <c r="FR25">
        <v>0</v>
      </c>
      <c r="FS25">
        <v>100</v>
      </c>
      <c r="FT25">
        <v>100</v>
      </c>
      <c r="FU25">
        <v>-2.1429999999999998</v>
      </c>
      <c r="FV25">
        <v>0.19339999999999999</v>
      </c>
      <c r="FW25">
        <v>-0.70033368841459853</v>
      </c>
      <c r="FX25">
        <v>-4.0117494158234393E-3</v>
      </c>
      <c r="FY25">
        <v>1.087516141204025E-6</v>
      </c>
      <c r="FZ25">
        <v>-8.657206703991749E-11</v>
      </c>
      <c r="GA25">
        <v>0.19343809523809341</v>
      </c>
      <c r="GB25">
        <v>0</v>
      </c>
      <c r="GC25">
        <v>0</v>
      </c>
      <c r="GD25">
        <v>0</v>
      </c>
      <c r="GE25">
        <v>4</v>
      </c>
      <c r="GF25">
        <v>2094</v>
      </c>
      <c r="GG25">
        <v>-1</v>
      </c>
      <c r="GH25">
        <v>-1</v>
      </c>
      <c r="GI25">
        <v>7.4</v>
      </c>
      <c r="GJ25">
        <v>7.3</v>
      </c>
      <c r="GK25">
        <v>1.0461400000000001</v>
      </c>
      <c r="GL25">
        <v>2.3999000000000001</v>
      </c>
      <c r="GM25">
        <v>1.5942400000000001</v>
      </c>
      <c r="GN25">
        <v>2.3132299999999999</v>
      </c>
      <c r="GO25">
        <v>1.40015</v>
      </c>
      <c r="GP25">
        <v>2.4401899999999999</v>
      </c>
      <c r="GQ25">
        <v>34.944400000000002</v>
      </c>
      <c r="GR25">
        <v>14.876300000000001</v>
      </c>
      <c r="GS25">
        <v>18</v>
      </c>
      <c r="GT25">
        <v>648.78700000000003</v>
      </c>
      <c r="GU25">
        <v>392.38200000000001</v>
      </c>
      <c r="GV25">
        <v>25.116700000000002</v>
      </c>
      <c r="GW25">
        <v>27.834099999999999</v>
      </c>
      <c r="GX25">
        <v>30.000399999999999</v>
      </c>
      <c r="GY25">
        <v>27.6326</v>
      </c>
      <c r="GZ25">
        <v>27.5716</v>
      </c>
      <c r="HA25">
        <v>20.9969</v>
      </c>
      <c r="HB25">
        <v>-30</v>
      </c>
      <c r="HC25">
        <v>-30</v>
      </c>
      <c r="HD25">
        <v>25.157299999999999</v>
      </c>
      <c r="HE25">
        <v>416.79700000000003</v>
      </c>
      <c r="HF25">
        <v>0</v>
      </c>
      <c r="HG25">
        <v>103.861</v>
      </c>
      <c r="HH25">
        <v>103.586</v>
      </c>
    </row>
    <row r="26" spans="1:216" x14ac:dyDescent="0.2">
      <c r="A26">
        <v>8</v>
      </c>
      <c r="B26">
        <v>1689628258.5999999</v>
      </c>
      <c r="C26">
        <v>423.5</v>
      </c>
      <c r="D26" t="s">
        <v>370</v>
      </c>
      <c r="E26" t="s">
        <v>371</v>
      </c>
      <c r="F26" t="s">
        <v>348</v>
      </c>
      <c r="G26" t="s">
        <v>349</v>
      </c>
      <c r="H26" t="s">
        <v>350</v>
      </c>
      <c r="I26" t="s">
        <v>351</v>
      </c>
      <c r="J26" t="s">
        <v>396</v>
      </c>
      <c r="K26" t="s">
        <v>352</v>
      </c>
      <c r="L26">
        <v>1689628258.5999999</v>
      </c>
      <c r="M26">
        <f t="shared" si="0"/>
        <v>1.6539634052376954E-3</v>
      </c>
      <c r="N26">
        <f t="shared" si="1"/>
        <v>1.6539634052376955</v>
      </c>
      <c r="O26">
        <f t="shared" si="2"/>
        <v>14.091434809023445</v>
      </c>
      <c r="P26">
        <f t="shared" si="3"/>
        <v>400.06700000000001</v>
      </c>
      <c r="Q26">
        <f t="shared" si="4"/>
        <v>304.94562447812746</v>
      </c>
      <c r="R26">
        <f t="shared" si="5"/>
        <v>30.49867046180378</v>
      </c>
      <c r="S26">
        <f t="shared" si="6"/>
        <v>40.012089422577105</v>
      </c>
      <c r="T26">
        <f t="shared" si="7"/>
        <v>0.25710804264660497</v>
      </c>
      <c r="U26">
        <f t="shared" si="8"/>
        <v>2.9287460986031935</v>
      </c>
      <c r="V26">
        <f t="shared" si="9"/>
        <v>0.2451945701684701</v>
      </c>
      <c r="W26">
        <f t="shared" si="10"/>
        <v>0.15427097504711607</v>
      </c>
      <c r="X26">
        <f t="shared" si="11"/>
        <v>82.685010648881871</v>
      </c>
      <c r="Y26">
        <f t="shared" si="12"/>
        <v>26.10172159137753</v>
      </c>
      <c r="Z26">
        <f t="shared" si="13"/>
        <v>25.926300000000001</v>
      </c>
      <c r="AA26">
        <f t="shared" si="14"/>
        <v>3.3595710510247061</v>
      </c>
      <c r="AB26">
        <f t="shared" si="15"/>
        <v>79.967763001388732</v>
      </c>
      <c r="AC26">
        <f t="shared" si="16"/>
        <v>2.7053844013592601</v>
      </c>
      <c r="AD26">
        <f t="shared" si="17"/>
        <v>3.3830937615602403</v>
      </c>
      <c r="AE26">
        <f t="shared" si="18"/>
        <v>0.65418664966544604</v>
      </c>
      <c r="AF26">
        <f t="shared" si="19"/>
        <v>-72.939786170982373</v>
      </c>
      <c r="AG26">
        <f t="shared" si="20"/>
        <v>18.615768584844673</v>
      </c>
      <c r="AH26">
        <f t="shared" si="21"/>
        <v>1.357874910317608</v>
      </c>
      <c r="AI26">
        <f t="shared" si="22"/>
        <v>29.718867973061776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53021.749679675144</v>
      </c>
      <c r="AO26">
        <f t="shared" si="26"/>
        <v>499.93400000000003</v>
      </c>
      <c r="AP26">
        <f t="shared" si="27"/>
        <v>421.44484199423937</v>
      </c>
      <c r="AQ26">
        <f t="shared" si="28"/>
        <v>0.84300096011521386</v>
      </c>
      <c r="AR26">
        <f t="shared" si="29"/>
        <v>0.16539185302236267</v>
      </c>
      <c r="AS26">
        <v>1689628258.5999999</v>
      </c>
      <c r="AT26">
        <v>400.06700000000001</v>
      </c>
      <c r="AU26">
        <v>414.81900000000002</v>
      </c>
      <c r="AV26">
        <v>27.0502</v>
      </c>
      <c r="AW26">
        <v>25.441099999999999</v>
      </c>
      <c r="AX26">
        <v>402.21100000000001</v>
      </c>
      <c r="AY26">
        <v>26.8567</v>
      </c>
      <c r="AZ26">
        <v>600.04600000000005</v>
      </c>
      <c r="BA26">
        <v>99.9482</v>
      </c>
      <c r="BB26">
        <v>6.5271300000000004E-2</v>
      </c>
      <c r="BC26">
        <v>26.0442</v>
      </c>
      <c r="BD26">
        <v>25.926300000000001</v>
      </c>
      <c r="BE26">
        <v>999.9</v>
      </c>
      <c r="BF26">
        <v>0</v>
      </c>
      <c r="BG26">
        <v>0</v>
      </c>
      <c r="BH26">
        <v>10000.6</v>
      </c>
      <c r="BI26">
        <v>0</v>
      </c>
      <c r="BJ26">
        <v>247.18799999999999</v>
      </c>
      <c r="BK26">
        <v>-14.751799999999999</v>
      </c>
      <c r="BL26">
        <v>411.19</v>
      </c>
      <c r="BM26">
        <v>425.64800000000002</v>
      </c>
      <c r="BN26">
        <v>1.6090100000000001</v>
      </c>
      <c r="BO26">
        <v>414.81900000000002</v>
      </c>
      <c r="BP26">
        <v>25.441099999999999</v>
      </c>
      <c r="BQ26">
        <v>2.7036099999999998</v>
      </c>
      <c r="BR26">
        <v>2.5428000000000002</v>
      </c>
      <c r="BS26">
        <v>22.307099999999998</v>
      </c>
      <c r="BT26">
        <v>21.303000000000001</v>
      </c>
      <c r="BU26">
        <v>499.93400000000003</v>
      </c>
      <c r="BV26">
        <v>0.89997000000000005</v>
      </c>
      <c r="BW26">
        <v>0.10002900000000001</v>
      </c>
      <c r="BX26">
        <v>0</v>
      </c>
      <c r="BY26">
        <v>2.5829</v>
      </c>
      <c r="BZ26">
        <v>0</v>
      </c>
      <c r="CA26">
        <v>8233.61</v>
      </c>
      <c r="CB26">
        <v>4055.08</v>
      </c>
      <c r="CC26">
        <v>35.311999999999998</v>
      </c>
      <c r="CD26">
        <v>38.436999999999998</v>
      </c>
      <c r="CE26">
        <v>36.436999999999998</v>
      </c>
      <c r="CF26">
        <v>37.186999999999998</v>
      </c>
      <c r="CG26">
        <v>35.686999999999998</v>
      </c>
      <c r="CH26">
        <v>449.93</v>
      </c>
      <c r="CI26">
        <v>50.01</v>
      </c>
      <c r="CJ26">
        <v>0</v>
      </c>
      <c r="CK26">
        <v>1689628269.9000001</v>
      </c>
      <c r="CL26">
        <v>0</v>
      </c>
      <c r="CM26">
        <v>1689627760.5999999</v>
      </c>
      <c r="CN26" t="s">
        <v>353</v>
      </c>
      <c r="CO26">
        <v>1689627756.5999999</v>
      </c>
      <c r="CP26">
        <v>1689627760.5999999</v>
      </c>
      <c r="CQ26">
        <v>20</v>
      </c>
      <c r="CR26">
        <v>0.40400000000000003</v>
      </c>
      <c r="CS26">
        <v>2.1999999999999999E-2</v>
      </c>
      <c r="CT26">
        <v>-2.21</v>
      </c>
      <c r="CU26">
        <v>0.193</v>
      </c>
      <c r="CV26">
        <v>421</v>
      </c>
      <c r="CW26">
        <v>26</v>
      </c>
      <c r="CX26">
        <v>0.08</v>
      </c>
      <c r="CY26">
        <v>0.06</v>
      </c>
      <c r="CZ26">
        <v>13.95469805243548</v>
      </c>
      <c r="DA26">
        <v>0.16223997050582339</v>
      </c>
      <c r="DB26">
        <v>9.293419015926152E-2</v>
      </c>
      <c r="DC26">
        <v>1</v>
      </c>
      <c r="DD26">
        <v>414.92835000000002</v>
      </c>
      <c r="DE26">
        <v>-1.663564727955547</v>
      </c>
      <c r="DF26">
        <v>0.18569929321351669</v>
      </c>
      <c r="DG26">
        <v>-1</v>
      </c>
      <c r="DH26">
        <v>499.98075000000011</v>
      </c>
      <c r="DI26">
        <v>0.17712998287313489</v>
      </c>
      <c r="DJ26">
        <v>0.12828829837517919</v>
      </c>
      <c r="DK26">
        <v>1</v>
      </c>
      <c r="DL26">
        <v>2</v>
      </c>
      <c r="DM26">
        <v>2</v>
      </c>
      <c r="DN26" t="s">
        <v>354</v>
      </c>
      <c r="DO26">
        <v>3.20146</v>
      </c>
      <c r="DP26">
        <v>2.6741999999999999</v>
      </c>
      <c r="DQ26">
        <v>9.3058000000000002E-2</v>
      </c>
      <c r="DR26">
        <v>9.4840099999999997E-2</v>
      </c>
      <c r="DS26">
        <v>0.123015</v>
      </c>
      <c r="DT26">
        <v>0.116743</v>
      </c>
      <c r="DU26">
        <v>27252.400000000001</v>
      </c>
      <c r="DV26">
        <v>30733</v>
      </c>
      <c r="DW26">
        <v>28294.2</v>
      </c>
      <c r="DX26">
        <v>32574.7</v>
      </c>
      <c r="DY26">
        <v>34459.4</v>
      </c>
      <c r="DZ26">
        <v>39030.699999999997</v>
      </c>
      <c r="EA26">
        <v>41511.1</v>
      </c>
      <c r="EB26">
        <v>47052</v>
      </c>
      <c r="EC26">
        <v>2.1528200000000002</v>
      </c>
      <c r="ED26">
        <v>1.7369699999999999</v>
      </c>
      <c r="EE26">
        <v>6.08712E-2</v>
      </c>
      <c r="EF26">
        <v>0</v>
      </c>
      <c r="EG26">
        <v>24.9283</v>
      </c>
      <c r="EH26">
        <v>999.9</v>
      </c>
      <c r="EI26">
        <v>52.5</v>
      </c>
      <c r="EJ26">
        <v>32.700000000000003</v>
      </c>
      <c r="EK26">
        <v>26.0931</v>
      </c>
      <c r="EL26">
        <v>63.817900000000002</v>
      </c>
      <c r="EM26">
        <v>17.335699999999999</v>
      </c>
      <c r="EN26">
        <v>1</v>
      </c>
      <c r="EO26">
        <v>4.91768E-2</v>
      </c>
      <c r="EP26">
        <v>1.86253</v>
      </c>
      <c r="EQ26">
        <v>20.2317</v>
      </c>
      <c r="ER26">
        <v>5.2285199999999996</v>
      </c>
      <c r="ES26">
        <v>12.0131</v>
      </c>
      <c r="ET26">
        <v>4.9896000000000003</v>
      </c>
      <c r="EU26">
        <v>3.3050000000000002</v>
      </c>
      <c r="EV26">
        <v>5476.9</v>
      </c>
      <c r="EW26">
        <v>8660.9</v>
      </c>
      <c r="EX26">
        <v>489.4</v>
      </c>
      <c r="EY26">
        <v>49.2</v>
      </c>
      <c r="EZ26">
        <v>1.8528800000000001</v>
      </c>
      <c r="FA26">
        <v>1.8615900000000001</v>
      </c>
      <c r="FB26">
        <v>1.8608199999999999</v>
      </c>
      <c r="FC26">
        <v>1.85687</v>
      </c>
      <c r="FD26">
        <v>1.8611200000000001</v>
      </c>
      <c r="FE26">
        <v>1.8574200000000001</v>
      </c>
      <c r="FF26">
        <v>1.85945</v>
      </c>
      <c r="FG26">
        <v>1.8624099999999999</v>
      </c>
      <c r="FH26">
        <v>0</v>
      </c>
      <c r="FI26">
        <v>0</v>
      </c>
      <c r="FJ26">
        <v>0</v>
      </c>
      <c r="FK26">
        <v>0</v>
      </c>
      <c r="FL26" t="s">
        <v>355</v>
      </c>
      <c r="FM26" t="s">
        <v>356</v>
      </c>
      <c r="FN26" t="s">
        <v>357</v>
      </c>
      <c r="FO26" t="s">
        <v>357</v>
      </c>
      <c r="FP26" t="s">
        <v>357</v>
      </c>
      <c r="FQ26" t="s">
        <v>357</v>
      </c>
      <c r="FR26">
        <v>0</v>
      </c>
      <c r="FS26">
        <v>100</v>
      </c>
      <c r="FT26">
        <v>100</v>
      </c>
      <c r="FU26">
        <v>-2.1440000000000001</v>
      </c>
      <c r="FV26">
        <v>0.19350000000000001</v>
      </c>
      <c r="FW26">
        <v>-0.70033368841459853</v>
      </c>
      <c r="FX26">
        <v>-4.0117494158234393E-3</v>
      </c>
      <c r="FY26">
        <v>1.087516141204025E-6</v>
      </c>
      <c r="FZ26">
        <v>-8.657206703991749E-11</v>
      </c>
      <c r="GA26">
        <v>0.19343809523809341</v>
      </c>
      <c r="GB26">
        <v>0</v>
      </c>
      <c r="GC26">
        <v>0</v>
      </c>
      <c r="GD26">
        <v>0</v>
      </c>
      <c r="GE26">
        <v>4</v>
      </c>
      <c r="GF26">
        <v>2094</v>
      </c>
      <c r="GG26">
        <v>-1</v>
      </c>
      <c r="GH26">
        <v>-1</v>
      </c>
      <c r="GI26">
        <v>8.4</v>
      </c>
      <c r="GJ26">
        <v>8.3000000000000007</v>
      </c>
      <c r="GK26">
        <v>1.0424800000000001</v>
      </c>
      <c r="GL26">
        <v>2.3999000000000001</v>
      </c>
      <c r="GM26">
        <v>1.5942400000000001</v>
      </c>
      <c r="GN26">
        <v>2.3132299999999999</v>
      </c>
      <c r="GO26">
        <v>1.40015</v>
      </c>
      <c r="GP26">
        <v>2.4230999999999998</v>
      </c>
      <c r="GQ26">
        <v>34.944400000000002</v>
      </c>
      <c r="GR26">
        <v>14.8588</v>
      </c>
      <c r="GS26">
        <v>18</v>
      </c>
      <c r="GT26">
        <v>647.36400000000003</v>
      </c>
      <c r="GU26">
        <v>392.32600000000002</v>
      </c>
      <c r="GV26">
        <v>23.775500000000001</v>
      </c>
      <c r="GW26">
        <v>27.8675</v>
      </c>
      <c r="GX26">
        <v>29.997499999999999</v>
      </c>
      <c r="GY26">
        <v>27.664000000000001</v>
      </c>
      <c r="GZ26">
        <v>27.6111</v>
      </c>
      <c r="HA26">
        <v>20.927099999999999</v>
      </c>
      <c r="HB26">
        <v>-30</v>
      </c>
      <c r="HC26">
        <v>-30</v>
      </c>
      <c r="HD26">
        <v>23.9038</v>
      </c>
      <c r="HE26">
        <v>414.86700000000002</v>
      </c>
      <c r="HF26">
        <v>0</v>
      </c>
      <c r="HG26">
        <v>103.857</v>
      </c>
      <c r="HH26">
        <v>103.578</v>
      </c>
    </row>
    <row r="27" spans="1:216" x14ac:dyDescent="0.2">
      <c r="A27">
        <v>9</v>
      </c>
      <c r="B27">
        <v>1689628319.0999999</v>
      </c>
      <c r="C27">
        <v>484</v>
      </c>
      <c r="D27" t="s">
        <v>372</v>
      </c>
      <c r="E27" t="s">
        <v>373</v>
      </c>
      <c r="F27" t="s">
        <v>348</v>
      </c>
      <c r="G27" t="s">
        <v>349</v>
      </c>
      <c r="H27" t="s">
        <v>350</v>
      </c>
      <c r="I27" t="s">
        <v>351</v>
      </c>
      <c r="J27" t="s">
        <v>396</v>
      </c>
      <c r="K27" t="s">
        <v>352</v>
      </c>
      <c r="L27">
        <v>1689628319.0999999</v>
      </c>
      <c r="M27">
        <f t="shared" si="0"/>
        <v>2.2271224416689868E-3</v>
      </c>
      <c r="N27">
        <f t="shared" si="1"/>
        <v>2.2271224416689868</v>
      </c>
      <c r="O27">
        <f t="shared" si="2"/>
        <v>11.798237750489585</v>
      </c>
      <c r="P27">
        <f t="shared" si="3"/>
        <v>400.09399999999999</v>
      </c>
      <c r="Q27">
        <f t="shared" si="4"/>
        <v>345.85606436039313</v>
      </c>
      <c r="R27">
        <f t="shared" si="5"/>
        <v>34.590885894276163</v>
      </c>
      <c r="S27">
        <f t="shared" si="6"/>
        <v>40.015507394900595</v>
      </c>
      <c r="T27">
        <f t="shared" si="7"/>
        <v>0.39644515221405902</v>
      </c>
      <c r="U27">
        <f t="shared" si="8"/>
        <v>2.9255906860581931</v>
      </c>
      <c r="V27">
        <f t="shared" si="9"/>
        <v>0.36883580953574546</v>
      </c>
      <c r="W27">
        <f t="shared" si="10"/>
        <v>0.23284254214163269</v>
      </c>
      <c r="X27">
        <f t="shared" si="11"/>
        <v>62.014452389073497</v>
      </c>
      <c r="Y27">
        <f t="shared" si="12"/>
        <v>25.869609243752713</v>
      </c>
      <c r="Z27">
        <f t="shared" si="13"/>
        <v>25.903199999999998</v>
      </c>
      <c r="AA27">
        <f t="shared" si="14"/>
        <v>3.3549790500028394</v>
      </c>
      <c r="AB27">
        <f t="shared" si="15"/>
        <v>81.674432681984854</v>
      </c>
      <c r="AC27">
        <f t="shared" si="16"/>
        <v>2.7695527049253696</v>
      </c>
      <c r="AD27">
        <f t="shared" si="17"/>
        <v>3.3909665656438128</v>
      </c>
      <c r="AE27">
        <f t="shared" si="18"/>
        <v>0.58542634507746971</v>
      </c>
      <c r="AF27">
        <f t="shared" si="19"/>
        <v>-98.216099677602315</v>
      </c>
      <c r="AG27">
        <f t="shared" si="20"/>
        <v>28.437717445538912</v>
      </c>
      <c r="AH27">
        <f t="shared" si="21"/>
        <v>2.0767155023563997</v>
      </c>
      <c r="AI27">
        <f t="shared" si="22"/>
        <v>-5.6872143406335134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52923.365794574398</v>
      </c>
      <c r="AO27">
        <f t="shared" si="26"/>
        <v>374.96100000000001</v>
      </c>
      <c r="AP27">
        <f t="shared" si="27"/>
        <v>316.09194299951997</v>
      </c>
      <c r="AQ27">
        <f t="shared" si="28"/>
        <v>0.84299951994879452</v>
      </c>
      <c r="AR27">
        <f t="shared" si="29"/>
        <v>0.16538907350117343</v>
      </c>
      <c r="AS27">
        <v>1689628319.0999999</v>
      </c>
      <c r="AT27">
        <v>400.09399999999999</v>
      </c>
      <c r="AU27">
        <v>412.78300000000002</v>
      </c>
      <c r="AV27">
        <v>27.691299999999998</v>
      </c>
      <c r="AW27">
        <v>25.5259</v>
      </c>
      <c r="AX27">
        <v>402.238</v>
      </c>
      <c r="AY27">
        <v>27.497900000000001</v>
      </c>
      <c r="AZ27">
        <v>600.01400000000001</v>
      </c>
      <c r="BA27">
        <v>99.949399999999997</v>
      </c>
      <c r="BB27">
        <v>6.5864900000000004E-2</v>
      </c>
      <c r="BC27">
        <v>26.083500000000001</v>
      </c>
      <c r="BD27">
        <v>25.903199999999998</v>
      </c>
      <c r="BE27">
        <v>999.9</v>
      </c>
      <c r="BF27">
        <v>0</v>
      </c>
      <c r="BG27">
        <v>0</v>
      </c>
      <c r="BH27">
        <v>9982.5</v>
      </c>
      <c r="BI27">
        <v>0</v>
      </c>
      <c r="BJ27">
        <v>247.23699999999999</v>
      </c>
      <c r="BK27">
        <v>-12.6882</v>
      </c>
      <c r="BL27">
        <v>411.48899999999998</v>
      </c>
      <c r="BM27">
        <v>423.59500000000003</v>
      </c>
      <c r="BN27">
        <v>2.1654599999999999</v>
      </c>
      <c r="BO27">
        <v>412.78300000000002</v>
      </c>
      <c r="BP27">
        <v>25.5259</v>
      </c>
      <c r="BQ27">
        <v>2.7677299999999998</v>
      </c>
      <c r="BR27">
        <v>2.5512999999999999</v>
      </c>
      <c r="BS27">
        <v>22.692900000000002</v>
      </c>
      <c r="BT27">
        <v>21.357500000000002</v>
      </c>
      <c r="BU27">
        <v>374.96100000000001</v>
      </c>
      <c r="BV27">
        <v>0.90000599999999997</v>
      </c>
      <c r="BW27">
        <v>9.9994E-2</v>
      </c>
      <c r="BX27">
        <v>0</v>
      </c>
      <c r="BY27">
        <v>2.6349999999999998</v>
      </c>
      <c r="BZ27">
        <v>0</v>
      </c>
      <c r="CA27">
        <v>6854.37</v>
      </c>
      <c r="CB27">
        <v>3041.42</v>
      </c>
      <c r="CC27">
        <v>34.875</v>
      </c>
      <c r="CD27">
        <v>38.25</v>
      </c>
      <c r="CE27">
        <v>36.186999999999998</v>
      </c>
      <c r="CF27">
        <v>37</v>
      </c>
      <c r="CG27">
        <v>35.375</v>
      </c>
      <c r="CH27">
        <v>337.47</v>
      </c>
      <c r="CI27">
        <v>37.49</v>
      </c>
      <c r="CJ27">
        <v>0</v>
      </c>
      <c r="CK27">
        <v>1689628330.5</v>
      </c>
      <c r="CL27">
        <v>0</v>
      </c>
      <c r="CM27">
        <v>1689627760.5999999</v>
      </c>
      <c r="CN27" t="s">
        <v>353</v>
      </c>
      <c r="CO27">
        <v>1689627756.5999999</v>
      </c>
      <c r="CP27">
        <v>1689627760.5999999</v>
      </c>
      <c r="CQ27">
        <v>20</v>
      </c>
      <c r="CR27">
        <v>0.40400000000000003</v>
      </c>
      <c r="CS27">
        <v>2.1999999999999999E-2</v>
      </c>
      <c r="CT27">
        <v>-2.21</v>
      </c>
      <c r="CU27">
        <v>0.193</v>
      </c>
      <c r="CV27">
        <v>421</v>
      </c>
      <c r="CW27">
        <v>26</v>
      </c>
      <c r="CX27">
        <v>0.08</v>
      </c>
      <c r="CY27">
        <v>0.06</v>
      </c>
      <c r="CZ27">
        <v>11.722981737637189</v>
      </c>
      <c r="DA27">
        <v>0.30159372076562729</v>
      </c>
      <c r="DB27">
        <v>8.9027971746463999E-2</v>
      </c>
      <c r="DC27">
        <v>1</v>
      </c>
      <c r="DD27">
        <v>412.75150000000002</v>
      </c>
      <c r="DE27">
        <v>-0.19321575985128209</v>
      </c>
      <c r="DF27">
        <v>8.2620820620470631E-2</v>
      </c>
      <c r="DG27">
        <v>-1</v>
      </c>
      <c r="DH27">
        <v>375.01024390243907</v>
      </c>
      <c r="DI27">
        <v>0.11564422196369591</v>
      </c>
      <c r="DJ27">
        <v>0.10699869625095559</v>
      </c>
      <c r="DK27">
        <v>1</v>
      </c>
      <c r="DL27">
        <v>2</v>
      </c>
      <c r="DM27">
        <v>2</v>
      </c>
      <c r="DN27" t="s">
        <v>354</v>
      </c>
      <c r="DO27">
        <v>3.2012999999999998</v>
      </c>
      <c r="DP27">
        <v>2.6746400000000001</v>
      </c>
      <c r="DQ27">
        <v>9.3057299999999996E-2</v>
      </c>
      <c r="DR27">
        <v>9.4477500000000006E-2</v>
      </c>
      <c r="DS27">
        <v>0.12503400000000001</v>
      </c>
      <c r="DT27">
        <v>0.11700000000000001</v>
      </c>
      <c r="DU27">
        <v>27250.3</v>
      </c>
      <c r="DV27">
        <v>30743</v>
      </c>
      <c r="DW27">
        <v>28292.2</v>
      </c>
      <c r="DX27">
        <v>32572.5</v>
      </c>
      <c r="DY27">
        <v>34376.800000000003</v>
      </c>
      <c r="DZ27">
        <v>39017.1</v>
      </c>
      <c r="EA27">
        <v>41508.6</v>
      </c>
      <c r="EB27">
        <v>47049.4</v>
      </c>
      <c r="EC27">
        <v>2.1528999999999998</v>
      </c>
      <c r="ED27">
        <v>1.7363</v>
      </c>
      <c r="EE27">
        <v>5.7462600000000003E-2</v>
      </c>
      <c r="EF27">
        <v>0</v>
      </c>
      <c r="EG27">
        <v>24.961099999999998</v>
      </c>
      <c r="EH27">
        <v>999.9</v>
      </c>
      <c r="EI27">
        <v>52.5</v>
      </c>
      <c r="EJ27">
        <v>32.700000000000003</v>
      </c>
      <c r="EK27">
        <v>26.092500000000001</v>
      </c>
      <c r="EL27">
        <v>63.957900000000002</v>
      </c>
      <c r="EM27">
        <v>17.347799999999999</v>
      </c>
      <c r="EN27">
        <v>1</v>
      </c>
      <c r="EO27">
        <v>5.0386199999999999E-2</v>
      </c>
      <c r="EP27">
        <v>0.78076500000000004</v>
      </c>
      <c r="EQ27">
        <v>20.242000000000001</v>
      </c>
      <c r="ER27">
        <v>5.2232799999999999</v>
      </c>
      <c r="ES27">
        <v>12.012</v>
      </c>
      <c r="ET27">
        <v>4.9896000000000003</v>
      </c>
      <c r="EU27">
        <v>3.3050000000000002</v>
      </c>
      <c r="EV27">
        <v>5478.1</v>
      </c>
      <c r="EW27">
        <v>8660.9</v>
      </c>
      <c r="EX27">
        <v>489.4</v>
      </c>
      <c r="EY27">
        <v>49.2</v>
      </c>
      <c r="EZ27">
        <v>1.8528800000000001</v>
      </c>
      <c r="FA27">
        <v>1.86158</v>
      </c>
      <c r="FB27">
        <v>1.8608100000000001</v>
      </c>
      <c r="FC27">
        <v>1.85686</v>
      </c>
      <c r="FD27">
        <v>1.86117</v>
      </c>
      <c r="FE27">
        <v>1.85744</v>
      </c>
      <c r="FF27">
        <v>1.85945</v>
      </c>
      <c r="FG27">
        <v>1.8624000000000001</v>
      </c>
      <c r="FH27">
        <v>0</v>
      </c>
      <c r="FI27">
        <v>0</v>
      </c>
      <c r="FJ27">
        <v>0</v>
      </c>
      <c r="FK27">
        <v>0</v>
      </c>
      <c r="FL27" t="s">
        <v>355</v>
      </c>
      <c r="FM27" t="s">
        <v>356</v>
      </c>
      <c r="FN27" t="s">
        <v>357</v>
      </c>
      <c r="FO27" t="s">
        <v>357</v>
      </c>
      <c r="FP27" t="s">
        <v>357</v>
      </c>
      <c r="FQ27" t="s">
        <v>357</v>
      </c>
      <c r="FR27">
        <v>0</v>
      </c>
      <c r="FS27">
        <v>100</v>
      </c>
      <c r="FT27">
        <v>100</v>
      </c>
      <c r="FU27">
        <v>-2.1440000000000001</v>
      </c>
      <c r="FV27">
        <v>0.19339999999999999</v>
      </c>
      <c r="FW27">
        <v>-0.70033368841459853</v>
      </c>
      <c r="FX27">
        <v>-4.0117494158234393E-3</v>
      </c>
      <c r="FY27">
        <v>1.087516141204025E-6</v>
      </c>
      <c r="FZ27">
        <v>-8.657206703991749E-11</v>
      </c>
      <c r="GA27">
        <v>0.19343809523809341</v>
      </c>
      <c r="GB27">
        <v>0</v>
      </c>
      <c r="GC27">
        <v>0</v>
      </c>
      <c r="GD27">
        <v>0</v>
      </c>
      <c r="GE27">
        <v>4</v>
      </c>
      <c r="GF27">
        <v>2094</v>
      </c>
      <c r="GG27">
        <v>-1</v>
      </c>
      <c r="GH27">
        <v>-1</v>
      </c>
      <c r="GI27">
        <v>9.4</v>
      </c>
      <c r="GJ27">
        <v>9.3000000000000007</v>
      </c>
      <c r="GK27">
        <v>1.0388200000000001</v>
      </c>
      <c r="GL27">
        <v>2.4035600000000001</v>
      </c>
      <c r="GM27">
        <v>1.5942400000000001</v>
      </c>
      <c r="GN27">
        <v>2.3132299999999999</v>
      </c>
      <c r="GO27">
        <v>1.40015</v>
      </c>
      <c r="GP27">
        <v>2.4230999999999998</v>
      </c>
      <c r="GQ27">
        <v>34.944400000000002</v>
      </c>
      <c r="GR27">
        <v>14.8588</v>
      </c>
      <c r="GS27">
        <v>18</v>
      </c>
      <c r="GT27">
        <v>648.03099999999995</v>
      </c>
      <c r="GU27">
        <v>392.26299999999998</v>
      </c>
      <c r="GV27">
        <v>24.985499999999998</v>
      </c>
      <c r="GW27">
        <v>27.926600000000001</v>
      </c>
      <c r="GX27">
        <v>30.000399999999999</v>
      </c>
      <c r="GY27">
        <v>27.7166</v>
      </c>
      <c r="GZ27">
        <v>27.657599999999999</v>
      </c>
      <c r="HA27">
        <v>20.843900000000001</v>
      </c>
      <c r="HB27">
        <v>-30</v>
      </c>
      <c r="HC27">
        <v>-30</v>
      </c>
      <c r="HD27">
        <v>25.0364</v>
      </c>
      <c r="HE27">
        <v>412.64499999999998</v>
      </c>
      <c r="HF27">
        <v>0</v>
      </c>
      <c r="HG27">
        <v>103.85</v>
      </c>
      <c r="HH27">
        <v>103.571</v>
      </c>
    </row>
    <row r="28" spans="1:216" x14ac:dyDescent="0.2">
      <c r="A28">
        <v>10</v>
      </c>
      <c r="B28">
        <v>1689628379.5999999</v>
      </c>
      <c r="C28">
        <v>544.5</v>
      </c>
      <c r="D28" t="s">
        <v>374</v>
      </c>
      <c r="E28" t="s">
        <v>375</v>
      </c>
      <c r="F28" t="s">
        <v>348</v>
      </c>
      <c r="G28" t="s">
        <v>349</v>
      </c>
      <c r="H28" t="s">
        <v>350</v>
      </c>
      <c r="I28" t="s">
        <v>351</v>
      </c>
      <c r="J28" t="s">
        <v>396</v>
      </c>
      <c r="K28" t="s">
        <v>352</v>
      </c>
      <c r="L28">
        <v>1689628379.5999999</v>
      </c>
      <c r="M28">
        <f t="shared" si="0"/>
        <v>1.9806491680406536E-3</v>
      </c>
      <c r="N28">
        <f t="shared" si="1"/>
        <v>1.9806491680406535</v>
      </c>
      <c r="O28">
        <f t="shared" si="2"/>
        <v>8.2660941077934726</v>
      </c>
      <c r="P28">
        <f t="shared" si="3"/>
        <v>400.17200000000003</v>
      </c>
      <c r="Q28">
        <f t="shared" si="4"/>
        <v>352.91805575328448</v>
      </c>
      <c r="R28">
        <f t="shared" si="5"/>
        <v>35.298954530508425</v>
      </c>
      <c r="S28">
        <f t="shared" si="6"/>
        <v>40.025306164152404</v>
      </c>
      <c r="T28">
        <f t="shared" si="7"/>
        <v>0.32097726370379748</v>
      </c>
      <c r="U28">
        <f t="shared" si="8"/>
        <v>2.9299490910025821</v>
      </c>
      <c r="V28">
        <f t="shared" si="9"/>
        <v>0.30264348601479657</v>
      </c>
      <c r="W28">
        <f t="shared" si="10"/>
        <v>0.19071207383103431</v>
      </c>
      <c r="X28">
        <f t="shared" si="11"/>
        <v>41.361284999999995</v>
      </c>
      <c r="Y28">
        <f t="shared" si="12"/>
        <v>26.079530263794091</v>
      </c>
      <c r="Z28">
        <f t="shared" si="13"/>
        <v>26.037400000000002</v>
      </c>
      <c r="AA28">
        <f t="shared" si="14"/>
        <v>3.3817331674001254</v>
      </c>
      <c r="AB28">
        <f t="shared" si="15"/>
        <v>79.746144107011446</v>
      </c>
      <c r="AC28">
        <f t="shared" si="16"/>
        <v>2.7472063806505505</v>
      </c>
      <c r="AD28">
        <f t="shared" si="17"/>
        <v>3.4449394530775947</v>
      </c>
      <c r="AE28">
        <f t="shared" si="18"/>
        <v>0.63452678674957497</v>
      </c>
      <c r="AF28">
        <f t="shared" si="19"/>
        <v>-87.34662831059282</v>
      </c>
      <c r="AG28">
        <f t="shared" si="20"/>
        <v>49.504480784520389</v>
      </c>
      <c r="AH28">
        <f t="shared" si="21"/>
        <v>3.6170527120714793</v>
      </c>
      <c r="AI28">
        <f t="shared" si="22"/>
        <v>7.1361901859990411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53002.413684139625</v>
      </c>
      <c r="AO28">
        <f t="shared" si="26"/>
        <v>250.09</v>
      </c>
      <c r="AP28">
        <f t="shared" si="27"/>
        <v>210.8253</v>
      </c>
      <c r="AQ28">
        <f t="shared" si="28"/>
        <v>0.84299772082050461</v>
      </c>
      <c r="AR28">
        <f t="shared" si="29"/>
        <v>0.1653856011835739</v>
      </c>
      <c r="AS28">
        <v>1689628379.5999999</v>
      </c>
      <c r="AT28">
        <v>400.17200000000003</v>
      </c>
      <c r="AU28">
        <v>409.23</v>
      </c>
      <c r="AV28">
        <v>27.4665</v>
      </c>
      <c r="AW28">
        <v>25.540400000000002</v>
      </c>
      <c r="AX28">
        <v>402.31599999999997</v>
      </c>
      <c r="AY28">
        <v>27.273099999999999</v>
      </c>
      <c r="AZ28">
        <v>600.04600000000005</v>
      </c>
      <c r="BA28">
        <v>99.953800000000001</v>
      </c>
      <c r="BB28">
        <v>6.6456699999999994E-2</v>
      </c>
      <c r="BC28">
        <v>26.3508</v>
      </c>
      <c r="BD28">
        <v>26.037400000000002</v>
      </c>
      <c r="BE28">
        <v>999.9</v>
      </c>
      <c r="BF28">
        <v>0</v>
      </c>
      <c r="BG28">
        <v>0</v>
      </c>
      <c r="BH28">
        <v>10006.9</v>
      </c>
      <c r="BI28">
        <v>0</v>
      </c>
      <c r="BJ28">
        <v>247.66200000000001</v>
      </c>
      <c r="BK28">
        <v>-9.05762</v>
      </c>
      <c r="BL28">
        <v>411.47399999999999</v>
      </c>
      <c r="BM28">
        <v>419.95499999999998</v>
      </c>
      <c r="BN28">
        <v>1.9260999999999999</v>
      </c>
      <c r="BO28">
        <v>409.23</v>
      </c>
      <c r="BP28">
        <v>25.540400000000002</v>
      </c>
      <c r="BQ28">
        <v>2.7453799999999999</v>
      </c>
      <c r="BR28">
        <v>2.5528599999999999</v>
      </c>
      <c r="BS28">
        <v>22.5593</v>
      </c>
      <c r="BT28">
        <v>21.3675</v>
      </c>
      <c r="BU28">
        <v>250.09</v>
      </c>
      <c r="BV28">
        <v>0.90008200000000005</v>
      </c>
      <c r="BW28">
        <v>9.9917800000000001E-2</v>
      </c>
      <c r="BX28">
        <v>0</v>
      </c>
      <c r="BY28">
        <v>2.0255999999999998</v>
      </c>
      <c r="BZ28">
        <v>0</v>
      </c>
      <c r="CA28">
        <v>5564.75</v>
      </c>
      <c r="CB28">
        <v>2028.6</v>
      </c>
      <c r="CC28">
        <v>34.561999999999998</v>
      </c>
      <c r="CD28">
        <v>38.061999999999998</v>
      </c>
      <c r="CE28">
        <v>35.936999999999998</v>
      </c>
      <c r="CF28">
        <v>36.875</v>
      </c>
      <c r="CG28">
        <v>35.125</v>
      </c>
      <c r="CH28">
        <v>225.1</v>
      </c>
      <c r="CI28">
        <v>24.99</v>
      </c>
      <c r="CJ28">
        <v>0</v>
      </c>
      <c r="CK28">
        <v>1689628391.0999999</v>
      </c>
      <c r="CL28">
        <v>0</v>
      </c>
      <c r="CM28">
        <v>1689627760.5999999</v>
      </c>
      <c r="CN28" t="s">
        <v>353</v>
      </c>
      <c r="CO28">
        <v>1689627756.5999999</v>
      </c>
      <c r="CP28">
        <v>1689627760.5999999</v>
      </c>
      <c r="CQ28">
        <v>20</v>
      </c>
      <c r="CR28">
        <v>0.40400000000000003</v>
      </c>
      <c r="CS28">
        <v>2.1999999999999999E-2</v>
      </c>
      <c r="CT28">
        <v>-2.21</v>
      </c>
      <c r="CU28">
        <v>0.193</v>
      </c>
      <c r="CV28">
        <v>421</v>
      </c>
      <c r="CW28">
        <v>26</v>
      </c>
      <c r="CX28">
        <v>0.08</v>
      </c>
      <c r="CY28">
        <v>0.06</v>
      </c>
      <c r="CZ28">
        <v>8.2022360689628186</v>
      </c>
      <c r="DA28">
        <v>0.2852756429807462</v>
      </c>
      <c r="DB28">
        <v>5.0522180648925052E-2</v>
      </c>
      <c r="DC28">
        <v>1</v>
      </c>
      <c r="DD28">
        <v>409.33117499999997</v>
      </c>
      <c r="DE28">
        <v>-0.59300938086458987</v>
      </c>
      <c r="DF28">
        <v>6.7401367753182409E-2</v>
      </c>
      <c r="DG28">
        <v>-1</v>
      </c>
      <c r="DH28">
        <v>250.0178292682927</v>
      </c>
      <c r="DI28">
        <v>0.13754211675941699</v>
      </c>
      <c r="DJ28">
        <v>0.13661926844051389</v>
      </c>
      <c r="DK28">
        <v>1</v>
      </c>
      <c r="DL28">
        <v>2</v>
      </c>
      <c r="DM28">
        <v>2</v>
      </c>
      <c r="DN28" t="s">
        <v>354</v>
      </c>
      <c r="DO28">
        <v>3.2012800000000001</v>
      </c>
      <c r="DP28">
        <v>2.67544</v>
      </c>
      <c r="DQ28">
        <v>9.30589E-2</v>
      </c>
      <c r="DR28">
        <v>9.3847799999999995E-2</v>
      </c>
      <c r="DS28">
        <v>0.12431200000000001</v>
      </c>
      <c r="DT28">
        <v>0.117034</v>
      </c>
      <c r="DU28">
        <v>27246.9</v>
      </c>
      <c r="DV28">
        <v>30760.3</v>
      </c>
      <c r="DW28">
        <v>28289</v>
      </c>
      <c r="DX28">
        <v>32568.5</v>
      </c>
      <c r="DY28">
        <v>34401.599999999999</v>
      </c>
      <c r="DZ28">
        <v>39011.199999999997</v>
      </c>
      <c r="EA28">
        <v>41503.4</v>
      </c>
      <c r="EB28">
        <v>47044.1</v>
      </c>
      <c r="EC28">
        <v>2.15062</v>
      </c>
      <c r="ED28">
        <v>1.7347699999999999</v>
      </c>
      <c r="EE28">
        <v>5.7890999999999998E-2</v>
      </c>
      <c r="EF28">
        <v>0</v>
      </c>
      <c r="EG28">
        <v>25.0884</v>
      </c>
      <c r="EH28">
        <v>999.9</v>
      </c>
      <c r="EI28">
        <v>52.4</v>
      </c>
      <c r="EJ28">
        <v>32.799999999999997</v>
      </c>
      <c r="EK28">
        <v>26.187200000000001</v>
      </c>
      <c r="EL28">
        <v>64.0779</v>
      </c>
      <c r="EM28">
        <v>17.2636</v>
      </c>
      <c r="EN28">
        <v>1</v>
      </c>
      <c r="EO28">
        <v>6.9044700000000001E-2</v>
      </c>
      <c r="EP28">
        <v>3.6504099999999999</v>
      </c>
      <c r="EQ28">
        <v>20.2013</v>
      </c>
      <c r="ER28">
        <v>5.2237299999999998</v>
      </c>
      <c r="ES28">
        <v>12.0152</v>
      </c>
      <c r="ET28">
        <v>4.9897499999999999</v>
      </c>
      <c r="EU28">
        <v>3.3050000000000002</v>
      </c>
      <c r="EV28">
        <v>5479.5</v>
      </c>
      <c r="EW28">
        <v>8660.9</v>
      </c>
      <c r="EX28">
        <v>489.4</v>
      </c>
      <c r="EY28">
        <v>49.2</v>
      </c>
      <c r="EZ28">
        <v>1.85287</v>
      </c>
      <c r="FA28">
        <v>1.86158</v>
      </c>
      <c r="FB28">
        <v>1.8608100000000001</v>
      </c>
      <c r="FC28">
        <v>1.85684</v>
      </c>
      <c r="FD28">
        <v>1.8611200000000001</v>
      </c>
      <c r="FE28">
        <v>1.85741</v>
      </c>
      <c r="FF28">
        <v>1.85944</v>
      </c>
      <c r="FG28">
        <v>1.8623700000000001</v>
      </c>
      <c r="FH28">
        <v>0</v>
      </c>
      <c r="FI28">
        <v>0</v>
      </c>
      <c r="FJ28">
        <v>0</v>
      </c>
      <c r="FK28">
        <v>0</v>
      </c>
      <c r="FL28" t="s">
        <v>355</v>
      </c>
      <c r="FM28" t="s">
        <v>356</v>
      </c>
      <c r="FN28" t="s">
        <v>357</v>
      </c>
      <c r="FO28" t="s">
        <v>357</v>
      </c>
      <c r="FP28" t="s">
        <v>357</v>
      </c>
      <c r="FQ28" t="s">
        <v>357</v>
      </c>
      <c r="FR28">
        <v>0</v>
      </c>
      <c r="FS28">
        <v>100</v>
      </c>
      <c r="FT28">
        <v>100</v>
      </c>
      <c r="FU28">
        <v>-2.1440000000000001</v>
      </c>
      <c r="FV28">
        <v>0.19339999999999999</v>
      </c>
      <c r="FW28">
        <v>-0.70033368841459853</v>
      </c>
      <c r="FX28">
        <v>-4.0117494158234393E-3</v>
      </c>
      <c r="FY28">
        <v>1.087516141204025E-6</v>
      </c>
      <c r="FZ28">
        <v>-8.657206703991749E-11</v>
      </c>
      <c r="GA28">
        <v>0.19343809523809341</v>
      </c>
      <c r="GB28">
        <v>0</v>
      </c>
      <c r="GC28">
        <v>0</v>
      </c>
      <c r="GD28">
        <v>0</v>
      </c>
      <c r="GE28">
        <v>4</v>
      </c>
      <c r="GF28">
        <v>2094</v>
      </c>
      <c r="GG28">
        <v>-1</v>
      </c>
      <c r="GH28">
        <v>-1</v>
      </c>
      <c r="GI28">
        <v>10.4</v>
      </c>
      <c r="GJ28">
        <v>10.3</v>
      </c>
      <c r="GK28">
        <v>1.03149</v>
      </c>
      <c r="GL28">
        <v>2.4047900000000002</v>
      </c>
      <c r="GM28">
        <v>1.5942400000000001</v>
      </c>
      <c r="GN28">
        <v>2.3132299999999999</v>
      </c>
      <c r="GO28">
        <v>1.40015</v>
      </c>
      <c r="GP28">
        <v>2.4267599999999998</v>
      </c>
      <c r="GQ28">
        <v>34.990400000000001</v>
      </c>
      <c r="GR28">
        <v>14.815</v>
      </c>
      <c r="GS28">
        <v>18</v>
      </c>
      <c r="GT28">
        <v>646.91499999999996</v>
      </c>
      <c r="GU28">
        <v>391.82</v>
      </c>
      <c r="GV28">
        <v>24.8691</v>
      </c>
      <c r="GW28">
        <v>27.991700000000002</v>
      </c>
      <c r="GX28">
        <v>30.007200000000001</v>
      </c>
      <c r="GY28">
        <v>27.776399999999999</v>
      </c>
      <c r="GZ28">
        <v>27.7211</v>
      </c>
      <c r="HA28">
        <v>20.701699999999999</v>
      </c>
      <c r="HB28">
        <v>-30</v>
      </c>
      <c r="HC28">
        <v>-30</v>
      </c>
      <c r="HD28">
        <v>24.680900000000001</v>
      </c>
      <c r="HE28">
        <v>409.14499999999998</v>
      </c>
      <c r="HF28">
        <v>0</v>
      </c>
      <c r="HG28">
        <v>103.83799999999999</v>
      </c>
      <c r="HH28">
        <v>103.559</v>
      </c>
    </row>
    <row r="29" spans="1:216" x14ac:dyDescent="0.2">
      <c r="A29">
        <v>11</v>
      </c>
      <c r="B29">
        <v>1689628440.0999999</v>
      </c>
      <c r="C29">
        <v>605</v>
      </c>
      <c r="D29" t="s">
        <v>376</v>
      </c>
      <c r="E29" t="s">
        <v>377</v>
      </c>
      <c r="F29" t="s">
        <v>348</v>
      </c>
      <c r="G29" t="s">
        <v>349</v>
      </c>
      <c r="H29" t="s">
        <v>350</v>
      </c>
      <c r="I29" t="s">
        <v>351</v>
      </c>
      <c r="J29" t="s">
        <v>396</v>
      </c>
      <c r="K29" t="s">
        <v>352</v>
      </c>
      <c r="L29">
        <v>1689628440.0999999</v>
      </c>
      <c r="M29">
        <f t="shared" si="0"/>
        <v>1.9392560747165759E-3</v>
      </c>
      <c r="N29">
        <f t="shared" si="1"/>
        <v>1.9392560747165759</v>
      </c>
      <c r="O29">
        <f t="shared" si="2"/>
        <v>5.7607697780180489</v>
      </c>
      <c r="P29">
        <f t="shared" si="3"/>
        <v>400.09800000000001</v>
      </c>
      <c r="Q29">
        <f t="shared" si="4"/>
        <v>366.22962264226157</v>
      </c>
      <c r="R29">
        <f t="shared" si="5"/>
        <v>36.629318838540435</v>
      </c>
      <c r="S29">
        <f t="shared" si="6"/>
        <v>40.016744420966404</v>
      </c>
      <c r="T29">
        <f t="shared" si="7"/>
        <v>0.32332720080493654</v>
      </c>
      <c r="U29">
        <f t="shared" si="8"/>
        <v>2.9278216446409857</v>
      </c>
      <c r="V29">
        <f t="shared" si="9"/>
        <v>0.30471965985573457</v>
      </c>
      <c r="W29">
        <f t="shared" si="10"/>
        <v>0.1920323037043305</v>
      </c>
      <c r="X29">
        <f t="shared" si="11"/>
        <v>29.771878821315482</v>
      </c>
      <c r="Y29">
        <f t="shared" si="12"/>
        <v>25.941491429634432</v>
      </c>
      <c r="Z29">
        <f t="shared" si="13"/>
        <v>25.9467</v>
      </c>
      <c r="AA29">
        <f t="shared" si="14"/>
        <v>3.363630888350416</v>
      </c>
      <c r="AB29">
        <f t="shared" si="15"/>
        <v>80.105660655959852</v>
      </c>
      <c r="AC29">
        <f t="shared" si="16"/>
        <v>2.7465566316134402</v>
      </c>
      <c r="AD29">
        <f t="shared" si="17"/>
        <v>3.4286673490022537</v>
      </c>
      <c r="AE29">
        <f t="shared" si="18"/>
        <v>0.6170742567369758</v>
      </c>
      <c r="AF29">
        <f t="shared" si="19"/>
        <v>-85.521192895000993</v>
      </c>
      <c r="AG29">
        <f t="shared" si="20"/>
        <v>51.125904971856386</v>
      </c>
      <c r="AH29">
        <f t="shared" si="21"/>
        <v>3.7350347311172278</v>
      </c>
      <c r="AI29">
        <f t="shared" si="22"/>
        <v>-0.88837437071190095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52954.929543814338</v>
      </c>
      <c r="AO29">
        <f t="shared" si="26"/>
        <v>180.00700000000001</v>
      </c>
      <c r="AP29">
        <f t="shared" si="27"/>
        <v>151.74617099550028</v>
      </c>
      <c r="AQ29">
        <f t="shared" si="28"/>
        <v>0.84300149991667139</v>
      </c>
      <c r="AR29">
        <f t="shared" si="29"/>
        <v>0.1653928948391756</v>
      </c>
      <c r="AS29">
        <v>1689628440.0999999</v>
      </c>
      <c r="AT29">
        <v>400.09800000000001</v>
      </c>
      <c r="AU29">
        <v>406.63499999999999</v>
      </c>
      <c r="AV29">
        <v>27.460799999999999</v>
      </c>
      <c r="AW29">
        <v>25.5747</v>
      </c>
      <c r="AX29">
        <v>402.24099999999999</v>
      </c>
      <c r="AY29">
        <v>27.267299999999999</v>
      </c>
      <c r="AZ29">
        <v>599.96900000000005</v>
      </c>
      <c r="BA29">
        <v>99.951499999999996</v>
      </c>
      <c r="BB29">
        <v>6.5856799999999993E-2</v>
      </c>
      <c r="BC29">
        <v>26.270600000000002</v>
      </c>
      <c r="BD29">
        <v>25.9467</v>
      </c>
      <c r="BE29">
        <v>999.9</v>
      </c>
      <c r="BF29">
        <v>0</v>
      </c>
      <c r="BG29">
        <v>0</v>
      </c>
      <c r="BH29">
        <v>9995</v>
      </c>
      <c r="BI29">
        <v>0</v>
      </c>
      <c r="BJ29">
        <v>248.80500000000001</v>
      </c>
      <c r="BK29">
        <v>-6.5375100000000002</v>
      </c>
      <c r="BL29">
        <v>411.39499999999998</v>
      </c>
      <c r="BM29">
        <v>417.30799999999999</v>
      </c>
      <c r="BN29">
        <v>1.88611</v>
      </c>
      <c r="BO29">
        <v>406.63499999999999</v>
      </c>
      <c r="BP29">
        <v>25.5747</v>
      </c>
      <c r="BQ29">
        <v>2.7447499999999998</v>
      </c>
      <c r="BR29">
        <v>2.5562299999999998</v>
      </c>
      <c r="BS29">
        <v>22.555499999999999</v>
      </c>
      <c r="BT29">
        <v>21.388999999999999</v>
      </c>
      <c r="BU29">
        <v>180.00700000000001</v>
      </c>
      <c r="BV29">
        <v>0.89995499999999995</v>
      </c>
      <c r="BW29">
        <v>0.100045</v>
      </c>
      <c r="BX29">
        <v>0</v>
      </c>
      <c r="BY29">
        <v>2.2370999999999999</v>
      </c>
      <c r="BZ29">
        <v>0</v>
      </c>
      <c r="CA29">
        <v>4946.01</v>
      </c>
      <c r="CB29">
        <v>1460.07</v>
      </c>
      <c r="CC29">
        <v>34.5</v>
      </c>
      <c r="CD29">
        <v>38.686999999999998</v>
      </c>
      <c r="CE29">
        <v>36.375</v>
      </c>
      <c r="CF29">
        <v>37.561999999999998</v>
      </c>
      <c r="CG29">
        <v>35.436999999999998</v>
      </c>
      <c r="CH29">
        <v>162</v>
      </c>
      <c r="CI29">
        <v>18.010000000000002</v>
      </c>
      <c r="CJ29">
        <v>0</v>
      </c>
      <c r="CK29">
        <v>1689628451.7</v>
      </c>
      <c r="CL29">
        <v>0</v>
      </c>
      <c r="CM29">
        <v>1689627760.5999999</v>
      </c>
      <c r="CN29" t="s">
        <v>353</v>
      </c>
      <c r="CO29">
        <v>1689627756.5999999</v>
      </c>
      <c r="CP29">
        <v>1689627760.5999999</v>
      </c>
      <c r="CQ29">
        <v>20</v>
      </c>
      <c r="CR29">
        <v>0.40400000000000003</v>
      </c>
      <c r="CS29">
        <v>2.1999999999999999E-2</v>
      </c>
      <c r="CT29">
        <v>-2.21</v>
      </c>
      <c r="CU29">
        <v>0.193</v>
      </c>
      <c r="CV29">
        <v>421</v>
      </c>
      <c r="CW29">
        <v>26</v>
      </c>
      <c r="CX29">
        <v>0.08</v>
      </c>
      <c r="CY29">
        <v>0.06</v>
      </c>
      <c r="CZ29">
        <v>5.7432185140078609</v>
      </c>
      <c r="DA29">
        <v>-9.1297349499484939E-2</v>
      </c>
      <c r="DB29">
        <v>4.0089026197026742E-2</v>
      </c>
      <c r="DC29">
        <v>1</v>
      </c>
      <c r="DD29">
        <v>406.71943902439023</v>
      </c>
      <c r="DE29">
        <v>-0.5558257839715689</v>
      </c>
      <c r="DF29">
        <v>5.8847487370148638E-2</v>
      </c>
      <c r="DG29">
        <v>-1</v>
      </c>
      <c r="DH29">
        <v>179.99370731707319</v>
      </c>
      <c r="DI29">
        <v>-3.1854232752254061E-2</v>
      </c>
      <c r="DJ29">
        <v>6.3678017764850547E-2</v>
      </c>
      <c r="DK29">
        <v>1</v>
      </c>
      <c r="DL29">
        <v>2</v>
      </c>
      <c r="DM29">
        <v>2</v>
      </c>
      <c r="DN29" t="s">
        <v>354</v>
      </c>
      <c r="DO29">
        <v>3.2009799999999999</v>
      </c>
      <c r="DP29">
        <v>2.6747399999999999</v>
      </c>
      <c r="DQ29">
        <v>9.3027100000000001E-2</v>
      </c>
      <c r="DR29">
        <v>9.3377299999999996E-2</v>
      </c>
      <c r="DS29">
        <v>0.12427100000000001</v>
      </c>
      <c r="DT29">
        <v>0.117122</v>
      </c>
      <c r="DU29">
        <v>27245.8</v>
      </c>
      <c r="DV29">
        <v>30773.4</v>
      </c>
      <c r="DW29">
        <v>28287.200000000001</v>
      </c>
      <c r="DX29">
        <v>32565.8</v>
      </c>
      <c r="DY29">
        <v>34400.800000000003</v>
      </c>
      <c r="DZ29">
        <v>39004</v>
      </c>
      <c r="EA29">
        <v>41500.1</v>
      </c>
      <c r="EB29">
        <v>47040.2</v>
      </c>
      <c r="EC29">
        <v>2.1501999999999999</v>
      </c>
      <c r="ED29">
        <v>1.7340500000000001</v>
      </c>
      <c r="EE29">
        <v>4.8410099999999998E-2</v>
      </c>
      <c r="EF29">
        <v>0</v>
      </c>
      <c r="EG29">
        <v>25.153099999999998</v>
      </c>
      <c r="EH29">
        <v>999.9</v>
      </c>
      <c r="EI29">
        <v>52.4</v>
      </c>
      <c r="EJ29">
        <v>32.799999999999997</v>
      </c>
      <c r="EK29">
        <v>26.19</v>
      </c>
      <c r="EL29">
        <v>63.767899999999997</v>
      </c>
      <c r="EM29">
        <v>17.223600000000001</v>
      </c>
      <c r="EN29">
        <v>1</v>
      </c>
      <c r="EO29">
        <v>6.2543199999999993E-2</v>
      </c>
      <c r="EP29">
        <v>1.23489</v>
      </c>
      <c r="EQ29">
        <v>20.242699999999999</v>
      </c>
      <c r="ER29">
        <v>5.2279200000000001</v>
      </c>
      <c r="ES29">
        <v>12.0153</v>
      </c>
      <c r="ET29">
        <v>4.9895500000000004</v>
      </c>
      <c r="EU29">
        <v>3.3050000000000002</v>
      </c>
      <c r="EV29">
        <v>5480.8</v>
      </c>
      <c r="EW29">
        <v>8660.9</v>
      </c>
      <c r="EX29">
        <v>489.4</v>
      </c>
      <c r="EY29">
        <v>49.2</v>
      </c>
      <c r="EZ29">
        <v>1.85287</v>
      </c>
      <c r="FA29">
        <v>1.86158</v>
      </c>
      <c r="FB29">
        <v>1.8608100000000001</v>
      </c>
      <c r="FC29">
        <v>1.8568499999999999</v>
      </c>
      <c r="FD29">
        <v>1.86111</v>
      </c>
      <c r="FE29">
        <v>1.8574299999999999</v>
      </c>
      <c r="FF29">
        <v>1.8594599999999999</v>
      </c>
      <c r="FG29">
        <v>1.8623799999999999</v>
      </c>
      <c r="FH29">
        <v>0</v>
      </c>
      <c r="FI29">
        <v>0</v>
      </c>
      <c r="FJ29">
        <v>0</v>
      </c>
      <c r="FK29">
        <v>0</v>
      </c>
      <c r="FL29" t="s">
        <v>355</v>
      </c>
      <c r="FM29" t="s">
        <v>356</v>
      </c>
      <c r="FN29" t="s">
        <v>357</v>
      </c>
      <c r="FO29" t="s">
        <v>357</v>
      </c>
      <c r="FP29" t="s">
        <v>357</v>
      </c>
      <c r="FQ29" t="s">
        <v>357</v>
      </c>
      <c r="FR29">
        <v>0</v>
      </c>
      <c r="FS29">
        <v>100</v>
      </c>
      <c r="FT29">
        <v>100</v>
      </c>
      <c r="FU29">
        <v>-2.1429999999999998</v>
      </c>
      <c r="FV29">
        <v>0.19350000000000001</v>
      </c>
      <c r="FW29">
        <v>-0.70033368841459853</v>
      </c>
      <c r="FX29">
        <v>-4.0117494158234393E-3</v>
      </c>
      <c r="FY29">
        <v>1.087516141204025E-6</v>
      </c>
      <c r="FZ29">
        <v>-8.657206703991749E-11</v>
      </c>
      <c r="GA29">
        <v>0.19343809523809341</v>
      </c>
      <c r="GB29">
        <v>0</v>
      </c>
      <c r="GC29">
        <v>0</v>
      </c>
      <c r="GD29">
        <v>0</v>
      </c>
      <c r="GE29">
        <v>4</v>
      </c>
      <c r="GF29">
        <v>2094</v>
      </c>
      <c r="GG29">
        <v>-1</v>
      </c>
      <c r="GH29">
        <v>-1</v>
      </c>
      <c r="GI29">
        <v>11.4</v>
      </c>
      <c r="GJ29">
        <v>11.3</v>
      </c>
      <c r="GK29">
        <v>1.02661</v>
      </c>
      <c r="GL29">
        <v>2.4011200000000001</v>
      </c>
      <c r="GM29">
        <v>1.5942400000000001</v>
      </c>
      <c r="GN29">
        <v>2.3132299999999999</v>
      </c>
      <c r="GO29">
        <v>1.39893</v>
      </c>
      <c r="GP29">
        <v>2.4060100000000002</v>
      </c>
      <c r="GQ29">
        <v>35.0364</v>
      </c>
      <c r="GR29">
        <v>14.85</v>
      </c>
      <c r="GS29">
        <v>18</v>
      </c>
      <c r="GT29">
        <v>647.37900000000002</v>
      </c>
      <c r="GU29">
        <v>391.86</v>
      </c>
      <c r="GV29">
        <v>24.950600000000001</v>
      </c>
      <c r="GW29">
        <v>28.073399999999999</v>
      </c>
      <c r="GX29">
        <v>30.000499999999999</v>
      </c>
      <c r="GY29">
        <v>27.8461</v>
      </c>
      <c r="GZ29">
        <v>27.7864</v>
      </c>
      <c r="HA29">
        <v>20.6004</v>
      </c>
      <c r="HB29">
        <v>-30</v>
      </c>
      <c r="HC29">
        <v>-30</v>
      </c>
      <c r="HD29">
        <v>24.976600000000001</v>
      </c>
      <c r="HE29">
        <v>406.64699999999999</v>
      </c>
      <c r="HF29">
        <v>0</v>
      </c>
      <c r="HG29">
        <v>103.83</v>
      </c>
      <c r="HH29">
        <v>103.551</v>
      </c>
    </row>
    <row r="30" spans="1:216" x14ac:dyDescent="0.2">
      <c r="A30">
        <v>12</v>
      </c>
      <c r="B30">
        <v>1689628500.5999999</v>
      </c>
      <c r="C30">
        <v>665.5</v>
      </c>
      <c r="D30" t="s">
        <v>378</v>
      </c>
      <c r="E30" t="s">
        <v>379</v>
      </c>
      <c r="F30" t="s">
        <v>348</v>
      </c>
      <c r="G30" t="s">
        <v>349</v>
      </c>
      <c r="H30" t="s">
        <v>350</v>
      </c>
      <c r="I30" t="s">
        <v>351</v>
      </c>
      <c r="J30" t="s">
        <v>396</v>
      </c>
      <c r="K30" t="s">
        <v>352</v>
      </c>
      <c r="L30">
        <v>1689628500.5999999</v>
      </c>
      <c r="M30">
        <f t="shared" si="0"/>
        <v>2.0246918198864473E-3</v>
      </c>
      <c r="N30">
        <f t="shared" si="1"/>
        <v>2.0246918198864474</v>
      </c>
      <c r="O30">
        <f t="shared" si="2"/>
        <v>3.4664456623478674</v>
      </c>
      <c r="P30">
        <f t="shared" si="3"/>
        <v>400.14699999999999</v>
      </c>
      <c r="Q30">
        <f t="shared" si="4"/>
        <v>378.7928100753295</v>
      </c>
      <c r="R30">
        <f t="shared" si="5"/>
        <v>37.885207372563713</v>
      </c>
      <c r="S30">
        <f t="shared" si="6"/>
        <v>40.020960459873798</v>
      </c>
      <c r="T30">
        <f t="shared" si="7"/>
        <v>0.33612173628054187</v>
      </c>
      <c r="U30">
        <f t="shared" si="8"/>
        <v>2.9328452315906328</v>
      </c>
      <c r="V30">
        <f t="shared" si="9"/>
        <v>0.31609359619799288</v>
      </c>
      <c r="W30">
        <f t="shared" si="10"/>
        <v>0.19925842226652579</v>
      </c>
      <c r="X30">
        <f t="shared" si="11"/>
        <v>20.670558198655783</v>
      </c>
      <c r="Y30">
        <f t="shared" si="12"/>
        <v>25.9825995519146</v>
      </c>
      <c r="Z30">
        <f t="shared" si="13"/>
        <v>25.992699999999999</v>
      </c>
      <c r="AA30">
        <f t="shared" si="14"/>
        <v>3.3728011520596528</v>
      </c>
      <c r="AB30">
        <f t="shared" si="15"/>
        <v>79.708468388728662</v>
      </c>
      <c r="AC30">
        <f t="shared" si="16"/>
        <v>2.7517804597129003</v>
      </c>
      <c r="AD30">
        <f t="shared" si="17"/>
        <v>3.4523062797955122</v>
      </c>
      <c r="AE30">
        <f t="shared" si="18"/>
        <v>0.6210206923467525</v>
      </c>
      <c r="AF30">
        <f t="shared" si="19"/>
        <v>-89.288909256992326</v>
      </c>
      <c r="AG30">
        <f t="shared" si="20"/>
        <v>62.344962203090439</v>
      </c>
      <c r="AH30">
        <f t="shared" si="21"/>
        <v>4.5505530834391834</v>
      </c>
      <c r="AI30">
        <f t="shared" si="22"/>
        <v>-1.7228357718069205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53079.847325701667</v>
      </c>
      <c r="AO30">
        <f t="shared" si="26"/>
        <v>124.973</v>
      </c>
      <c r="AP30">
        <f t="shared" si="27"/>
        <v>105.35289896303409</v>
      </c>
      <c r="AQ30">
        <f t="shared" si="28"/>
        <v>0.8430052808449352</v>
      </c>
      <c r="AR30">
        <f t="shared" si="29"/>
        <v>0.1654001920307249</v>
      </c>
      <c r="AS30">
        <v>1689628500.5999999</v>
      </c>
      <c r="AT30">
        <v>400.14699999999999</v>
      </c>
      <c r="AU30">
        <v>404.423</v>
      </c>
      <c r="AV30">
        <v>27.513500000000001</v>
      </c>
      <c r="AW30">
        <v>25.544799999999999</v>
      </c>
      <c r="AX30">
        <v>402.291</v>
      </c>
      <c r="AY30">
        <v>27.3201</v>
      </c>
      <c r="AZ30">
        <v>600.08699999999999</v>
      </c>
      <c r="BA30">
        <v>99.950100000000006</v>
      </c>
      <c r="BB30">
        <v>6.5545400000000004E-2</v>
      </c>
      <c r="BC30">
        <v>26.387</v>
      </c>
      <c r="BD30">
        <v>25.992699999999999</v>
      </c>
      <c r="BE30">
        <v>999.9</v>
      </c>
      <c r="BF30">
        <v>0</v>
      </c>
      <c r="BG30">
        <v>0</v>
      </c>
      <c r="BH30">
        <v>10023.799999999999</v>
      </c>
      <c r="BI30">
        <v>0</v>
      </c>
      <c r="BJ30">
        <v>249.91900000000001</v>
      </c>
      <c r="BK30">
        <v>-4.2755400000000003</v>
      </c>
      <c r="BL30">
        <v>411.46800000000002</v>
      </c>
      <c r="BM30">
        <v>415.02499999999998</v>
      </c>
      <c r="BN30">
        <v>1.9686900000000001</v>
      </c>
      <c r="BO30">
        <v>404.423</v>
      </c>
      <c r="BP30">
        <v>25.544799999999999</v>
      </c>
      <c r="BQ30">
        <v>2.7499799999999999</v>
      </c>
      <c r="BR30">
        <v>2.55321</v>
      </c>
      <c r="BS30">
        <v>22.5869</v>
      </c>
      <c r="BT30">
        <v>21.369700000000002</v>
      </c>
      <c r="BU30">
        <v>124.973</v>
      </c>
      <c r="BV30">
        <v>0.89985800000000005</v>
      </c>
      <c r="BW30">
        <v>0.10014199999999999</v>
      </c>
      <c r="BX30">
        <v>0</v>
      </c>
      <c r="BY30">
        <v>2.4388000000000001</v>
      </c>
      <c r="BZ30">
        <v>0</v>
      </c>
      <c r="CA30">
        <v>4352.75</v>
      </c>
      <c r="CB30">
        <v>1013.65</v>
      </c>
      <c r="CC30">
        <v>34.875</v>
      </c>
      <c r="CD30">
        <v>40.125</v>
      </c>
      <c r="CE30">
        <v>37.186999999999998</v>
      </c>
      <c r="CF30">
        <v>39.186999999999998</v>
      </c>
      <c r="CG30">
        <v>36.061999999999998</v>
      </c>
      <c r="CH30">
        <v>112.46</v>
      </c>
      <c r="CI30">
        <v>12.52</v>
      </c>
      <c r="CJ30">
        <v>0</v>
      </c>
      <c r="CK30">
        <v>1689628511.7</v>
      </c>
      <c r="CL30">
        <v>0</v>
      </c>
      <c r="CM30">
        <v>1689627760.5999999</v>
      </c>
      <c r="CN30" t="s">
        <v>353</v>
      </c>
      <c r="CO30">
        <v>1689627756.5999999</v>
      </c>
      <c r="CP30">
        <v>1689627760.5999999</v>
      </c>
      <c r="CQ30">
        <v>20</v>
      </c>
      <c r="CR30">
        <v>0.40400000000000003</v>
      </c>
      <c r="CS30">
        <v>2.1999999999999999E-2</v>
      </c>
      <c r="CT30">
        <v>-2.21</v>
      </c>
      <c r="CU30">
        <v>0.193</v>
      </c>
      <c r="CV30">
        <v>421</v>
      </c>
      <c r="CW30">
        <v>26</v>
      </c>
      <c r="CX30">
        <v>0.08</v>
      </c>
      <c r="CY30">
        <v>0.06</v>
      </c>
      <c r="CZ30">
        <v>3.3892480786526189</v>
      </c>
      <c r="DA30">
        <v>0.67578764108849876</v>
      </c>
      <c r="DB30">
        <v>8.2795509671482082E-2</v>
      </c>
      <c r="DC30">
        <v>1</v>
      </c>
      <c r="DD30">
        <v>404.40770731707318</v>
      </c>
      <c r="DE30">
        <v>-0.41928919860667369</v>
      </c>
      <c r="DF30">
        <v>6.5760186599356799E-2</v>
      </c>
      <c r="DG30">
        <v>-1</v>
      </c>
      <c r="DH30">
        <v>125.0071951219512</v>
      </c>
      <c r="DI30">
        <v>0.19601644178477479</v>
      </c>
      <c r="DJ30">
        <v>0.10544845452433491</v>
      </c>
      <c r="DK30">
        <v>1</v>
      </c>
      <c r="DL30">
        <v>2</v>
      </c>
      <c r="DM30">
        <v>2</v>
      </c>
      <c r="DN30" t="s">
        <v>354</v>
      </c>
      <c r="DO30">
        <v>3.2011599999999998</v>
      </c>
      <c r="DP30">
        <v>2.6746799999999999</v>
      </c>
      <c r="DQ30">
        <v>9.3022400000000005E-2</v>
      </c>
      <c r="DR30">
        <v>9.2976500000000004E-2</v>
      </c>
      <c r="DS30">
        <v>0.124421</v>
      </c>
      <c r="DT30">
        <v>0.11701300000000001</v>
      </c>
      <c r="DU30">
        <v>27243.5</v>
      </c>
      <c r="DV30">
        <v>30785.3</v>
      </c>
      <c r="DW30">
        <v>28284.799999999999</v>
      </c>
      <c r="DX30">
        <v>32564.2</v>
      </c>
      <c r="DY30">
        <v>34392.9</v>
      </c>
      <c r="DZ30">
        <v>39007</v>
      </c>
      <c r="EA30">
        <v>41497.5</v>
      </c>
      <c r="EB30">
        <v>47038.1</v>
      </c>
      <c r="EC30">
        <v>2.1496300000000002</v>
      </c>
      <c r="ED30">
        <v>1.73272</v>
      </c>
      <c r="EE30">
        <v>4.9918900000000002E-2</v>
      </c>
      <c r="EF30">
        <v>0</v>
      </c>
      <c r="EG30">
        <v>25.174499999999998</v>
      </c>
      <c r="EH30">
        <v>999.9</v>
      </c>
      <c r="EI30">
        <v>52.3</v>
      </c>
      <c r="EJ30">
        <v>32.9</v>
      </c>
      <c r="EK30">
        <v>26.287400000000002</v>
      </c>
      <c r="EL30">
        <v>64.067899999999995</v>
      </c>
      <c r="EM30">
        <v>16.927099999999999</v>
      </c>
      <c r="EN30">
        <v>1</v>
      </c>
      <c r="EO30">
        <v>6.6061999999999996E-2</v>
      </c>
      <c r="EP30">
        <v>0.88797899999999996</v>
      </c>
      <c r="EQ30">
        <v>20.244900000000001</v>
      </c>
      <c r="ER30">
        <v>5.2280699999999998</v>
      </c>
      <c r="ES30">
        <v>12.012</v>
      </c>
      <c r="ET30">
        <v>4.9893000000000001</v>
      </c>
      <c r="EU30">
        <v>3.3050000000000002</v>
      </c>
      <c r="EV30">
        <v>5482.2</v>
      </c>
      <c r="EW30">
        <v>8660.9</v>
      </c>
      <c r="EX30">
        <v>489.4</v>
      </c>
      <c r="EY30">
        <v>49.2</v>
      </c>
      <c r="EZ30">
        <v>1.85287</v>
      </c>
      <c r="FA30">
        <v>1.8615900000000001</v>
      </c>
      <c r="FB30">
        <v>1.8608100000000001</v>
      </c>
      <c r="FC30">
        <v>1.85684</v>
      </c>
      <c r="FD30">
        <v>1.86111</v>
      </c>
      <c r="FE30">
        <v>1.8573999999999999</v>
      </c>
      <c r="FF30">
        <v>1.85947</v>
      </c>
      <c r="FG30">
        <v>1.8623700000000001</v>
      </c>
      <c r="FH30">
        <v>0</v>
      </c>
      <c r="FI30">
        <v>0</v>
      </c>
      <c r="FJ30">
        <v>0</v>
      </c>
      <c r="FK30">
        <v>0</v>
      </c>
      <c r="FL30" t="s">
        <v>355</v>
      </c>
      <c r="FM30" t="s">
        <v>356</v>
      </c>
      <c r="FN30" t="s">
        <v>357</v>
      </c>
      <c r="FO30" t="s">
        <v>357</v>
      </c>
      <c r="FP30" t="s">
        <v>357</v>
      </c>
      <c r="FQ30" t="s">
        <v>357</v>
      </c>
      <c r="FR30">
        <v>0</v>
      </c>
      <c r="FS30">
        <v>100</v>
      </c>
      <c r="FT30">
        <v>100</v>
      </c>
      <c r="FU30">
        <v>-2.1440000000000001</v>
      </c>
      <c r="FV30">
        <v>0.19339999999999999</v>
      </c>
      <c r="FW30">
        <v>-0.70033368841459853</v>
      </c>
      <c r="FX30">
        <v>-4.0117494158234393E-3</v>
      </c>
      <c r="FY30">
        <v>1.087516141204025E-6</v>
      </c>
      <c r="FZ30">
        <v>-8.657206703991749E-11</v>
      </c>
      <c r="GA30">
        <v>0.19343809523809341</v>
      </c>
      <c r="GB30">
        <v>0</v>
      </c>
      <c r="GC30">
        <v>0</v>
      </c>
      <c r="GD30">
        <v>0</v>
      </c>
      <c r="GE30">
        <v>4</v>
      </c>
      <c r="GF30">
        <v>2094</v>
      </c>
      <c r="GG30">
        <v>-1</v>
      </c>
      <c r="GH30">
        <v>-1</v>
      </c>
      <c r="GI30">
        <v>12.4</v>
      </c>
      <c r="GJ30">
        <v>12.3</v>
      </c>
      <c r="GK30">
        <v>1.02173</v>
      </c>
      <c r="GL30">
        <v>2.4011200000000001</v>
      </c>
      <c r="GM30">
        <v>1.5942400000000001</v>
      </c>
      <c r="GN30">
        <v>2.3132299999999999</v>
      </c>
      <c r="GO30">
        <v>1.39893</v>
      </c>
      <c r="GP30">
        <v>2.3571800000000001</v>
      </c>
      <c r="GQ30">
        <v>35.082500000000003</v>
      </c>
      <c r="GR30">
        <v>14.815</v>
      </c>
      <c r="GS30">
        <v>18</v>
      </c>
      <c r="GT30">
        <v>647.54100000000005</v>
      </c>
      <c r="GU30">
        <v>391.43299999999999</v>
      </c>
      <c r="GV30">
        <v>25.480899999999998</v>
      </c>
      <c r="GW30">
        <v>28.129000000000001</v>
      </c>
      <c r="GX30">
        <v>30.000399999999999</v>
      </c>
      <c r="GY30">
        <v>27.9</v>
      </c>
      <c r="GZ30">
        <v>27.835899999999999</v>
      </c>
      <c r="HA30">
        <v>20.5092</v>
      </c>
      <c r="HB30">
        <v>-30</v>
      </c>
      <c r="HC30">
        <v>-30</v>
      </c>
      <c r="HD30">
        <v>25.479900000000001</v>
      </c>
      <c r="HE30">
        <v>404.35500000000002</v>
      </c>
      <c r="HF30">
        <v>0</v>
      </c>
      <c r="HG30">
        <v>103.82299999999999</v>
      </c>
      <c r="HH30">
        <v>103.54600000000001</v>
      </c>
    </row>
    <row r="31" spans="1:216" x14ac:dyDescent="0.2">
      <c r="A31">
        <v>13</v>
      </c>
      <c r="B31">
        <v>1689628561.0999999</v>
      </c>
      <c r="C31">
        <v>726</v>
      </c>
      <c r="D31" t="s">
        <v>380</v>
      </c>
      <c r="E31" t="s">
        <v>381</v>
      </c>
      <c r="F31" t="s">
        <v>348</v>
      </c>
      <c r="G31" t="s">
        <v>349</v>
      </c>
      <c r="H31" t="s">
        <v>350</v>
      </c>
      <c r="I31" t="s">
        <v>351</v>
      </c>
      <c r="J31" t="s">
        <v>396</v>
      </c>
      <c r="K31" t="s">
        <v>352</v>
      </c>
      <c r="L31">
        <v>1689628561.0999999</v>
      </c>
      <c r="M31">
        <f t="shared" si="0"/>
        <v>1.930631832927019E-3</v>
      </c>
      <c r="N31">
        <f t="shared" si="1"/>
        <v>1.9306318329270189</v>
      </c>
      <c r="O31">
        <f t="shared" si="2"/>
        <v>2.2369851864465247</v>
      </c>
      <c r="P31">
        <f t="shared" si="3"/>
        <v>400.05599999999998</v>
      </c>
      <c r="Q31">
        <f t="shared" si="4"/>
        <v>383.86234498254373</v>
      </c>
      <c r="R31">
        <f t="shared" si="5"/>
        <v>38.391256722858714</v>
      </c>
      <c r="S31">
        <f t="shared" si="6"/>
        <v>40.0108340926704</v>
      </c>
      <c r="T31">
        <f t="shared" si="7"/>
        <v>0.31063527751219311</v>
      </c>
      <c r="U31">
        <f t="shared" si="8"/>
        <v>2.9331112367019148</v>
      </c>
      <c r="V31">
        <f t="shared" si="9"/>
        <v>0.29344736104138314</v>
      </c>
      <c r="W31">
        <f t="shared" si="10"/>
        <v>0.18486957013958666</v>
      </c>
      <c r="X31">
        <f t="shared" si="11"/>
        <v>16.544201294851547</v>
      </c>
      <c r="Y31">
        <f t="shared" si="12"/>
        <v>26.014270233546647</v>
      </c>
      <c r="Z31">
        <f t="shared" si="13"/>
        <v>25.9984</v>
      </c>
      <c r="AA31">
        <f t="shared" si="14"/>
        <v>3.3739389864378611</v>
      </c>
      <c r="AB31">
        <f t="shared" si="15"/>
        <v>79.105325856860247</v>
      </c>
      <c r="AC31">
        <f t="shared" si="16"/>
        <v>2.7360379199571199</v>
      </c>
      <c r="AD31">
        <f t="shared" si="17"/>
        <v>3.4587278294105435</v>
      </c>
      <c r="AE31">
        <f t="shared" si="18"/>
        <v>0.63790106648074119</v>
      </c>
      <c r="AF31">
        <f t="shared" si="19"/>
        <v>-85.140863832081536</v>
      </c>
      <c r="AG31">
        <f t="shared" si="20"/>
        <v>66.43036804639047</v>
      </c>
      <c r="AH31">
        <f t="shared" si="21"/>
        <v>4.84921131442547</v>
      </c>
      <c r="AI31">
        <f t="shared" si="22"/>
        <v>2.6829168235859555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53081.911486193239</v>
      </c>
      <c r="AO31">
        <f t="shared" si="26"/>
        <v>100.036</v>
      </c>
      <c r="AP31">
        <f t="shared" si="27"/>
        <v>84.32995797660702</v>
      </c>
      <c r="AQ31">
        <f t="shared" si="28"/>
        <v>0.84299610116964907</v>
      </c>
      <c r="AR31">
        <f t="shared" si="29"/>
        <v>0.16538247525742278</v>
      </c>
      <c r="AS31">
        <v>1689628561.0999999</v>
      </c>
      <c r="AT31">
        <v>400.05599999999998</v>
      </c>
      <c r="AU31">
        <v>403.065</v>
      </c>
      <c r="AV31">
        <v>27.3568</v>
      </c>
      <c r="AW31">
        <v>25.479199999999999</v>
      </c>
      <c r="AX31">
        <v>402.2</v>
      </c>
      <c r="AY31">
        <v>27.1633</v>
      </c>
      <c r="AZ31">
        <v>600.06899999999996</v>
      </c>
      <c r="BA31">
        <v>99.947299999999998</v>
      </c>
      <c r="BB31">
        <v>6.5783400000000006E-2</v>
      </c>
      <c r="BC31">
        <v>26.418500000000002</v>
      </c>
      <c r="BD31">
        <v>25.9984</v>
      </c>
      <c r="BE31">
        <v>999.9</v>
      </c>
      <c r="BF31">
        <v>0</v>
      </c>
      <c r="BG31">
        <v>0</v>
      </c>
      <c r="BH31">
        <v>10025.6</v>
      </c>
      <c r="BI31">
        <v>0</v>
      </c>
      <c r="BJ31">
        <v>250.36099999999999</v>
      </c>
      <c r="BK31">
        <v>-3.0086400000000002</v>
      </c>
      <c r="BL31">
        <v>411.30799999999999</v>
      </c>
      <c r="BM31">
        <v>413.60300000000001</v>
      </c>
      <c r="BN31">
        <v>1.8775500000000001</v>
      </c>
      <c r="BO31">
        <v>403.065</v>
      </c>
      <c r="BP31">
        <v>25.479199999999999</v>
      </c>
      <c r="BQ31">
        <v>2.7342300000000002</v>
      </c>
      <c r="BR31">
        <v>2.5465800000000001</v>
      </c>
      <c r="BS31">
        <v>22.4923</v>
      </c>
      <c r="BT31">
        <v>21.327300000000001</v>
      </c>
      <c r="BU31">
        <v>100.036</v>
      </c>
      <c r="BV31">
        <v>0.90009600000000001</v>
      </c>
      <c r="BW31">
        <v>9.9904300000000001E-2</v>
      </c>
      <c r="BX31">
        <v>0</v>
      </c>
      <c r="BY31">
        <v>2.4373999999999998</v>
      </c>
      <c r="BZ31">
        <v>0</v>
      </c>
      <c r="CA31">
        <v>3930.28</v>
      </c>
      <c r="CB31">
        <v>811.44399999999996</v>
      </c>
      <c r="CC31">
        <v>35.25</v>
      </c>
      <c r="CD31">
        <v>41.125</v>
      </c>
      <c r="CE31">
        <v>37.811999999999998</v>
      </c>
      <c r="CF31">
        <v>40.436999999999998</v>
      </c>
      <c r="CG31">
        <v>36.5</v>
      </c>
      <c r="CH31">
        <v>90.04</v>
      </c>
      <c r="CI31">
        <v>9.99</v>
      </c>
      <c r="CJ31">
        <v>0</v>
      </c>
      <c r="CK31">
        <v>1689628572.3</v>
      </c>
      <c r="CL31">
        <v>0</v>
      </c>
      <c r="CM31">
        <v>1689627760.5999999</v>
      </c>
      <c r="CN31" t="s">
        <v>353</v>
      </c>
      <c r="CO31">
        <v>1689627756.5999999</v>
      </c>
      <c r="CP31">
        <v>1689627760.5999999</v>
      </c>
      <c r="CQ31">
        <v>20</v>
      </c>
      <c r="CR31">
        <v>0.40400000000000003</v>
      </c>
      <c r="CS31">
        <v>2.1999999999999999E-2</v>
      </c>
      <c r="CT31">
        <v>-2.21</v>
      </c>
      <c r="CU31">
        <v>0.193</v>
      </c>
      <c r="CV31">
        <v>421</v>
      </c>
      <c r="CW31">
        <v>26</v>
      </c>
      <c r="CX31">
        <v>0.08</v>
      </c>
      <c r="CY31">
        <v>0.06</v>
      </c>
      <c r="CZ31">
        <v>2.226226054807587</v>
      </c>
      <c r="DA31">
        <v>5.1413374654303567E-2</v>
      </c>
      <c r="DB31">
        <v>3.2361029824995453E-2</v>
      </c>
      <c r="DC31">
        <v>1</v>
      </c>
      <c r="DD31">
        <v>403.10678048780488</v>
      </c>
      <c r="DE31">
        <v>-0.26448083623700619</v>
      </c>
      <c r="DF31">
        <v>3.965123083939575E-2</v>
      </c>
      <c r="DG31">
        <v>-1</v>
      </c>
      <c r="DH31">
        <v>100.0149902439024</v>
      </c>
      <c r="DI31">
        <v>-0.19616333892891011</v>
      </c>
      <c r="DJ31">
        <v>9.8491789443312674E-2</v>
      </c>
      <c r="DK31">
        <v>1</v>
      </c>
      <c r="DL31">
        <v>2</v>
      </c>
      <c r="DM31">
        <v>2</v>
      </c>
      <c r="DN31" t="s">
        <v>354</v>
      </c>
      <c r="DO31">
        <v>3.2010399999999999</v>
      </c>
      <c r="DP31">
        <v>2.6749299999999998</v>
      </c>
      <c r="DQ31">
        <v>9.29899E-2</v>
      </c>
      <c r="DR31">
        <v>9.2722100000000002E-2</v>
      </c>
      <c r="DS31">
        <v>0.123906</v>
      </c>
      <c r="DT31">
        <v>0.116788</v>
      </c>
      <c r="DU31">
        <v>27242.6</v>
      </c>
      <c r="DV31">
        <v>30792</v>
      </c>
      <c r="DW31">
        <v>28283.1</v>
      </c>
      <c r="DX31">
        <v>32562.3</v>
      </c>
      <c r="DY31">
        <v>34411.199999999997</v>
      </c>
      <c r="DZ31">
        <v>39014.9</v>
      </c>
      <c r="EA31">
        <v>41494.5</v>
      </c>
      <c r="EB31">
        <v>47035.7</v>
      </c>
      <c r="EC31">
        <v>2.14825</v>
      </c>
      <c r="ED31">
        <v>1.73177</v>
      </c>
      <c r="EE31">
        <v>4.7851400000000002E-2</v>
      </c>
      <c r="EF31">
        <v>0</v>
      </c>
      <c r="EG31">
        <v>25.214099999999998</v>
      </c>
      <c r="EH31">
        <v>999.9</v>
      </c>
      <c r="EI31">
        <v>52.1</v>
      </c>
      <c r="EJ31">
        <v>32.9</v>
      </c>
      <c r="EK31">
        <v>26.187200000000001</v>
      </c>
      <c r="EL31">
        <v>63.427900000000001</v>
      </c>
      <c r="EM31">
        <v>17.0593</v>
      </c>
      <c r="EN31">
        <v>1</v>
      </c>
      <c r="EO31">
        <v>7.0551299999999997E-2</v>
      </c>
      <c r="EP31">
        <v>1.40211</v>
      </c>
      <c r="EQ31">
        <v>20.241499999999998</v>
      </c>
      <c r="ER31">
        <v>5.2274700000000003</v>
      </c>
      <c r="ES31">
        <v>12.013500000000001</v>
      </c>
      <c r="ET31">
        <v>4.9897</v>
      </c>
      <c r="EU31">
        <v>3.3050000000000002</v>
      </c>
      <c r="EV31">
        <v>5483.4</v>
      </c>
      <c r="EW31">
        <v>8660.9</v>
      </c>
      <c r="EX31">
        <v>489.4</v>
      </c>
      <c r="EY31">
        <v>49.2</v>
      </c>
      <c r="EZ31">
        <v>1.85287</v>
      </c>
      <c r="FA31">
        <v>1.86158</v>
      </c>
      <c r="FB31">
        <v>1.8608100000000001</v>
      </c>
      <c r="FC31">
        <v>1.85684</v>
      </c>
      <c r="FD31">
        <v>1.8611200000000001</v>
      </c>
      <c r="FE31">
        <v>1.85738</v>
      </c>
      <c r="FF31">
        <v>1.85945</v>
      </c>
      <c r="FG31">
        <v>1.86236</v>
      </c>
      <c r="FH31">
        <v>0</v>
      </c>
      <c r="FI31">
        <v>0</v>
      </c>
      <c r="FJ31">
        <v>0</v>
      </c>
      <c r="FK31">
        <v>0</v>
      </c>
      <c r="FL31" t="s">
        <v>355</v>
      </c>
      <c r="FM31" t="s">
        <v>356</v>
      </c>
      <c r="FN31" t="s">
        <v>357</v>
      </c>
      <c r="FO31" t="s">
        <v>357</v>
      </c>
      <c r="FP31" t="s">
        <v>357</v>
      </c>
      <c r="FQ31" t="s">
        <v>357</v>
      </c>
      <c r="FR31">
        <v>0</v>
      </c>
      <c r="FS31">
        <v>100</v>
      </c>
      <c r="FT31">
        <v>100</v>
      </c>
      <c r="FU31">
        <v>-2.1440000000000001</v>
      </c>
      <c r="FV31">
        <v>0.19350000000000001</v>
      </c>
      <c r="FW31">
        <v>-0.70033368841459853</v>
      </c>
      <c r="FX31">
        <v>-4.0117494158234393E-3</v>
      </c>
      <c r="FY31">
        <v>1.087516141204025E-6</v>
      </c>
      <c r="FZ31">
        <v>-8.657206703991749E-11</v>
      </c>
      <c r="GA31">
        <v>0.19343809523809341</v>
      </c>
      <c r="GB31">
        <v>0</v>
      </c>
      <c r="GC31">
        <v>0</v>
      </c>
      <c r="GD31">
        <v>0</v>
      </c>
      <c r="GE31">
        <v>4</v>
      </c>
      <c r="GF31">
        <v>2094</v>
      </c>
      <c r="GG31">
        <v>-1</v>
      </c>
      <c r="GH31">
        <v>-1</v>
      </c>
      <c r="GI31">
        <v>13.4</v>
      </c>
      <c r="GJ31">
        <v>13.3</v>
      </c>
      <c r="GK31">
        <v>1.01929</v>
      </c>
      <c r="GL31">
        <v>2.4072300000000002</v>
      </c>
      <c r="GM31">
        <v>1.5942400000000001</v>
      </c>
      <c r="GN31">
        <v>2.3132299999999999</v>
      </c>
      <c r="GO31">
        <v>1.40015</v>
      </c>
      <c r="GP31">
        <v>2.3852500000000001</v>
      </c>
      <c r="GQ31">
        <v>35.128599999999999</v>
      </c>
      <c r="GR31">
        <v>14.7712</v>
      </c>
      <c r="GS31">
        <v>18</v>
      </c>
      <c r="GT31">
        <v>647.05399999999997</v>
      </c>
      <c r="GU31">
        <v>391.26499999999999</v>
      </c>
      <c r="GV31">
        <v>25.031300000000002</v>
      </c>
      <c r="GW31">
        <v>28.180599999999998</v>
      </c>
      <c r="GX31">
        <v>30.000499999999999</v>
      </c>
      <c r="GY31">
        <v>27.9526</v>
      </c>
      <c r="GZ31">
        <v>27.890599999999999</v>
      </c>
      <c r="HA31">
        <v>20.454000000000001</v>
      </c>
      <c r="HB31">
        <v>-30</v>
      </c>
      <c r="HC31">
        <v>-30</v>
      </c>
      <c r="HD31">
        <v>25.027799999999999</v>
      </c>
      <c r="HE31">
        <v>403.00200000000001</v>
      </c>
      <c r="HF31">
        <v>0</v>
      </c>
      <c r="HG31">
        <v>103.816</v>
      </c>
      <c r="HH31">
        <v>103.54</v>
      </c>
    </row>
    <row r="32" spans="1:216" x14ac:dyDescent="0.2">
      <c r="A32">
        <v>14</v>
      </c>
      <c r="B32">
        <v>1689628621.5999999</v>
      </c>
      <c r="C32">
        <v>786.5</v>
      </c>
      <c r="D32" t="s">
        <v>382</v>
      </c>
      <c r="E32" t="s">
        <v>383</v>
      </c>
      <c r="F32" t="s">
        <v>348</v>
      </c>
      <c r="G32" t="s">
        <v>349</v>
      </c>
      <c r="H32" t="s">
        <v>350</v>
      </c>
      <c r="I32" t="s">
        <v>351</v>
      </c>
      <c r="J32" t="s">
        <v>396</v>
      </c>
      <c r="K32" t="s">
        <v>352</v>
      </c>
      <c r="L32">
        <v>1689628621.5999999</v>
      </c>
      <c r="M32">
        <f t="shared" si="0"/>
        <v>1.9508441066491448E-3</v>
      </c>
      <c r="N32">
        <f t="shared" si="1"/>
        <v>1.9508441066491449</v>
      </c>
      <c r="O32">
        <f t="shared" si="2"/>
        <v>0.95547224883841675</v>
      </c>
      <c r="P32">
        <f t="shared" si="3"/>
        <v>400.09300000000002</v>
      </c>
      <c r="Q32">
        <f t="shared" si="4"/>
        <v>390.71638996491157</v>
      </c>
      <c r="R32">
        <f t="shared" si="5"/>
        <v>39.077323841821865</v>
      </c>
      <c r="S32">
        <f t="shared" si="6"/>
        <v>40.015121273131399</v>
      </c>
      <c r="T32">
        <f t="shared" si="7"/>
        <v>0.30942204150072622</v>
      </c>
      <c r="U32">
        <f t="shared" si="8"/>
        <v>2.9275514359218118</v>
      </c>
      <c r="V32">
        <f t="shared" si="9"/>
        <v>0.29233369111967422</v>
      </c>
      <c r="W32">
        <f t="shared" si="10"/>
        <v>0.18416518990597672</v>
      </c>
      <c r="X32">
        <f t="shared" si="11"/>
        <v>12.450707920233794</v>
      </c>
      <c r="Y32">
        <f t="shared" si="12"/>
        <v>25.957620122491122</v>
      </c>
      <c r="Z32">
        <f t="shared" si="13"/>
        <v>25.963799999999999</v>
      </c>
      <c r="AA32">
        <f t="shared" si="14"/>
        <v>3.3670372879983383</v>
      </c>
      <c r="AB32">
        <f t="shared" si="15"/>
        <v>78.762230053844533</v>
      </c>
      <c r="AC32">
        <f t="shared" si="16"/>
        <v>2.7199156847209598</v>
      </c>
      <c r="AD32">
        <f t="shared" si="17"/>
        <v>3.4533248777510908</v>
      </c>
      <c r="AE32">
        <f t="shared" si="18"/>
        <v>0.64712160327737855</v>
      </c>
      <c r="AF32">
        <f t="shared" si="19"/>
        <v>-86.03222510322729</v>
      </c>
      <c r="AG32">
        <f t="shared" si="20"/>
        <v>67.582871520345094</v>
      </c>
      <c r="AH32">
        <f t="shared" si="21"/>
        <v>4.941195814326659</v>
      </c>
      <c r="AI32">
        <f t="shared" si="22"/>
        <v>-1.0574498483217383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52925.570972167014</v>
      </c>
      <c r="AO32">
        <f t="shared" si="26"/>
        <v>75.283699999999996</v>
      </c>
      <c r="AP32">
        <f t="shared" si="27"/>
        <v>63.463919088204044</v>
      </c>
      <c r="AQ32">
        <f t="shared" si="28"/>
        <v>0.84299681190223175</v>
      </c>
      <c r="AR32">
        <f t="shared" si="29"/>
        <v>0.16538384697130715</v>
      </c>
      <c r="AS32">
        <v>1689628621.5999999</v>
      </c>
      <c r="AT32">
        <v>400.09300000000002</v>
      </c>
      <c r="AU32">
        <v>401.82900000000001</v>
      </c>
      <c r="AV32">
        <v>27.1952</v>
      </c>
      <c r="AW32">
        <v>25.2974</v>
      </c>
      <c r="AX32">
        <v>402.23700000000002</v>
      </c>
      <c r="AY32">
        <v>27.001799999999999</v>
      </c>
      <c r="AZ32">
        <v>599.99699999999996</v>
      </c>
      <c r="BA32">
        <v>99.948599999999999</v>
      </c>
      <c r="BB32">
        <v>6.5949800000000003E-2</v>
      </c>
      <c r="BC32">
        <v>26.391999999999999</v>
      </c>
      <c r="BD32">
        <v>25.963799999999999</v>
      </c>
      <c r="BE32">
        <v>999.9</v>
      </c>
      <c r="BF32">
        <v>0</v>
      </c>
      <c r="BG32">
        <v>0</v>
      </c>
      <c r="BH32">
        <v>9993.75</v>
      </c>
      <c r="BI32">
        <v>0</v>
      </c>
      <c r="BJ32">
        <v>23.645600000000002</v>
      </c>
      <c r="BK32">
        <v>-1.7365699999999999</v>
      </c>
      <c r="BL32">
        <v>411.27800000000002</v>
      </c>
      <c r="BM32">
        <v>412.25900000000001</v>
      </c>
      <c r="BN32">
        <v>1.8978600000000001</v>
      </c>
      <c r="BO32">
        <v>401.82900000000001</v>
      </c>
      <c r="BP32">
        <v>25.2974</v>
      </c>
      <c r="BQ32">
        <v>2.7181299999999999</v>
      </c>
      <c r="BR32">
        <v>2.5284399999999998</v>
      </c>
      <c r="BS32">
        <v>22.395099999999999</v>
      </c>
      <c r="BT32">
        <v>21.210699999999999</v>
      </c>
      <c r="BU32">
        <v>75.283699999999996</v>
      </c>
      <c r="BV32">
        <v>0.90011300000000005</v>
      </c>
      <c r="BW32">
        <v>9.9887299999999998E-2</v>
      </c>
      <c r="BX32">
        <v>0</v>
      </c>
      <c r="BY32">
        <v>2.9201000000000001</v>
      </c>
      <c r="BZ32">
        <v>0</v>
      </c>
      <c r="CA32">
        <v>2789.84</v>
      </c>
      <c r="CB32">
        <v>610.66899999999998</v>
      </c>
      <c r="CC32">
        <v>35.561999999999998</v>
      </c>
      <c r="CD32">
        <v>41.811999999999998</v>
      </c>
      <c r="CE32">
        <v>38.311999999999998</v>
      </c>
      <c r="CF32">
        <v>41.375</v>
      </c>
      <c r="CG32">
        <v>36.936999999999998</v>
      </c>
      <c r="CH32">
        <v>67.760000000000005</v>
      </c>
      <c r="CI32">
        <v>7.52</v>
      </c>
      <c r="CJ32">
        <v>0</v>
      </c>
      <c r="CK32">
        <v>1689628632.9000001</v>
      </c>
      <c r="CL32">
        <v>0</v>
      </c>
      <c r="CM32">
        <v>1689627760.5999999</v>
      </c>
      <c r="CN32" t="s">
        <v>353</v>
      </c>
      <c r="CO32">
        <v>1689627756.5999999</v>
      </c>
      <c r="CP32">
        <v>1689627760.5999999</v>
      </c>
      <c r="CQ32">
        <v>20</v>
      </c>
      <c r="CR32">
        <v>0.40400000000000003</v>
      </c>
      <c r="CS32">
        <v>2.1999999999999999E-2</v>
      </c>
      <c r="CT32">
        <v>-2.21</v>
      </c>
      <c r="CU32">
        <v>0.193</v>
      </c>
      <c r="CV32">
        <v>421</v>
      </c>
      <c r="CW32">
        <v>26</v>
      </c>
      <c r="CX32">
        <v>0.08</v>
      </c>
      <c r="CY32">
        <v>0.06</v>
      </c>
      <c r="CZ32">
        <v>0.97493373048759724</v>
      </c>
      <c r="DA32">
        <v>-8.6234080555310497E-2</v>
      </c>
      <c r="DB32">
        <v>3.3519741108046362E-2</v>
      </c>
      <c r="DC32">
        <v>1</v>
      </c>
      <c r="DD32">
        <v>401.87504999999999</v>
      </c>
      <c r="DE32">
        <v>-0.40959849906328671</v>
      </c>
      <c r="DF32">
        <v>4.7233436250181657E-2</v>
      </c>
      <c r="DG32">
        <v>-1</v>
      </c>
      <c r="DH32">
        <v>74.978560975609753</v>
      </c>
      <c r="DI32">
        <v>3.5835586223251267E-2</v>
      </c>
      <c r="DJ32">
        <v>0.1063391786507733</v>
      </c>
      <c r="DK32">
        <v>1</v>
      </c>
      <c r="DL32">
        <v>2</v>
      </c>
      <c r="DM32">
        <v>2</v>
      </c>
      <c r="DN32" t="s">
        <v>354</v>
      </c>
      <c r="DO32">
        <v>3.20078</v>
      </c>
      <c r="DP32">
        <v>2.67482</v>
      </c>
      <c r="DQ32">
        <v>9.2980300000000002E-2</v>
      </c>
      <c r="DR32">
        <v>9.2488600000000004E-2</v>
      </c>
      <c r="DS32">
        <v>0.123376</v>
      </c>
      <c r="DT32">
        <v>0.11619500000000001</v>
      </c>
      <c r="DU32">
        <v>27239.9</v>
      </c>
      <c r="DV32">
        <v>30796.3</v>
      </c>
      <c r="DW32">
        <v>28280.2</v>
      </c>
      <c r="DX32">
        <v>32558.799999999999</v>
      </c>
      <c r="DY32">
        <v>34429</v>
      </c>
      <c r="DZ32">
        <v>39036.9</v>
      </c>
      <c r="EA32">
        <v>41490.199999999997</v>
      </c>
      <c r="EB32">
        <v>47030.7</v>
      </c>
      <c r="EC32">
        <v>2.1476999999999999</v>
      </c>
      <c r="ED32">
        <v>1.7302200000000001</v>
      </c>
      <c r="EE32">
        <v>4.6156299999999997E-2</v>
      </c>
      <c r="EF32">
        <v>0</v>
      </c>
      <c r="EG32">
        <v>25.2072</v>
      </c>
      <c r="EH32">
        <v>999.9</v>
      </c>
      <c r="EI32">
        <v>51.7</v>
      </c>
      <c r="EJ32">
        <v>33</v>
      </c>
      <c r="EK32">
        <v>26.131399999999999</v>
      </c>
      <c r="EL32">
        <v>63.757899999999999</v>
      </c>
      <c r="EM32">
        <v>17.163499999999999</v>
      </c>
      <c r="EN32">
        <v>1</v>
      </c>
      <c r="EO32">
        <v>7.6000999999999999E-2</v>
      </c>
      <c r="EP32">
        <v>1.1398999999999999</v>
      </c>
      <c r="EQ32">
        <v>20.2438</v>
      </c>
      <c r="ER32">
        <v>5.2238800000000003</v>
      </c>
      <c r="ES32">
        <v>12.012600000000001</v>
      </c>
      <c r="ET32">
        <v>4.9896000000000003</v>
      </c>
      <c r="EU32">
        <v>3.3050000000000002</v>
      </c>
      <c r="EV32">
        <v>5484.7</v>
      </c>
      <c r="EW32">
        <v>8660.9</v>
      </c>
      <c r="EX32">
        <v>489.4</v>
      </c>
      <c r="EY32">
        <v>49.3</v>
      </c>
      <c r="EZ32">
        <v>1.8528800000000001</v>
      </c>
      <c r="FA32">
        <v>1.86161</v>
      </c>
      <c r="FB32">
        <v>1.8608100000000001</v>
      </c>
      <c r="FC32">
        <v>1.85687</v>
      </c>
      <c r="FD32">
        <v>1.8611599999999999</v>
      </c>
      <c r="FE32">
        <v>1.85745</v>
      </c>
      <c r="FF32">
        <v>1.85954</v>
      </c>
      <c r="FG32">
        <v>1.8624799999999999</v>
      </c>
      <c r="FH32">
        <v>0</v>
      </c>
      <c r="FI32">
        <v>0</v>
      </c>
      <c r="FJ32">
        <v>0</v>
      </c>
      <c r="FK32">
        <v>0</v>
      </c>
      <c r="FL32" t="s">
        <v>355</v>
      </c>
      <c r="FM32" t="s">
        <v>356</v>
      </c>
      <c r="FN32" t="s">
        <v>357</v>
      </c>
      <c r="FO32" t="s">
        <v>357</v>
      </c>
      <c r="FP32" t="s">
        <v>357</v>
      </c>
      <c r="FQ32" t="s">
        <v>357</v>
      </c>
      <c r="FR32">
        <v>0</v>
      </c>
      <c r="FS32">
        <v>100</v>
      </c>
      <c r="FT32">
        <v>100</v>
      </c>
      <c r="FU32">
        <v>-2.1440000000000001</v>
      </c>
      <c r="FV32">
        <v>0.19339999999999999</v>
      </c>
      <c r="FW32">
        <v>-0.70033368841459853</v>
      </c>
      <c r="FX32">
        <v>-4.0117494158234393E-3</v>
      </c>
      <c r="FY32">
        <v>1.087516141204025E-6</v>
      </c>
      <c r="FZ32">
        <v>-8.657206703991749E-11</v>
      </c>
      <c r="GA32">
        <v>0.19343809523809341</v>
      </c>
      <c r="GB32">
        <v>0</v>
      </c>
      <c r="GC32">
        <v>0</v>
      </c>
      <c r="GD32">
        <v>0</v>
      </c>
      <c r="GE32">
        <v>4</v>
      </c>
      <c r="GF32">
        <v>2094</v>
      </c>
      <c r="GG32">
        <v>-1</v>
      </c>
      <c r="GH32">
        <v>-1</v>
      </c>
      <c r="GI32">
        <v>14.4</v>
      </c>
      <c r="GJ32">
        <v>14.3</v>
      </c>
      <c r="GK32">
        <v>1.01685</v>
      </c>
      <c r="GL32">
        <v>2.4047900000000002</v>
      </c>
      <c r="GM32">
        <v>1.5942400000000001</v>
      </c>
      <c r="GN32">
        <v>2.3132299999999999</v>
      </c>
      <c r="GO32">
        <v>1.39893</v>
      </c>
      <c r="GP32">
        <v>2.3925800000000002</v>
      </c>
      <c r="GQ32">
        <v>35.151600000000002</v>
      </c>
      <c r="GR32">
        <v>14.815</v>
      </c>
      <c r="GS32">
        <v>18</v>
      </c>
      <c r="GT32">
        <v>647.38499999999999</v>
      </c>
      <c r="GU32">
        <v>390.83800000000002</v>
      </c>
      <c r="GV32">
        <v>25.159700000000001</v>
      </c>
      <c r="GW32">
        <v>28.241900000000001</v>
      </c>
      <c r="GX32">
        <v>30.000399999999999</v>
      </c>
      <c r="GY32">
        <v>28.019600000000001</v>
      </c>
      <c r="GZ32">
        <v>27.9589</v>
      </c>
      <c r="HA32">
        <v>20.403300000000002</v>
      </c>
      <c r="HB32">
        <v>-30</v>
      </c>
      <c r="HC32">
        <v>-30</v>
      </c>
      <c r="HD32">
        <v>25.1736</v>
      </c>
      <c r="HE32">
        <v>401.87099999999998</v>
      </c>
      <c r="HF32">
        <v>0</v>
      </c>
      <c r="HG32">
        <v>103.80500000000001</v>
      </c>
      <c r="HH32">
        <v>103.529</v>
      </c>
    </row>
    <row r="33" spans="1:216" x14ac:dyDescent="0.2">
      <c r="A33">
        <v>15</v>
      </c>
      <c r="B33">
        <v>1689628682.0999999</v>
      </c>
      <c r="C33">
        <v>847</v>
      </c>
      <c r="D33" t="s">
        <v>384</v>
      </c>
      <c r="E33" t="s">
        <v>385</v>
      </c>
      <c r="F33" t="s">
        <v>348</v>
      </c>
      <c r="G33" t="s">
        <v>349</v>
      </c>
      <c r="H33" t="s">
        <v>350</v>
      </c>
      <c r="I33" t="s">
        <v>351</v>
      </c>
      <c r="J33" t="s">
        <v>396</v>
      </c>
      <c r="K33" t="s">
        <v>352</v>
      </c>
      <c r="L33">
        <v>1689628682.0999999</v>
      </c>
      <c r="M33">
        <f t="shared" si="0"/>
        <v>2.0232578935086639E-3</v>
      </c>
      <c r="N33">
        <f t="shared" si="1"/>
        <v>2.023257893508664</v>
      </c>
      <c r="O33">
        <f t="shared" si="2"/>
        <v>0.16966022826844709</v>
      </c>
      <c r="P33">
        <f t="shared" si="3"/>
        <v>400.03100000000001</v>
      </c>
      <c r="Q33">
        <f t="shared" si="4"/>
        <v>394.79770151245697</v>
      </c>
      <c r="R33">
        <f t="shared" si="5"/>
        <v>39.484966518072774</v>
      </c>
      <c r="S33">
        <f t="shared" si="6"/>
        <v>40.0083652480251</v>
      </c>
      <c r="T33">
        <f t="shared" si="7"/>
        <v>0.31278455573723429</v>
      </c>
      <c r="U33">
        <f t="shared" si="8"/>
        <v>2.9256574644205093</v>
      </c>
      <c r="V33">
        <f t="shared" si="9"/>
        <v>0.29532341043055549</v>
      </c>
      <c r="W33">
        <f t="shared" si="10"/>
        <v>0.18606466891720272</v>
      </c>
      <c r="X33">
        <f t="shared" si="11"/>
        <v>9.9250121251424765</v>
      </c>
      <c r="Y33">
        <f t="shared" si="12"/>
        <v>25.998599520500168</v>
      </c>
      <c r="Z33">
        <f t="shared" si="13"/>
        <v>25.996099999999998</v>
      </c>
      <c r="AA33">
        <f t="shared" si="14"/>
        <v>3.3734798199450826</v>
      </c>
      <c r="AB33">
        <f t="shared" si="15"/>
        <v>78.103526093093379</v>
      </c>
      <c r="AC33">
        <f t="shared" si="16"/>
        <v>2.7091265310161701</v>
      </c>
      <c r="AD33">
        <f t="shared" si="17"/>
        <v>3.4686353696593675</v>
      </c>
      <c r="AE33">
        <f t="shared" si="18"/>
        <v>0.66435328892891254</v>
      </c>
      <c r="AF33">
        <f t="shared" si="19"/>
        <v>-89.225673103732078</v>
      </c>
      <c r="AG33">
        <f t="shared" si="20"/>
        <v>74.274136494963798</v>
      </c>
      <c r="AH33">
        <f t="shared" si="21"/>
        <v>5.4368550815245662</v>
      </c>
      <c r="AI33">
        <f t="shared" si="22"/>
        <v>0.41033059789876347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52857.472399079037</v>
      </c>
      <c r="AO33">
        <f t="shared" si="26"/>
        <v>60.017099999999999</v>
      </c>
      <c r="AP33">
        <f t="shared" si="27"/>
        <v>50.593785225462426</v>
      </c>
      <c r="AQ33">
        <f t="shared" si="28"/>
        <v>0.84298950174970844</v>
      </c>
      <c r="AR33">
        <f t="shared" si="29"/>
        <v>0.16536973837693719</v>
      </c>
      <c r="AS33">
        <v>1689628682.0999999</v>
      </c>
      <c r="AT33">
        <v>400.03100000000001</v>
      </c>
      <c r="AU33">
        <v>401.01</v>
      </c>
      <c r="AV33">
        <v>27.087700000000002</v>
      </c>
      <c r="AW33">
        <v>25.119299999999999</v>
      </c>
      <c r="AX33">
        <v>402.17500000000001</v>
      </c>
      <c r="AY33">
        <v>26.894300000000001</v>
      </c>
      <c r="AZ33">
        <v>600.01599999999996</v>
      </c>
      <c r="BA33">
        <v>99.947000000000003</v>
      </c>
      <c r="BB33">
        <v>6.6162100000000001E-2</v>
      </c>
      <c r="BC33">
        <v>26.466999999999999</v>
      </c>
      <c r="BD33">
        <v>25.996099999999998</v>
      </c>
      <c r="BE33">
        <v>999.9</v>
      </c>
      <c r="BF33">
        <v>0</v>
      </c>
      <c r="BG33">
        <v>0</v>
      </c>
      <c r="BH33">
        <v>9983.1200000000008</v>
      </c>
      <c r="BI33">
        <v>0</v>
      </c>
      <c r="BJ33">
        <v>252.363</v>
      </c>
      <c r="BK33">
        <v>-0.97839399999999999</v>
      </c>
      <c r="BL33">
        <v>411.16899999999998</v>
      </c>
      <c r="BM33">
        <v>411.34199999999998</v>
      </c>
      <c r="BN33">
        <v>1.9684200000000001</v>
      </c>
      <c r="BO33">
        <v>401.01</v>
      </c>
      <c r="BP33">
        <v>25.119299999999999</v>
      </c>
      <c r="BQ33">
        <v>2.7073399999999999</v>
      </c>
      <c r="BR33">
        <v>2.5106000000000002</v>
      </c>
      <c r="BS33">
        <v>22.329699999999999</v>
      </c>
      <c r="BT33">
        <v>21.095400000000001</v>
      </c>
      <c r="BU33">
        <v>60.017099999999999</v>
      </c>
      <c r="BV33">
        <v>0.90030699999999997</v>
      </c>
      <c r="BW33">
        <v>9.9693199999999996E-2</v>
      </c>
      <c r="BX33">
        <v>0</v>
      </c>
      <c r="BY33">
        <v>2.5891999999999999</v>
      </c>
      <c r="BZ33">
        <v>0</v>
      </c>
      <c r="CA33">
        <v>3337.34</v>
      </c>
      <c r="CB33">
        <v>486.86099999999999</v>
      </c>
      <c r="CC33">
        <v>35.5</v>
      </c>
      <c r="CD33">
        <v>40.75</v>
      </c>
      <c r="CE33">
        <v>37.625</v>
      </c>
      <c r="CF33">
        <v>39.936999999999998</v>
      </c>
      <c r="CG33">
        <v>36.375</v>
      </c>
      <c r="CH33">
        <v>54.03</v>
      </c>
      <c r="CI33">
        <v>5.98</v>
      </c>
      <c r="CJ33">
        <v>0</v>
      </c>
      <c r="CK33">
        <v>1689628693.5</v>
      </c>
      <c r="CL33">
        <v>0</v>
      </c>
      <c r="CM33">
        <v>1689627760.5999999</v>
      </c>
      <c r="CN33" t="s">
        <v>353</v>
      </c>
      <c r="CO33">
        <v>1689627756.5999999</v>
      </c>
      <c r="CP33">
        <v>1689627760.5999999</v>
      </c>
      <c r="CQ33">
        <v>20</v>
      </c>
      <c r="CR33">
        <v>0.40400000000000003</v>
      </c>
      <c r="CS33">
        <v>2.1999999999999999E-2</v>
      </c>
      <c r="CT33">
        <v>-2.21</v>
      </c>
      <c r="CU33">
        <v>0.193</v>
      </c>
      <c r="CV33">
        <v>421</v>
      </c>
      <c r="CW33">
        <v>26</v>
      </c>
      <c r="CX33">
        <v>0.08</v>
      </c>
      <c r="CY33">
        <v>0.06</v>
      </c>
      <c r="CZ33">
        <v>0.15812556058641219</v>
      </c>
      <c r="DA33">
        <v>-0.19121226952634299</v>
      </c>
      <c r="DB33">
        <v>3.383074018891196E-2</v>
      </c>
      <c r="DC33">
        <v>1</v>
      </c>
      <c r="DD33">
        <v>401.06277499999999</v>
      </c>
      <c r="DE33">
        <v>-0.44254784240134493</v>
      </c>
      <c r="DF33">
        <v>4.9839987710668283E-2</v>
      </c>
      <c r="DG33">
        <v>-1</v>
      </c>
      <c r="DH33">
        <v>59.988180487804883</v>
      </c>
      <c r="DI33">
        <v>0.16790061686027599</v>
      </c>
      <c r="DJ33">
        <v>0.1011713017718024</v>
      </c>
      <c r="DK33">
        <v>1</v>
      </c>
      <c r="DL33">
        <v>2</v>
      </c>
      <c r="DM33">
        <v>2</v>
      </c>
      <c r="DN33" t="s">
        <v>354</v>
      </c>
      <c r="DO33">
        <v>3.20078</v>
      </c>
      <c r="DP33">
        <v>2.6749399999999999</v>
      </c>
      <c r="DQ33">
        <v>9.2957300000000007E-2</v>
      </c>
      <c r="DR33">
        <v>9.2332700000000004E-2</v>
      </c>
      <c r="DS33">
        <v>0.12302</v>
      </c>
      <c r="DT33">
        <v>0.115618</v>
      </c>
      <c r="DU33">
        <v>27238.5</v>
      </c>
      <c r="DV33">
        <v>30799.3</v>
      </c>
      <c r="DW33">
        <v>28278.1</v>
      </c>
      <c r="DX33">
        <v>32556.5</v>
      </c>
      <c r="DY33">
        <v>34440.800000000003</v>
      </c>
      <c r="DZ33">
        <v>39059.599999999999</v>
      </c>
      <c r="EA33">
        <v>41487.1</v>
      </c>
      <c r="EB33">
        <v>47027.4</v>
      </c>
      <c r="EC33">
        <v>2.1470799999999999</v>
      </c>
      <c r="ED33">
        <v>1.72987</v>
      </c>
      <c r="EE33">
        <v>4.9788499999999999E-2</v>
      </c>
      <c r="EF33">
        <v>0</v>
      </c>
      <c r="EG33">
        <v>25.18</v>
      </c>
      <c r="EH33">
        <v>999.9</v>
      </c>
      <c r="EI33">
        <v>51.4</v>
      </c>
      <c r="EJ33">
        <v>33</v>
      </c>
      <c r="EK33">
        <v>25.9802</v>
      </c>
      <c r="EL33">
        <v>64.347899999999996</v>
      </c>
      <c r="EM33">
        <v>17.291699999999999</v>
      </c>
      <c r="EN33">
        <v>1</v>
      </c>
      <c r="EO33">
        <v>7.9004099999999994E-2</v>
      </c>
      <c r="EP33">
        <v>0.84383699999999995</v>
      </c>
      <c r="EQ33">
        <v>20.244</v>
      </c>
      <c r="ER33">
        <v>5.2250800000000002</v>
      </c>
      <c r="ES33">
        <v>12.012499999999999</v>
      </c>
      <c r="ET33">
        <v>4.9899500000000003</v>
      </c>
      <c r="EU33">
        <v>3.3050000000000002</v>
      </c>
      <c r="EV33">
        <v>5486.1</v>
      </c>
      <c r="EW33">
        <v>8660.9</v>
      </c>
      <c r="EX33">
        <v>489.4</v>
      </c>
      <c r="EY33">
        <v>49.3</v>
      </c>
      <c r="EZ33">
        <v>1.85287</v>
      </c>
      <c r="FA33">
        <v>1.8615699999999999</v>
      </c>
      <c r="FB33">
        <v>1.8608100000000001</v>
      </c>
      <c r="FC33">
        <v>1.85684</v>
      </c>
      <c r="FD33">
        <v>1.86114</v>
      </c>
      <c r="FE33">
        <v>1.8574299999999999</v>
      </c>
      <c r="FF33">
        <v>1.8594999999999999</v>
      </c>
      <c r="FG33">
        <v>1.86242</v>
      </c>
      <c r="FH33">
        <v>0</v>
      </c>
      <c r="FI33">
        <v>0</v>
      </c>
      <c r="FJ33">
        <v>0</v>
      </c>
      <c r="FK33">
        <v>0</v>
      </c>
      <c r="FL33" t="s">
        <v>355</v>
      </c>
      <c r="FM33" t="s">
        <v>356</v>
      </c>
      <c r="FN33" t="s">
        <v>357</v>
      </c>
      <c r="FO33" t="s">
        <v>357</v>
      </c>
      <c r="FP33" t="s">
        <v>357</v>
      </c>
      <c r="FQ33" t="s">
        <v>357</v>
      </c>
      <c r="FR33">
        <v>0</v>
      </c>
      <c r="FS33">
        <v>100</v>
      </c>
      <c r="FT33">
        <v>100</v>
      </c>
      <c r="FU33">
        <v>-2.1440000000000001</v>
      </c>
      <c r="FV33">
        <v>0.19339999999999999</v>
      </c>
      <c r="FW33">
        <v>-0.70033368841459853</v>
      </c>
      <c r="FX33">
        <v>-4.0117494158234393E-3</v>
      </c>
      <c r="FY33">
        <v>1.087516141204025E-6</v>
      </c>
      <c r="FZ33">
        <v>-8.657206703991749E-11</v>
      </c>
      <c r="GA33">
        <v>0.19343809523809341</v>
      </c>
      <c r="GB33">
        <v>0</v>
      </c>
      <c r="GC33">
        <v>0</v>
      </c>
      <c r="GD33">
        <v>0</v>
      </c>
      <c r="GE33">
        <v>4</v>
      </c>
      <c r="GF33">
        <v>2094</v>
      </c>
      <c r="GG33">
        <v>-1</v>
      </c>
      <c r="GH33">
        <v>-1</v>
      </c>
      <c r="GI33">
        <v>15.4</v>
      </c>
      <c r="GJ33">
        <v>15.4</v>
      </c>
      <c r="GK33">
        <v>1.0144</v>
      </c>
      <c r="GL33">
        <v>2.4011200000000001</v>
      </c>
      <c r="GM33">
        <v>1.5942400000000001</v>
      </c>
      <c r="GN33">
        <v>2.3132299999999999</v>
      </c>
      <c r="GO33">
        <v>1.40015</v>
      </c>
      <c r="GP33">
        <v>2.4157700000000002</v>
      </c>
      <c r="GQ33">
        <v>35.151600000000002</v>
      </c>
      <c r="GR33">
        <v>14.797499999999999</v>
      </c>
      <c r="GS33">
        <v>18</v>
      </c>
      <c r="GT33">
        <v>647.35599999999999</v>
      </c>
      <c r="GU33">
        <v>390.89299999999997</v>
      </c>
      <c r="GV33">
        <v>25.505299999999998</v>
      </c>
      <c r="GW33">
        <v>28.269300000000001</v>
      </c>
      <c r="GX33">
        <v>30.000299999999999</v>
      </c>
      <c r="GY33">
        <v>28.060400000000001</v>
      </c>
      <c r="GZ33">
        <v>27.9955</v>
      </c>
      <c r="HA33">
        <v>20.374600000000001</v>
      </c>
      <c r="HB33">
        <v>-30</v>
      </c>
      <c r="HC33">
        <v>-30</v>
      </c>
      <c r="HD33">
        <v>25.502300000000002</v>
      </c>
      <c r="HE33">
        <v>401.23700000000002</v>
      </c>
      <c r="HF33">
        <v>0</v>
      </c>
      <c r="HG33">
        <v>103.797</v>
      </c>
      <c r="HH33">
        <v>103.52200000000001</v>
      </c>
    </row>
    <row r="34" spans="1:216" x14ac:dyDescent="0.2">
      <c r="A34">
        <v>16</v>
      </c>
      <c r="B34">
        <v>1689628743</v>
      </c>
      <c r="C34">
        <v>907.90000009536743</v>
      </c>
      <c r="D34" t="s">
        <v>386</v>
      </c>
      <c r="E34" t="s">
        <v>387</v>
      </c>
      <c r="F34" t="s">
        <v>348</v>
      </c>
      <c r="G34" t="s">
        <v>349</v>
      </c>
      <c r="H34" t="s">
        <v>350</v>
      </c>
      <c r="I34" t="s">
        <v>351</v>
      </c>
      <c r="J34" t="s">
        <v>396</v>
      </c>
      <c r="K34" t="s">
        <v>352</v>
      </c>
      <c r="L34">
        <v>1689628743</v>
      </c>
      <c r="M34">
        <f t="shared" si="0"/>
        <v>1.9637766739238772E-3</v>
      </c>
      <c r="N34">
        <f t="shared" si="1"/>
        <v>1.9637766739238771</v>
      </c>
      <c r="O34">
        <f t="shared" si="2"/>
        <v>-0.3464803260228842</v>
      </c>
      <c r="P34">
        <f t="shared" si="3"/>
        <v>399.99200000000002</v>
      </c>
      <c r="Q34">
        <f t="shared" si="4"/>
        <v>397.51024459968153</v>
      </c>
      <c r="R34">
        <f t="shared" si="5"/>
        <v>39.757303134281599</v>
      </c>
      <c r="S34">
        <f t="shared" si="6"/>
        <v>40.005517873639995</v>
      </c>
      <c r="T34">
        <f t="shared" si="7"/>
        <v>0.29488549430472538</v>
      </c>
      <c r="U34">
        <f t="shared" si="8"/>
        <v>2.9308604470890485</v>
      </c>
      <c r="V34">
        <f t="shared" si="9"/>
        <v>0.2793382555121075</v>
      </c>
      <c r="W34">
        <f t="shared" si="10"/>
        <v>0.17591492964797315</v>
      </c>
      <c r="X34">
        <f t="shared" si="11"/>
        <v>8.2626118324084068</v>
      </c>
      <c r="Y34">
        <f t="shared" si="12"/>
        <v>26.040550760139741</v>
      </c>
      <c r="Z34">
        <f t="shared" si="13"/>
        <v>26.012</v>
      </c>
      <c r="AA34">
        <f t="shared" si="14"/>
        <v>3.3766551736800507</v>
      </c>
      <c r="AB34">
        <f t="shared" si="15"/>
        <v>77.530230395590266</v>
      </c>
      <c r="AC34">
        <f t="shared" si="16"/>
        <v>2.6948755883775002</v>
      </c>
      <c r="AD34">
        <f t="shared" si="17"/>
        <v>3.4759029795567051</v>
      </c>
      <c r="AE34">
        <f t="shared" si="18"/>
        <v>0.68177958530255056</v>
      </c>
      <c r="AF34">
        <f t="shared" si="19"/>
        <v>-86.602551320042977</v>
      </c>
      <c r="AG34">
        <f t="shared" si="20"/>
        <v>77.503193001709619</v>
      </c>
      <c r="AH34">
        <f t="shared" si="21"/>
        <v>5.664609765122659</v>
      </c>
      <c r="AI34">
        <f t="shared" si="22"/>
        <v>4.8278632791977003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53001.873379563542</v>
      </c>
      <c r="AO34">
        <f t="shared" si="26"/>
        <v>49.949599999999997</v>
      </c>
      <c r="AP34">
        <f t="shared" si="27"/>
        <v>42.108262793993987</v>
      </c>
      <c r="AQ34">
        <f t="shared" si="28"/>
        <v>0.84301501501501497</v>
      </c>
      <c r="AR34">
        <f t="shared" si="29"/>
        <v>0.16541897897897898</v>
      </c>
      <c r="AS34">
        <v>1689628743</v>
      </c>
      <c r="AT34">
        <v>399.99200000000002</v>
      </c>
      <c r="AU34">
        <v>400.43099999999998</v>
      </c>
      <c r="AV34">
        <v>26.944500000000001</v>
      </c>
      <c r="AW34">
        <v>25.0337</v>
      </c>
      <c r="AX34">
        <v>402.13600000000002</v>
      </c>
      <c r="AY34">
        <v>26.751100000000001</v>
      </c>
      <c r="AZ34">
        <v>600.02</v>
      </c>
      <c r="BA34">
        <v>99.949799999999996</v>
      </c>
      <c r="BB34">
        <v>6.5994999999999998E-2</v>
      </c>
      <c r="BC34">
        <v>26.502500000000001</v>
      </c>
      <c r="BD34">
        <v>26.012</v>
      </c>
      <c r="BE34">
        <v>999.9</v>
      </c>
      <c r="BF34">
        <v>0</v>
      </c>
      <c r="BG34">
        <v>0</v>
      </c>
      <c r="BH34">
        <v>10012.5</v>
      </c>
      <c r="BI34">
        <v>0</v>
      </c>
      <c r="BJ34">
        <v>252.995</v>
      </c>
      <c r="BK34">
        <v>-0.43914799999999998</v>
      </c>
      <c r="BL34">
        <v>411.06799999999998</v>
      </c>
      <c r="BM34">
        <v>410.71300000000002</v>
      </c>
      <c r="BN34">
        <v>1.9108499999999999</v>
      </c>
      <c r="BO34">
        <v>400.43099999999998</v>
      </c>
      <c r="BP34">
        <v>25.0337</v>
      </c>
      <c r="BQ34">
        <v>2.6930999999999998</v>
      </c>
      <c r="BR34">
        <v>2.5021100000000001</v>
      </c>
      <c r="BS34">
        <v>22.243099999999998</v>
      </c>
      <c r="BT34">
        <v>21.040199999999999</v>
      </c>
      <c r="BU34">
        <v>49.949599999999997</v>
      </c>
      <c r="BV34">
        <v>0.89957699999999996</v>
      </c>
      <c r="BW34">
        <v>0.100423</v>
      </c>
      <c r="BX34">
        <v>0</v>
      </c>
      <c r="BY34">
        <v>2.6901000000000002</v>
      </c>
      <c r="BZ34">
        <v>0</v>
      </c>
      <c r="CA34">
        <v>3271.4</v>
      </c>
      <c r="CB34">
        <v>405.10599999999999</v>
      </c>
      <c r="CC34">
        <v>35</v>
      </c>
      <c r="CD34">
        <v>39.311999999999998</v>
      </c>
      <c r="CE34">
        <v>36.75</v>
      </c>
      <c r="CF34">
        <v>38.311999999999998</v>
      </c>
      <c r="CG34">
        <v>35.75</v>
      </c>
      <c r="CH34">
        <v>44.93</v>
      </c>
      <c r="CI34">
        <v>5.0199999999999996</v>
      </c>
      <c r="CJ34">
        <v>0</v>
      </c>
      <c r="CK34">
        <v>1689628754.7</v>
      </c>
      <c r="CL34">
        <v>0</v>
      </c>
      <c r="CM34">
        <v>1689627760.5999999</v>
      </c>
      <c r="CN34" t="s">
        <v>353</v>
      </c>
      <c r="CO34">
        <v>1689627756.5999999</v>
      </c>
      <c r="CP34">
        <v>1689627760.5999999</v>
      </c>
      <c r="CQ34">
        <v>20</v>
      </c>
      <c r="CR34">
        <v>0.40400000000000003</v>
      </c>
      <c r="CS34">
        <v>2.1999999999999999E-2</v>
      </c>
      <c r="CT34">
        <v>-2.21</v>
      </c>
      <c r="CU34">
        <v>0.193</v>
      </c>
      <c r="CV34">
        <v>421</v>
      </c>
      <c r="CW34">
        <v>26</v>
      </c>
      <c r="CX34">
        <v>0.08</v>
      </c>
      <c r="CY34">
        <v>0.06</v>
      </c>
      <c r="CZ34">
        <v>-0.38469436543576901</v>
      </c>
      <c r="DA34">
        <v>-0.66571688968329346</v>
      </c>
      <c r="DB34">
        <v>7.8145801676954729E-2</v>
      </c>
      <c r="DC34">
        <v>1</v>
      </c>
      <c r="DD34">
        <v>400.48784999999998</v>
      </c>
      <c r="DE34">
        <v>-0.59500187617327793</v>
      </c>
      <c r="DF34">
        <v>6.1650040551488913E-2</v>
      </c>
      <c r="DG34">
        <v>-1</v>
      </c>
      <c r="DH34">
        <v>50.019119512195118</v>
      </c>
      <c r="DI34">
        <v>-0.18017187733814771</v>
      </c>
      <c r="DJ34">
        <v>0.1564593132173504</v>
      </c>
      <c r="DK34">
        <v>1</v>
      </c>
      <c r="DL34">
        <v>2</v>
      </c>
      <c r="DM34">
        <v>2</v>
      </c>
      <c r="DN34" t="s">
        <v>354</v>
      </c>
      <c r="DO34">
        <v>3.2007400000000001</v>
      </c>
      <c r="DP34">
        <v>2.67503</v>
      </c>
      <c r="DQ34">
        <v>9.2943200000000004E-2</v>
      </c>
      <c r="DR34">
        <v>9.2223299999999994E-2</v>
      </c>
      <c r="DS34">
        <v>0.122558</v>
      </c>
      <c r="DT34">
        <v>0.115338</v>
      </c>
      <c r="DU34">
        <v>27237.200000000001</v>
      </c>
      <c r="DV34">
        <v>30803.3</v>
      </c>
      <c r="DW34">
        <v>28276.5</v>
      </c>
      <c r="DX34">
        <v>32557</v>
      </c>
      <c r="DY34">
        <v>34457.800000000003</v>
      </c>
      <c r="DZ34">
        <v>39072.400000000001</v>
      </c>
      <c r="EA34">
        <v>41485.199999999997</v>
      </c>
      <c r="EB34">
        <v>47027.9</v>
      </c>
      <c r="EC34">
        <v>2.1466699999999999</v>
      </c>
      <c r="ED34">
        <v>1.7293000000000001</v>
      </c>
      <c r="EE34">
        <v>4.94905E-2</v>
      </c>
      <c r="EF34">
        <v>0</v>
      </c>
      <c r="EG34">
        <v>25.200800000000001</v>
      </c>
      <c r="EH34">
        <v>999.9</v>
      </c>
      <c r="EI34">
        <v>51.2</v>
      </c>
      <c r="EJ34">
        <v>33</v>
      </c>
      <c r="EK34">
        <v>25.876000000000001</v>
      </c>
      <c r="EL34">
        <v>64.157899999999998</v>
      </c>
      <c r="EM34">
        <v>17.275600000000001</v>
      </c>
      <c r="EN34">
        <v>1</v>
      </c>
      <c r="EO34">
        <v>8.1310999999999994E-2</v>
      </c>
      <c r="EP34">
        <v>1.23763</v>
      </c>
      <c r="EQ34">
        <v>20.241199999999999</v>
      </c>
      <c r="ER34">
        <v>5.2261300000000004</v>
      </c>
      <c r="ES34">
        <v>12.0116</v>
      </c>
      <c r="ET34">
        <v>4.9890999999999996</v>
      </c>
      <c r="EU34">
        <v>3.3050000000000002</v>
      </c>
      <c r="EV34">
        <v>5487.5</v>
      </c>
      <c r="EW34">
        <v>8660.9</v>
      </c>
      <c r="EX34">
        <v>489.4</v>
      </c>
      <c r="EY34">
        <v>49.3</v>
      </c>
      <c r="EZ34">
        <v>1.85287</v>
      </c>
      <c r="FA34">
        <v>1.8615900000000001</v>
      </c>
      <c r="FB34">
        <v>1.8608199999999999</v>
      </c>
      <c r="FC34">
        <v>1.8568499999999999</v>
      </c>
      <c r="FD34">
        <v>1.8611500000000001</v>
      </c>
      <c r="FE34">
        <v>1.85745</v>
      </c>
      <c r="FF34">
        <v>1.85945</v>
      </c>
      <c r="FG34">
        <v>1.86243</v>
      </c>
      <c r="FH34">
        <v>0</v>
      </c>
      <c r="FI34">
        <v>0</v>
      </c>
      <c r="FJ34">
        <v>0</v>
      </c>
      <c r="FK34">
        <v>0</v>
      </c>
      <c r="FL34" t="s">
        <v>355</v>
      </c>
      <c r="FM34" t="s">
        <v>356</v>
      </c>
      <c r="FN34" t="s">
        <v>357</v>
      </c>
      <c r="FO34" t="s">
        <v>357</v>
      </c>
      <c r="FP34" t="s">
        <v>357</v>
      </c>
      <c r="FQ34" t="s">
        <v>357</v>
      </c>
      <c r="FR34">
        <v>0</v>
      </c>
      <c r="FS34">
        <v>100</v>
      </c>
      <c r="FT34">
        <v>100</v>
      </c>
      <c r="FU34">
        <v>-2.1440000000000001</v>
      </c>
      <c r="FV34">
        <v>0.19339999999999999</v>
      </c>
      <c r="FW34">
        <v>-0.70033368841459853</v>
      </c>
      <c r="FX34">
        <v>-4.0117494158234393E-3</v>
      </c>
      <c r="FY34">
        <v>1.087516141204025E-6</v>
      </c>
      <c r="FZ34">
        <v>-8.657206703991749E-11</v>
      </c>
      <c r="GA34">
        <v>0.19343809523809341</v>
      </c>
      <c r="GB34">
        <v>0</v>
      </c>
      <c r="GC34">
        <v>0</v>
      </c>
      <c r="GD34">
        <v>0</v>
      </c>
      <c r="GE34">
        <v>4</v>
      </c>
      <c r="GF34">
        <v>2094</v>
      </c>
      <c r="GG34">
        <v>-1</v>
      </c>
      <c r="GH34">
        <v>-1</v>
      </c>
      <c r="GI34">
        <v>16.399999999999999</v>
      </c>
      <c r="GJ34">
        <v>16.399999999999999</v>
      </c>
      <c r="GK34">
        <v>1.01318</v>
      </c>
      <c r="GL34">
        <v>2.4035600000000001</v>
      </c>
      <c r="GM34">
        <v>1.5942400000000001</v>
      </c>
      <c r="GN34">
        <v>2.3120099999999999</v>
      </c>
      <c r="GO34">
        <v>1.40015</v>
      </c>
      <c r="GP34">
        <v>2.4243199999999998</v>
      </c>
      <c r="GQ34">
        <v>35.151600000000002</v>
      </c>
      <c r="GR34">
        <v>14.7712</v>
      </c>
      <c r="GS34">
        <v>18</v>
      </c>
      <c r="GT34">
        <v>647.44899999999996</v>
      </c>
      <c r="GU34">
        <v>390.83699999999999</v>
      </c>
      <c r="GV34">
        <v>25.202500000000001</v>
      </c>
      <c r="GW34">
        <v>28.3019</v>
      </c>
      <c r="GX34">
        <v>30.000399999999999</v>
      </c>
      <c r="GY34">
        <v>28.096299999999999</v>
      </c>
      <c r="GZ34">
        <v>28.035399999999999</v>
      </c>
      <c r="HA34">
        <v>20.3507</v>
      </c>
      <c r="HB34">
        <v>-30</v>
      </c>
      <c r="HC34">
        <v>-30</v>
      </c>
      <c r="HD34">
        <v>25.1876</v>
      </c>
      <c r="HE34">
        <v>400.38</v>
      </c>
      <c r="HF34">
        <v>0</v>
      </c>
      <c r="HG34">
        <v>103.792</v>
      </c>
      <c r="HH34">
        <v>103.523</v>
      </c>
    </row>
    <row r="35" spans="1:216" x14ac:dyDescent="0.2">
      <c r="A35">
        <v>17</v>
      </c>
      <c r="B35">
        <v>1689628803.5</v>
      </c>
      <c r="C35">
        <v>968.40000009536743</v>
      </c>
      <c r="D35" t="s">
        <v>388</v>
      </c>
      <c r="E35" t="s">
        <v>389</v>
      </c>
      <c r="F35" t="s">
        <v>348</v>
      </c>
      <c r="G35" t="s">
        <v>349</v>
      </c>
      <c r="H35" t="s">
        <v>350</v>
      </c>
      <c r="I35" t="s">
        <v>351</v>
      </c>
      <c r="J35" t="s">
        <v>396</v>
      </c>
      <c r="K35" t="s">
        <v>352</v>
      </c>
      <c r="L35">
        <v>1689628803.5</v>
      </c>
      <c r="M35">
        <f t="shared" si="0"/>
        <v>2.0146923238157114E-3</v>
      </c>
      <c r="N35">
        <f t="shared" si="1"/>
        <v>2.0146923238157113</v>
      </c>
      <c r="O35">
        <f t="shared" si="2"/>
        <v>-1.5550639487325917</v>
      </c>
      <c r="P35">
        <f t="shared" si="3"/>
        <v>400.07299999999998</v>
      </c>
      <c r="Q35">
        <f t="shared" si="4"/>
        <v>404.16977103459783</v>
      </c>
      <c r="R35">
        <f t="shared" si="5"/>
        <v>40.424000967825712</v>
      </c>
      <c r="S35">
        <f t="shared" si="6"/>
        <v>40.014252668630498</v>
      </c>
      <c r="T35">
        <f t="shared" si="7"/>
        <v>0.30529614718103049</v>
      </c>
      <c r="U35">
        <f t="shared" si="8"/>
        <v>2.9291354713676458</v>
      </c>
      <c r="V35">
        <f t="shared" si="9"/>
        <v>0.28865579025099108</v>
      </c>
      <c r="W35">
        <f t="shared" si="10"/>
        <v>0.18182931723492585</v>
      </c>
      <c r="X35">
        <f t="shared" si="11"/>
        <v>4.9845566256270741</v>
      </c>
      <c r="Y35">
        <f t="shared" si="12"/>
        <v>25.951890350568576</v>
      </c>
      <c r="Z35">
        <f t="shared" si="13"/>
        <v>25.963799999999999</v>
      </c>
      <c r="AA35">
        <f t="shared" si="14"/>
        <v>3.3670372879983383</v>
      </c>
      <c r="AB35">
        <f t="shared" si="15"/>
        <v>77.64781882798178</v>
      </c>
      <c r="AC35">
        <f t="shared" si="16"/>
        <v>2.6900974173495502</v>
      </c>
      <c r="AD35">
        <f t="shared" si="17"/>
        <v>3.4644854909692908</v>
      </c>
      <c r="AE35">
        <f t="shared" si="18"/>
        <v>0.67693987064878813</v>
      </c>
      <c r="AF35">
        <f t="shared" si="19"/>
        <v>-88.847931480272877</v>
      </c>
      <c r="AG35">
        <f t="shared" si="20"/>
        <v>76.257419834982812</v>
      </c>
      <c r="AH35">
        <f t="shared" si="21"/>
        <v>5.5739333093445351</v>
      </c>
      <c r="AI35">
        <f t="shared" si="22"/>
        <v>-2.0320217103184604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52961.82472005867</v>
      </c>
      <c r="AO35">
        <f t="shared" si="26"/>
        <v>30.1431</v>
      </c>
      <c r="AP35">
        <f t="shared" si="27"/>
        <v>25.41021325680159</v>
      </c>
      <c r="AQ35">
        <f t="shared" si="28"/>
        <v>0.84298606502986062</v>
      </c>
      <c r="AR35">
        <f t="shared" si="29"/>
        <v>0.16536310550763106</v>
      </c>
      <c r="AS35">
        <v>1689628803.5</v>
      </c>
      <c r="AT35">
        <v>400.07299999999998</v>
      </c>
      <c r="AU35">
        <v>399.32400000000001</v>
      </c>
      <c r="AV35">
        <v>26.8963</v>
      </c>
      <c r="AW35">
        <v>24.9359</v>
      </c>
      <c r="AX35">
        <v>402.21699999999998</v>
      </c>
      <c r="AY35">
        <v>26.7029</v>
      </c>
      <c r="AZ35">
        <v>600.03200000000004</v>
      </c>
      <c r="BA35">
        <v>99.951400000000007</v>
      </c>
      <c r="BB35">
        <v>6.5978499999999995E-2</v>
      </c>
      <c r="BC35">
        <v>26.4467</v>
      </c>
      <c r="BD35">
        <v>25.963799999999999</v>
      </c>
      <c r="BE35">
        <v>999.9</v>
      </c>
      <c r="BF35">
        <v>0</v>
      </c>
      <c r="BG35">
        <v>0</v>
      </c>
      <c r="BH35">
        <v>10002.5</v>
      </c>
      <c r="BI35">
        <v>0</v>
      </c>
      <c r="BJ35">
        <v>254.185</v>
      </c>
      <c r="BK35">
        <v>0.74926800000000005</v>
      </c>
      <c r="BL35">
        <v>411.13099999999997</v>
      </c>
      <c r="BM35">
        <v>409.536</v>
      </c>
      <c r="BN35">
        <v>1.9603900000000001</v>
      </c>
      <c r="BO35">
        <v>399.32400000000001</v>
      </c>
      <c r="BP35">
        <v>24.9359</v>
      </c>
      <c r="BQ35">
        <v>2.68832</v>
      </c>
      <c r="BR35">
        <v>2.4923799999999998</v>
      </c>
      <c r="BS35">
        <v>22.213899999999999</v>
      </c>
      <c r="BT35">
        <v>20.976800000000001</v>
      </c>
      <c r="BU35">
        <v>30.1431</v>
      </c>
      <c r="BV35">
        <v>0.90037100000000003</v>
      </c>
      <c r="BW35">
        <v>9.9629099999999998E-2</v>
      </c>
      <c r="BX35">
        <v>0</v>
      </c>
      <c r="BY35">
        <v>2.5121000000000002</v>
      </c>
      <c r="BZ35">
        <v>0</v>
      </c>
      <c r="CA35">
        <v>3001.42</v>
      </c>
      <c r="CB35">
        <v>244.52699999999999</v>
      </c>
      <c r="CC35">
        <v>34.5</v>
      </c>
      <c r="CD35">
        <v>38.5</v>
      </c>
      <c r="CE35">
        <v>36.186999999999998</v>
      </c>
      <c r="CF35">
        <v>37.436999999999998</v>
      </c>
      <c r="CG35">
        <v>35.25</v>
      </c>
      <c r="CH35">
        <v>27.14</v>
      </c>
      <c r="CI35">
        <v>3</v>
      </c>
      <c r="CJ35">
        <v>0</v>
      </c>
      <c r="CK35">
        <v>1689628814.7</v>
      </c>
      <c r="CL35">
        <v>0</v>
      </c>
      <c r="CM35">
        <v>1689627760.5999999</v>
      </c>
      <c r="CN35" t="s">
        <v>353</v>
      </c>
      <c r="CO35">
        <v>1689627756.5999999</v>
      </c>
      <c r="CP35">
        <v>1689627760.5999999</v>
      </c>
      <c r="CQ35">
        <v>20</v>
      </c>
      <c r="CR35">
        <v>0.40400000000000003</v>
      </c>
      <c r="CS35">
        <v>2.1999999999999999E-2</v>
      </c>
      <c r="CT35">
        <v>-2.21</v>
      </c>
      <c r="CU35">
        <v>0.193</v>
      </c>
      <c r="CV35">
        <v>421</v>
      </c>
      <c r="CW35">
        <v>26</v>
      </c>
      <c r="CX35">
        <v>0.08</v>
      </c>
      <c r="CY35">
        <v>0.06</v>
      </c>
      <c r="CZ35">
        <v>-1.500486775944234</v>
      </c>
      <c r="DA35">
        <v>-0.66658142650313168</v>
      </c>
      <c r="DB35">
        <v>8.2583411933193338E-2</v>
      </c>
      <c r="DC35">
        <v>1</v>
      </c>
      <c r="DD35">
        <v>399.4319512195122</v>
      </c>
      <c r="DE35">
        <v>-0.59437630662032914</v>
      </c>
      <c r="DF35">
        <v>7.4828894647203922E-2</v>
      </c>
      <c r="DG35">
        <v>-1</v>
      </c>
      <c r="DH35">
        <v>30.004431707317071</v>
      </c>
      <c r="DI35">
        <v>-9.3577256328258571E-2</v>
      </c>
      <c r="DJ35">
        <v>0.15503526654505059</v>
      </c>
      <c r="DK35">
        <v>1</v>
      </c>
      <c r="DL35">
        <v>2</v>
      </c>
      <c r="DM35">
        <v>2</v>
      </c>
      <c r="DN35" t="s">
        <v>354</v>
      </c>
      <c r="DO35">
        <v>3.2007300000000001</v>
      </c>
      <c r="DP35">
        <v>2.6749299999999998</v>
      </c>
      <c r="DQ35">
        <v>9.2950199999999997E-2</v>
      </c>
      <c r="DR35">
        <v>9.2021099999999995E-2</v>
      </c>
      <c r="DS35">
        <v>0.122396</v>
      </c>
      <c r="DT35">
        <v>0.11502</v>
      </c>
      <c r="DU35">
        <v>27235.9</v>
      </c>
      <c r="DV35">
        <v>30807.5</v>
      </c>
      <c r="DW35">
        <v>28275.4</v>
      </c>
      <c r="DX35">
        <v>32554.2</v>
      </c>
      <c r="DY35">
        <v>34462.5</v>
      </c>
      <c r="DZ35">
        <v>39083.1</v>
      </c>
      <c r="EA35">
        <v>41482.9</v>
      </c>
      <c r="EB35">
        <v>47023.9</v>
      </c>
      <c r="EC35">
        <v>2.14595</v>
      </c>
      <c r="ED35">
        <v>1.7288699999999999</v>
      </c>
      <c r="EE35">
        <v>4.6007300000000001E-2</v>
      </c>
      <c r="EF35">
        <v>0</v>
      </c>
      <c r="EG35">
        <v>25.209700000000002</v>
      </c>
      <c r="EH35">
        <v>999.9</v>
      </c>
      <c r="EI35">
        <v>51</v>
      </c>
      <c r="EJ35">
        <v>33</v>
      </c>
      <c r="EK35">
        <v>25.778400000000001</v>
      </c>
      <c r="EL35">
        <v>64.697900000000004</v>
      </c>
      <c r="EM35">
        <v>17.083300000000001</v>
      </c>
      <c r="EN35">
        <v>1</v>
      </c>
      <c r="EO35">
        <v>8.3259700000000006E-2</v>
      </c>
      <c r="EP35">
        <v>0.91312599999999999</v>
      </c>
      <c r="EQ35">
        <v>20.2441</v>
      </c>
      <c r="ER35">
        <v>5.2270200000000004</v>
      </c>
      <c r="ES35">
        <v>12.0108</v>
      </c>
      <c r="ET35">
        <v>4.9895500000000004</v>
      </c>
      <c r="EU35">
        <v>3.3050000000000002</v>
      </c>
      <c r="EV35">
        <v>5488.8</v>
      </c>
      <c r="EW35">
        <v>8660.9</v>
      </c>
      <c r="EX35">
        <v>489.4</v>
      </c>
      <c r="EY35">
        <v>49.3</v>
      </c>
      <c r="EZ35">
        <v>1.85287</v>
      </c>
      <c r="FA35">
        <v>1.8615900000000001</v>
      </c>
      <c r="FB35">
        <v>1.86083</v>
      </c>
      <c r="FC35">
        <v>1.85684</v>
      </c>
      <c r="FD35">
        <v>1.8611200000000001</v>
      </c>
      <c r="FE35">
        <v>1.85745</v>
      </c>
      <c r="FF35">
        <v>1.85947</v>
      </c>
      <c r="FG35">
        <v>1.86242</v>
      </c>
      <c r="FH35">
        <v>0</v>
      </c>
      <c r="FI35">
        <v>0</v>
      </c>
      <c r="FJ35">
        <v>0</v>
      </c>
      <c r="FK35">
        <v>0</v>
      </c>
      <c r="FL35" t="s">
        <v>355</v>
      </c>
      <c r="FM35" t="s">
        <v>356</v>
      </c>
      <c r="FN35" t="s">
        <v>357</v>
      </c>
      <c r="FO35" t="s">
        <v>357</v>
      </c>
      <c r="FP35" t="s">
        <v>357</v>
      </c>
      <c r="FQ35" t="s">
        <v>357</v>
      </c>
      <c r="FR35">
        <v>0</v>
      </c>
      <c r="FS35">
        <v>100</v>
      </c>
      <c r="FT35">
        <v>100</v>
      </c>
      <c r="FU35">
        <v>-2.1440000000000001</v>
      </c>
      <c r="FV35">
        <v>0.19339999999999999</v>
      </c>
      <c r="FW35">
        <v>-0.70033368841459853</v>
      </c>
      <c r="FX35">
        <v>-4.0117494158234393E-3</v>
      </c>
      <c r="FY35">
        <v>1.087516141204025E-6</v>
      </c>
      <c r="FZ35">
        <v>-8.657206703991749E-11</v>
      </c>
      <c r="GA35">
        <v>0.19343809523809341</v>
      </c>
      <c r="GB35">
        <v>0</v>
      </c>
      <c r="GC35">
        <v>0</v>
      </c>
      <c r="GD35">
        <v>0</v>
      </c>
      <c r="GE35">
        <v>4</v>
      </c>
      <c r="GF35">
        <v>2094</v>
      </c>
      <c r="GG35">
        <v>-1</v>
      </c>
      <c r="GH35">
        <v>-1</v>
      </c>
      <c r="GI35">
        <v>17.399999999999999</v>
      </c>
      <c r="GJ35">
        <v>17.399999999999999</v>
      </c>
      <c r="GK35">
        <v>1.01196</v>
      </c>
      <c r="GL35">
        <v>2.4060100000000002</v>
      </c>
      <c r="GM35">
        <v>1.5942400000000001</v>
      </c>
      <c r="GN35">
        <v>2.3132299999999999</v>
      </c>
      <c r="GO35">
        <v>1.40015</v>
      </c>
      <c r="GP35">
        <v>2.4108900000000002</v>
      </c>
      <c r="GQ35">
        <v>35.151600000000002</v>
      </c>
      <c r="GR35">
        <v>14.7537</v>
      </c>
      <c r="GS35">
        <v>18</v>
      </c>
      <c r="GT35">
        <v>647.28</v>
      </c>
      <c r="GU35">
        <v>390.81799999999998</v>
      </c>
      <c r="GV35">
        <v>25.324000000000002</v>
      </c>
      <c r="GW35">
        <v>28.327500000000001</v>
      </c>
      <c r="GX35">
        <v>30.0002</v>
      </c>
      <c r="GY35">
        <v>28.131900000000002</v>
      </c>
      <c r="GZ35">
        <v>28.068000000000001</v>
      </c>
      <c r="HA35">
        <v>20.307500000000001</v>
      </c>
      <c r="HB35">
        <v>-30</v>
      </c>
      <c r="HC35">
        <v>-30</v>
      </c>
      <c r="HD35">
        <v>25.347999999999999</v>
      </c>
      <c r="HE35">
        <v>399.55200000000002</v>
      </c>
      <c r="HF35">
        <v>0</v>
      </c>
      <c r="HG35">
        <v>103.78700000000001</v>
      </c>
      <c r="HH35">
        <v>103.514</v>
      </c>
    </row>
    <row r="36" spans="1:216" x14ac:dyDescent="0.2">
      <c r="A36">
        <v>18</v>
      </c>
      <c r="B36">
        <v>1689628864</v>
      </c>
      <c r="C36">
        <v>1028.900000095367</v>
      </c>
      <c r="D36" t="s">
        <v>390</v>
      </c>
      <c r="E36" t="s">
        <v>391</v>
      </c>
      <c r="F36" t="s">
        <v>348</v>
      </c>
      <c r="G36" t="s">
        <v>349</v>
      </c>
      <c r="H36" t="s">
        <v>350</v>
      </c>
      <c r="I36" t="s">
        <v>351</v>
      </c>
      <c r="J36" t="s">
        <v>396</v>
      </c>
      <c r="K36" t="s">
        <v>352</v>
      </c>
      <c r="L36">
        <v>1689628864</v>
      </c>
      <c r="M36">
        <f t="shared" si="0"/>
        <v>1.9397703040794807E-3</v>
      </c>
      <c r="N36">
        <f t="shared" si="1"/>
        <v>1.9397703040794807</v>
      </c>
      <c r="O36">
        <f t="shared" si="2"/>
        <v>-2.2691740850458713</v>
      </c>
      <c r="P36">
        <f t="shared" si="3"/>
        <v>400.12299999999999</v>
      </c>
      <c r="Q36">
        <f t="shared" si="4"/>
        <v>408.83982225145769</v>
      </c>
      <c r="R36">
        <f t="shared" si="5"/>
        <v>40.891164723143085</v>
      </c>
      <c r="S36">
        <f t="shared" si="6"/>
        <v>40.019329360863999</v>
      </c>
      <c r="T36">
        <f t="shared" si="7"/>
        <v>0.28507865706446284</v>
      </c>
      <c r="U36">
        <f t="shared" si="8"/>
        <v>2.9268389038603324</v>
      </c>
      <c r="V36">
        <f t="shared" si="9"/>
        <v>0.27050199548576009</v>
      </c>
      <c r="W36">
        <f t="shared" si="10"/>
        <v>0.17031126852951059</v>
      </c>
      <c r="X36">
        <f t="shared" si="11"/>
        <v>3.273109460707428</v>
      </c>
      <c r="Y36">
        <f t="shared" si="12"/>
        <v>26.026554024378445</v>
      </c>
      <c r="Z36">
        <f t="shared" si="13"/>
        <v>26.0214</v>
      </c>
      <c r="AA36">
        <f t="shared" si="14"/>
        <v>3.3785336544024944</v>
      </c>
      <c r="AB36">
        <f t="shared" si="15"/>
        <v>77.145183387278465</v>
      </c>
      <c r="AC36">
        <f t="shared" si="16"/>
        <v>2.6830412738975999</v>
      </c>
      <c r="AD36">
        <f t="shared" si="17"/>
        <v>3.4779115896690498</v>
      </c>
      <c r="AE36">
        <f t="shared" si="18"/>
        <v>0.69549238050489448</v>
      </c>
      <c r="AF36">
        <f t="shared" si="19"/>
        <v>-85.543870409905097</v>
      </c>
      <c r="AG36">
        <f t="shared" si="20"/>
        <v>77.459964667696354</v>
      </c>
      <c r="AH36">
        <f t="shared" si="21"/>
        <v>5.6697748429108827</v>
      </c>
      <c r="AI36">
        <f t="shared" si="22"/>
        <v>0.85897856140957174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52883.760442220213</v>
      </c>
      <c r="AO36">
        <f t="shared" si="26"/>
        <v>19.789899999999999</v>
      </c>
      <c r="AP36">
        <f t="shared" si="27"/>
        <v>16.682915699848408</v>
      </c>
      <c r="AQ36">
        <f t="shared" si="28"/>
        <v>0.84300151591712991</v>
      </c>
      <c r="AR36">
        <f t="shared" si="29"/>
        <v>0.16539292572006065</v>
      </c>
      <c r="AS36">
        <v>1689628864</v>
      </c>
      <c r="AT36">
        <v>400.12299999999999</v>
      </c>
      <c r="AU36">
        <v>398.63</v>
      </c>
      <c r="AV36">
        <v>26.825700000000001</v>
      </c>
      <c r="AW36">
        <v>24.937999999999999</v>
      </c>
      <c r="AX36">
        <v>402.267</v>
      </c>
      <c r="AY36">
        <v>26.632300000000001</v>
      </c>
      <c r="AZ36">
        <v>600.01099999999997</v>
      </c>
      <c r="BA36">
        <v>99.951700000000002</v>
      </c>
      <c r="BB36">
        <v>6.5867999999999996E-2</v>
      </c>
      <c r="BC36">
        <v>26.5123</v>
      </c>
      <c r="BD36">
        <v>26.0214</v>
      </c>
      <c r="BE36">
        <v>999.9</v>
      </c>
      <c r="BF36">
        <v>0</v>
      </c>
      <c r="BG36">
        <v>0</v>
      </c>
      <c r="BH36">
        <v>9989.3799999999992</v>
      </c>
      <c r="BI36">
        <v>0</v>
      </c>
      <c r="BJ36">
        <v>254.273</v>
      </c>
      <c r="BK36">
        <v>1.49258</v>
      </c>
      <c r="BL36">
        <v>411.15199999999999</v>
      </c>
      <c r="BM36">
        <v>408.82600000000002</v>
      </c>
      <c r="BN36">
        <v>1.8877299999999999</v>
      </c>
      <c r="BO36">
        <v>398.63</v>
      </c>
      <c r="BP36">
        <v>24.937999999999999</v>
      </c>
      <c r="BQ36">
        <v>2.6812800000000001</v>
      </c>
      <c r="BR36">
        <v>2.4925999999999999</v>
      </c>
      <c r="BS36">
        <v>22.1708</v>
      </c>
      <c r="BT36">
        <v>20.978200000000001</v>
      </c>
      <c r="BU36">
        <v>19.789899999999999</v>
      </c>
      <c r="BV36">
        <v>0.90000800000000003</v>
      </c>
      <c r="BW36">
        <v>9.9991800000000006E-2</v>
      </c>
      <c r="BX36">
        <v>0</v>
      </c>
      <c r="BY36">
        <v>2.4546000000000001</v>
      </c>
      <c r="BZ36">
        <v>0</v>
      </c>
      <c r="CA36">
        <v>2721.32</v>
      </c>
      <c r="CB36">
        <v>160.52199999999999</v>
      </c>
      <c r="CC36">
        <v>34.061999999999998</v>
      </c>
      <c r="CD36">
        <v>38.061999999999998</v>
      </c>
      <c r="CE36">
        <v>35.75</v>
      </c>
      <c r="CF36">
        <v>36.936999999999998</v>
      </c>
      <c r="CG36">
        <v>34.811999999999998</v>
      </c>
      <c r="CH36">
        <v>17.809999999999999</v>
      </c>
      <c r="CI36">
        <v>1.98</v>
      </c>
      <c r="CJ36">
        <v>0</v>
      </c>
      <c r="CK36">
        <v>1689628875.3</v>
      </c>
      <c r="CL36">
        <v>0</v>
      </c>
      <c r="CM36">
        <v>1689627760.5999999</v>
      </c>
      <c r="CN36" t="s">
        <v>353</v>
      </c>
      <c r="CO36">
        <v>1689627756.5999999</v>
      </c>
      <c r="CP36">
        <v>1689627760.5999999</v>
      </c>
      <c r="CQ36">
        <v>20</v>
      </c>
      <c r="CR36">
        <v>0.40400000000000003</v>
      </c>
      <c r="CS36">
        <v>2.1999999999999999E-2</v>
      </c>
      <c r="CT36">
        <v>-2.21</v>
      </c>
      <c r="CU36">
        <v>0.193</v>
      </c>
      <c r="CV36">
        <v>421</v>
      </c>
      <c r="CW36">
        <v>26</v>
      </c>
      <c r="CX36">
        <v>0.08</v>
      </c>
      <c r="CY36">
        <v>0.06</v>
      </c>
      <c r="CZ36">
        <v>-2.1675728999053518</v>
      </c>
      <c r="DA36">
        <v>-0.21987817931560219</v>
      </c>
      <c r="DB36">
        <v>3.7722749755651562E-2</v>
      </c>
      <c r="DC36">
        <v>1</v>
      </c>
      <c r="DD36">
        <v>398.735525</v>
      </c>
      <c r="DE36">
        <v>-0.49057035647297548</v>
      </c>
      <c r="DF36">
        <v>5.4146554599527399E-2</v>
      </c>
      <c r="DG36">
        <v>-1</v>
      </c>
      <c r="DH36">
        <v>19.99847317073171</v>
      </c>
      <c r="DI36">
        <v>0.33215885998213213</v>
      </c>
      <c r="DJ36">
        <v>0.1692638221100787</v>
      </c>
      <c r="DK36">
        <v>1</v>
      </c>
      <c r="DL36">
        <v>2</v>
      </c>
      <c r="DM36">
        <v>2</v>
      </c>
      <c r="DN36" t="s">
        <v>354</v>
      </c>
      <c r="DO36">
        <v>3.2006600000000001</v>
      </c>
      <c r="DP36">
        <v>2.6747000000000001</v>
      </c>
      <c r="DQ36">
        <v>9.2953499999999994E-2</v>
      </c>
      <c r="DR36">
        <v>9.1892799999999997E-2</v>
      </c>
      <c r="DS36">
        <v>0.122165</v>
      </c>
      <c r="DT36">
        <v>0.115019</v>
      </c>
      <c r="DU36">
        <v>27235.4</v>
      </c>
      <c r="DV36">
        <v>30811.200000000001</v>
      </c>
      <c r="DW36">
        <v>28275.1</v>
      </c>
      <c r="DX36">
        <v>32553.7</v>
      </c>
      <c r="DY36">
        <v>34471.4</v>
      </c>
      <c r="DZ36">
        <v>39082.800000000003</v>
      </c>
      <c r="EA36">
        <v>41482.5</v>
      </c>
      <c r="EB36">
        <v>47023.6</v>
      </c>
      <c r="EC36">
        <v>2.14567</v>
      </c>
      <c r="ED36">
        <v>1.7291700000000001</v>
      </c>
      <c r="EE36">
        <v>4.6640599999999997E-2</v>
      </c>
      <c r="EF36">
        <v>0</v>
      </c>
      <c r="EG36">
        <v>25.256900000000002</v>
      </c>
      <c r="EH36">
        <v>999.9</v>
      </c>
      <c r="EI36">
        <v>50.9</v>
      </c>
      <c r="EJ36">
        <v>33</v>
      </c>
      <c r="EK36">
        <v>25.728300000000001</v>
      </c>
      <c r="EL36">
        <v>64.687899999999999</v>
      </c>
      <c r="EM36">
        <v>17.035299999999999</v>
      </c>
      <c r="EN36">
        <v>1</v>
      </c>
      <c r="EO36">
        <v>8.5015199999999999E-2</v>
      </c>
      <c r="EP36">
        <v>1.3239399999999999</v>
      </c>
      <c r="EQ36">
        <v>20.2407</v>
      </c>
      <c r="ER36">
        <v>5.2274700000000003</v>
      </c>
      <c r="ES36">
        <v>12.0116</v>
      </c>
      <c r="ET36">
        <v>4.9894999999999996</v>
      </c>
      <c r="EU36">
        <v>3.3050000000000002</v>
      </c>
      <c r="EV36">
        <v>5490</v>
      </c>
      <c r="EW36">
        <v>8660.9</v>
      </c>
      <c r="EX36">
        <v>489.4</v>
      </c>
      <c r="EY36">
        <v>49.3</v>
      </c>
      <c r="EZ36">
        <v>1.85287</v>
      </c>
      <c r="FA36">
        <v>1.8615699999999999</v>
      </c>
      <c r="FB36">
        <v>1.8608100000000001</v>
      </c>
      <c r="FC36">
        <v>1.85684</v>
      </c>
      <c r="FD36">
        <v>1.86111</v>
      </c>
      <c r="FE36">
        <v>1.8573900000000001</v>
      </c>
      <c r="FF36">
        <v>1.85944</v>
      </c>
      <c r="FG36">
        <v>1.8623499999999999</v>
      </c>
      <c r="FH36">
        <v>0</v>
      </c>
      <c r="FI36">
        <v>0</v>
      </c>
      <c r="FJ36">
        <v>0</v>
      </c>
      <c r="FK36">
        <v>0</v>
      </c>
      <c r="FL36" t="s">
        <v>355</v>
      </c>
      <c r="FM36" t="s">
        <v>356</v>
      </c>
      <c r="FN36" t="s">
        <v>357</v>
      </c>
      <c r="FO36" t="s">
        <v>357</v>
      </c>
      <c r="FP36" t="s">
        <v>357</v>
      </c>
      <c r="FQ36" t="s">
        <v>357</v>
      </c>
      <c r="FR36">
        <v>0</v>
      </c>
      <c r="FS36">
        <v>100</v>
      </c>
      <c r="FT36">
        <v>100</v>
      </c>
      <c r="FU36">
        <v>-2.1440000000000001</v>
      </c>
      <c r="FV36">
        <v>0.19339999999999999</v>
      </c>
      <c r="FW36">
        <v>-0.70033368841459853</v>
      </c>
      <c r="FX36">
        <v>-4.0117494158234393E-3</v>
      </c>
      <c r="FY36">
        <v>1.087516141204025E-6</v>
      </c>
      <c r="FZ36">
        <v>-8.657206703991749E-11</v>
      </c>
      <c r="GA36">
        <v>0.19343809523809341</v>
      </c>
      <c r="GB36">
        <v>0</v>
      </c>
      <c r="GC36">
        <v>0</v>
      </c>
      <c r="GD36">
        <v>0</v>
      </c>
      <c r="GE36">
        <v>4</v>
      </c>
      <c r="GF36">
        <v>2094</v>
      </c>
      <c r="GG36">
        <v>-1</v>
      </c>
      <c r="GH36">
        <v>-1</v>
      </c>
      <c r="GI36">
        <v>18.5</v>
      </c>
      <c r="GJ36">
        <v>18.399999999999999</v>
      </c>
      <c r="GK36">
        <v>1.01074</v>
      </c>
      <c r="GL36">
        <v>2.4084500000000002</v>
      </c>
      <c r="GM36">
        <v>1.5942400000000001</v>
      </c>
      <c r="GN36">
        <v>2.3132299999999999</v>
      </c>
      <c r="GO36">
        <v>1.39893</v>
      </c>
      <c r="GP36">
        <v>2.34863</v>
      </c>
      <c r="GQ36">
        <v>35.151600000000002</v>
      </c>
      <c r="GR36">
        <v>14.744899999999999</v>
      </c>
      <c r="GS36">
        <v>18</v>
      </c>
      <c r="GT36">
        <v>647.31200000000001</v>
      </c>
      <c r="GU36">
        <v>391.18599999999998</v>
      </c>
      <c r="GV36">
        <v>25.307500000000001</v>
      </c>
      <c r="GW36">
        <v>28.346</v>
      </c>
      <c r="GX36">
        <v>30.000399999999999</v>
      </c>
      <c r="GY36">
        <v>28.1538</v>
      </c>
      <c r="GZ36">
        <v>28.094899999999999</v>
      </c>
      <c r="HA36">
        <v>20.282900000000001</v>
      </c>
      <c r="HB36">
        <v>-30</v>
      </c>
      <c r="HC36">
        <v>-30</v>
      </c>
      <c r="HD36">
        <v>25.2956</v>
      </c>
      <c r="HE36">
        <v>398.55099999999999</v>
      </c>
      <c r="HF36">
        <v>0</v>
      </c>
      <c r="HG36">
        <v>103.786</v>
      </c>
      <c r="HH36">
        <v>103.51300000000001</v>
      </c>
    </row>
    <row r="37" spans="1:216" x14ac:dyDescent="0.2">
      <c r="A37">
        <v>19</v>
      </c>
      <c r="B37">
        <v>1689628924.5</v>
      </c>
      <c r="C37">
        <v>1089.400000095367</v>
      </c>
      <c r="D37" t="s">
        <v>392</v>
      </c>
      <c r="E37" t="s">
        <v>393</v>
      </c>
      <c r="F37" t="s">
        <v>348</v>
      </c>
      <c r="G37" t="s">
        <v>349</v>
      </c>
      <c r="H37" t="s">
        <v>350</v>
      </c>
      <c r="I37" t="s">
        <v>351</v>
      </c>
      <c r="J37" t="s">
        <v>396</v>
      </c>
      <c r="K37" t="s">
        <v>352</v>
      </c>
      <c r="L37">
        <v>1689628924.5</v>
      </c>
      <c r="M37">
        <f t="shared" si="0"/>
        <v>1.9318515838347742E-3</v>
      </c>
      <c r="N37">
        <f t="shared" si="1"/>
        <v>1.9318515838347743</v>
      </c>
      <c r="O37">
        <f t="shared" si="2"/>
        <v>-3.4695844082790268</v>
      </c>
      <c r="P37">
        <f t="shared" si="3"/>
        <v>400.26</v>
      </c>
      <c r="Q37">
        <f t="shared" si="4"/>
        <v>415.88286235669972</v>
      </c>
      <c r="R37">
        <f t="shared" si="5"/>
        <v>41.597297835061234</v>
      </c>
      <c r="S37">
        <f t="shared" si="6"/>
        <v>40.034673073835997</v>
      </c>
      <c r="T37">
        <f t="shared" si="7"/>
        <v>0.287364772839309</v>
      </c>
      <c r="U37">
        <f t="shared" si="8"/>
        <v>2.9295458667919889</v>
      </c>
      <c r="V37">
        <f t="shared" si="9"/>
        <v>0.27257283025280599</v>
      </c>
      <c r="W37">
        <f t="shared" si="10"/>
        <v>0.17162354160340987</v>
      </c>
      <c r="X37">
        <f t="shared" si="11"/>
        <v>0</v>
      </c>
      <c r="Y37">
        <f t="shared" si="12"/>
        <v>25.980913809204857</v>
      </c>
      <c r="Z37">
        <f t="shared" si="13"/>
        <v>26.004899999999999</v>
      </c>
      <c r="AA37">
        <f t="shared" si="14"/>
        <v>3.3752369259976618</v>
      </c>
      <c r="AB37">
        <f t="shared" si="15"/>
        <v>77.413977278955471</v>
      </c>
      <c r="AC37">
        <f t="shared" si="16"/>
        <v>2.68782228728664</v>
      </c>
      <c r="AD37">
        <f t="shared" si="17"/>
        <v>3.4720116208488729</v>
      </c>
      <c r="AE37">
        <f t="shared" si="18"/>
        <v>0.68741463871102182</v>
      </c>
      <c r="AF37">
        <f t="shared" si="19"/>
        <v>-85.19465484711354</v>
      </c>
      <c r="AG37">
        <f t="shared" si="20"/>
        <v>75.588972102356394</v>
      </c>
      <c r="AH37">
        <f t="shared" si="21"/>
        <v>5.5264576709311672</v>
      </c>
      <c r="AI37">
        <f t="shared" si="22"/>
        <v>-4.079225073825981</v>
      </c>
      <c r="AJ37">
        <v>0</v>
      </c>
      <c r="AK37">
        <v>0</v>
      </c>
      <c r="AL37">
        <f t="shared" si="23"/>
        <v>1</v>
      </c>
      <c r="AM37">
        <f t="shared" si="24"/>
        <v>0</v>
      </c>
      <c r="AN37">
        <f t="shared" si="25"/>
        <v>52967.295440807553</v>
      </c>
      <c r="AO37">
        <f t="shared" si="26"/>
        <v>0</v>
      </c>
      <c r="AP37">
        <f t="shared" si="27"/>
        <v>0</v>
      </c>
      <c r="AQ37">
        <f t="shared" si="28"/>
        <v>0</v>
      </c>
      <c r="AR37">
        <f t="shared" si="29"/>
        <v>0</v>
      </c>
      <c r="AS37">
        <v>1689628924.5</v>
      </c>
      <c r="AT37">
        <v>400.26</v>
      </c>
      <c r="AU37">
        <v>397.56400000000002</v>
      </c>
      <c r="AV37">
        <v>26.872399999999999</v>
      </c>
      <c r="AW37">
        <v>24.992699999999999</v>
      </c>
      <c r="AX37">
        <v>402.40499999999997</v>
      </c>
      <c r="AY37">
        <v>26.678899999999999</v>
      </c>
      <c r="AZ37">
        <v>600.07600000000002</v>
      </c>
      <c r="BA37">
        <v>99.955799999999996</v>
      </c>
      <c r="BB37">
        <v>6.5868599999999999E-2</v>
      </c>
      <c r="BC37">
        <v>26.483499999999999</v>
      </c>
      <c r="BD37">
        <v>26.004899999999999</v>
      </c>
      <c r="BE37">
        <v>999.9</v>
      </c>
      <c r="BF37">
        <v>0</v>
      </c>
      <c r="BG37">
        <v>0</v>
      </c>
      <c r="BH37">
        <v>10004.4</v>
      </c>
      <c r="BI37">
        <v>0</v>
      </c>
      <c r="BJ37">
        <v>255.13800000000001</v>
      </c>
      <c r="BK37">
        <v>2.6961400000000002</v>
      </c>
      <c r="BL37">
        <v>411.31299999999999</v>
      </c>
      <c r="BM37">
        <v>407.755</v>
      </c>
      <c r="BN37">
        <v>1.87961</v>
      </c>
      <c r="BO37">
        <v>397.56400000000002</v>
      </c>
      <c r="BP37">
        <v>24.992699999999999</v>
      </c>
      <c r="BQ37">
        <v>2.6860499999999998</v>
      </c>
      <c r="BR37">
        <v>2.49817</v>
      </c>
      <c r="BS37">
        <v>22.2</v>
      </c>
      <c r="BT37">
        <v>21.014600000000002</v>
      </c>
      <c r="BU37">
        <v>0</v>
      </c>
      <c r="BV37">
        <v>0</v>
      </c>
      <c r="BW37">
        <v>0</v>
      </c>
      <c r="BX37">
        <v>0</v>
      </c>
      <c r="BY37">
        <v>5.29</v>
      </c>
      <c r="BZ37">
        <v>0</v>
      </c>
      <c r="CA37">
        <v>2591.75</v>
      </c>
      <c r="CB37">
        <v>3.01</v>
      </c>
      <c r="CC37">
        <v>34.186999999999998</v>
      </c>
      <c r="CD37">
        <v>39.186999999999998</v>
      </c>
      <c r="CE37">
        <v>36.561999999999998</v>
      </c>
      <c r="CF37">
        <v>38.186999999999998</v>
      </c>
      <c r="CG37">
        <v>35.375</v>
      </c>
      <c r="CH37">
        <v>0</v>
      </c>
      <c r="CI37">
        <v>0</v>
      </c>
      <c r="CJ37">
        <v>0</v>
      </c>
      <c r="CK37">
        <v>1689628935.4000001</v>
      </c>
      <c r="CL37">
        <v>0</v>
      </c>
      <c r="CM37">
        <v>1689627760.5999999</v>
      </c>
      <c r="CN37" t="s">
        <v>353</v>
      </c>
      <c r="CO37">
        <v>1689627756.5999999</v>
      </c>
      <c r="CP37">
        <v>1689627760.5999999</v>
      </c>
      <c r="CQ37">
        <v>20</v>
      </c>
      <c r="CR37">
        <v>0.40400000000000003</v>
      </c>
      <c r="CS37">
        <v>2.1999999999999999E-2</v>
      </c>
      <c r="CT37">
        <v>-2.21</v>
      </c>
      <c r="CU37">
        <v>0.193</v>
      </c>
      <c r="CV37">
        <v>421</v>
      </c>
      <c r="CW37">
        <v>26</v>
      </c>
      <c r="CX37">
        <v>0.08</v>
      </c>
      <c r="CY37">
        <v>0.06</v>
      </c>
      <c r="CZ37">
        <v>-3.212369570126191</v>
      </c>
      <c r="DA37">
        <v>-0.26290420227576</v>
      </c>
      <c r="DB37">
        <v>6.64777196892304E-2</v>
      </c>
      <c r="DC37">
        <v>1</v>
      </c>
      <c r="DD37">
        <v>397.7463170731707</v>
      </c>
      <c r="DE37">
        <v>-0.40085017421517782</v>
      </c>
      <c r="DF37">
        <v>5.1189003689763951E-2</v>
      </c>
      <c r="DG37">
        <v>-1</v>
      </c>
      <c r="DH37">
        <v>0</v>
      </c>
      <c r="DI37">
        <v>0</v>
      </c>
      <c r="DJ37">
        <v>0</v>
      </c>
      <c r="DK37">
        <v>1</v>
      </c>
      <c r="DL37">
        <v>2</v>
      </c>
      <c r="DM37">
        <v>2</v>
      </c>
      <c r="DN37" t="s">
        <v>354</v>
      </c>
      <c r="DO37">
        <v>3.20072</v>
      </c>
      <c r="DP37">
        <v>2.67483</v>
      </c>
      <c r="DQ37">
        <v>9.2971399999999996E-2</v>
      </c>
      <c r="DR37">
        <v>9.1698000000000002E-2</v>
      </c>
      <c r="DS37">
        <v>0.122306</v>
      </c>
      <c r="DT37">
        <v>0.115186</v>
      </c>
      <c r="DU37">
        <v>27232.799999999999</v>
      </c>
      <c r="DV37">
        <v>30815.4</v>
      </c>
      <c r="DW37">
        <v>28273.200000000001</v>
      </c>
      <c r="DX37">
        <v>32551.200000000001</v>
      </c>
      <c r="DY37">
        <v>34463.5</v>
      </c>
      <c r="DZ37">
        <v>39072.5</v>
      </c>
      <c r="EA37">
        <v>41479.5</v>
      </c>
      <c r="EB37">
        <v>47020.1</v>
      </c>
      <c r="EC37">
        <v>2.1452499999999999</v>
      </c>
      <c r="ED37">
        <v>1.72845</v>
      </c>
      <c r="EE37">
        <v>4.2580100000000003E-2</v>
      </c>
      <c r="EF37">
        <v>0</v>
      </c>
      <c r="EG37">
        <v>25.306999999999999</v>
      </c>
      <c r="EH37">
        <v>999.9</v>
      </c>
      <c r="EI37">
        <v>50.8</v>
      </c>
      <c r="EJ37">
        <v>33.1</v>
      </c>
      <c r="EK37">
        <v>25.820399999999999</v>
      </c>
      <c r="EL37">
        <v>64.567899999999995</v>
      </c>
      <c r="EM37">
        <v>17.0593</v>
      </c>
      <c r="EN37">
        <v>1</v>
      </c>
      <c r="EO37">
        <v>8.7835399999999994E-2</v>
      </c>
      <c r="EP37">
        <v>1.22472</v>
      </c>
      <c r="EQ37">
        <v>20.244</v>
      </c>
      <c r="ER37">
        <v>5.2270200000000004</v>
      </c>
      <c r="ES37">
        <v>12.0137</v>
      </c>
      <c r="ET37">
        <v>4.9896000000000003</v>
      </c>
      <c r="EU37">
        <v>3.3050000000000002</v>
      </c>
      <c r="EV37">
        <v>5491.4</v>
      </c>
      <c r="EW37">
        <v>8660.9</v>
      </c>
      <c r="EX37">
        <v>489.4</v>
      </c>
      <c r="EY37">
        <v>49.3</v>
      </c>
      <c r="EZ37">
        <v>1.85287</v>
      </c>
      <c r="FA37">
        <v>1.8615699999999999</v>
      </c>
      <c r="FB37">
        <v>1.8608100000000001</v>
      </c>
      <c r="FC37">
        <v>1.85686</v>
      </c>
      <c r="FD37">
        <v>1.8611599999999999</v>
      </c>
      <c r="FE37">
        <v>1.85745</v>
      </c>
      <c r="FF37">
        <v>1.85947</v>
      </c>
      <c r="FG37">
        <v>1.8624000000000001</v>
      </c>
      <c r="FH37">
        <v>0</v>
      </c>
      <c r="FI37">
        <v>0</v>
      </c>
      <c r="FJ37">
        <v>0</v>
      </c>
      <c r="FK37">
        <v>0</v>
      </c>
      <c r="FL37" t="s">
        <v>355</v>
      </c>
      <c r="FM37" t="s">
        <v>356</v>
      </c>
      <c r="FN37" t="s">
        <v>357</v>
      </c>
      <c r="FO37" t="s">
        <v>357</v>
      </c>
      <c r="FP37" t="s">
        <v>357</v>
      </c>
      <c r="FQ37" t="s">
        <v>357</v>
      </c>
      <c r="FR37">
        <v>0</v>
      </c>
      <c r="FS37">
        <v>100</v>
      </c>
      <c r="FT37">
        <v>100</v>
      </c>
      <c r="FU37">
        <v>-2.145</v>
      </c>
      <c r="FV37">
        <v>0.19350000000000001</v>
      </c>
      <c r="FW37">
        <v>-0.70033368841459853</v>
      </c>
      <c r="FX37">
        <v>-4.0117494158234393E-3</v>
      </c>
      <c r="FY37">
        <v>1.087516141204025E-6</v>
      </c>
      <c r="FZ37">
        <v>-8.657206703991749E-11</v>
      </c>
      <c r="GA37">
        <v>0.19343809523809341</v>
      </c>
      <c r="GB37">
        <v>0</v>
      </c>
      <c r="GC37">
        <v>0</v>
      </c>
      <c r="GD37">
        <v>0</v>
      </c>
      <c r="GE37">
        <v>4</v>
      </c>
      <c r="GF37">
        <v>2094</v>
      </c>
      <c r="GG37">
        <v>-1</v>
      </c>
      <c r="GH37">
        <v>-1</v>
      </c>
      <c r="GI37">
        <v>19.5</v>
      </c>
      <c r="GJ37">
        <v>19.399999999999999</v>
      </c>
      <c r="GK37">
        <v>1.0083</v>
      </c>
      <c r="GL37">
        <v>2.4011200000000001</v>
      </c>
      <c r="GM37">
        <v>1.5942400000000001</v>
      </c>
      <c r="GN37">
        <v>2.3132299999999999</v>
      </c>
      <c r="GO37">
        <v>1.39893</v>
      </c>
      <c r="GP37">
        <v>2.4023400000000001</v>
      </c>
      <c r="GQ37">
        <v>35.174700000000001</v>
      </c>
      <c r="GR37">
        <v>14.7537</v>
      </c>
      <c r="GS37">
        <v>18</v>
      </c>
      <c r="GT37">
        <v>647.48500000000001</v>
      </c>
      <c r="GU37">
        <v>391.08300000000003</v>
      </c>
      <c r="GV37">
        <v>25.263999999999999</v>
      </c>
      <c r="GW37">
        <v>28.3965</v>
      </c>
      <c r="GX37">
        <v>30.000499999999999</v>
      </c>
      <c r="GY37">
        <v>28.198499999999999</v>
      </c>
      <c r="GZ37">
        <v>28.140599999999999</v>
      </c>
      <c r="HA37">
        <v>20.2393</v>
      </c>
      <c r="HB37">
        <v>-30</v>
      </c>
      <c r="HC37">
        <v>-30</v>
      </c>
      <c r="HD37">
        <v>25.258500000000002</v>
      </c>
      <c r="HE37">
        <v>397.33199999999999</v>
      </c>
      <c r="HF37">
        <v>0</v>
      </c>
      <c r="HG37">
        <v>103.779</v>
      </c>
      <c r="HH37">
        <v>103.506</v>
      </c>
    </row>
    <row r="38" spans="1:216" x14ac:dyDescent="0.2">
      <c r="A38">
        <v>20</v>
      </c>
      <c r="B38">
        <v>1689629006</v>
      </c>
      <c r="C38">
        <v>1170.900000095367</v>
      </c>
      <c r="D38" t="s">
        <v>394</v>
      </c>
      <c r="E38" t="s">
        <v>395</v>
      </c>
      <c r="F38" t="s">
        <v>348</v>
      </c>
      <c r="G38" t="s">
        <v>349</v>
      </c>
      <c r="H38" t="s">
        <v>350</v>
      </c>
      <c r="I38" t="s">
        <v>351</v>
      </c>
      <c r="J38" t="s">
        <v>396</v>
      </c>
      <c r="K38" t="s">
        <v>352</v>
      </c>
      <c r="L38">
        <v>1689629006</v>
      </c>
      <c r="M38">
        <f t="shared" si="0"/>
        <v>1.1549846331665255E-3</v>
      </c>
      <c r="N38">
        <f t="shared" si="1"/>
        <v>1.1549846331665254</v>
      </c>
      <c r="O38">
        <f t="shared" si="2"/>
        <v>15.765387924208135</v>
      </c>
      <c r="P38">
        <f t="shared" si="3"/>
        <v>398.96800000000002</v>
      </c>
      <c r="Q38">
        <f t="shared" si="4"/>
        <v>176.32617191843983</v>
      </c>
      <c r="R38">
        <f t="shared" si="5"/>
        <v>17.637190845886902</v>
      </c>
      <c r="S38">
        <f t="shared" si="6"/>
        <v>39.907148671364794</v>
      </c>
      <c r="T38">
        <f t="shared" si="7"/>
        <v>0.11789824277904223</v>
      </c>
      <c r="U38">
        <f t="shared" si="8"/>
        <v>2.9262155743345062</v>
      </c>
      <c r="V38">
        <f t="shared" si="9"/>
        <v>0.11532148230321193</v>
      </c>
      <c r="W38">
        <f t="shared" si="10"/>
        <v>7.2302747542879214E-2</v>
      </c>
      <c r="X38">
        <f t="shared" si="11"/>
        <v>297.718977</v>
      </c>
      <c r="Y38">
        <f t="shared" si="12"/>
        <v>27.674855310678552</v>
      </c>
      <c r="Z38">
        <f t="shared" si="13"/>
        <v>27.034199999999998</v>
      </c>
      <c r="AA38">
        <f t="shared" si="14"/>
        <v>3.5863552801839513</v>
      </c>
      <c r="AB38">
        <f t="shared" si="15"/>
        <v>76.527727145905189</v>
      </c>
      <c r="AC38">
        <f t="shared" si="16"/>
        <v>2.6156182788268398</v>
      </c>
      <c r="AD38">
        <f t="shared" si="17"/>
        <v>3.4178700666752979</v>
      </c>
      <c r="AE38">
        <f t="shared" si="18"/>
        <v>0.9707370013571115</v>
      </c>
      <c r="AF38">
        <f t="shared" si="19"/>
        <v>-50.934822322643775</v>
      </c>
      <c r="AG38">
        <f t="shared" si="20"/>
        <v>-128.88839551355741</v>
      </c>
      <c r="AH38">
        <f t="shared" si="21"/>
        <v>-9.4701465545510164</v>
      </c>
      <c r="AI38">
        <f t="shared" si="22"/>
        <v>108.42561260924776</v>
      </c>
      <c r="AJ38">
        <v>0</v>
      </c>
      <c r="AK38">
        <v>0</v>
      </c>
      <c r="AL38">
        <f t="shared" si="23"/>
        <v>1</v>
      </c>
      <c r="AM38">
        <f t="shared" si="24"/>
        <v>0</v>
      </c>
      <c r="AN38">
        <f t="shared" si="25"/>
        <v>52918.04121784406</v>
      </c>
      <c r="AO38">
        <f t="shared" si="26"/>
        <v>1800.11</v>
      </c>
      <c r="AP38">
        <f t="shared" si="27"/>
        <v>1517.4920999999999</v>
      </c>
      <c r="AQ38">
        <f t="shared" si="28"/>
        <v>0.84299965002138755</v>
      </c>
      <c r="AR38">
        <f t="shared" si="29"/>
        <v>0.16538932454127803</v>
      </c>
      <c r="AS38">
        <v>1689629006</v>
      </c>
      <c r="AT38">
        <v>398.96800000000002</v>
      </c>
      <c r="AU38">
        <v>415.19299999999998</v>
      </c>
      <c r="AV38">
        <v>26.1494</v>
      </c>
      <c r="AW38">
        <v>25.024699999999999</v>
      </c>
      <c r="AX38">
        <v>401.108</v>
      </c>
      <c r="AY38">
        <v>25.956</v>
      </c>
      <c r="AZ38">
        <v>600.04399999999998</v>
      </c>
      <c r="BA38">
        <v>99.96</v>
      </c>
      <c r="BB38">
        <v>6.59386E-2</v>
      </c>
      <c r="BC38">
        <v>26.217199999999998</v>
      </c>
      <c r="BD38">
        <v>27.034199999999998</v>
      </c>
      <c r="BE38">
        <v>999.9</v>
      </c>
      <c r="BF38">
        <v>0</v>
      </c>
      <c r="BG38">
        <v>0</v>
      </c>
      <c r="BH38">
        <v>9985</v>
      </c>
      <c r="BI38">
        <v>0</v>
      </c>
      <c r="BJ38">
        <v>256.71600000000001</v>
      </c>
      <c r="BK38">
        <v>-16.224799999999998</v>
      </c>
      <c r="BL38">
        <v>409.68099999999998</v>
      </c>
      <c r="BM38">
        <v>425.85</v>
      </c>
      <c r="BN38">
        <v>1.1247199999999999</v>
      </c>
      <c r="BO38">
        <v>415.19299999999998</v>
      </c>
      <c r="BP38">
        <v>25.024699999999999</v>
      </c>
      <c r="BQ38">
        <v>2.61389</v>
      </c>
      <c r="BR38">
        <v>2.5014699999999999</v>
      </c>
      <c r="BS38">
        <v>21.753599999999999</v>
      </c>
      <c r="BT38">
        <v>21.036000000000001</v>
      </c>
      <c r="BU38">
        <v>1800.11</v>
      </c>
      <c r="BV38">
        <v>0.90000999999999998</v>
      </c>
      <c r="BW38">
        <v>9.9989599999999998E-2</v>
      </c>
      <c r="BX38">
        <v>0</v>
      </c>
      <c r="BY38">
        <v>2.7153999999999998</v>
      </c>
      <c r="BZ38">
        <v>0</v>
      </c>
      <c r="CA38">
        <v>18860.3</v>
      </c>
      <c r="CB38">
        <v>14601.3</v>
      </c>
      <c r="CC38">
        <v>36.561999999999998</v>
      </c>
      <c r="CD38">
        <v>40.686999999999998</v>
      </c>
      <c r="CE38">
        <v>37.686999999999998</v>
      </c>
      <c r="CF38">
        <v>40.061999999999998</v>
      </c>
      <c r="CG38">
        <v>37</v>
      </c>
      <c r="CH38">
        <v>1620.12</v>
      </c>
      <c r="CI38">
        <v>179.99</v>
      </c>
      <c r="CJ38">
        <v>0</v>
      </c>
      <c r="CK38">
        <v>1689629017.0999999</v>
      </c>
      <c r="CL38">
        <v>0</v>
      </c>
      <c r="CM38">
        <v>1689627760.5999999</v>
      </c>
      <c r="CN38" t="s">
        <v>353</v>
      </c>
      <c r="CO38">
        <v>1689627756.5999999</v>
      </c>
      <c r="CP38">
        <v>1689627760.5999999</v>
      </c>
      <c r="CQ38">
        <v>20</v>
      </c>
      <c r="CR38">
        <v>0.40400000000000003</v>
      </c>
      <c r="CS38">
        <v>2.1999999999999999E-2</v>
      </c>
      <c r="CT38">
        <v>-2.21</v>
      </c>
      <c r="CU38">
        <v>0.193</v>
      </c>
      <c r="CV38">
        <v>421</v>
      </c>
      <c r="CW38">
        <v>26</v>
      </c>
      <c r="CX38">
        <v>0.08</v>
      </c>
      <c r="CY38">
        <v>0.06</v>
      </c>
      <c r="CZ38">
        <v>15.434858759260189</v>
      </c>
      <c r="DA38">
        <v>1.8834892230160389</v>
      </c>
      <c r="DB38">
        <v>0.1936617323980846</v>
      </c>
      <c r="DC38">
        <v>1</v>
      </c>
      <c r="DD38">
        <v>414.53092682926831</v>
      </c>
      <c r="DE38">
        <v>4.7019512195118471</v>
      </c>
      <c r="DF38">
        <v>0.47147839048552509</v>
      </c>
      <c r="DG38">
        <v>-1</v>
      </c>
      <c r="DH38">
        <v>1799.951463414634</v>
      </c>
      <c r="DI38">
        <v>-0.20523184442180259</v>
      </c>
      <c r="DJ38">
        <v>9.309216454961014E-2</v>
      </c>
      <c r="DK38">
        <v>1</v>
      </c>
      <c r="DL38">
        <v>2</v>
      </c>
      <c r="DM38">
        <v>2</v>
      </c>
      <c r="DN38" t="s">
        <v>354</v>
      </c>
      <c r="DO38">
        <v>3.20052</v>
      </c>
      <c r="DP38">
        <v>2.6747299999999998</v>
      </c>
      <c r="DQ38">
        <v>9.2724699999999993E-2</v>
      </c>
      <c r="DR38">
        <v>9.4771300000000003E-2</v>
      </c>
      <c r="DS38">
        <v>0.119973</v>
      </c>
      <c r="DT38">
        <v>0.115277</v>
      </c>
      <c r="DU38">
        <v>27238.1</v>
      </c>
      <c r="DV38">
        <v>30709.599999999999</v>
      </c>
      <c r="DW38">
        <v>28271.3</v>
      </c>
      <c r="DX38">
        <v>32550</v>
      </c>
      <c r="DY38">
        <v>34554.300000000003</v>
      </c>
      <c r="DZ38">
        <v>39067.4</v>
      </c>
      <c r="EA38">
        <v>41476.400000000001</v>
      </c>
      <c r="EB38">
        <v>47018.8</v>
      </c>
      <c r="EC38">
        <v>2.1433499999999999</v>
      </c>
      <c r="ED38">
        <v>1.7272000000000001</v>
      </c>
      <c r="EE38">
        <v>0.112187</v>
      </c>
      <c r="EF38">
        <v>0</v>
      </c>
      <c r="EG38">
        <v>25.196899999999999</v>
      </c>
      <c r="EH38">
        <v>999.9</v>
      </c>
      <c r="EI38">
        <v>50.7</v>
      </c>
      <c r="EJ38">
        <v>33.1</v>
      </c>
      <c r="EK38">
        <v>25.7683</v>
      </c>
      <c r="EL38">
        <v>64.587900000000005</v>
      </c>
      <c r="EM38">
        <v>16.9071</v>
      </c>
      <c r="EN38">
        <v>1</v>
      </c>
      <c r="EO38">
        <v>0.101814</v>
      </c>
      <c r="EP38">
        <v>3.7839</v>
      </c>
      <c r="EQ38">
        <v>20.191700000000001</v>
      </c>
      <c r="ER38">
        <v>5.2259799999999998</v>
      </c>
      <c r="ES38">
        <v>12.0131</v>
      </c>
      <c r="ET38">
        <v>4.9891500000000004</v>
      </c>
      <c r="EU38">
        <v>3.3050000000000002</v>
      </c>
      <c r="EV38">
        <v>5493.2</v>
      </c>
      <c r="EW38">
        <v>8660.9</v>
      </c>
      <c r="EX38">
        <v>489.4</v>
      </c>
      <c r="EY38">
        <v>49.4</v>
      </c>
      <c r="EZ38">
        <v>1.85287</v>
      </c>
      <c r="FA38">
        <v>1.8615699999999999</v>
      </c>
      <c r="FB38">
        <v>1.8608100000000001</v>
      </c>
      <c r="FC38">
        <v>1.85684</v>
      </c>
      <c r="FD38">
        <v>1.86111</v>
      </c>
      <c r="FE38">
        <v>1.8574299999999999</v>
      </c>
      <c r="FF38">
        <v>1.85944</v>
      </c>
      <c r="FG38">
        <v>1.8623700000000001</v>
      </c>
      <c r="FH38">
        <v>0</v>
      </c>
      <c r="FI38">
        <v>0</v>
      </c>
      <c r="FJ38">
        <v>0</v>
      </c>
      <c r="FK38">
        <v>0</v>
      </c>
      <c r="FL38" t="s">
        <v>355</v>
      </c>
      <c r="FM38" t="s">
        <v>356</v>
      </c>
      <c r="FN38" t="s">
        <v>357</v>
      </c>
      <c r="FO38" t="s">
        <v>357</v>
      </c>
      <c r="FP38" t="s">
        <v>357</v>
      </c>
      <c r="FQ38" t="s">
        <v>357</v>
      </c>
      <c r="FR38">
        <v>0</v>
      </c>
      <c r="FS38">
        <v>100</v>
      </c>
      <c r="FT38">
        <v>100</v>
      </c>
      <c r="FU38">
        <v>-2.14</v>
      </c>
      <c r="FV38">
        <v>0.19339999999999999</v>
      </c>
      <c r="FW38">
        <v>-0.70033368841459853</v>
      </c>
      <c r="FX38">
        <v>-4.0117494158234393E-3</v>
      </c>
      <c r="FY38">
        <v>1.087516141204025E-6</v>
      </c>
      <c r="FZ38">
        <v>-8.657206703991749E-11</v>
      </c>
      <c r="GA38">
        <v>0.19343809523809341</v>
      </c>
      <c r="GB38">
        <v>0</v>
      </c>
      <c r="GC38">
        <v>0</v>
      </c>
      <c r="GD38">
        <v>0</v>
      </c>
      <c r="GE38">
        <v>4</v>
      </c>
      <c r="GF38">
        <v>2094</v>
      </c>
      <c r="GG38">
        <v>-1</v>
      </c>
      <c r="GH38">
        <v>-1</v>
      </c>
      <c r="GI38">
        <v>20.8</v>
      </c>
      <c r="GJ38">
        <v>20.8</v>
      </c>
      <c r="GK38">
        <v>1.0449200000000001</v>
      </c>
      <c r="GL38">
        <v>2.3999000000000001</v>
      </c>
      <c r="GM38">
        <v>1.5942400000000001</v>
      </c>
      <c r="GN38">
        <v>2.3132299999999999</v>
      </c>
      <c r="GO38">
        <v>1.39893</v>
      </c>
      <c r="GP38">
        <v>2.323</v>
      </c>
      <c r="GQ38">
        <v>35.244</v>
      </c>
      <c r="GR38">
        <v>14.6837</v>
      </c>
      <c r="GS38">
        <v>18</v>
      </c>
      <c r="GT38">
        <v>646.69100000000003</v>
      </c>
      <c r="GU38">
        <v>390.76299999999998</v>
      </c>
      <c r="GV38">
        <v>22.253299999999999</v>
      </c>
      <c r="GW38">
        <v>28.484500000000001</v>
      </c>
      <c r="GX38">
        <v>29.9999</v>
      </c>
      <c r="GY38">
        <v>28.261299999999999</v>
      </c>
      <c r="GZ38">
        <v>28.1995</v>
      </c>
      <c r="HA38">
        <v>20.976199999999999</v>
      </c>
      <c r="HB38">
        <v>-30</v>
      </c>
      <c r="HC38">
        <v>-30</v>
      </c>
      <c r="HD38">
        <v>22.2742</v>
      </c>
      <c r="HE38">
        <v>415.58699999999999</v>
      </c>
      <c r="HF38">
        <v>0</v>
      </c>
      <c r="HG38">
        <v>103.771</v>
      </c>
      <c r="HH38">
        <v>103.502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2023-07-17T21:28:11Z</dcterms:created>
  <dcterms:modified xsi:type="dcterms:W3CDTF">2023-07-18T06:04:41Z</dcterms:modified>
</cp:coreProperties>
</file>