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imely/Library/CloudStorage/Dropbox/TESTwork/NGEE-Arctic/2023_Seward/2023_gasex/2_intermediate/"/>
    </mc:Choice>
  </mc:AlternateContent>
  <xr:revisionPtr revIDLastSave="0" documentId="13_ncr:1_{A75059E5-B353-C74C-B9A4-AE20B4805378}" xr6:coauthVersionLast="47" xr6:coauthVersionMax="47" xr10:uidLastSave="{00000000-0000-0000-0000-000000000000}"/>
  <bookViews>
    <workbookView xWindow="240" yWindow="760" windowWidth="21360" windowHeight="15560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R38" i="1" l="1"/>
  <c r="AQ38" i="1"/>
  <c r="AP38" i="1"/>
  <c r="AO38" i="1"/>
  <c r="AN38" i="1"/>
  <c r="AL38" i="1"/>
  <c r="P38" i="1" s="1"/>
  <c r="AD38" i="1"/>
  <c r="AC38" i="1"/>
  <c r="AB38" i="1"/>
  <c r="X38" i="1"/>
  <c r="U38" i="1"/>
  <c r="S38" i="1"/>
  <c r="AR37" i="1"/>
  <c r="AQ37" i="1"/>
  <c r="AO37" i="1"/>
  <c r="AP37" i="1" s="1"/>
  <c r="AN37" i="1"/>
  <c r="AL37" i="1" s="1"/>
  <c r="AD37" i="1"/>
  <c r="AB37" i="1" s="1"/>
  <c r="AC37" i="1"/>
  <c r="U37" i="1"/>
  <c r="AR36" i="1"/>
  <c r="AQ36" i="1"/>
  <c r="AO36" i="1"/>
  <c r="AP36" i="1" s="1"/>
  <c r="AN36" i="1"/>
  <c r="AL36" i="1"/>
  <c r="N36" i="1" s="1"/>
  <c r="M36" i="1" s="1"/>
  <c r="AD36" i="1"/>
  <c r="AC36" i="1"/>
  <c r="AB36" i="1"/>
  <c r="U36" i="1"/>
  <c r="P36" i="1"/>
  <c r="O36" i="1"/>
  <c r="AR35" i="1"/>
  <c r="AQ35" i="1"/>
  <c r="AO35" i="1"/>
  <c r="AP35" i="1" s="1"/>
  <c r="AN35" i="1"/>
  <c r="AL35" i="1" s="1"/>
  <c r="AD35" i="1"/>
  <c r="AC35" i="1"/>
  <c r="AB35" i="1" s="1"/>
  <c r="U35" i="1"/>
  <c r="AR34" i="1"/>
  <c r="AQ34" i="1"/>
  <c r="AP34" i="1"/>
  <c r="AO34" i="1"/>
  <c r="AN34" i="1"/>
  <c r="AM34" i="1"/>
  <c r="AL34" i="1"/>
  <c r="P34" i="1" s="1"/>
  <c r="AD34" i="1"/>
  <c r="AC34" i="1"/>
  <c r="AB34" i="1" s="1"/>
  <c r="X34" i="1"/>
  <c r="U34" i="1"/>
  <c r="S34" i="1"/>
  <c r="AR33" i="1"/>
  <c r="AQ33" i="1"/>
  <c r="AO33" i="1"/>
  <c r="AP33" i="1" s="1"/>
  <c r="AN33" i="1"/>
  <c r="AL33" i="1" s="1"/>
  <c r="AD33" i="1"/>
  <c r="AB33" i="1" s="1"/>
  <c r="AC33" i="1"/>
  <c r="U33" i="1"/>
  <c r="AR32" i="1"/>
  <c r="AQ32" i="1"/>
  <c r="AO32" i="1"/>
  <c r="AP32" i="1" s="1"/>
  <c r="AN32" i="1"/>
  <c r="AL32" i="1"/>
  <c r="N32" i="1" s="1"/>
  <c r="M32" i="1" s="1"/>
  <c r="AD32" i="1"/>
  <c r="AC32" i="1"/>
  <c r="AB32" i="1"/>
  <c r="U32" i="1"/>
  <c r="P32" i="1"/>
  <c r="O32" i="1"/>
  <c r="AR31" i="1"/>
  <c r="AQ31" i="1"/>
  <c r="AO31" i="1"/>
  <c r="AP31" i="1" s="1"/>
  <c r="AN31" i="1"/>
  <c r="AL31" i="1" s="1"/>
  <c r="AD31" i="1"/>
  <c r="AC31" i="1"/>
  <c r="AB31" i="1" s="1"/>
  <c r="U31" i="1"/>
  <c r="AR30" i="1"/>
  <c r="AQ30" i="1"/>
  <c r="AP30" i="1"/>
  <c r="AO30" i="1"/>
  <c r="AN30" i="1"/>
  <c r="AM30" i="1"/>
  <c r="AL30" i="1"/>
  <c r="P30" i="1" s="1"/>
  <c r="AD30" i="1"/>
  <c r="AC30" i="1"/>
  <c r="AB30" i="1" s="1"/>
  <c r="X30" i="1"/>
  <c r="U30" i="1"/>
  <c r="S30" i="1"/>
  <c r="AR29" i="1"/>
  <c r="AQ29" i="1"/>
  <c r="AO29" i="1"/>
  <c r="AP29" i="1" s="1"/>
  <c r="AN29" i="1"/>
  <c r="AL29" i="1" s="1"/>
  <c r="AD29" i="1"/>
  <c r="AB29" i="1" s="1"/>
  <c r="AC29" i="1"/>
  <c r="U29" i="1"/>
  <c r="AR28" i="1"/>
  <c r="AQ28" i="1"/>
  <c r="AO28" i="1"/>
  <c r="AP28" i="1" s="1"/>
  <c r="AN28" i="1"/>
  <c r="AL28" i="1"/>
  <c r="N28" i="1" s="1"/>
  <c r="M28" i="1" s="1"/>
  <c r="AD28" i="1"/>
  <c r="AC28" i="1"/>
  <c r="AB28" i="1"/>
  <c r="U28" i="1"/>
  <c r="P28" i="1"/>
  <c r="O28" i="1"/>
  <c r="AR27" i="1"/>
  <c r="AQ27" i="1"/>
  <c r="AO27" i="1"/>
  <c r="AP27" i="1" s="1"/>
  <c r="AN27" i="1"/>
  <c r="AL27" i="1" s="1"/>
  <c r="AD27" i="1"/>
  <c r="AC27" i="1"/>
  <c r="AB27" i="1" s="1"/>
  <c r="U27" i="1"/>
  <c r="AR26" i="1"/>
  <c r="AQ26" i="1"/>
  <c r="AP26" i="1"/>
  <c r="AO26" i="1"/>
  <c r="AN26" i="1"/>
  <c r="AM26" i="1"/>
  <c r="AL26" i="1"/>
  <c r="P26" i="1" s="1"/>
  <c r="AD26" i="1"/>
  <c r="AC26" i="1"/>
  <c r="AB26" i="1" s="1"/>
  <c r="X26" i="1"/>
  <c r="U26" i="1"/>
  <c r="S26" i="1"/>
  <c r="AR25" i="1"/>
  <c r="AQ25" i="1"/>
  <c r="AO25" i="1"/>
  <c r="AP25" i="1" s="1"/>
  <c r="AN25" i="1"/>
  <c r="AL25" i="1" s="1"/>
  <c r="AD25" i="1"/>
  <c r="AC25" i="1"/>
  <c r="AB25" i="1" s="1"/>
  <c r="U25" i="1"/>
  <c r="AR24" i="1"/>
  <c r="AQ24" i="1"/>
  <c r="AO24" i="1"/>
  <c r="AP24" i="1" s="1"/>
  <c r="AN24" i="1"/>
  <c r="AL24" i="1"/>
  <c r="N24" i="1" s="1"/>
  <c r="M24" i="1" s="1"/>
  <c r="AD24" i="1"/>
  <c r="AC24" i="1"/>
  <c r="AB24" i="1"/>
  <c r="U24" i="1"/>
  <c r="P24" i="1"/>
  <c r="O24" i="1"/>
  <c r="AR23" i="1"/>
  <c r="AQ23" i="1"/>
  <c r="AO23" i="1"/>
  <c r="AP23" i="1" s="1"/>
  <c r="AN23" i="1"/>
  <c r="AL23" i="1" s="1"/>
  <c r="AD23" i="1"/>
  <c r="AC23" i="1"/>
  <c r="AB23" i="1" s="1"/>
  <c r="U23" i="1"/>
  <c r="AR22" i="1"/>
  <c r="AQ22" i="1"/>
  <c r="AP22" i="1"/>
  <c r="AO22" i="1"/>
  <c r="AN22" i="1"/>
  <c r="AM22" i="1"/>
  <c r="AL22" i="1"/>
  <c r="P22" i="1" s="1"/>
  <c r="AD22" i="1"/>
  <c r="AC22" i="1"/>
  <c r="AB22" i="1" s="1"/>
  <c r="X22" i="1"/>
  <c r="U22" i="1"/>
  <c r="S22" i="1"/>
  <c r="AR21" i="1"/>
  <c r="AQ21" i="1"/>
  <c r="AO21" i="1"/>
  <c r="AP21" i="1" s="1"/>
  <c r="AN21" i="1"/>
  <c r="AL21" i="1" s="1"/>
  <c r="AD21" i="1"/>
  <c r="AC21" i="1"/>
  <c r="AB21" i="1" s="1"/>
  <c r="U21" i="1"/>
  <c r="AR20" i="1"/>
  <c r="AQ20" i="1"/>
  <c r="AO20" i="1"/>
  <c r="AP20" i="1" s="1"/>
  <c r="AN20" i="1"/>
  <c r="AL20" i="1"/>
  <c r="N20" i="1" s="1"/>
  <c r="M20" i="1" s="1"/>
  <c r="AD20" i="1"/>
  <c r="AC20" i="1"/>
  <c r="AB20" i="1"/>
  <c r="U20" i="1"/>
  <c r="P20" i="1"/>
  <c r="O20" i="1"/>
  <c r="AR19" i="1"/>
  <c r="AQ19" i="1"/>
  <c r="AO19" i="1"/>
  <c r="AP19" i="1" s="1"/>
  <c r="AN19" i="1"/>
  <c r="AL19" i="1" s="1"/>
  <c r="AD19" i="1"/>
  <c r="AC19" i="1"/>
  <c r="AB19" i="1" s="1"/>
  <c r="U19" i="1"/>
  <c r="P25" i="1" l="1"/>
  <c r="O25" i="1"/>
  <c r="N25" i="1"/>
  <c r="M25" i="1" s="1"/>
  <c r="AM25" i="1"/>
  <c r="S25" i="1"/>
  <c r="S31" i="1"/>
  <c r="O31" i="1"/>
  <c r="P31" i="1"/>
  <c r="N31" i="1"/>
  <c r="M31" i="1" s="1"/>
  <c r="AM31" i="1"/>
  <c r="AF32" i="1"/>
  <c r="AF36" i="1"/>
  <c r="P37" i="1"/>
  <c r="O37" i="1"/>
  <c r="N37" i="1"/>
  <c r="M37" i="1" s="1"/>
  <c r="S37" i="1"/>
  <c r="AM37" i="1"/>
  <c r="AF24" i="1"/>
  <c r="S19" i="1"/>
  <c r="O19" i="1"/>
  <c r="AM19" i="1"/>
  <c r="P19" i="1"/>
  <c r="N19" i="1"/>
  <c r="M19" i="1" s="1"/>
  <c r="AF20" i="1"/>
  <c r="P21" i="1"/>
  <c r="O21" i="1"/>
  <c r="S21" i="1"/>
  <c r="N21" i="1"/>
  <c r="M21" i="1" s="1"/>
  <c r="AM21" i="1"/>
  <c r="S35" i="1"/>
  <c r="P35" i="1"/>
  <c r="O35" i="1"/>
  <c r="N35" i="1"/>
  <c r="M35" i="1" s="1"/>
  <c r="AM35" i="1"/>
  <c r="P33" i="1"/>
  <c r="S33" i="1"/>
  <c r="O33" i="1"/>
  <c r="N33" i="1"/>
  <c r="M33" i="1" s="1"/>
  <c r="AM33" i="1"/>
  <c r="S27" i="1"/>
  <c r="O27" i="1"/>
  <c r="P27" i="1"/>
  <c r="N27" i="1"/>
  <c r="M27" i="1" s="1"/>
  <c r="AM27" i="1"/>
  <c r="AF28" i="1"/>
  <c r="P29" i="1"/>
  <c r="S29" i="1"/>
  <c r="O29" i="1"/>
  <c r="N29" i="1"/>
  <c r="M29" i="1" s="1"/>
  <c r="AM29" i="1"/>
  <c r="S23" i="1"/>
  <c r="P23" i="1"/>
  <c r="O23" i="1"/>
  <c r="N23" i="1"/>
  <c r="M23" i="1" s="1"/>
  <c r="AM23" i="1"/>
  <c r="X20" i="1"/>
  <c r="X24" i="1"/>
  <c r="X28" i="1"/>
  <c r="X32" i="1"/>
  <c r="X36" i="1"/>
  <c r="AM38" i="1"/>
  <c r="X19" i="1"/>
  <c r="N22" i="1"/>
  <c r="M22" i="1" s="1"/>
  <c r="Y22" i="1" s="1"/>
  <c r="Z22" i="1" s="1"/>
  <c r="X23" i="1"/>
  <c r="N26" i="1"/>
  <c r="M26" i="1" s="1"/>
  <c r="Y26" i="1" s="1"/>
  <c r="Z26" i="1" s="1"/>
  <c r="X27" i="1"/>
  <c r="N30" i="1"/>
  <c r="M30" i="1" s="1"/>
  <c r="X31" i="1"/>
  <c r="N34" i="1"/>
  <c r="M34" i="1" s="1"/>
  <c r="Y34" i="1" s="1"/>
  <c r="Z34" i="1" s="1"/>
  <c r="X35" i="1"/>
  <c r="N38" i="1"/>
  <c r="M38" i="1" s="1"/>
  <c r="Y38" i="1" s="1"/>
  <c r="Z38" i="1" s="1"/>
  <c r="S20" i="1"/>
  <c r="O22" i="1"/>
  <c r="S24" i="1"/>
  <c r="O26" i="1"/>
  <c r="S28" i="1"/>
  <c r="O30" i="1"/>
  <c r="S32" i="1"/>
  <c r="O34" i="1"/>
  <c r="S36" i="1"/>
  <c r="O38" i="1"/>
  <c r="AM20" i="1"/>
  <c r="AM24" i="1"/>
  <c r="AM28" i="1"/>
  <c r="AM32" i="1"/>
  <c r="AM36" i="1"/>
  <c r="X21" i="1"/>
  <c r="X25" i="1"/>
  <c r="X29" i="1"/>
  <c r="X33" i="1"/>
  <c r="X37" i="1"/>
  <c r="AH26" i="1" l="1"/>
  <c r="AA26" i="1"/>
  <c r="AE26" i="1" s="1"/>
  <c r="AG26" i="1"/>
  <c r="Y33" i="1"/>
  <c r="Z33" i="1" s="1"/>
  <c r="V33" i="1" s="1"/>
  <c r="T33" i="1" s="1"/>
  <c r="W33" i="1" s="1"/>
  <c r="Q33" i="1" s="1"/>
  <c r="R33" i="1" s="1"/>
  <c r="Y31" i="1"/>
  <c r="Z31" i="1" s="1"/>
  <c r="V31" i="1" s="1"/>
  <c r="T31" i="1" s="1"/>
  <c r="W31" i="1" s="1"/>
  <c r="Q31" i="1" s="1"/>
  <c r="R31" i="1" s="1"/>
  <c r="Y36" i="1"/>
  <c r="Z36" i="1" s="1"/>
  <c r="AH22" i="1"/>
  <c r="AA22" i="1"/>
  <c r="AE22" i="1" s="1"/>
  <c r="Y37" i="1"/>
  <c r="Z37" i="1" s="1"/>
  <c r="AF30" i="1"/>
  <c r="Y32" i="1"/>
  <c r="Z32" i="1" s="1"/>
  <c r="AH38" i="1"/>
  <c r="AA38" i="1"/>
  <c r="AE38" i="1" s="1"/>
  <c r="AF21" i="1"/>
  <c r="AF19" i="1"/>
  <c r="Y28" i="1"/>
  <c r="Z28" i="1" s="1"/>
  <c r="Y29" i="1"/>
  <c r="Z29" i="1" s="1"/>
  <c r="Y21" i="1"/>
  <c r="Z21" i="1" s="1"/>
  <c r="V21" i="1" s="1"/>
  <c r="T21" i="1" s="1"/>
  <c r="W21" i="1" s="1"/>
  <c r="Q21" i="1" s="1"/>
  <c r="R21" i="1" s="1"/>
  <c r="Y30" i="1"/>
  <c r="Z30" i="1" s="1"/>
  <c r="V30" i="1" s="1"/>
  <c r="T30" i="1" s="1"/>
  <c r="W30" i="1" s="1"/>
  <c r="Q30" i="1" s="1"/>
  <c r="R30" i="1" s="1"/>
  <c r="Y27" i="1"/>
  <c r="Z27" i="1" s="1"/>
  <c r="AF37" i="1"/>
  <c r="Y24" i="1"/>
  <c r="Z24" i="1" s="1"/>
  <c r="AF35" i="1"/>
  <c r="Y25" i="1"/>
  <c r="Z25" i="1" s="1"/>
  <c r="Y20" i="1"/>
  <c r="Z20" i="1" s="1"/>
  <c r="AF31" i="1"/>
  <c r="Y19" i="1"/>
  <c r="Z19" i="1" s="1"/>
  <c r="V19" i="1" s="1"/>
  <c r="T19" i="1" s="1"/>
  <c r="W19" i="1" s="1"/>
  <c r="Q19" i="1" s="1"/>
  <c r="R19" i="1" s="1"/>
  <c r="AF29" i="1"/>
  <c r="V29" i="1"/>
  <c r="T29" i="1" s="1"/>
  <c r="W29" i="1" s="1"/>
  <c r="Q29" i="1" s="1"/>
  <c r="R29" i="1" s="1"/>
  <c r="AG22" i="1"/>
  <c r="AH34" i="1"/>
  <c r="AA34" i="1"/>
  <c r="AE34" i="1" s="1"/>
  <c r="AF26" i="1"/>
  <c r="V26" i="1"/>
  <c r="T26" i="1" s="1"/>
  <c r="W26" i="1" s="1"/>
  <c r="Q26" i="1" s="1"/>
  <c r="R26" i="1" s="1"/>
  <c r="AF25" i="1"/>
  <c r="Y23" i="1"/>
  <c r="Z23" i="1" s="1"/>
  <c r="V23" i="1" s="1"/>
  <c r="T23" i="1" s="1"/>
  <c r="W23" i="1" s="1"/>
  <c r="Q23" i="1" s="1"/>
  <c r="R23" i="1" s="1"/>
  <c r="AF38" i="1"/>
  <c r="V38" i="1"/>
  <c r="T38" i="1" s="1"/>
  <c r="W38" i="1" s="1"/>
  <c r="Q38" i="1" s="1"/>
  <c r="R38" i="1" s="1"/>
  <c r="AF22" i="1"/>
  <c r="V22" i="1"/>
  <c r="T22" i="1" s="1"/>
  <c r="W22" i="1" s="1"/>
  <c r="Q22" i="1" s="1"/>
  <c r="R22" i="1" s="1"/>
  <c r="AF33" i="1"/>
  <c r="Y35" i="1"/>
  <c r="Z35" i="1" s="1"/>
  <c r="V35" i="1" s="1"/>
  <c r="T35" i="1" s="1"/>
  <c r="W35" i="1" s="1"/>
  <c r="Q35" i="1" s="1"/>
  <c r="R35" i="1" s="1"/>
  <c r="AF34" i="1"/>
  <c r="V34" i="1"/>
  <c r="T34" i="1" s="1"/>
  <c r="W34" i="1" s="1"/>
  <c r="Q34" i="1" s="1"/>
  <c r="R34" i="1" s="1"/>
  <c r="AF23" i="1"/>
  <c r="AF27" i="1"/>
  <c r="AG38" i="1"/>
  <c r="AG34" i="1"/>
  <c r="AA25" i="1" l="1"/>
  <c r="AE25" i="1" s="1"/>
  <c r="AG25" i="1"/>
  <c r="AH25" i="1"/>
  <c r="AI25" i="1" s="1"/>
  <c r="AA27" i="1"/>
  <c r="AE27" i="1" s="1"/>
  <c r="AH27" i="1"/>
  <c r="AG27" i="1"/>
  <c r="V27" i="1"/>
  <c r="T27" i="1" s="1"/>
  <c r="W27" i="1" s="1"/>
  <c r="Q27" i="1" s="1"/>
  <c r="R27" i="1" s="1"/>
  <c r="V25" i="1"/>
  <c r="T25" i="1" s="1"/>
  <c r="W25" i="1" s="1"/>
  <c r="Q25" i="1" s="1"/>
  <c r="R25" i="1" s="1"/>
  <c r="AA31" i="1"/>
  <c r="AE31" i="1" s="1"/>
  <c r="AH31" i="1"/>
  <c r="AG31" i="1"/>
  <c r="AH30" i="1"/>
  <c r="AA30" i="1"/>
  <c r="AE30" i="1" s="1"/>
  <c r="AG30" i="1"/>
  <c r="AA19" i="1"/>
  <c r="AE19" i="1" s="1"/>
  <c r="AH19" i="1"/>
  <c r="AI19" i="1" s="1"/>
  <c r="AG19" i="1"/>
  <c r="AA37" i="1"/>
  <c r="AE37" i="1" s="1"/>
  <c r="AH37" i="1"/>
  <c r="AG37" i="1"/>
  <c r="AG24" i="1"/>
  <c r="AA24" i="1"/>
  <c r="AE24" i="1" s="1"/>
  <c r="AH24" i="1"/>
  <c r="AI24" i="1" s="1"/>
  <c r="V24" i="1"/>
  <c r="T24" i="1" s="1"/>
  <c r="W24" i="1" s="1"/>
  <c r="Q24" i="1" s="1"/>
  <c r="R24" i="1" s="1"/>
  <c r="AA29" i="1"/>
  <c r="AE29" i="1" s="1"/>
  <c r="AH29" i="1"/>
  <c r="AG29" i="1"/>
  <c r="AA33" i="1"/>
  <c r="AE33" i="1" s="1"/>
  <c r="AH33" i="1"/>
  <c r="AG33" i="1"/>
  <c r="AG21" i="1"/>
  <c r="AA21" i="1"/>
  <c r="AE21" i="1" s="1"/>
  <c r="AH21" i="1"/>
  <c r="AI34" i="1"/>
  <c r="V37" i="1"/>
  <c r="T37" i="1" s="1"/>
  <c r="W37" i="1" s="1"/>
  <c r="Q37" i="1" s="1"/>
  <c r="R37" i="1" s="1"/>
  <c r="AI38" i="1"/>
  <c r="AI22" i="1"/>
  <c r="AA35" i="1"/>
  <c r="AE35" i="1" s="1"/>
  <c r="AH35" i="1"/>
  <c r="AG35" i="1"/>
  <c r="AA23" i="1"/>
  <c r="AE23" i="1" s="1"/>
  <c r="AH23" i="1"/>
  <c r="AG23" i="1"/>
  <c r="AA20" i="1"/>
  <c r="AE20" i="1" s="1"/>
  <c r="AH20" i="1"/>
  <c r="AG20" i="1"/>
  <c r="V20" i="1"/>
  <c r="T20" i="1" s="1"/>
  <c r="W20" i="1" s="1"/>
  <c r="Q20" i="1" s="1"/>
  <c r="R20" i="1" s="1"/>
  <c r="AA28" i="1"/>
  <c r="AE28" i="1" s="1"/>
  <c r="AH28" i="1"/>
  <c r="AG28" i="1"/>
  <c r="V28" i="1"/>
  <c r="T28" i="1" s="1"/>
  <c r="W28" i="1" s="1"/>
  <c r="Q28" i="1" s="1"/>
  <c r="R28" i="1" s="1"/>
  <c r="AG32" i="1"/>
  <c r="AA32" i="1"/>
  <c r="AE32" i="1" s="1"/>
  <c r="AH32" i="1"/>
  <c r="AI32" i="1" s="1"/>
  <c r="V32" i="1"/>
  <c r="T32" i="1" s="1"/>
  <c r="W32" i="1" s="1"/>
  <c r="Q32" i="1" s="1"/>
  <c r="R32" i="1" s="1"/>
  <c r="AA36" i="1"/>
  <c r="AE36" i="1" s="1"/>
  <c r="AG36" i="1"/>
  <c r="AH36" i="1"/>
  <c r="AI36" i="1" s="1"/>
  <c r="V36" i="1"/>
  <c r="T36" i="1" s="1"/>
  <c r="W36" i="1" s="1"/>
  <c r="Q36" i="1" s="1"/>
  <c r="R36" i="1" s="1"/>
  <c r="AI26" i="1"/>
  <c r="AI27" i="1" l="1"/>
  <c r="AI30" i="1"/>
  <c r="AI33" i="1"/>
  <c r="AI37" i="1"/>
  <c r="AI35" i="1"/>
  <c r="AI20" i="1"/>
  <c r="AI23" i="1"/>
  <c r="AI29" i="1"/>
  <c r="AI31" i="1"/>
  <c r="AI28" i="1"/>
  <c r="AI21" i="1"/>
</calcChain>
</file>

<file path=xl/sharedStrings.xml><?xml version="1.0" encoding="utf-8"?>
<sst xmlns="http://schemas.openxmlformats.org/spreadsheetml/2006/main" count="1016" uniqueCount="397">
  <si>
    <t>File opened</t>
  </si>
  <si>
    <t>2023-07-18 16:02:16</t>
  </si>
  <si>
    <t>Console s/n</t>
  </si>
  <si>
    <t>68C-812122</t>
  </si>
  <si>
    <t>Console ver</t>
  </si>
  <si>
    <t>Bluestem v.2.1.08</t>
  </si>
  <si>
    <t>Scripts ver</t>
  </si>
  <si>
    <t>2022.05  2.1.08, Aug 2022</t>
  </si>
  <si>
    <t>Head s/n</t>
  </si>
  <si>
    <t>68H-982112</t>
  </si>
  <si>
    <t>Head ver</t>
  </si>
  <si>
    <t>1.4.22</t>
  </si>
  <si>
    <t>Head cal</t>
  </si>
  <si>
    <t>{"ssb_ref": "35739", "co2aspanconc1": "2491", "flowmeterzero": "1.00669", "co2bspanconc2": "299.3", "ssa_ref": "31724", "co2bspanconc1": "2491", "co2bspan2": "-0.0338567", "h2oaspan2a": "0.0719315", "h2obspan2": "0", "h2obspanconc1": "12.12", "h2oaspanconc2": "0", "co2aspan1": "1.00275", "co2bzero": "0.935154", "co2aspanconc2": "299.3", "h2obspan1": "1.00295", "co2bspan2b": "0.301941", "tazero": "-0.061388", "co2aspan2b": "0.303179", "tbzero": "0.0309811", "h2obspanconc2": "0", "co2azero": "0.93247", "oxygen": "21", "h2oaspan1": "1.00972", "h2obspan2a": "0.0707451", "co2bspan1": "1.00256", "h2obspan2b": "0.0709538", "h2oaspan2": "0", "h2oaspanconc1": "12.13", "flowbzero": "0.2304", "h2oazero": "1.01368", "flowazero": "0.361", "h2oaspan2b": "0.0726308", "chamberpressurezero": "2.69073", "co2aspan2a": "0.305485", "co2aspan2": "-0.033707", "h2obzero": "1.01733", "co2bspan2a": "0.304297"}</t>
  </si>
  <si>
    <t>CO2 rangematch</t>
  </si>
  <si>
    <t>Mon Jul 10 11:00</t>
  </si>
  <si>
    <t>H2O rangematch</t>
  </si>
  <si>
    <t>Tue Jun  6 13:05</t>
  </si>
  <si>
    <t>Chamber type</t>
  </si>
  <si>
    <t>6800-01A</t>
  </si>
  <si>
    <t>Chamber s/n</t>
  </si>
  <si>
    <t>MPF-281862</t>
  </si>
  <si>
    <t>Chamber rev</t>
  </si>
  <si>
    <t>0</t>
  </si>
  <si>
    <t>Chamber cal</t>
  </si>
  <si>
    <t>Fluorometer</t>
  </si>
  <si>
    <t>Flr. Version</t>
  </si>
  <si>
    <t>16:02:16</t>
  </si>
  <si>
    <t>Stability Definition:	Qin (LeafQ): Per=20	CO2_r (Meas): Std&lt;0.75 Per=20	A (GasEx): Std&lt;0.2 Per=20</t>
  </si>
  <si>
    <t>16:02:20</t>
  </si>
  <si>
    <t>Stability Definition:	Qin (LeafQ): Std&lt;1 Per=20	CO2_r (Meas): Std&lt;0.75 Per=20	A (GasEx): Std&lt;0.2 Per=20</t>
  </si>
  <si>
    <t>16:02:21</t>
  </si>
  <si>
    <t>Stability Definition:	Qin (LeafQ): Std&lt;1 Per=20	CO2_r (Meas): Per=20	A (GasEx): Std&lt;0.2 Per=20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</si>
  <si>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</si>
  <si>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</si>
  <si>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</si>
  <si>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</si>
  <si>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</si>
  <si>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</si>
  <si>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</si>
  <si>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</si>
  <si>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</si>
  <si>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</si>
  <si>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</si>
  <si>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</si>
  <si>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</si>
  <si>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</si>
  <si>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</si>
  <si>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</si>
  <si>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Const</t>
  </si>
  <si>
    <t>S</t>
  </si>
  <si>
    <t>K</t>
  </si>
  <si>
    <t>Geometry</t>
  </si>
  <si>
    <t>0: Broadleaf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</si>
  <si>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</si>
  <si>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</si>
  <si>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</si>
  <si>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</si>
  <si>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</si>
  <si>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</si>
  <si>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</si>
  <si>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</si>
  <si>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</si>
  <si>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</si>
  <si>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</si>
  <si>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</si>
  <si>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</si>
  <si>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</si>
  <si>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</si>
  <si>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</si>
  <si>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</si>
  <si>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</si>
  <si>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</si>
  <si>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</si>
  <si>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</si>
  <si>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</si>
  <si>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</si>
  <si>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</si>
  <si>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</si>
  <si>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</si>
  <si>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</si>
  <si>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</si>
  <si>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</si>
  <si>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</si>
  <si>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</si>
  <si>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</si>
  <si>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</si>
  <si>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</si>
  <si>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</si>
  <si>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</si>
  <si>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</si>
  <si>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14.1704 99.1125 392.935 632.453 883.762 1091.54 1313.44 1482.33</t>
  </si>
  <si>
    <t>Fs_true</t>
  </si>
  <si>
    <t>0.217399 103.415 404.26 601.479 803.344 1001.03 1204.15 1400.64</t>
  </si>
  <si>
    <t>leak_wt</t>
  </si>
  <si>
    <t>SysObs</t>
  </si>
  <si>
    <t>UserDefCon</t>
  </si>
  <si>
    <t>GasEx</t>
  </si>
  <si>
    <t>Leak</t>
  </si>
  <si>
    <t>LeafQ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</si>
  <si>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</si>
  <si>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</si>
  <si>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</si>
  <si>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</si>
  <si>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</si>
  <si>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</si>
  <si>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</si>
  <si>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</si>
  <si>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</si>
  <si>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</si>
  <si>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</si>
  <si>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</si>
  <si>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</si>
  <si>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</si>
  <si>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</si>
  <si>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</si>
  <si>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</si>
  <si>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Machine</t>
  </si>
  <si>
    <t>Date</t>
  </si>
  <si>
    <t>User</t>
  </si>
  <si>
    <t>Species</t>
  </si>
  <si>
    <t>SampleID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</si>
  <si>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</si>
  <si>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</si>
  <si>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</si>
  <si>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</si>
  <si>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</si>
  <si>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</si>
  <si>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</si>
  <si>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</si>
  <si>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</si>
  <si>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</si>
  <si>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</si>
  <si>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</si>
  <si>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</si>
  <si>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</si>
  <si>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</si>
  <si>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</si>
  <si>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</si>
  <si>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</si>
  <si>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</si>
  <si>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</si>
  <si>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</si>
  <si>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</si>
  <si>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</si>
  <si>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</si>
  <si>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</si>
  <si>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</si>
  <si>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</si>
  <si>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</si>
  <si>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</si>
  <si>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</si>
  <si>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</si>
  <si>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</si>
  <si>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</si>
  <si>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</si>
  <si>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</si>
  <si>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</si>
  <si>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</si>
  <si>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</si>
  <si>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</si>
  <si>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</si>
  <si>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</si>
  <si>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</si>
  <si>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</si>
  <si>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</si>
  <si>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</si>
  <si>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</si>
  <si>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</si>
  <si>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</si>
  <si>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</si>
  <si>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</si>
  <si>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</si>
  <si>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</si>
  <si>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</si>
  <si>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</si>
  <si>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</si>
  <si>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</si>
  <si>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</si>
  <si>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</si>
  <si>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</si>
  <si>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</si>
  <si>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</si>
  <si>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</si>
  <si>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</si>
  <si>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</si>
  <si>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</si>
  <si>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</si>
  <si>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</si>
  <si>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</si>
  <si>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</si>
  <si>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</si>
  <si>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</si>
  <si>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</si>
  <si>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</si>
  <si>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</si>
  <si>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</si>
  <si>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</si>
  <si>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</si>
  <si>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</si>
  <si>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</si>
  <si>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</si>
  <si>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</si>
  <si>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</si>
  <si>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</si>
  <si>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</si>
  <si>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</si>
  <si>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</si>
  <si>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</si>
  <si>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</si>
  <si>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</si>
  <si>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</si>
  <si>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</si>
  <si>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</si>
  <si>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CO2_r:MN</t>
  </si>
  <si>
    <t>CO2_r:SLP</t>
  </si>
  <si>
    <t>CO2_r:SD</t>
  </si>
  <si>
    <t>CO2_r:OK</t>
  </si>
  <si>
    <t>Qin:MN</t>
  </si>
  <si>
    <t>Qin:SLP</t>
  </si>
  <si>
    <t>Qin:SD</t>
  </si>
  <si>
    <t>Qin:OK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</si>
  <si>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</si>
  <si>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</si>
  <si>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</si>
  <si>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</si>
  <si>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</si>
  <si>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</si>
  <si>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</si>
  <si>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</si>
  <si>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</si>
  <si>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</si>
  <si>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</si>
  <si>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</si>
  <si>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</si>
  <si>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</si>
  <si>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</si>
  <si>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</si>
  <si>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</si>
  <si>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</si>
  <si>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</si>
  <si>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</si>
  <si>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</si>
  <si>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</si>
  <si>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</si>
  <si>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</si>
  <si>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</si>
  <si>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</si>
  <si>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</si>
  <si>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</si>
  <si>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</si>
  <si>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</si>
  <si>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</si>
  <si>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</si>
  <si>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</si>
  <si>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</si>
  <si>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</si>
  <si>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</si>
  <si>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CO2_hrs</t>
  </si>
  <si>
    <t>AccH2O_des</t>
  </si>
  <si>
    <t>AccH2O_hum</t>
  </si>
  <si>
    <t>AccCO2_soda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</si>
  <si>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</si>
  <si>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</si>
  <si>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</si>
  <si>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</si>
  <si>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</si>
  <si>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</si>
  <si>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</si>
  <si>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</si>
  <si>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</si>
  <si>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</si>
  <si>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</si>
  <si>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</si>
  <si>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</si>
  <si>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</si>
  <si>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</si>
  <si>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</si>
  <si>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</si>
  <si>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</si>
  <si>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</si>
  <si>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</si>
  <si>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</si>
  <si>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</si>
  <si>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</si>
  <si>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</si>
  <si>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</si>
  <si>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</si>
  <si>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</si>
  <si>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</si>
  <si>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</si>
  <si>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</si>
  <si>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</si>
  <si>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</si>
  <si>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</si>
  <si>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</si>
  <si>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</si>
  <si>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</si>
  <si>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</si>
  <si>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</si>
  <si>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</si>
  <si>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</si>
  <si>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</si>
  <si>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</si>
  <si>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</si>
  <si>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</si>
  <si>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</si>
  <si>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</si>
  <si>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</si>
  <si>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</si>
  <si>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</si>
  <si>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</si>
  <si>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</si>
  <si>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</si>
  <si>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</si>
  <si>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</si>
  <si>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</si>
  <si>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</si>
  <si>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</si>
  <si>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</si>
  <si>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</si>
  <si>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</si>
  <si>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</si>
  <si>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</si>
  <si>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</si>
  <si>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</si>
  <si>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</si>
  <si>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</si>
  <si>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</si>
  <si>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</si>
  <si>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</si>
  <si>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</si>
  <si>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</si>
  <si>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</si>
  <si>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mmol mol⁻¹</t>
  </si>
  <si>
    <t>rpm</t>
  </si>
  <si>
    <t>secs</t>
  </si>
  <si>
    <t>µmol/mol</t>
  </si>
  <si>
    <t>mmol/mol</t>
  </si>
  <si>
    <t>µmol m⁻² s⁻¹ min⁻¹</t>
  </si>
  <si>
    <t>µmol mol⁻¹ min⁻¹</t>
  </si>
  <si>
    <t>V</t>
  </si>
  <si>
    <t>mV</t>
  </si>
  <si>
    <t>hrs</t>
  </si>
  <si>
    <t>mg</t>
  </si>
  <si>
    <t>min</t>
  </si>
  <si>
    <t>20230718 16:16:58</t>
  </si>
  <si>
    <t>16:16:58</t>
  </si>
  <si>
    <t>none</t>
  </si>
  <si>
    <t>Mikaela</t>
  </si>
  <si>
    <t>20230718</t>
  </si>
  <si>
    <t>kse</t>
  </si>
  <si>
    <t>BNL21854</t>
  </si>
  <si>
    <t>16:14:17</t>
  </si>
  <si>
    <t>2/2</t>
  </si>
  <si>
    <t>00000000</t>
  </si>
  <si>
    <t>iiiiiiii</t>
  </si>
  <si>
    <t>off</t>
  </si>
  <si>
    <t>20230718 16:17:59</t>
  </si>
  <si>
    <t>16:17:59</t>
  </si>
  <si>
    <t>20230718 16:19:00</t>
  </si>
  <si>
    <t>16:19:00</t>
  </si>
  <si>
    <t>20230718 16:20:01</t>
  </si>
  <si>
    <t>16:20:01</t>
  </si>
  <si>
    <t>20230718 16:21:02</t>
  </si>
  <si>
    <t>16:21:02</t>
  </si>
  <si>
    <t>20230718 16:22:03</t>
  </si>
  <si>
    <t>16:22:03</t>
  </si>
  <si>
    <t>20230718 16:23:04</t>
  </si>
  <si>
    <t>16:23:04</t>
  </si>
  <si>
    <t>20230718 16:24:05</t>
  </si>
  <si>
    <t>16:24:05</t>
  </si>
  <si>
    <t>20230718 16:25:06</t>
  </si>
  <si>
    <t>16:25:06</t>
  </si>
  <si>
    <t>20230718 16:26:07</t>
  </si>
  <si>
    <t>16:26:07</t>
  </si>
  <si>
    <t>20230718 16:27:08</t>
  </si>
  <si>
    <t>16:27:08</t>
  </si>
  <si>
    <t>20230718 16:28:09</t>
  </si>
  <si>
    <t>16:28:09</t>
  </si>
  <si>
    <t>20230718 16:29:10</t>
  </si>
  <si>
    <t>16:29:10</t>
  </si>
  <si>
    <t>20230718 16:30:11</t>
  </si>
  <si>
    <t>16:30:11</t>
  </si>
  <si>
    <t>20230718 16:31:12</t>
  </si>
  <si>
    <t>16:31:12</t>
  </si>
  <si>
    <t>20230718 16:32:13</t>
  </si>
  <si>
    <t>16:32:13</t>
  </si>
  <si>
    <t>20230718 16:33:14</t>
  </si>
  <si>
    <t>16:33:14</t>
  </si>
  <si>
    <t>20230718 16:34:15</t>
  </si>
  <si>
    <t>16:34:15</t>
  </si>
  <si>
    <t>20230718 16:35:16</t>
  </si>
  <si>
    <t>16:35:16</t>
  </si>
  <si>
    <t>20230718 16:36:22</t>
  </si>
  <si>
    <t>16:36:22</t>
  </si>
  <si>
    <t>LEPA11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</si>
</sst>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H38"/>
  <sheetViews>
    <sheetView tabSelected="1" workbookViewId="0">
      <selection activeCell="B8" sqref="B8"/>
    </sheetView>
  </sheetViews>
  <sheetFormatPr baseColWidth="10" defaultColWidth="8.83203125" defaultRowHeight="15" x14ac:dyDescent="0.2"/>
  <sheetData>
    <row r="2" spans="1:216" x14ac:dyDescent="0.2">
      <c r="A2" t="s">
        <v>33</v>
      </c>
      <c r="B2" t="s">
        <v>34</v>
      </c>
      <c r="C2" t="s">
        <v>36</v>
      </c>
    </row>
    <row r="3" spans="1:216" x14ac:dyDescent="0.2">
      <c r="B3" t="s">
        <v>35</v>
      </c>
      <c r="C3">
        <v>21</v>
      </c>
    </row>
    <row r="4" spans="1:216" x14ac:dyDescent="0.2">
      <c r="A4" t="s">
        <v>37</v>
      </c>
      <c r="B4" t="s">
        <v>38</v>
      </c>
      <c r="C4" t="s">
        <v>39</v>
      </c>
      <c r="D4" t="s">
        <v>41</v>
      </c>
      <c r="E4" t="s">
        <v>42</v>
      </c>
      <c r="F4" t="s">
        <v>43</v>
      </c>
      <c r="G4" t="s">
        <v>44</v>
      </c>
      <c r="H4" t="s">
        <v>45</v>
      </c>
      <c r="I4" t="s">
        <v>46</v>
      </c>
      <c r="J4" t="s">
        <v>47</v>
      </c>
      <c r="K4" t="s">
        <v>48</v>
      </c>
    </row>
    <row r="5" spans="1:216" x14ac:dyDescent="0.2">
      <c r="B5" t="s">
        <v>19</v>
      </c>
      <c r="C5" t="s">
        <v>40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216" x14ac:dyDescent="0.2">
      <c r="A6" t="s">
        <v>49</v>
      </c>
      <c r="B6" t="s">
        <v>50</v>
      </c>
      <c r="C6" t="s">
        <v>51</v>
      </c>
      <c r="D6" t="s">
        <v>52</v>
      </c>
      <c r="E6" t="s">
        <v>54</v>
      </c>
    </row>
    <row r="7" spans="1:216" x14ac:dyDescent="0.2">
      <c r="B7">
        <v>3.2989999999999999</v>
      </c>
      <c r="C7">
        <v>0.5</v>
      </c>
      <c r="D7" t="s">
        <v>53</v>
      </c>
      <c r="E7">
        <v>2</v>
      </c>
    </row>
    <row r="8" spans="1:216" x14ac:dyDescent="0.2">
      <c r="A8" t="s">
        <v>55</v>
      </c>
      <c r="B8" t="s">
        <v>56</v>
      </c>
      <c r="C8" t="s">
        <v>57</v>
      </c>
      <c r="D8" t="s">
        <v>58</v>
      </c>
      <c r="E8" t="s">
        <v>59</v>
      </c>
    </row>
    <row r="9" spans="1:216" x14ac:dyDescent="0.2">
      <c r="B9">
        <v>0</v>
      </c>
      <c r="C9">
        <v>0</v>
      </c>
      <c r="D9">
        <v>0</v>
      </c>
      <c r="E9">
        <v>1</v>
      </c>
    </row>
    <row r="10" spans="1:216" x14ac:dyDescent="0.2">
      <c r="A10" t="s">
        <v>60</v>
      </c>
      <c r="B10" t="s">
        <v>61</v>
      </c>
      <c r="C10" t="s">
        <v>63</v>
      </c>
      <c r="D10" t="s">
        <v>65</v>
      </c>
      <c r="E10" t="s">
        <v>66</v>
      </c>
      <c r="F10" t="s">
        <v>67</v>
      </c>
      <c r="G10" t="s">
        <v>68</v>
      </c>
      <c r="H10" t="s">
        <v>69</v>
      </c>
      <c r="I10" t="s">
        <v>70</v>
      </c>
      <c r="J10" t="s">
        <v>71</v>
      </c>
      <c r="K10" t="s">
        <v>72</v>
      </c>
      <c r="L10" t="s">
        <v>73</v>
      </c>
      <c r="M10" t="s">
        <v>74</v>
      </c>
      <c r="N10" t="s">
        <v>75</v>
      </c>
      <c r="O10" t="s">
        <v>76</v>
      </c>
      <c r="P10" t="s">
        <v>77</v>
      </c>
      <c r="Q10" t="s">
        <v>78</v>
      </c>
    </row>
    <row r="11" spans="1:216" x14ac:dyDescent="0.2">
      <c r="B11" t="s">
        <v>62</v>
      </c>
      <c r="C11" t="s">
        <v>64</v>
      </c>
      <c r="D11">
        <v>0.8</v>
      </c>
      <c r="E11">
        <v>0.84</v>
      </c>
      <c r="F11">
        <v>0.7</v>
      </c>
      <c r="G11">
        <v>0.87</v>
      </c>
      <c r="H11">
        <v>0.75</v>
      </c>
      <c r="I11">
        <v>0.84</v>
      </c>
      <c r="J11">
        <v>0.87</v>
      </c>
      <c r="K11">
        <v>0.19109999999999999</v>
      </c>
      <c r="L11">
        <v>0.1512</v>
      </c>
      <c r="M11">
        <v>0.161</v>
      </c>
      <c r="N11">
        <v>0.22620000000000001</v>
      </c>
      <c r="O11">
        <v>0.1575</v>
      </c>
      <c r="P11">
        <v>0.15959999999999999</v>
      </c>
      <c r="Q11">
        <v>0.2175</v>
      </c>
    </row>
    <row r="12" spans="1:216" x14ac:dyDescent="0.2">
      <c r="A12" t="s">
        <v>79</v>
      </c>
      <c r="B12" t="s">
        <v>80</v>
      </c>
      <c r="C12" t="s">
        <v>81</v>
      </c>
      <c r="D12" t="s">
        <v>82</v>
      </c>
      <c r="E12" t="s">
        <v>83</v>
      </c>
      <c r="F12" t="s">
        <v>84</v>
      </c>
    </row>
    <row r="13" spans="1:216" x14ac:dyDescent="0.2">
      <c r="B13">
        <v>0</v>
      </c>
      <c r="C13">
        <v>0</v>
      </c>
      <c r="D13">
        <v>0</v>
      </c>
      <c r="E13">
        <v>0</v>
      </c>
      <c r="F13">
        <v>1</v>
      </c>
    </row>
    <row r="14" spans="1:216" x14ac:dyDescent="0.2">
      <c r="A14" t="s">
        <v>85</v>
      </c>
      <c r="B14" t="s">
        <v>86</v>
      </c>
      <c r="C14" t="s">
        <v>87</v>
      </c>
      <c r="D14" t="s">
        <v>88</v>
      </c>
      <c r="E14" t="s">
        <v>89</v>
      </c>
      <c r="F14" t="s">
        <v>90</v>
      </c>
      <c r="G14" t="s">
        <v>92</v>
      </c>
      <c r="H14" t="s">
        <v>94</v>
      </c>
    </row>
    <row r="15" spans="1:216" x14ac:dyDescent="0.2">
      <c r="B15">
        <v>-6276</v>
      </c>
      <c r="C15">
        <v>6.6</v>
      </c>
      <c r="D15">
        <v>1.7090000000000001E-5</v>
      </c>
      <c r="E15">
        <v>3.11</v>
      </c>
      <c r="F15" t="s">
        <v>91</v>
      </c>
      <c r="G15" t="s">
        <v>93</v>
      </c>
      <c r="H15">
        <v>0</v>
      </c>
    </row>
    <row r="16" spans="1:216" x14ac:dyDescent="0.2">
      <c r="A16" t="s">
        <v>95</v>
      </c>
      <c r="B16" t="s">
        <v>95</v>
      </c>
      <c r="C16" t="s">
        <v>95</v>
      </c>
      <c r="D16" t="s">
        <v>95</v>
      </c>
      <c r="E16" t="s">
        <v>95</v>
      </c>
      <c r="F16" t="s">
        <v>95</v>
      </c>
      <c r="G16" t="s">
        <v>96</v>
      </c>
      <c r="H16" t="s">
        <v>96</v>
      </c>
      <c r="I16" t="s">
        <v>96</v>
      </c>
      <c r="J16" t="s">
        <v>96</v>
      </c>
      <c r="K16" t="s">
        <v>96</v>
      </c>
      <c r="L16" t="s">
        <v>97</v>
      </c>
      <c r="M16" t="s">
        <v>97</v>
      </c>
      <c r="N16" t="s">
        <v>97</v>
      </c>
      <c r="O16" t="s">
        <v>97</v>
      </c>
      <c r="P16" t="s">
        <v>97</v>
      </c>
      <c r="Q16" t="s">
        <v>97</v>
      </c>
      <c r="R16" t="s">
        <v>97</v>
      </c>
      <c r="S16" t="s">
        <v>97</v>
      </c>
      <c r="T16" t="s">
        <v>97</v>
      </c>
      <c r="U16" t="s">
        <v>97</v>
      </c>
      <c r="V16" t="s">
        <v>97</v>
      </c>
      <c r="W16" t="s">
        <v>97</v>
      </c>
      <c r="X16" t="s">
        <v>97</v>
      </c>
      <c r="Y16" t="s">
        <v>97</v>
      </c>
      <c r="Z16" t="s">
        <v>97</v>
      </c>
      <c r="AA16" t="s">
        <v>97</v>
      </c>
      <c r="AB16" t="s">
        <v>97</v>
      </c>
      <c r="AC16" t="s">
        <v>97</v>
      </c>
      <c r="AD16" t="s">
        <v>97</v>
      </c>
      <c r="AE16" t="s">
        <v>97</v>
      </c>
      <c r="AF16" t="s">
        <v>97</v>
      </c>
      <c r="AG16" t="s">
        <v>97</v>
      </c>
      <c r="AH16" t="s">
        <v>97</v>
      </c>
      <c r="AI16" t="s">
        <v>97</v>
      </c>
      <c r="AJ16" t="s">
        <v>98</v>
      </c>
      <c r="AK16" t="s">
        <v>98</v>
      </c>
      <c r="AL16" t="s">
        <v>98</v>
      </c>
      <c r="AM16" t="s">
        <v>98</v>
      </c>
      <c r="AN16" t="s">
        <v>98</v>
      </c>
      <c r="AO16" t="s">
        <v>99</v>
      </c>
      <c r="AP16" t="s">
        <v>99</v>
      </c>
      <c r="AQ16" t="s">
        <v>99</v>
      </c>
      <c r="AR16" t="s">
        <v>99</v>
      </c>
      <c r="AS16" t="s">
        <v>100</v>
      </c>
      <c r="AT16" t="s">
        <v>100</v>
      </c>
      <c r="AU16" t="s">
        <v>100</v>
      </c>
      <c r="AV16" t="s">
        <v>100</v>
      </c>
      <c r="AW16" t="s">
        <v>100</v>
      </c>
      <c r="AX16" t="s">
        <v>100</v>
      </c>
      <c r="AY16" t="s">
        <v>100</v>
      </c>
      <c r="AZ16" t="s">
        <v>100</v>
      </c>
      <c r="BA16" t="s">
        <v>100</v>
      </c>
      <c r="BB16" t="s">
        <v>100</v>
      </c>
      <c r="BC16" t="s">
        <v>100</v>
      </c>
      <c r="BD16" t="s">
        <v>100</v>
      </c>
      <c r="BE16" t="s">
        <v>100</v>
      </c>
      <c r="BF16" t="s">
        <v>100</v>
      </c>
      <c r="BG16" t="s">
        <v>100</v>
      </c>
      <c r="BH16" t="s">
        <v>100</v>
      </c>
      <c r="BI16" t="s">
        <v>100</v>
      </c>
      <c r="BJ16" t="s">
        <v>100</v>
      </c>
      <c r="BK16" t="s">
        <v>101</v>
      </c>
      <c r="BL16" t="s">
        <v>101</v>
      </c>
      <c r="BM16" t="s">
        <v>101</v>
      </c>
      <c r="BN16" t="s">
        <v>101</v>
      </c>
      <c r="BO16" t="s">
        <v>101</v>
      </c>
      <c r="BP16" t="s">
        <v>101</v>
      </c>
      <c r="BQ16" t="s">
        <v>101</v>
      </c>
      <c r="BR16" t="s">
        <v>101</v>
      </c>
      <c r="BS16" t="s">
        <v>101</v>
      </c>
      <c r="BT16" t="s">
        <v>101</v>
      </c>
      <c r="BU16" t="s">
        <v>102</v>
      </c>
      <c r="BV16" t="s">
        <v>102</v>
      </c>
      <c r="BW16" t="s">
        <v>102</v>
      </c>
      <c r="BX16" t="s">
        <v>102</v>
      </c>
      <c r="BY16" t="s">
        <v>102</v>
      </c>
      <c r="BZ16" t="s">
        <v>102</v>
      </c>
      <c r="CA16" t="s">
        <v>102</v>
      </c>
      <c r="CB16" t="s">
        <v>102</v>
      </c>
      <c r="CC16" t="s">
        <v>102</v>
      </c>
      <c r="CD16" t="s">
        <v>102</v>
      </c>
      <c r="CE16" t="s">
        <v>102</v>
      </c>
      <c r="CF16" t="s">
        <v>102</v>
      </c>
      <c r="CG16" t="s">
        <v>102</v>
      </c>
      <c r="CH16" t="s">
        <v>102</v>
      </c>
      <c r="CI16" t="s">
        <v>102</v>
      </c>
      <c r="CJ16" t="s">
        <v>102</v>
      </c>
      <c r="CK16" t="s">
        <v>102</v>
      </c>
      <c r="CL16" t="s">
        <v>102</v>
      </c>
      <c r="CM16" t="s">
        <v>103</v>
      </c>
      <c r="CN16" t="s">
        <v>103</v>
      </c>
      <c r="CO16" t="s">
        <v>103</v>
      </c>
      <c r="CP16" t="s">
        <v>103</v>
      </c>
      <c r="CQ16" t="s">
        <v>103</v>
      </c>
      <c r="CR16" t="s">
        <v>103</v>
      </c>
      <c r="CS16" t="s">
        <v>103</v>
      </c>
      <c r="CT16" t="s">
        <v>103</v>
      </c>
      <c r="CU16" t="s">
        <v>103</v>
      </c>
      <c r="CV16" t="s">
        <v>103</v>
      </c>
      <c r="CW16" t="s">
        <v>103</v>
      </c>
      <c r="CX16" t="s">
        <v>103</v>
      </c>
      <c r="CY16" t="s">
        <v>103</v>
      </c>
      <c r="CZ16" t="s">
        <v>104</v>
      </c>
      <c r="DA16" t="s">
        <v>104</v>
      </c>
      <c r="DB16" t="s">
        <v>104</v>
      </c>
      <c r="DC16" t="s">
        <v>104</v>
      </c>
      <c r="DD16" t="s">
        <v>104</v>
      </c>
      <c r="DE16" t="s">
        <v>104</v>
      </c>
      <c r="DF16" t="s">
        <v>104</v>
      </c>
      <c r="DG16" t="s">
        <v>104</v>
      </c>
      <c r="DH16" t="s">
        <v>104</v>
      </c>
      <c r="DI16" t="s">
        <v>104</v>
      </c>
      <c r="DJ16" t="s">
        <v>104</v>
      </c>
      <c r="DK16" t="s">
        <v>104</v>
      </c>
      <c r="DL16" t="s">
        <v>104</v>
      </c>
      <c r="DM16" t="s">
        <v>104</v>
      </c>
      <c r="DN16" t="s">
        <v>104</v>
      </c>
      <c r="DO16" t="s">
        <v>105</v>
      </c>
      <c r="DP16" t="s">
        <v>105</v>
      </c>
      <c r="DQ16" t="s">
        <v>105</v>
      </c>
      <c r="DR16" t="s">
        <v>105</v>
      </c>
      <c r="DS16" t="s">
        <v>105</v>
      </c>
      <c r="DT16" t="s">
        <v>105</v>
      </c>
      <c r="DU16" t="s">
        <v>105</v>
      </c>
      <c r="DV16" t="s">
        <v>105</v>
      </c>
      <c r="DW16" t="s">
        <v>105</v>
      </c>
      <c r="DX16" t="s">
        <v>105</v>
      </c>
      <c r="DY16" t="s">
        <v>105</v>
      </c>
      <c r="DZ16" t="s">
        <v>105</v>
      </c>
      <c r="EA16" t="s">
        <v>105</v>
      </c>
      <c r="EB16" t="s">
        <v>105</v>
      </c>
      <c r="EC16" t="s">
        <v>105</v>
      </c>
      <c r="ED16" t="s">
        <v>105</v>
      </c>
      <c r="EE16" t="s">
        <v>105</v>
      </c>
      <c r="EF16" t="s">
        <v>105</v>
      </c>
      <c r="EG16" t="s">
        <v>106</v>
      </c>
      <c r="EH16" t="s">
        <v>106</v>
      </c>
      <c r="EI16" t="s">
        <v>106</v>
      </c>
      <c r="EJ16" t="s">
        <v>106</v>
      </c>
      <c r="EK16" t="s">
        <v>106</v>
      </c>
      <c r="EL16" t="s">
        <v>106</v>
      </c>
      <c r="EM16" t="s">
        <v>106</v>
      </c>
      <c r="EN16" t="s">
        <v>106</v>
      </c>
      <c r="EO16" t="s">
        <v>106</v>
      </c>
      <c r="EP16" t="s">
        <v>106</v>
      </c>
      <c r="EQ16" t="s">
        <v>106</v>
      </c>
      <c r="ER16" t="s">
        <v>106</v>
      </c>
      <c r="ES16" t="s">
        <v>106</v>
      </c>
      <c r="ET16" t="s">
        <v>106</v>
      </c>
      <c r="EU16" t="s">
        <v>106</v>
      </c>
      <c r="EV16" t="s">
        <v>106</v>
      </c>
      <c r="EW16" t="s">
        <v>106</v>
      </c>
      <c r="EX16" t="s">
        <v>106</v>
      </c>
      <c r="EY16" t="s">
        <v>106</v>
      </c>
      <c r="EZ16" t="s">
        <v>107</v>
      </c>
      <c r="FA16" t="s">
        <v>107</v>
      </c>
      <c r="FB16" t="s">
        <v>107</v>
      </c>
      <c r="FC16" t="s">
        <v>107</v>
      </c>
      <c r="FD16" t="s">
        <v>107</v>
      </c>
      <c r="FE16" t="s">
        <v>107</v>
      </c>
      <c r="FF16" t="s">
        <v>107</v>
      </c>
      <c r="FG16" t="s">
        <v>107</v>
      </c>
      <c r="FH16" t="s">
        <v>107</v>
      </c>
      <c r="FI16" t="s">
        <v>107</v>
      </c>
      <c r="FJ16" t="s">
        <v>107</v>
      </c>
      <c r="FK16" t="s">
        <v>107</v>
      </c>
      <c r="FL16" t="s">
        <v>107</v>
      </c>
      <c r="FM16" t="s">
        <v>107</v>
      </c>
      <c r="FN16" t="s">
        <v>107</v>
      </c>
      <c r="FO16" t="s">
        <v>107</v>
      </c>
      <c r="FP16" t="s">
        <v>107</v>
      </c>
      <c r="FQ16" t="s">
        <v>107</v>
      </c>
      <c r="FR16" t="s">
        <v>107</v>
      </c>
      <c r="FS16" t="s">
        <v>108</v>
      </c>
      <c r="FT16" t="s">
        <v>108</v>
      </c>
      <c r="FU16" t="s">
        <v>108</v>
      </c>
      <c r="FV16" t="s">
        <v>108</v>
      </c>
      <c r="FW16" t="s">
        <v>108</v>
      </c>
      <c r="FX16" t="s">
        <v>108</v>
      </c>
      <c r="FY16" t="s">
        <v>108</v>
      </c>
      <c r="FZ16" t="s">
        <v>108</v>
      </c>
      <c r="GA16" t="s">
        <v>108</v>
      </c>
      <c r="GB16" t="s">
        <v>108</v>
      </c>
      <c r="GC16" t="s">
        <v>108</v>
      </c>
      <c r="GD16" t="s">
        <v>108</v>
      </c>
      <c r="GE16" t="s">
        <v>108</v>
      </c>
      <c r="GF16" t="s">
        <v>108</v>
      </c>
      <c r="GG16" t="s">
        <v>108</v>
      </c>
      <c r="GH16" t="s">
        <v>108</v>
      </c>
      <c r="GI16" t="s">
        <v>108</v>
      </c>
      <c r="GJ16" t="s">
        <v>108</v>
      </c>
      <c r="GK16" t="s">
        <v>109</v>
      </c>
      <c r="GL16" t="s">
        <v>109</v>
      </c>
      <c r="GM16" t="s">
        <v>109</v>
      </c>
      <c r="GN16" t="s">
        <v>109</v>
      </c>
      <c r="GO16" t="s">
        <v>109</v>
      </c>
      <c r="GP16" t="s">
        <v>109</v>
      </c>
      <c r="GQ16" t="s">
        <v>109</v>
      </c>
      <c r="GR16" t="s">
        <v>109</v>
      </c>
      <c r="GS16" t="s">
        <v>110</v>
      </c>
      <c r="GT16" t="s">
        <v>110</v>
      </c>
      <c r="GU16" t="s">
        <v>110</v>
      </c>
      <c r="GV16" t="s">
        <v>110</v>
      </c>
      <c r="GW16" t="s">
        <v>110</v>
      </c>
      <c r="GX16" t="s">
        <v>110</v>
      </c>
      <c r="GY16" t="s">
        <v>110</v>
      </c>
      <c r="GZ16" t="s">
        <v>110</v>
      </c>
      <c r="HA16" t="s">
        <v>110</v>
      </c>
      <c r="HB16" t="s">
        <v>110</v>
      </c>
      <c r="HC16" t="s">
        <v>110</v>
      </c>
      <c r="HD16" t="s">
        <v>110</v>
      </c>
      <c r="HE16" t="s">
        <v>110</v>
      </c>
      <c r="HF16" t="s">
        <v>110</v>
      </c>
      <c r="HG16" t="s">
        <v>110</v>
      </c>
      <c r="HH16" t="s">
        <v>110</v>
      </c>
    </row>
    <row r="17" spans="1:216" x14ac:dyDescent="0.2">
      <c r="A17" t="s">
        <v>111</v>
      </c>
      <c r="B17" t="s">
        <v>112</v>
      </c>
      <c r="C17" t="s">
        <v>113</v>
      </c>
      <c r="D17" t="s">
        <v>114</v>
      </c>
      <c r="E17" t="s">
        <v>115</v>
      </c>
      <c r="F17" t="s">
        <v>116</v>
      </c>
      <c r="G17" t="s">
        <v>117</v>
      </c>
      <c r="H17" t="s">
        <v>118</v>
      </c>
      <c r="I17" t="s">
        <v>119</v>
      </c>
      <c r="J17" t="s">
        <v>120</v>
      </c>
      <c r="K17" t="s">
        <v>121</v>
      </c>
      <c r="L17" t="s">
        <v>122</v>
      </c>
      <c r="M17" t="s">
        <v>123</v>
      </c>
      <c r="N17" t="s">
        <v>124</v>
      </c>
      <c r="O17" t="s">
        <v>125</v>
      </c>
      <c r="P17" t="s">
        <v>126</v>
      </c>
      <c r="Q17" t="s">
        <v>127</v>
      </c>
      <c r="R17" t="s">
        <v>128</v>
      </c>
      <c r="S17" t="s">
        <v>129</v>
      </c>
      <c r="T17" t="s">
        <v>130</v>
      </c>
      <c r="U17" t="s">
        <v>131</v>
      </c>
      <c r="V17" t="s">
        <v>132</v>
      </c>
      <c r="W17" t="s">
        <v>133</v>
      </c>
      <c r="X17" t="s">
        <v>134</v>
      </c>
      <c r="Y17" t="s">
        <v>135</v>
      </c>
      <c r="Z17" t="s">
        <v>136</v>
      </c>
      <c r="AA17" t="s">
        <v>137</v>
      </c>
      <c r="AB17" t="s">
        <v>138</v>
      </c>
      <c r="AC17" t="s">
        <v>139</v>
      </c>
      <c r="AD17" t="s">
        <v>140</v>
      </c>
      <c r="AE17" t="s">
        <v>141</v>
      </c>
      <c r="AF17" t="s">
        <v>142</v>
      </c>
      <c r="AG17" t="s">
        <v>143</v>
      </c>
      <c r="AH17" t="s">
        <v>144</v>
      </c>
      <c r="AI17" t="s">
        <v>145</v>
      </c>
      <c r="AJ17" t="s">
        <v>98</v>
      </c>
      <c r="AK17" t="s">
        <v>146</v>
      </c>
      <c r="AL17" t="s">
        <v>147</v>
      </c>
      <c r="AM17" t="s">
        <v>148</v>
      </c>
      <c r="AN17" t="s">
        <v>149</v>
      </c>
      <c r="AO17" t="s">
        <v>150</v>
      </c>
      <c r="AP17" t="s">
        <v>151</v>
      </c>
      <c r="AQ17" t="s">
        <v>152</v>
      </c>
      <c r="AR17" t="s">
        <v>153</v>
      </c>
      <c r="AS17" t="s">
        <v>122</v>
      </c>
      <c r="AT17" t="s">
        <v>154</v>
      </c>
      <c r="AU17" t="s">
        <v>155</v>
      </c>
      <c r="AV17" t="s">
        <v>156</v>
      </c>
      <c r="AW17" t="s">
        <v>157</v>
      </c>
      <c r="AX17" t="s">
        <v>158</v>
      </c>
      <c r="AY17" t="s">
        <v>159</v>
      </c>
      <c r="AZ17" t="s">
        <v>160</v>
      </c>
      <c r="BA17" t="s">
        <v>161</v>
      </c>
      <c r="BB17" t="s">
        <v>162</v>
      </c>
      <c r="BC17" t="s">
        <v>163</v>
      </c>
      <c r="BD17" t="s">
        <v>164</v>
      </c>
      <c r="BE17" t="s">
        <v>165</v>
      </c>
      <c r="BF17" t="s">
        <v>166</v>
      </c>
      <c r="BG17" t="s">
        <v>167</v>
      </c>
      <c r="BH17" t="s">
        <v>168</v>
      </c>
      <c r="BI17" t="s">
        <v>169</v>
      </c>
      <c r="BJ17" t="s">
        <v>170</v>
      </c>
      <c r="BK17" t="s">
        <v>171</v>
      </c>
      <c r="BL17" t="s">
        <v>172</v>
      </c>
      <c r="BM17" t="s">
        <v>173</v>
      </c>
      <c r="BN17" t="s">
        <v>174</v>
      </c>
      <c r="BO17" t="s">
        <v>175</v>
      </c>
      <c r="BP17" t="s">
        <v>176</v>
      </c>
      <c r="BQ17" t="s">
        <v>177</v>
      </c>
      <c r="BR17" t="s">
        <v>178</v>
      </c>
      <c r="BS17" t="s">
        <v>179</v>
      </c>
      <c r="BT17" t="s">
        <v>180</v>
      </c>
      <c r="BU17" t="s">
        <v>181</v>
      </c>
      <c r="BV17" t="s">
        <v>182</v>
      </c>
      <c r="BW17" t="s">
        <v>183</v>
      </c>
      <c r="BX17" t="s">
        <v>184</v>
      </c>
      <c r="BY17" t="s">
        <v>185</v>
      </c>
      <c r="BZ17" t="s">
        <v>186</v>
      </c>
      <c r="CA17" t="s">
        <v>187</v>
      </c>
      <c r="CB17" t="s">
        <v>188</v>
      </c>
      <c r="CC17" t="s">
        <v>189</v>
      </c>
      <c r="CD17" t="s">
        <v>190</v>
      </c>
      <c r="CE17" t="s">
        <v>191</v>
      </c>
      <c r="CF17" t="s">
        <v>192</v>
      </c>
      <c r="CG17" t="s">
        <v>193</v>
      </c>
      <c r="CH17" t="s">
        <v>194</v>
      </c>
      <c r="CI17" t="s">
        <v>195</v>
      </c>
      <c r="CJ17" t="s">
        <v>196</v>
      </c>
      <c r="CK17" t="s">
        <v>197</v>
      </c>
      <c r="CL17" t="s">
        <v>198</v>
      </c>
      <c r="CM17" t="s">
        <v>112</v>
      </c>
      <c r="CN17" t="s">
        <v>115</v>
      </c>
      <c r="CO17" t="s">
        <v>199</v>
      </c>
      <c r="CP17" t="s">
        <v>200</v>
      </c>
      <c r="CQ17" t="s">
        <v>201</v>
      </c>
      <c r="CR17" t="s">
        <v>202</v>
      </c>
      <c r="CS17" t="s">
        <v>203</v>
      </c>
      <c r="CT17" t="s">
        <v>204</v>
      </c>
      <c r="CU17" t="s">
        <v>205</v>
      </c>
      <c r="CV17" t="s">
        <v>206</v>
      </c>
      <c r="CW17" t="s">
        <v>207</v>
      </c>
      <c r="CX17" t="s">
        <v>208</v>
      </c>
      <c r="CY17" t="s">
        <v>209</v>
      </c>
      <c r="CZ17" t="s">
        <v>210</v>
      </c>
      <c r="DA17" t="s">
        <v>211</v>
      </c>
      <c r="DB17" t="s">
        <v>212</v>
      </c>
      <c r="DC17" t="s">
        <v>213</v>
      </c>
      <c r="DD17" t="s">
        <v>214</v>
      </c>
      <c r="DE17" t="s">
        <v>215</v>
      </c>
      <c r="DF17" t="s">
        <v>216</v>
      </c>
      <c r="DG17" t="s">
        <v>217</v>
      </c>
      <c r="DH17" t="s">
        <v>218</v>
      </c>
      <c r="DI17" t="s">
        <v>219</v>
      </c>
      <c r="DJ17" t="s">
        <v>220</v>
      </c>
      <c r="DK17" t="s">
        <v>221</v>
      </c>
      <c r="DL17" t="s">
        <v>222</v>
      </c>
      <c r="DM17" t="s">
        <v>223</v>
      </c>
      <c r="DN17" t="s">
        <v>224</v>
      </c>
      <c r="DO17" t="s">
        <v>225</v>
      </c>
      <c r="DP17" t="s">
        <v>226</v>
      </c>
      <c r="DQ17" t="s">
        <v>227</v>
      </c>
      <c r="DR17" t="s">
        <v>228</v>
      </c>
      <c r="DS17" t="s">
        <v>229</v>
      </c>
      <c r="DT17" t="s">
        <v>230</v>
      </c>
      <c r="DU17" t="s">
        <v>231</v>
      </c>
      <c r="DV17" t="s">
        <v>232</v>
      </c>
      <c r="DW17" t="s">
        <v>233</v>
      </c>
      <c r="DX17" t="s">
        <v>234</v>
      </c>
      <c r="DY17" t="s">
        <v>235</v>
      </c>
      <c r="DZ17" t="s">
        <v>236</v>
      </c>
      <c r="EA17" t="s">
        <v>237</v>
      </c>
      <c r="EB17" t="s">
        <v>238</v>
      </c>
      <c r="EC17" t="s">
        <v>239</v>
      </c>
      <c r="ED17" t="s">
        <v>240</v>
      </c>
      <c r="EE17" t="s">
        <v>241</v>
      </c>
      <c r="EF17" t="s">
        <v>242</v>
      </c>
      <c r="EG17" t="s">
        <v>243</v>
      </c>
      <c r="EH17" t="s">
        <v>244</v>
      </c>
      <c r="EI17" t="s">
        <v>245</v>
      </c>
      <c r="EJ17" t="s">
        <v>246</v>
      </c>
      <c r="EK17" t="s">
        <v>247</v>
      </c>
      <c r="EL17" t="s">
        <v>248</v>
      </c>
      <c r="EM17" t="s">
        <v>249</v>
      </c>
      <c r="EN17" t="s">
        <v>250</v>
      </c>
      <c r="EO17" t="s">
        <v>251</v>
      </c>
      <c r="EP17" t="s">
        <v>252</v>
      </c>
      <c r="EQ17" t="s">
        <v>253</v>
      </c>
      <c r="ER17" t="s">
        <v>254</v>
      </c>
      <c r="ES17" t="s">
        <v>255</v>
      </c>
      <c r="ET17" t="s">
        <v>256</v>
      </c>
      <c r="EU17" t="s">
        <v>257</v>
      </c>
      <c r="EV17" t="s">
        <v>258</v>
      </c>
      <c r="EW17" t="s">
        <v>259</v>
      </c>
      <c r="EX17" t="s">
        <v>260</v>
      </c>
      <c r="EY17" t="s">
        <v>261</v>
      </c>
      <c r="EZ17" t="s">
        <v>262</v>
      </c>
      <c r="FA17" t="s">
        <v>263</v>
      </c>
      <c r="FB17" t="s">
        <v>264</v>
      </c>
      <c r="FC17" t="s">
        <v>265</v>
      </c>
      <c r="FD17" t="s">
        <v>266</v>
      </c>
      <c r="FE17" t="s">
        <v>267</v>
      </c>
      <c r="FF17" t="s">
        <v>268</v>
      </c>
      <c r="FG17" t="s">
        <v>269</v>
      </c>
      <c r="FH17" t="s">
        <v>270</v>
      </c>
      <c r="FI17" t="s">
        <v>271</v>
      </c>
      <c r="FJ17" t="s">
        <v>272</v>
      </c>
      <c r="FK17" t="s">
        <v>273</v>
      </c>
      <c r="FL17" t="s">
        <v>274</v>
      </c>
      <c r="FM17" t="s">
        <v>275</v>
      </c>
      <c r="FN17" t="s">
        <v>276</v>
      </c>
      <c r="FO17" t="s">
        <v>277</v>
      </c>
      <c r="FP17" t="s">
        <v>278</v>
      </c>
      <c r="FQ17" t="s">
        <v>279</v>
      </c>
      <c r="FR17" t="s">
        <v>280</v>
      </c>
      <c r="FS17" t="s">
        <v>281</v>
      </c>
      <c r="FT17" t="s">
        <v>282</v>
      </c>
      <c r="FU17" t="s">
        <v>283</v>
      </c>
      <c r="FV17" t="s">
        <v>284</v>
      </c>
      <c r="FW17" t="s">
        <v>285</v>
      </c>
      <c r="FX17" t="s">
        <v>286</v>
      </c>
      <c r="FY17" t="s">
        <v>287</v>
      </c>
      <c r="FZ17" t="s">
        <v>288</v>
      </c>
      <c r="GA17" t="s">
        <v>289</v>
      </c>
      <c r="GB17" t="s">
        <v>290</v>
      </c>
      <c r="GC17" t="s">
        <v>291</v>
      </c>
      <c r="GD17" t="s">
        <v>292</v>
      </c>
      <c r="GE17" t="s">
        <v>293</v>
      </c>
      <c r="GF17" t="s">
        <v>294</v>
      </c>
      <c r="GG17" t="s">
        <v>295</v>
      </c>
      <c r="GH17" t="s">
        <v>296</v>
      </c>
      <c r="GI17" t="s">
        <v>297</v>
      </c>
      <c r="GJ17" t="s">
        <v>298</v>
      </c>
      <c r="GK17" t="s">
        <v>299</v>
      </c>
      <c r="GL17" t="s">
        <v>300</v>
      </c>
      <c r="GM17" t="s">
        <v>301</v>
      </c>
      <c r="GN17" t="s">
        <v>302</v>
      </c>
      <c r="GO17" t="s">
        <v>303</v>
      </c>
      <c r="GP17" t="s">
        <v>304</v>
      </c>
      <c r="GQ17" t="s">
        <v>305</v>
      </c>
      <c r="GR17" t="s">
        <v>306</v>
      </c>
      <c r="GS17" t="s">
        <v>307</v>
      </c>
      <c r="GT17" t="s">
        <v>308</v>
      </c>
      <c r="GU17" t="s">
        <v>309</v>
      </c>
      <c r="GV17" t="s">
        <v>310</v>
      </c>
      <c r="GW17" t="s">
        <v>311</v>
      </c>
      <c r="GX17" t="s">
        <v>312</v>
      </c>
      <c r="GY17" t="s">
        <v>313</v>
      </c>
      <c r="GZ17" t="s">
        <v>314</v>
      </c>
      <c r="HA17" t="s">
        <v>315</v>
      </c>
      <c r="HB17" t="s">
        <v>316</v>
      </c>
      <c r="HC17" t="s">
        <v>317</v>
      </c>
      <c r="HD17" t="s">
        <v>318</v>
      </c>
      <c r="HE17" t="s">
        <v>319</v>
      </c>
      <c r="HF17" t="s">
        <v>320</v>
      </c>
      <c r="HG17" t="s">
        <v>321</v>
      </c>
      <c r="HH17" t="s">
        <v>322</v>
      </c>
    </row>
    <row r="18" spans="1:216" x14ac:dyDescent="0.2">
      <c r="B18" t="s">
        <v>323</v>
      </c>
      <c r="C18" t="s">
        <v>323</v>
      </c>
      <c r="F18" t="s">
        <v>323</v>
      </c>
      <c r="L18" t="s">
        <v>323</v>
      </c>
      <c r="M18" t="s">
        <v>324</v>
      </c>
      <c r="N18" t="s">
        <v>325</v>
      </c>
      <c r="O18" t="s">
        <v>326</v>
      </c>
      <c r="P18" t="s">
        <v>327</v>
      </c>
      <c r="Q18" t="s">
        <v>327</v>
      </c>
      <c r="R18" t="s">
        <v>161</v>
      </c>
      <c r="S18" t="s">
        <v>161</v>
      </c>
      <c r="T18" t="s">
        <v>324</v>
      </c>
      <c r="U18" t="s">
        <v>324</v>
      </c>
      <c r="V18" t="s">
        <v>324</v>
      </c>
      <c r="W18" t="s">
        <v>324</v>
      </c>
      <c r="X18" t="s">
        <v>328</v>
      </c>
      <c r="Y18" t="s">
        <v>329</v>
      </c>
      <c r="Z18" t="s">
        <v>329</v>
      </c>
      <c r="AA18" t="s">
        <v>330</v>
      </c>
      <c r="AB18" t="s">
        <v>331</v>
      </c>
      <c r="AC18" t="s">
        <v>330</v>
      </c>
      <c r="AD18" t="s">
        <v>330</v>
      </c>
      <c r="AE18" t="s">
        <v>330</v>
      </c>
      <c r="AF18" t="s">
        <v>328</v>
      </c>
      <c r="AG18" t="s">
        <v>328</v>
      </c>
      <c r="AH18" t="s">
        <v>328</v>
      </c>
      <c r="AI18" t="s">
        <v>328</v>
      </c>
      <c r="AJ18" t="s">
        <v>332</v>
      </c>
      <c r="AK18" t="s">
        <v>331</v>
      </c>
      <c r="AM18" t="s">
        <v>331</v>
      </c>
      <c r="AN18" t="s">
        <v>332</v>
      </c>
      <c r="AO18" t="s">
        <v>326</v>
      </c>
      <c r="AP18" t="s">
        <v>326</v>
      </c>
      <c r="AR18" t="s">
        <v>333</v>
      </c>
      <c r="AS18" t="s">
        <v>323</v>
      </c>
      <c r="AT18" t="s">
        <v>327</v>
      </c>
      <c r="AU18" t="s">
        <v>327</v>
      </c>
      <c r="AV18" t="s">
        <v>334</v>
      </c>
      <c r="AW18" t="s">
        <v>334</v>
      </c>
      <c r="AX18" t="s">
        <v>327</v>
      </c>
      <c r="AY18" t="s">
        <v>334</v>
      </c>
      <c r="AZ18" t="s">
        <v>332</v>
      </c>
      <c r="BA18" t="s">
        <v>330</v>
      </c>
      <c r="BB18" t="s">
        <v>330</v>
      </c>
      <c r="BC18" t="s">
        <v>329</v>
      </c>
      <c r="BD18" t="s">
        <v>329</v>
      </c>
      <c r="BE18" t="s">
        <v>329</v>
      </c>
      <c r="BF18" t="s">
        <v>329</v>
      </c>
      <c r="BG18" t="s">
        <v>329</v>
      </c>
      <c r="BH18" t="s">
        <v>335</v>
      </c>
      <c r="BI18" t="s">
        <v>326</v>
      </c>
      <c r="BJ18" t="s">
        <v>326</v>
      </c>
      <c r="BK18" t="s">
        <v>327</v>
      </c>
      <c r="BL18" t="s">
        <v>327</v>
      </c>
      <c r="BM18" t="s">
        <v>327</v>
      </c>
      <c r="BN18" t="s">
        <v>334</v>
      </c>
      <c r="BO18" t="s">
        <v>327</v>
      </c>
      <c r="BP18" t="s">
        <v>334</v>
      </c>
      <c r="BQ18" t="s">
        <v>330</v>
      </c>
      <c r="BR18" t="s">
        <v>330</v>
      </c>
      <c r="BS18" t="s">
        <v>329</v>
      </c>
      <c r="BT18" t="s">
        <v>329</v>
      </c>
      <c r="BU18" t="s">
        <v>326</v>
      </c>
      <c r="BZ18" t="s">
        <v>326</v>
      </c>
      <c r="CC18" t="s">
        <v>329</v>
      </c>
      <c r="CD18" t="s">
        <v>329</v>
      </c>
      <c r="CE18" t="s">
        <v>329</v>
      </c>
      <c r="CF18" t="s">
        <v>329</v>
      </c>
      <c r="CG18" t="s">
        <v>329</v>
      </c>
      <c r="CH18" t="s">
        <v>326</v>
      </c>
      <c r="CI18" t="s">
        <v>326</v>
      </c>
      <c r="CJ18" t="s">
        <v>326</v>
      </c>
      <c r="CK18" t="s">
        <v>323</v>
      </c>
      <c r="CM18" t="s">
        <v>336</v>
      </c>
      <c r="CO18" t="s">
        <v>323</v>
      </c>
      <c r="CP18" t="s">
        <v>323</v>
      </c>
      <c r="CR18" t="s">
        <v>337</v>
      </c>
      <c r="CS18" t="s">
        <v>338</v>
      </c>
      <c r="CT18" t="s">
        <v>337</v>
      </c>
      <c r="CU18" t="s">
        <v>338</v>
      </c>
      <c r="CV18" t="s">
        <v>337</v>
      </c>
      <c r="CW18" t="s">
        <v>338</v>
      </c>
      <c r="CX18" t="s">
        <v>331</v>
      </c>
      <c r="CY18" t="s">
        <v>331</v>
      </c>
      <c r="CZ18" t="s">
        <v>326</v>
      </c>
      <c r="DA18" t="s">
        <v>339</v>
      </c>
      <c r="DB18" t="s">
        <v>326</v>
      </c>
      <c r="DD18" t="s">
        <v>327</v>
      </c>
      <c r="DE18" t="s">
        <v>340</v>
      </c>
      <c r="DF18" t="s">
        <v>327</v>
      </c>
      <c r="DH18" t="s">
        <v>326</v>
      </c>
      <c r="DI18" t="s">
        <v>339</v>
      </c>
      <c r="DJ18" t="s">
        <v>326</v>
      </c>
      <c r="DO18" t="s">
        <v>341</v>
      </c>
      <c r="DP18" t="s">
        <v>341</v>
      </c>
      <c r="EC18" t="s">
        <v>341</v>
      </c>
      <c r="ED18" t="s">
        <v>341</v>
      </c>
      <c r="EE18" t="s">
        <v>342</v>
      </c>
      <c r="EF18" t="s">
        <v>342</v>
      </c>
      <c r="EG18" t="s">
        <v>329</v>
      </c>
      <c r="EH18" t="s">
        <v>329</v>
      </c>
      <c r="EI18" t="s">
        <v>331</v>
      </c>
      <c r="EJ18" t="s">
        <v>329</v>
      </c>
      <c r="EK18" t="s">
        <v>334</v>
      </c>
      <c r="EL18" t="s">
        <v>331</v>
      </c>
      <c r="EM18" t="s">
        <v>331</v>
      </c>
      <c r="EO18" t="s">
        <v>341</v>
      </c>
      <c r="EP18" t="s">
        <v>341</v>
      </c>
      <c r="EQ18" t="s">
        <v>341</v>
      </c>
      <c r="ER18" t="s">
        <v>341</v>
      </c>
      <c r="ES18" t="s">
        <v>341</v>
      </c>
      <c r="ET18" t="s">
        <v>341</v>
      </c>
      <c r="EU18" t="s">
        <v>341</v>
      </c>
      <c r="EV18" t="s">
        <v>343</v>
      </c>
      <c r="EW18" t="s">
        <v>344</v>
      </c>
      <c r="EX18" t="s">
        <v>344</v>
      </c>
      <c r="EY18" t="s">
        <v>344</v>
      </c>
      <c r="EZ18" t="s">
        <v>341</v>
      </c>
      <c r="FA18" t="s">
        <v>341</v>
      </c>
      <c r="FB18" t="s">
        <v>341</v>
      </c>
      <c r="FC18" t="s">
        <v>341</v>
      </c>
      <c r="FD18" t="s">
        <v>341</v>
      </c>
      <c r="FE18" t="s">
        <v>341</v>
      </c>
      <c r="FF18" t="s">
        <v>341</v>
      </c>
      <c r="FG18" t="s">
        <v>341</v>
      </c>
      <c r="FH18" t="s">
        <v>341</v>
      </c>
      <c r="FI18" t="s">
        <v>341</v>
      </c>
      <c r="FJ18" t="s">
        <v>341</v>
      </c>
      <c r="FK18" t="s">
        <v>341</v>
      </c>
      <c r="FR18" t="s">
        <v>341</v>
      </c>
      <c r="FS18" t="s">
        <v>331</v>
      </c>
      <c r="FT18" t="s">
        <v>331</v>
      </c>
      <c r="FU18" t="s">
        <v>337</v>
      </c>
      <c r="FV18" t="s">
        <v>338</v>
      </c>
      <c r="FW18" t="s">
        <v>338</v>
      </c>
      <c r="GA18" t="s">
        <v>338</v>
      </c>
      <c r="GE18" t="s">
        <v>327</v>
      </c>
      <c r="GF18" t="s">
        <v>327</v>
      </c>
      <c r="GG18" t="s">
        <v>334</v>
      </c>
      <c r="GH18" t="s">
        <v>334</v>
      </c>
      <c r="GI18" t="s">
        <v>345</v>
      </c>
      <c r="GJ18" t="s">
        <v>345</v>
      </c>
      <c r="GK18" t="s">
        <v>341</v>
      </c>
      <c r="GL18" t="s">
        <v>341</v>
      </c>
      <c r="GM18" t="s">
        <v>341</v>
      </c>
      <c r="GN18" t="s">
        <v>341</v>
      </c>
      <c r="GO18" t="s">
        <v>341</v>
      </c>
      <c r="GP18" t="s">
        <v>341</v>
      </c>
      <c r="GQ18" t="s">
        <v>329</v>
      </c>
      <c r="GR18" t="s">
        <v>341</v>
      </c>
      <c r="GT18" t="s">
        <v>332</v>
      </c>
      <c r="GU18" t="s">
        <v>332</v>
      </c>
      <c r="GV18" t="s">
        <v>329</v>
      </c>
      <c r="GW18" t="s">
        <v>329</v>
      </c>
      <c r="GX18" t="s">
        <v>329</v>
      </c>
      <c r="GY18" t="s">
        <v>329</v>
      </c>
      <c r="GZ18" t="s">
        <v>329</v>
      </c>
      <c r="HA18" t="s">
        <v>331</v>
      </c>
      <c r="HB18" t="s">
        <v>331</v>
      </c>
      <c r="HC18" t="s">
        <v>331</v>
      </c>
      <c r="HD18" t="s">
        <v>329</v>
      </c>
      <c r="HE18" t="s">
        <v>327</v>
      </c>
      <c r="HF18" t="s">
        <v>334</v>
      </c>
      <c r="HG18" t="s">
        <v>331</v>
      </c>
      <c r="HH18" t="s">
        <v>331</v>
      </c>
    </row>
    <row r="19" spans="1:216" x14ac:dyDescent="0.2">
      <c r="A19">
        <v>1</v>
      </c>
      <c r="B19">
        <v>1689725818</v>
      </c>
      <c r="C19">
        <v>0</v>
      </c>
      <c r="D19" t="s">
        <v>346</v>
      </c>
      <c r="E19" t="s">
        <v>347</v>
      </c>
      <c r="F19" t="s">
        <v>348</v>
      </c>
      <c r="G19" t="s">
        <v>349</v>
      </c>
      <c r="H19" t="s">
        <v>350</v>
      </c>
      <c r="I19" t="s">
        <v>351</v>
      </c>
      <c r="J19" t="s">
        <v>396</v>
      </c>
      <c r="K19" t="s">
        <v>352</v>
      </c>
      <c r="L19">
        <v>1689725818</v>
      </c>
      <c r="M19">
        <f t="shared" ref="M19:M38" si="0">(N19)/1000</f>
        <v>2.1905915777151036E-3</v>
      </c>
      <c r="N19">
        <f t="shared" ref="N19:N38" si="1">1000*AZ19*AL19*(AV19-AW19)/(100*$B$7*(1000-AL19*AV19))</f>
        <v>2.1905915777151037</v>
      </c>
      <c r="O19">
        <f t="shared" ref="O19:O38" si="2">AZ19*AL19*(AU19-AT19*(1000-AL19*AW19)/(1000-AL19*AV19))/(100*$B$7)</f>
        <v>8.5224211834350303</v>
      </c>
      <c r="P19">
        <f t="shared" ref="P19:P38" si="3">AT19 - IF(AL19&gt;1, O19*$B$7*100/(AN19*BH19), 0)</f>
        <v>400.03399999999999</v>
      </c>
      <c r="Q19">
        <f t="shared" ref="Q19:Q38" si="4">((W19-M19/2)*P19-O19)/(W19+M19/2)</f>
        <v>316.37742984938399</v>
      </c>
      <c r="R19">
        <f t="shared" ref="R19:R38" si="5">Q19*(BA19+BB19)/1000</f>
        <v>31.94680159242759</v>
      </c>
      <c r="S19">
        <f t="shared" ref="S19:S38" si="6">(AT19 - IF(AL19&gt;1, O19*$B$7*100/(AN19*BH19), 0))*(BA19+BB19)/1000</f>
        <v>40.3941799334712</v>
      </c>
      <c r="T19">
        <f t="shared" ref="T19:T38" si="7">2/((1/V19-1/U19)+SIGN(V19)*SQRT((1/V19-1/U19)*(1/V19-1/U19) + 4*$C$7/(($C$7+1)*($C$7+1))*(2*1/V19*1/U19-1/U19*1/U19)))</f>
        <v>0.18214807776194336</v>
      </c>
      <c r="U19">
        <f t="shared" ref="U19:U38" si="8">IF(LEFT($D$7,1)&lt;&gt;"0",IF(LEFT($D$7,1)="1",3,$E$7),$D$5+$E$5*(BH19*BA19/($K$5*1000))+$F$5*(BH19*BA19/($K$5*1000))*MAX(MIN($B$7,$J$5),$I$5)*MAX(MIN($B$7,$J$5),$I$5)+$G$5*MAX(MIN($B$7,$J$5),$I$5)*(BH19*BA19/($K$5*1000))+$H$5*(BH19*BA19/($K$5*1000))*(BH19*BA19/($K$5*1000)))</f>
        <v>3.7167722917420636</v>
      </c>
      <c r="V19">
        <f t="shared" ref="V19:V38" si="9">M19*(1000-(1000*0.61365*EXP(17.502*Z19/(240.97+Z19))/(BA19+BB19)+AV19)/2)/(1000*0.61365*EXP(17.502*Z19/(240.97+Z19))/(BA19+BB19)-AV19)</f>
        <v>0.1773303479355563</v>
      </c>
      <c r="W19">
        <f t="shared" ref="W19:W38" si="10">1/(($C$7+1)/(T19/1.6)+1/(U19/1.37)) + $C$7/(($C$7+1)/(T19/1.6) + $C$7/(U19/1.37))</f>
        <v>0.11125370773487227</v>
      </c>
      <c r="X19">
        <f t="shared" ref="X19:X38" si="11">(AO19*AR19)</f>
        <v>330.79378499999996</v>
      </c>
      <c r="Y19">
        <f t="shared" ref="Y19:Y38" si="12">(BC19+(X19+2*0.95*0.0000000567*(((BC19+$B$9)+273)^4-(BC19+273)^4)-44100*M19)/(1.84*29.3*U19+8*0.95*0.0000000567*(BC19+273)^3))</f>
        <v>20.125425678424978</v>
      </c>
      <c r="Z19">
        <f t="shared" ref="Z19:Z38" si="13">($C$9*BD19+$D$9*BE19+$E$9*Y19)</f>
        <v>20.125425678424978</v>
      </c>
      <c r="AA19">
        <f t="shared" ref="AA19:AA38" si="14">0.61365*EXP(17.502*Z19/(240.97+Z19))</f>
        <v>2.3649014910206274</v>
      </c>
      <c r="AB19">
        <f t="shared" ref="AB19:AB38" si="15">(AC19/AD19*100)</f>
        <v>51.606504974074305</v>
      </c>
      <c r="AC19">
        <f t="shared" ref="AC19:AC38" si="16">AV19*(BA19+BB19)/1000</f>
        <v>1.13916042511752</v>
      </c>
      <c r="AD19">
        <f t="shared" ref="AD19:AD38" si="17">0.61365*EXP(17.502*BC19/(240.97+BC19))</f>
        <v>2.2073969661185213</v>
      </c>
      <c r="AE19">
        <f t="shared" ref="AE19:AE38" si="18">(AA19-AV19*(BA19+BB19)/1000)</f>
        <v>1.2257410659031074</v>
      </c>
      <c r="AF19">
        <f t="shared" ref="AF19:AF38" si="19">(-M19*44100)</f>
        <v>-96.605088577236074</v>
      </c>
      <c r="AG19">
        <f t="shared" ref="AG19:AG38" si="20">2*29.3*U19*0.92*(BC19-Z19)</f>
        <v>-222.285157217668</v>
      </c>
      <c r="AH19">
        <f t="shared" ref="AH19:AH38" si="21">2*0.95*0.0000000567*(((BC19+$B$9)+273)^4-(Z19+273)^4)</f>
        <v>-11.971540810666587</v>
      </c>
      <c r="AI19">
        <f t="shared" ref="AI19:AI38" si="22">X19+AH19+AF19+AG19</f>
        <v>-6.8001605570685797E-2</v>
      </c>
      <c r="AJ19">
        <v>40</v>
      </c>
      <c r="AK19">
        <v>10</v>
      </c>
      <c r="AL19">
        <f t="shared" ref="AL19:AL38" si="23">IF(AJ19*$H$15&gt;=AN19,1,(AN19/(AN19-AJ19*$H$15)))</f>
        <v>1</v>
      </c>
      <c r="AM19">
        <f t="shared" ref="AM19:AM38" si="24">(AL19-1)*100</f>
        <v>0</v>
      </c>
      <c r="AN19">
        <f t="shared" ref="AN19:AN38" si="25">MAX(0,($B$15+$C$15*BH19)/(1+$D$15*BH19)*BA19/(BC19+273)*$E$15)</f>
        <v>54946.90896353819</v>
      </c>
      <c r="AO19">
        <f t="shared" ref="AO19:AO38" si="26">$B$13*BI19+$C$13*BJ19+$F$13*BU19*(1-BX19)</f>
        <v>2000.09</v>
      </c>
      <c r="AP19">
        <f t="shared" ref="AP19:AP38" si="27">AO19*AQ19</f>
        <v>1686.0752999999997</v>
      </c>
      <c r="AQ19">
        <f t="shared" ref="AQ19:AQ38" si="28">($B$13*$D$11+$C$13*$D$11+$F$13*((CH19+BZ19)/MAX(CH19+BZ19+CI19, 0.1)*$I$11+CI19/MAX(CH19+BZ19+CI19, 0.1)*$J$11))/($B$13+$C$13+$F$13)</f>
        <v>0.84299971501282434</v>
      </c>
      <c r="AR19">
        <f t="shared" ref="AR19:AR38" si="29">($B$13*$K$11+$C$13*$K$11+$F$13*((CH19+BZ19)/MAX(CH19+BZ19+CI19, 0.1)*$P$11+CI19/MAX(CH19+BZ19+CI19, 0.1)*$Q$11))/($B$13+$C$13+$F$13)</f>
        <v>0.16538944997475113</v>
      </c>
      <c r="AS19">
        <v>1689725818</v>
      </c>
      <c r="AT19">
        <v>400.03399999999999</v>
      </c>
      <c r="AU19">
        <v>407.78699999999998</v>
      </c>
      <c r="AV19">
        <v>11.2814</v>
      </c>
      <c r="AW19">
        <v>9.4947700000000008</v>
      </c>
      <c r="AX19">
        <v>403.36500000000001</v>
      </c>
      <c r="AY19">
        <v>11.4506</v>
      </c>
      <c r="AZ19">
        <v>399.928</v>
      </c>
      <c r="BA19">
        <v>100.877</v>
      </c>
      <c r="BB19">
        <v>9.9866800000000006E-2</v>
      </c>
      <c r="BC19">
        <v>19.016100000000002</v>
      </c>
      <c r="BD19">
        <v>18.909800000000001</v>
      </c>
      <c r="BE19">
        <v>999.9</v>
      </c>
      <c r="BF19">
        <v>0</v>
      </c>
      <c r="BG19">
        <v>0</v>
      </c>
      <c r="BH19">
        <v>10028.1</v>
      </c>
      <c r="BI19">
        <v>0</v>
      </c>
      <c r="BJ19">
        <v>1.7137100000000001</v>
      </c>
      <c r="BK19">
        <v>-7.7529599999999999</v>
      </c>
      <c r="BL19">
        <v>404.59800000000001</v>
      </c>
      <c r="BM19">
        <v>411.69600000000003</v>
      </c>
      <c r="BN19">
        <v>1.7866200000000001</v>
      </c>
      <c r="BO19">
        <v>407.78699999999998</v>
      </c>
      <c r="BP19">
        <v>9.4947700000000008</v>
      </c>
      <c r="BQ19">
        <v>1.1380300000000001</v>
      </c>
      <c r="BR19">
        <v>0.95780299999999996</v>
      </c>
      <c r="BS19">
        <v>8.8146900000000006</v>
      </c>
      <c r="BT19">
        <v>6.2898199999999997</v>
      </c>
      <c r="BU19">
        <v>2000.09</v>
      </c>
      <c r="BV19">
        <v>0.90000899999999995</v>
      </c>
      <c r="BW19">
        <v>9.9991200000000002E-2</v>
      </c>
      <c r="BX19">
        <v>0</v>
      </c>
      <c r="BY19">
        <v>2.0914000000000001</v>
      </c>
      <c r="BZ19">
        <v>0</v>
      </c>
      <c r="CA19">
        <v>7256.1</v>
      </c>
      <c r="CB19">
        <v>15439.6</v>
      </c>
      <c r="CC19">
        <v>40.25</v>
      </c>
      <c r="CD19">
        <v>41.25</v>
      </c>
      <c r="CE19">
        <v>41.436999999999998</v>
      </c>
      <c r="CF19">
        <v>39.625</v>
      </c>
      <c r="CG19">
        <v>39.25</v>
      </c>
      <c r="CH19">
        <v>1800.1</v>
      </c>
      <c r="CI19">
        <v>199.99</v>
      </c>
      <c r="CJ19">
        <v>0</v>
      </c>
      <c r="CK19">
        <v>1689725826.5999999</v>
      </c>
      <c r="CL19">
        <v>0</v>
      </c>
      <c r="CM19">
        <v>1689725657</v>
      </c>
      <c r="CN19" t="s">
        <v>353</v>
      </c>
      <c r="CO19">
        <v>1689725657</v>
      </c>
      <c r="CP19">
        <v>1689725655</v>
      </c>
      <c r="CQ19">
        <v>66</v>
      </c>
      <c r="CR19">
        <v>1.9E-2</v>
      </c>
      <c r="CS19">
        <v>-0.01</v>
      </c>
      <c r="CT19">
        <v>-3.331</v>
      </c>
      <c r="CU19">
        <v>-0.16900000000000001</v>
      </c>
      <c r="CV19">
        <v>408</v>
      </c>
      <c r="CW19">
        <v>10</v>
      </c>
      <c r="CX19">
        <v>0.28999999999999998</v>
      </c>
      <c r="CY19">
        <v>0.02</v>
      </c>
      <c r="CZ19">
        <v>9.4195261770803</v>
      </c>
      <c r="DA19">
        <v>0.13169748154152999</v>
      </c>
      <c r="DB19">
        <v>5.19315334582394E-2</v>
      </c>
      <c r="DC19">
        <v>1</v>
      </c>
      <c r="DD19">
        <v>407.79160000000002</v>
      </c>
      <c r="DE19">
        <v>0.26896240601474802</v>
      </c>
      <c r="DF19">
        <v>3.7704641624077398E-2</v>
      </c>
      <c r="DG19">
        <v>-1</v>
      </c>
      <c r="DH19">
        <v>2000.0055</v>
      </c>
      <c r="DI19">
        <v>-0.25777980528113698</v>
      </c>
      <c r="DJ19">
        <v>0.152920731099534</v>
      </c>
      <c r="DK19">
        <v>1</v>
      </c>
      <c r="DL19">
        <v>2</v>
      </c>
      <c r="DM19">
        <v>2</v>
      </c>
      <c r="DN19" t="s">
        <v>354</v>
      </c>
      <c r="DO19">
        <v>2.7396500000000001</v>
      </c>
      <c r="DP19">
        <v>2.83826</v>
      </c>
      <c r="DQ19">
        <v>9.8961300000000002E-2</v>
      </c>
      <c r="DR19">
        <v>9.9297700000000003E-2</v>
      </c>
      <c r="DS19">
        <v>7.2037400000000001E-2</v>
      </c>
      <c r="DT19">
        <v>6.1626899999999998E-2</v>
      </c>
      <c r="DU19">
        <v>26481</v>
      </c>
      <c r="DV19">
        <v>28024.1</v>
      </c>
      <c r="DW19">
        <v>27487.4</v>
      </c>
      <c r="DX19">
        <v>29183.1</v>
      </c>
      <c r="DY19">
        <v>33633.699999999997</v>
      </c>
      <c r="DZ19">
        <v>36512.5</v>
      </c>
      <c r="EA19">
        <v>36757</v>
      </c>
      <c r="EB19">
        <v>39602.5</v>
      </c>
      <c r="EC19">
        <v>1.9107499999999999</v>
      </c>
      <c r="ED19">
        <v>2.1507999999999998</v>
      </c>
      <c r="EE19">
        <v>9.2275399999999994E-2</v>
      </c>
      <c r="EF19">
        <v>0</v>
      </c>
      <c r="EG19">
        <v>17.378599999999999</v>
      </c>
      <c r="EH19">
        <v>999.9</v>
      </c>
      <c r="EI19">
        <v>41.375</v>
      </c>
      <c r="EJ19">
        <v>22.719000000000001</v>
      </c>
      <c r="EK19">
        <v>11.3698</v>
      </c>
      <c r="EL19">
        <v>61.624699999999997</v>
      </c>
      <c r="EM19">
        <v>28.617799999999999</v>
      </c>
      <c r="EN19">
        <v>1</v>
      </c>
      <c r="EO19">
        <v>-0.59596300000000002</v>
      </c>
      <c r="EP19">
        <v>1.54569</v>
      </c>
      <c r="EQ19">
        <v>19.915299999999998</v>
      </c>
      <c r="ER19">
        <v>5.2178899999999997</v>
      </c>
      <c r="ES19">
        <v>11.9201</v>
      </c>
      <c r="ET19">
        <v>4.9555499999999997</v>
      </c>
      <c r="EU19">
        <v>3.2979500000000002</v>
      </c>
      <c r="EV19">
        <v>62.9</v>
      </c>
      <c r="EW19">
        <v>9999</v>
      </c>
      <c r="EX19">
        <v>120.9</v>
      </c>
      <c r="EY19">
        <v>4330</v>
      </c>
      <c r="EZ19">
        <v>1.85989</v>
      </c>
      <c r="FA19">
        <v>1.85911</v>
      </c>
      <c r="FB19">
        <v>1.86493</v>
      </c>
      <c r="FC19">
        <v>1.8690500000000001</v>
      </c>
      <c r="FD19">
        <v>1.8636900000000001</v>
      </c>
      <c r="FE19">
        <v>1.8637300000000001</v>
      </c>
      <c r="FF19">
        <v>1.86372</v>
      </c>
      <c r="FG19">
        <v>1.8635600000000001</v>
      </c>
      <c r="FH19">
        <v>0</v>
      </c>
      <c r="FI19">
        <v>0</v>
      </c>
      <c r="FJ19">
        <v>0</v>
      </c>
      <c r="FK19">
        <v>0</v>
      </c>
      <c r="FL19" t="s">
        <v>355</v>
      </c>
      <c r="FM19" t="s">
        <v>356</v>
      </c>
      <c r="FN19" t="s">
        <v>357</v>
      </c>
      <c r="FO19" t="s">
        <v>357</v>
      </c>
      <c r="FP19" t="s">
        <v>357</v>
      </c>
      <c r="FQ19" t="s">
        <v>357</v>
      </c>
      <c r="FR19">
        <v>0</v>
      </c>
      <c r="FS19">
        <v>100</v>
      </c>
      <c r="FT19">
        <v>100</v>
      </c>
      <c r="FU19">
        <v>-3.331</v>
      </c>
      <c r="FV19">
        <v>-0.16919999999999999</v>
      </c>
      <c r="FW19">
        <v>-3.3313000000000601</v>
      </c>
      <c r="FX19">
        <v>0</v>
      </c>
      <c r="FY19">
        <v>0</v>
      </c>
      <c r="FZ19">
        <v>0</v>
      </c>
      <c r="GA19">
        <v>-0.16920400000000099</v>
      </c>
      <c r="GB19">
        <v>0</v>
      </c>
      <c r="GC19">
        <v>0</v>
      </c>
      <c r="GD19">
        <v>0</v>
      </c>
      <c r="GE19">
        <v>-1</v>
      </c>
      <c r="GF19">
        <v>-1</v>
      </c>
      <c r="GG19">
        <v>-1</v>
      </c>
      <c r="GH19">
        <v>-1</v>
      </c>
      <c r="GI19">
        <v>2.7</v>
      </c>
      <c r="GJ19">
        <v>2.7</v>
      </c>
      <c r="GK19">
        <v>1.0424800000000001</v>
      </c>
      <c r="GL19">
        <v>2.5512700000000001</v>
      </c>
      <c r="GM19">
        <v>1.4489700000000001</v>
      </c>
      <c r="GN19">
        <v>2.3120099999999999</v>
      </c>
      <c r="GO19">
        <v>1.5466299999999999</v>
      </c>
      <c r="GP19">
        <v>2.3803700000000001</v>
      </c>
      <c r="GQ19">
        <v>24.4495</v>
      </c>
      <c r="GR19">
        <v>15.2178</v>
      </c>
      <c r="GS19">
        <v>18</v>
      </c>
      <c r="GT19">
        <v>349.5</v>
      </c>
      <c r="GU19">
        <v>723.47199999999998</v>
      </c>
      <c r="GV19">
        <v>15.733499999999999</v>
      </c>
      <c r="GW19">
        <v>19.415299999999998</v>
      </c>
      <c r="GX19">
        <v>30.000699999999998</v>
      </c>
      <c r="GY19">
        <v>19.330100000000002</v>
      </c>
      <c r="GZ19">
        <v>19.2943</v>
      </c>
      <c r="HA19">
        <v>20.870100000000001</v>
      </c>
      <c r="HB19">
        <v>20</v>
      </c>
      <c r="HC19">
        <v>-30</v>
      </c>
      <c r="HD19">
        <v>15.722099999999999</v>
      </c>
      <c r="HE19">
        <v>407.721</v>
      </c>
      <c r="HF19">
        <v>0</v>
      </c>
      <c r="HG19">
        <v>101.255</v>
      </c>
      <c r="HH19">
        <v>96.233199999999997</v>
      </c>
    </row>
    <row r="20" spans="1:216" x14ac:dyDescent="0.2">
      <c r="A20">
        <v>2</v>
      </c>
      <c r="B20">
        <v>1689725879</v>
      </c>
      <c r="C20">
        <v>61</v>
      </c>
      <c r="D20" t="s">
        <v>358</v>
      </c>
      <c r="E20" t="s">
        <v>359</v>
      </c>
      <c r="F20" t="s">
        <v>348</v>
      </c>
      <c r="G20" t="s">
        <v>349</v>
      </c>
      <c r="H20" t="s">
        <v>350</v>
      </c>
      <c r="I20" t="s">
        <v>351</v>
      </c>
      <c r="J20" t="s">
        <v>396</v>
      </c>
      <c r="K20" t="s">
        <v>352</v>
      </c>
      <c r="L20">
        <v>1689725879</v>
      </c>
      <c r="M20">
        <f t="shared" si="0"/>
        <v>2.1759239905563225E-3</v>
      </c>
      <c r="N20">
        <f t="shared" si="1"/>
        <v>2.1759239905563224</v>
      </c>
      <c r="O20">
        <f t="shared" si="2"/>
        <v>8.4758836215280411</v>
      </c>
      <c r="P20">
        <f t="shared" si="3"/>
        <v>399.99099999999999</v>
      </c>
      <c r="Q20">
        <f t="shared" si="4"/>
        <v>317.92922408381236</v>
      </c>
      <c r="R20">
        <f t="shared" si="5"/>
        <v>32.104887598150462</v>
      </c>
      <c r="S20">
        <f t="shared" si="6"/>
        <v>40.391587568831</v>
      </c>
      <c r="T20">
        <f t="shared" si="7"/>
        <v>0.18475245557019579</v>
      </c>
      <c r="U20">
        <f t="shared" si="8"/>
        <v>3.7123084530193227</v>
      </c>
      <c r="V20">
        <f t="shared" si="9"/>
        <v>0.17979220432614521</v>
      </c>
      <c r="W20">
        <f t="shared" si="10"/>
        <v>0.1128046942394622</v>
      </c>
      <c r="X20">
        <f t="shared" si="11"/>
        <v>297.71259299999997</v>
      </c>
      <c r="Y20">
        <f t="shared" si="12"/>
        <v>19.928500669370926</v>
      </c>
      <c r="Z20">
        <f t="shared" si="13"/>
        <v>19.928500669370926</v>
      </c>
      <c r="AA20">
        <f t="shared" si="14"/>
        <v>2.3362432892735749</v>
      </c>
      <c r="AB20">
        <f t="shared" si="15"/>
        <v>51.566607397719878</v>
      </c>
      <c r="AC20">
        <f t="shared" si="16"/>
        <v>1.1351301300809999</v>
      </c>
      <c r="AD20">
        <f t="shared" si="17"/>
        <v>2.2012891430418051</v>
      </c>
      <c r="AE20">
        <f t="shared" si="18"/>
        <v>1.201113159192575</v>
      </c>
      <c r="AF20">
        <f t="shared" si="19"/>
        <v>-95.958247983533823</v>
      </c>
      <c r="AG20">
        <f t="shared" si="20"/>
        <v>-191.49214683833017</v>
      </c>
      <c r="AH20">
        <f t="shared" si="21"/>
        <v>-10.312752804732092</v>
      </c>
      <c r="AI20">
        <f t="shared" si="22"/>
        <v>-5.0554626596124308E-2</v>
      </c>
      <c r="AJ20">
        <v>40</v>
      </c>
      <c r="AK20">
        <v>10</v>
      </c>
      <c r="AL20">
        <f t="shared" si="23"/>
        <v>1</v>
      </c>
      <c r="AM20">
        <f t="shared" si="24"/>
        <v>0</v>
      </c>
      <c r="AN20">
        <f t="shared" si="25"/>
        <v>54862.345801338306</v>
      </c>
      <c r="AO20">
        <f t="shared" si="26"/>
        <v>1800.07</v>
      </c>
      <c r="AP20">
        <f t="shared" si="27"/>
        <v>1517.4584999999997</v>
      </c>
      <c r="AQ20">
        <f t="shared" si="28"/>
        <v>0.8429997166776847</v>
      </c>
      <c r="AR20">
        <f t="shared" si="29"/>
        <v>0.16538945318793158</v>
      </c>
      <c r="AS20">
        <v>1689725879</v>
      </c>
      <c r="AT20">
        <v>399.99099999999999</v>
      </c>
      <c r="AU20">
        <v>407.7</v>
      </c>
      <c r="AV20">
        <v>11.241</v>
      </c>
      <c r="AW20">
        <v>9.4664199999999994</v>
      </c>
      <c r="AX20">
        <v>403.322</v>
      </c>
      <c r="AY20">
        <v>11.4102</v>
      </c>
      <c r="AZ20">
        <v>399.964</v>
      </c>
      <c r="BA20">
        <v>100.881</v>
      </c>
      <c r="BB20">
        <v>0.100241</v>
      </c>
      <c r="BC20">
        <v>18.971699999999998</v>
      </c>
      <c r="BD20">
        <v>18.8386</v>
      </c>
      <c r="BE20">
        <v>999.9</v>
      </c>
      <c r="BF20">
        <v>0</v>
      </c>
      <c r="BG20">
        <v>0</v>
      </c>
      <c r="BH20">
        <v>10010</v>
      </c>
      <c r="BI20">
        <v>0</v>
      </c>
      <c r="BJ20">
        <v>1.53643</v>
      </c>
      <c r="BK20">
        <v>-7.7091099999999999</v>
      </c>
      <c r="BL20">
        <v>404.53800000000001</v>
      </c>
      <c r="BM20">
        <v>411.596</v>
      </c>
      <c r="BN20">
        <v>1.7745500000000001</v>
      </c>
      <c r="BO20">
        <v>407.7</v>
      </c>
      <c r="BP20">
        <v>9.4664199999999994</v>
      </c>
      <c r="BQ20">
        <v>1.1339999999999999</v>
      </c>
      <c r="BR20">
        <v>0.95498400000000006</v>
      </c>
      <c r="BS20">
        <v>8.7622400000000003</v>
      </c>
      <c r="BT20">
        <v>6.2470999999999997</v>
      </c>
      <c r="BU20">
        <v>1800.07</v>
      </c>
      <c r="BV20">
        <v>0.900007</v>
      </c>
      <c r="BW20">
        <v>9.9993200000000004E-2</v>
      </c>
      <c r="BX20">
        <v>0</v>
      </c>
      <c r="BY20">
        <v>2.4914999999999998</v>
      </c>
      <c r="BZ20">
        <v>0</v>
      </c>
      <c r="CA20">
        <v>6483.32</v>
      </c>
      <c r="CB20">
        <v>13895.5</v>
      </c>
      <c r="CC20">
        <v>40.25</v>
      </c>
      <c r="CD20">
        <v>41.25</v>
      </c>
      <c r="CE20">
        <v>41.5</v>
      </c>
      <c r="CF20">
        <v>39.625</v>
      </c>
      <c r="CG20">
        <v>39.25</v>
      </c>
      <c r="CH20">
        <v>1620.08</v>
      </c>
      <c r="CI20">
        <v>179.99</v>
      </c>
      <c r="CJ20">
        <v>0</v>
      </c>
      <c r="CK20">
        <v>1689725887.8</v>
      </c>
      <c r="CL20">
        <v>0</v>
      </c>
      <c r="CM20">
        <v>1689725657</v>
      </c>
      <c r="CN20" t="s">
        <v>353</v>
      </c>
      <c r="CO20">
        <v>1689725657</v>
      </c>
      <c r="CP20">
        <v>1689725655</v>
      </c>
      <c r="CQ20">
        <v>66</v>
      </c>
      <c r="CR20">
        <v>1.9E-2</v>
      </c>
      <c r="CS20">
        <v>-0.01</v>
      </c>
      <c r="CT20">
        <v>-3.331</v>
      </c>
      <c r="CU20">
        <v>-0.16900000000000001</v>
      </c>
      <c r="CV20">
        <v>408</v>
      </c>
      <c r="CW20">
        <v>10</v>
      </c>
      <c r="CX20">
        <v>0.28999999999999998</v>
      </c>
      <c r="CY20">
        <v>0.02</v>
      </c>
      <c r="CZ20">
        <v>9.2864888673253905</v>
      </c>
      <c r="DA20">
        <v>0.14105320051610301</v>
      </c>
      <c r="DB20">
        <v>6.33468432303749E-2</v>
      </c>
      <c r="DC20">
        <v>1</v>
      </c>
      <c r="DD20">
        <v>407.68971428571399</v>
      </c>
      <c r="DE20">
        <v>4.0519480518637404E-3</v>
      </c>
      <c r="DF20">
        <v>3.0713953486576101E-2</v>
      </c>
      <c r="DG20">
        <v>-1</v>
      </c>
      <c r="DH20">
        <v>1799.99476190476</v>
      </c>
      <c r="DI20">
        <v>2.2653527818933601E-2</v>
      </c>
      <c r="DJ20">
        <v>0.12338939707548501</v>
      </c>
      <c r="DK20">
        <v>1</v>
      </c>
      <c r="DL20">
        <v>2</v>
      </c>
      <c r="DM20">
        <v>2</v>
      </c>
      <c r="DN20" t="s">
        <v>354</v>
      </c>
      <c r="DO20">
        <v>2.7396400000000001</v>
      </c>
      <c r="DP20">
        <v>2.8384999999999998</v>
      </c>
      <c r="DQ20">
        <v>9.8935099999999998E-2</v>
      </c>
      <c r="DR20">
        <v>9.9264599999999995E-2</v>
      </c>
      <c r="DS20">
        <v>7.1833300000000003E-2</v>
      </c>
      <c r="DT20">
        <v>6.1476999999999997E-2</v>
      </c>
      <c r="DU20">
        <v>26476.5</v>
      </c>
      <c r="DV20">
        <v>28019.200000000001</v>
      </c>
      <c r="DW20">
        <v>27482.3</v>
      </c>
      <c r="DX20">
        <v>29177.5</v>
      </c>
      <c r="DY20">
        <v>33635.5</v>
      </c>
      <c r="DZ20">
        <v>36511.199999999997</v>
      </c>
      <c r="EA20">
        <v>36750.5</v>
      </c>
      <c r="EB20">
        <v>39594.6</v>
      </c>
      <c r="EC20">
        <v>1.9100699999999999</v>
      </c>
      <c r="ED20">
        <v>2.1490200000000002</v>
      </c>
      <c r="EE20">
        <v>8.8326600000000005E-2</v>
      </c>
      <c r="EF20">
        <v>0</v>
      </c>
      <c r="EG20">
        <v>17.372800000000002</v>
      </c>
      <c r="EH20">
        <v>999.9</v>
      </c>
      <c r="EI20">
        <v>41.393000000000001</v>
      </c>
      <c r="EJ20">
        <v>22.667999999999999</v>
      </c>
      <c r="EK20">
        <v>11.339700000000001</v>
      </c>
      <c r="EL20">
        <v>61.674700000000001</v>
      </c>
      <c r="EM20">
        <v>28.665900000000001</v>
      </c>
      <c r="EN20">
        <v>1</v>
      </c>
      <c r="EO20">
        <v>-0.58860299999999999</v>
      </c>
      <c r="EP20">
        <v>0.97989099999999996</v>
      </c>
      <c r="EQ20">
        <v>19.943899999999999</v>
      </c>
      <c r="ER20">
        <v>5.2220800000000001</v>
      </c>
      <c r="ES20">
        <v>11.920400000000001</v>
      </c>
      <c r="ET20">
        <v>4.9557000000000002</v>
      </c>
      <c r="EU20">
        <v>3.2977500000000002</v>
      </c>
      <c r="EV20">
        <v>62.9</v>
      </c>
      <c r="EW20">
        <v>9999</v>
      </c>
      <c r="EX20">
        <v>120.9</v>
      </c>
      <c r="EY20">
        <v>4331.6000000000004</v>
      </c>
      <c r="EZ20">
        <v>1.8599000000000001</v>
      </c>
      <c r="FA20">
        <v>1.8590899999999999</v>
      </c>
      <c r="FB20">
        <v>1.86493</v>
      </c>
      <c r="FC20">
        <v>1.8690500000000001</v>
      </c>
      <c r="FD20">
        <v>1.86371</v>
      </c>
      <c r="FE20">
        <v>1.86372</v>
      </c>
      <c r="FF20">
        <v>1.86372</v>
      </c>
      <c r="FG20">
        <v>1.8635600000000001</v>
      </c>
      <c r="FH20">
        <v>0</v>
      </c>
      <c r="FI20">
        <v>0</v>
      </c>
      <c r="FJ20">
        <v>0</v>
      </c>
      <c r="FK20">
        <v>0</v>
      </c>
      <c r="FL20" t="s">
        <v>355</v>
      </c>
      <c r="FM20" t="s">
        <v>356</v>
      </c>
      <c r="FN20" t="s">
        <v>357</v>
      </c>
      <c r="FO20" t="s">
        <v>357</v>
      </c>
      <c r="FP20" t="s">
        <v>357</v>
      </c>
      <c r="FQ20" t="s">
        <v>357</v>
      </c>
      <c r="FR20">
        <v>0</v>
      </c>
      <c r="FS20">
        <v>100</v>
      </c>
      <c r="FT20">
        <v>100</v>
      </c>
      <c r="FU20">
        <v>-3.331</v>
      </c>
      <c r="FV20">
        <v>-0.16919999999999999</v>
      </c>
      <c r="FW20">
        <v>-3.3313000000000601</v>
      </c>
      <c r="FX20">
        <v>0</v>
      </c>
      <c r="FY20">
        <v>0</v>
      </c>
      <c r="FZ20">
        <v>0</v>
      </c>
      <c r="GA20">
        <v>-0.16920400000000099</v>
      </c>
      <c r="GB20">
        <v>0</v>
      </c>
      <c r="GC20">
        <v>0</v>
      </c>
      <c r="GD20">
        <v>0</v>
      </c>
      <c r="GE20">
        <v>-1</v>
      </c>
      <c r="GF20">
        <v>-1</v>
      </c>
      <c r="GG20">
        <v>-1</v>
      </c>
      <c r="GH20">
        <v>-1</v>
      </c>
      <c r="GI20">
        <v>3.7</v>
      </c>
      <c r="GJ20">
        <v>3.7</v>
      </c>
      <c r="GK20">
        <v>1.0424800000000001</v>
      </c>
      <c r="GL20">
        <v>2.5500500000000001</v>
      </c>
      <c r="GM20">
        <v>1.4489700000000001</v>
      </c>
      <c r="GN20">
        <v>2.31812</v>
      </c>
      <c r="GO20">
        <v>1.5466299999999999</v>
      </c>
      <c r="GP20">
        <v>2.34009</v>
      </c>
      <c r="GQ20">
        <v>24.388400000000001</v>
      </c>
      <c r="GR20">
        <v>15.209</v>
      </c>
      <c r="GS20">
        <v>18</v>
      </c>
      <c r="GT20">
        <v>349.76799999999997</v>
      </c>
      <c r="GU20">
        <v>722.95500000000004</v>
      </c>
      <c r="GV20">
        <v>16.102799999999998</v>
      </c>
      <c r="GW20">
        <v>19.5139</v>
      </c>
      <c r="GX20">
        <v>30.000699999999998</v>
      </c>
      <c r="GY20">
        <v>19.415700000000001</v>
      </c>
      <c r="GZ20">
        <v>19.375599999999999</v>
      </c>
      <c r="HA20">
        <v>20.866</v>
      </c>
      <c r="HB20">
        <v>20</v>
      </c>
      <c r="HC20">
        <v>-30</v>
      </c>
      <c r="HD20">
        <v>16.115300000000001</v>
      </c>
      <c r="HE20">
        <v>407.74400000000003</v>
      </c>
      <c r="HF20">
        <v>0</v>
      </c>
      <c r="HG20">
        <v>101.23699999999999</v>
      </c>
      <c r="HH20">
        <v>96.214299999999994</v>
      </c>
    </row>
    <row r="21" spans="1:216" x14ac:dyDescent="0.2">
      <c r="A21">
        <v>3</v>
      </c>
      <c r="B21">
        <v>1689725940</v>
      </c>
      <c r="C21">
        <v>122</v>
      </c>
      <c r="D21" t="s">
        <v>360</v>
      </c>
      <c r="E21" t="s">
        <v>361</v>
      </c>
      <c r="F21" t="s">
        <v>348</v>
      </c>
      <c r="G21" t="s">
        <v>349</v>
      </c>
      <c r="H21" t="s">
        <v>350</v>
      </c>
      <c r="I21" t="s">
        <v>351</v>
      </c>
      <c r="J21" t="s">
        <v>396</v>
      </c>
      <c r="K21" t="s">
        <v>352</v>
      </c>
      <c r="L21">
        <v>1689725940</v>
      </c>
      <c r="M21">
        <f t="shared" si="0"/>
        <v>2.1615116777912572E-3</v>
      </c>
      <c r="N21">
        <f t="shared" si="1"/>
        <v>2.1615116777912573</v>
      </c>
      <c r="O21">
        <f t="shared" si="2"/>
        <v>8.4019611475984277</v>
      </c>
      <c r="P21">
        <f t="shared" si="3"/>
        <v>400.017</v>
      </c>
      <c r="Q21">
        <f t="shared" si="4"/>
        <v>320.06876099888268</v>
      </c>
      <c r="R21">
        <f t="shared" si="5"/>
        <v>32.319556585649508</v>
      </c>
      <c r="S21">
        <f t="shared" si="6"/>
        <v>40.392483247582199</v>
      </c>
      <c r="T21">
        <f t="shared" si="7"/>
        <v>0.18814447538783799</v>
      </c>
      <c r="U21">
        <f t="shared" si="8"/>
        <v>3.7117290047667266</v>
      </c>
      <c r="V21">
        <f t="shared" si="9"/>
        <v>0.1830023637245273</v>
      </c>
      <c r="W21">
        <f t="shared" si="10"/>
        <v>0.11482676983260715</v>
      </c>
      <c r="X21">
        <f t="shared" si="11"/>
        <v>248.06904000000003</v>
      </c>
      <c r="Y21">
        <f t="shared" si="12"/>
        <v>19.693893266459252</v>
      </c>
      <c r="Z21">
        <f t="shared" si="13"/>
        <v>19.693893266459252</v>
      </c>
      <c r="AA21">
        <f t="shared" si="14"/>
        <v>2.3024988293915447</v>
      </c>
      <c r="AB21">
        <f t="shared" si="15"/>
        <v>51.34516336020112</v>
      </c>
      <c r="AC21">
        <f t="shared" si="16"/>
        <v>1.13009325982056</v>
      </c>
      <c r="AD21">
        <f t="shared" si="17"/>
        <v>2.2009731508547943</v>
      </c>
      <c r="AE21">
        <f t="shared" si="18"/>
        <v>1.1724055695709847</v>
      </c>
      <c r="AF21">
        <f t="shared" si="19"/>
        <v>-95.322664990594447</v>
      </c>
      <c r="AG21">
        <f t="shared" si="20"/>
        <v>-144.97598143221268</v>
      </c>
      <c r="AH21">
        <f t="shared" si="21"/>
        <v>-7.7993636497216849</v>
      </c>
      <c r="AI21">
        <f t="shared" si="22"/>
        <v>-2.8970072528807123E-2</v>
      </c>
      <c r="AJ21">
        <v>40</v>
      </c>
      <c r="AK21">
        <v>10</v>
      </c>
      <c r="AL21">
        <f t="shared" si="23"/>
        <v>1</v>
      </c>
      <c r="AM21">
        <f t="shared" si="24"/>
        <v>0</v>
      </c>
      <c r="AN21">
        <f t="shared" si="25"/>
        <v>54850.617374452064</v>
      </c>
      <c r="AO21">
        <f t="shared" si="26"/>
        <v>1499.9</v>
      </c>
      <c r="AP21">
        <f t="shared" si="27"/>
        <v>1264.4160000000002</v>
      </c>
      <c r="AQ21">
        <f t="shared" si="28"/>
        <v>0.84300020001333431</v>
      </c>
      <c r="AR21">
        <f t="shared" si="29"/>
        <v>0.16539038602573505</v>
      </c>
      <c r="AS21">
        <v>1689725940</v>
      </c>
      <c r="AT21">
        <v>400.017</v>
      </c>
      <c r="AU21">
        <v>407.65899999999999</v>
      </c>
      <c r="AV21">
        <v>11.191599999999999</v>
      </c>
      <c r="AW21">
        <v>9.4289900000000006</v>
      </c>
      <c r="AX21">
        <v>403.34800000000001</v>
      </c>
      <c r="AY21">
        <v>11.360799999999999</v>
      </c>
      <c r="AZ21">
        <v>400.03300000000002</v>
      </c>
      <c r="BA21">
        <v>100.877</v>
      </c>
      <c r="BB21">
        <v>9.9916599999999994E-2</v>
      </c>
      <c r="BC21">
        <v>18.9694</v>
      </c>
      <c r="BD21">
        <v>18.803899999999999</v>
      </c>
      <c r="BE21">
        <v>999.9</v>
      </c>
      <c r="BF21">
        <v>0</v>
      </c>
      <c r="BG21">
        <v>0</v>
      </c>
      <c r="BH21">
        <v>10008.1</v>
      </c>
      <c r="BI21">
        <v>0</v>
      </c>
      <c r="BJ21">
        <v>1.65462</v>
      </c>
      <c r="BK21">
        <v>-7.6420899999999996</v>
      </c>
      <c r="BL21">
        <v>404.54500000000002</v>
      </c>
      <c r="BM21">
        <v>411.54</v>
      </c>
      <c r="BN21">
        <v>1.7625900000000001</v>
      </c>
      <c r="BO21">
        <v>407.65899999999999</v>
      </c>
      <c r="BP21">
        <v>9.4289900000000006</v>
      </c>
      <c r="BQ21">
        <v>1.12897</v>
      </c>
      <c r="BR21">
        <v>0.95116599999999996</v>
      </c>
      <c r="BS21">
        <v>8.6964799999999993</v>
      </c>
      <c r="BT21">
        <v>6.1890599999999996</v>
      </c>
      <c r="BU21">
        <v>1499.9</v>
      </c>
      <c r="BV21">
        <v>0.89999399999999996</v>
      </c>
      <c r="BW21">
        <v>0.100006</v>
      </c>
      <c r="BX21">
        <v>0</v>
      </c>
      <c r="BY21">
        <v>1.9673</v>
      </c>
      <c r="BZ21">
        <v>0</v>
      </c>
      <c r="CA21">
        <v>5340.07</v>
      </c>
      <c r="CB21">
        <v>11578.3</v>
      </c>
      <c r="CC21">
        <v>40</v>
      </c>
      <c r="CD21">
        <v>41.25</v>
      </c>
      <c r="CE21">
        <v>41.436999999999998</v>
      </c>
      <c r="CF21">
        <v>39.625</v>
      </c>
      <c r="CG21">
        <v>39.125</v>
      </c>
      <c r="CH21">
        <v>1349.9</v>
      </c>
      <c r="CI21">
        <v>150</v>
      </c>
      <c r="CJ21">
        <v>0</v>
      </c>
      <c r="CK21">
        <v>1689725949</v>
      </c>
      <c r="CL21">
        <v>0</v>
      </c>
      <c r="CM21">
        <v>1689725657</v>
      </c>
      <c r="CN21" t="s">
        <v>353</v>
      </c>
      <c r="CO21">
        <v>1689725657</v>
      </c>
      <c r="CP21">
        <v>1689725655</v>
      </c>
      <c r="CQ21">
        <v>66</v>
      </c>
      <c r="CR21">
        <v>1.9E-2</v>
      </c>
      <c r="CS21">
        <v>-0.01</v>
      </c>
      <c r="CT21">
        <v>-3.331</v>
      </c>
      <c r="CU21">
        <v>-0.16900000000000001</v>
      </c>
      <c r="CV21">
        <v>408</v>
      </c>
      <c r="CW21">
        <v>10</v>
      </c>
      <c r="CX21">
        <v>0.28999999999999998</v>
      </c>
      <c r="CY21">
        <v>0.02</v>
      </c>
      <c r="CZ21">
        <v>9.2302412471869797</v>
      </c>
      <c r="DA21">
        <v>0.57130807013054097</v>
      </c>
      <c r="DB21">
        <v>6.6877394494423897E-2</v>
      </c>
      <c r="DC21">
        <v>1</v>
      </c>
      <c r="DD21">
        <v>407.6343</v>
      </c>
      <c r="DE21">
        <v>0.37678195488712701</v>
      </c>
      <c r="DF21">
        <v>3.8195680384042502E-2</v>
      </c>
      <c r="DG21">
        <v>-1</v>
      </c>
      <c r="DH21">
        <v>1500.0533333333301</v>
      </c>
      <c r="DI21">
        <v>-2.49956416195821E-2</v>
      </c>
      <c r="DJ21">
        <v>0.15932396864297399</v>
      </c>
      <c r="DK21">
        <v>1</v>
      </c>
      <c r="DL21">
        <v>2</v>
      </c>
      <c r="DM21">
        <v>2</v>
      </c>
      <c r="DN21" t="s">
        <v>354</v>
      </c>
      <c r="DO21">
        <v>2.7397300000000002</v>
      </c>
      <c r="DP21">
        <v>2.8381400000000001</v>
      </c>
      <c r="DQ21">
        <v>9.8911600000000002E-2</v>
      </c>
      <c r="DR21">
        <v>9.9229600000000001E-2</v>
      </c>
      <c r="DS21">
        <v>7.1579100000000007E-2</v>
      </c>
      <c r="DT21">
        <v>6.1275700000000002E-2</v>
      </c>
      <c r="DU21">
        <v>26472</v>
      </c>
      <c r="DV21">
        <v>28014.2</v>
      </c>
      <c r="DW21">
        <v>27477.4</v>
      </c>
      <c r="DX21">
        <v>29171.599999999999</v>
      </c>
      <c r="DY21">
        <v>33638.400000000001</v>
      </c>
      <c r="DZ21">
        <v>36511.599999999999</v>
      </c>
      <c r="EA21">
        <v>36743.300000000003</v>
      </c>
      <c r="EB21">
        <v>39586.300000000003</v>
      </c>
      <c r="EC21">
        <v>1.9093500000000001</v>
      </c>
      <c r="ED21">
        <v>2.1470799999999999</v>
      </c>
      <c r="EE21">
        <v>8.8334099999999999E-2</v>
      </c>
      <c r="EF21">
        <v>0</v>
      </c>
      <c r="EG21">
        <v>17.337900000000001</v>
      </c>
      <c r="EH21">
        <v>999.9</v>
      </c>
      <c r="EI21">
        <v>41.393000000000001</v>
      </c>
      <c r="EJ21">
        <v>22.628</v>
      </c>
      <c r="EK21">
        <v>11.3119</v>
      </c>
      <c r="EL21">
        <v>61.994700000000002</v>
      </c>
      <c r="EM21">
        <v>28.7179</v>
      </c>
      <c r="EN21">
        <v>1</v>
      </c>
      <c r="EO21">
        <v>-0.58061200000000002</v>
      </c>
      <c r="EP21">
        <v>0.55097799999999997</v>
      </c>
      <c r="EQ21">
        <v>19.958300000000001</v>
      </c>
      <c r="ER21">
        <v>5.2216300000000002</v>
      </c>
      <c r="ES21">
        <v>11.920500000000001</v>
      </c>
      <c r="ET21">
        <v>4.9556500000000003</v>
      </c>
      <c r="EU21">
        <v>3.2978800000000001</v>
      </c>
      <c r="EV21">
        <v>62.9</v>
      </c>
      <c r="EW21">
        <v>9999</v>
      </c>
      <c r="EX21">
        <v>120.9</v>
      </c>
      <c r="EY21">
        <v>4333.2</v>
      </c>
      <c r="EZ21">
        <v>1.85991</v>
      </c>
      <c r="FA21">
        <v>1.85911</v>
      </c>
      <c r="FB21">
        <v>1.86494</v>
      </c>
      <c r="FC21">
        <v>1.8690500000000001</v>
      </c>
      <c r="FD21">
        <v>1.86371</v>
      </c>
      <c r="FE21">
        <v>1.8637300000000001</v>
      </c>
      <c r="FF21">
        <v>1.86374</v>
      </c>
      <c r="FG21">
        <v>1.8635600000000001</v>
      </c>
      <c r="FH21">
        <v>0</v>
      </c>
      <c r="FI21">
        <v>0</v>
      </c>
      <c r="FJ21">
        <v>0</v>
      </c>
      <c r="FK21">
        <v>0</v>
      </c>
      <c r="FL21" t="s">
        <v>355</v>
      </c>
      <c r="FM21" t="s">
        <v>356</v>
      </c>
      <c r="FN21" t="s">
        <v>357</v>
      </c>
      <c r="FO21" t="s">
        <v>357</v>
      </c>
      <c r="FP21" t="s">
        <v>357</v>
      </c>
      <c r="FQ21" t="s">
        <v>357</v>
      </c>
      <c r="FR21">
        <v>0</v>
      </c>
      <c r="FS21">
        <v>100</v>
      </c>
      <c r="FT21">
        <v>100</v>
      </c>
      <c r="FU21">
        <v>-3.331</v>
      </c>
      <c r="FV21">
        <v>-0.16919999999999999</v>
      </c>
      <c r="FW21">
        <v>-3.3313000000000601</v>
      </c>
      <c r="FX21">
        <v>0</v>
      </c>
      <c r="FY21">
        <v>0</v>
      </c>
      <c r="FZ21">
        <v>0</v>
      </c>
      <c r="GA21">
        <v>-0.16920400000000099</v>
      </c>
      <c r="GB21">
        <v>0</v>
      </c>
      <c r="GC21">
        <v>0</v>
      </c>
      <c r="GD21">
        <v>0</v>
      </c>
      <c r="GE21">
        <v>-1</v>
      </c>
      <c r="GF21">
        <v>-1</v>
      </c>
      <c r="GG21">
        <v>-1</v>
      </c>
      <c r="GH21">
        <v>-1</v>
      </c>
      <c r="GI21">
        <v>4.7</v>
      </c>
      <c r="GJ21">
        <v>4.8</v>
      </c>
      <c r="GK21">
        <v>1.0424800000000001</v>
      </c>
      <c r="GL21">
        <v>2.5549300000000001</v>
      </c>
      <c r="GM21">
        <v>1.4489700000000001</v>
      </c>
      <c r="GN21">
        <v>2.32056</v>
      </c>
      <c r="GO21">
        <v>1.5466299999999999</v>
      </c>
      <c r="GP21">
        <v>2.3327599999999999</v>
      </c>
      <c r="GQ21">
        <v>24.327400000000001</v>
      </c>
      <c r="GR21">
        <v>15.209</v>
      </c>
      <c r="GS21">
        <v>18</v>
      </c>
      <c r="GT21">
        <v>350.05700000000002</v>
      </c>
      <c r="GU21">
        <v>722.37400000000002</v>
      </c>
      <c r="GV21">
        <v>16.619499999999999</v>
      </c>
      <c r="GW21">
        <v>19.6129</v>
      </c>
      <c r="GX21">
        <v>30.000599999999999</v>
      </c>
      <c r="GY21">
        <v>19.507899999999999</v>
      </c>
      <c r="GZ21">
        <v>19.464300000000001</v>
      </c>
      <c r="HA21">
        <v>20.859200000000001</v>
      </c>
      <c r="HB21">
        <v>20</v>
      </c>
      <c r="HC21">
        <v>-30</v>
      </c>
      <c r="HD21">
        <v>16.625499999999999</v>
      </c>
      <c r="HE21">
        <v>407.59500000000003</v>
      </c>
      <c r="HF21">
        <v>0</v>
      </c>
      <c r="HG21">
        <v>101.218</v>
      </c>
      <c r="HH21">
        <v>96.194500000000005</v>
      </c>
    </row>
    <row r="22" spans="1:216" x14ac:dyDescent="0.2">
      <c r="A22">
        <v>4</v>
      </c>
      <c r="B22">
        <v>1689726001</v>
      </c>
      <c r="C22">
        <v>183</v>
      </c>
      <c r="D22" t="s">
        <v>362</v>
      </c>
      <c r="E22" t="s">
        <v>363</v>
      </c>
      <c r="F22" t="s">
        <v>348</v>
      </c>
      <c r="G22" t="s">
        <v>349</v>
      </c>
      <c r="H22" t="s">
        <v>350</v>
      </c>
      <c r="I22" t="s">
        <v>351</v>
      </c>
      <c r="J22" t="s">
        <v>396</v>
      </c>
      <c r="K22" t="s">
        <v>352</v>
      </c>
      <c r="L22">
        <v>1689726001</v>
      </c>
      <c r="M22">
        <f t="shared" si="0"/>
        <v>2.139816948791068E-3</v>
      </c>
      <c r="N22">
        <f t="shared" si="1"/>
        <v>2.1398169487910681</v>
      </c>
      <c r="O22">
        <f t="shared" si="2"/>
        <v>8.3031381863010196</v>
      </c>
      <c r="P22">
        <f t="shared" si="3"/>
        <v>400.00299999999999</v>
      </c>
      <c r="Q22">
        <f t="shared" si="4"/>
        <v>321.30515330760261</v>
      </c>
      <c r="R22">
        <f t="shared" si="5"/>
        <v>32.444119763458538</v>
      </c>
      <c r="S22">
        <f t="shared" si="6"/>
        <v>40.390716128098994</v>
      </c>
      <c r="T22">
        <f t="shared" si="7"/>
        <v>0.18896595337938815</v>
      </c>
      <c r="U22">
        <f t="shared" si="8"/>
        <v>3.7069790769952333</v>
      </c>
      <c r="V22">
        <f t="shared" si="9"/>
        <v>0.1837730581104137</v>
      </c>
      <c r="W22">
        <f t="shared" si="10"/>
        <v>0.11531283603788989</v>
      </c>
      <c r="X22">
        <f t="shared" si="11"/>
        <v>206.75940600000001</v>
      </c>
      <c r="Y22">
        <f t="shared" si="12"/>
        <v>19.53573411349505</v>
      </c>
      <c r="Z22">
        <f t="shared" si="13"/>
        <v>19.53573411349505</v>
      </c>
      <c r="AA22">
        <f t="shared" si="14"/>
        <v>2.2799919679946368</v>
      </c>
      <c r="AB22">
        <f t="shared" si="15"/>
        <v>50.967480027951098</v>
      </c>
      <c r="AC22">
        <f t="shared" si="16"/>
        <v>1.124065199356</v>
      </c>
      <c r="AD22">
        <f t="shared" si="17"/>
        <v>2.2054557116411306</v>
      </c>
      <c r="AE22">
        <f t="shared" si="18"/>
        <v>1.1559267686386367</v>
      </c>
      <c r="AF22">
        <f t="shared" si="19"/>
        <v>-94.365927441686097</v>
      </c>
      <c r="AG22">
        <f t="shared" si="20"/>
        <v>-106.667112711013</v>
      </c>
      <c r="AH22">
        <f t="shared" si="21"/>
        <v>-5.7420853433824695</v>
      </c>
      <c r="AI22">
        <f t="shared" si="22"/>
        <v>-1.5719496081544548E-2</v>
      </c>
      <c r="AJ22">
        <v>39</v>
      </c>
      <c r="AK22">
        <v>10</v>
      </c>
      <c r="AL22">
        <f t="shared" si="23"/>
        <v>1</v>
      </c>
      <c r="AM22">
        <f t="shared" si="24"/>
        <v>0</v>
      </c>
      <c r="AN22">
        <f t="shared" si="25"/>
        <v>54745.551259377848</v>
      </c>
      <c r="AO22">
        <f t="shared" si="26"/>
        <v>1250.1300000000001</v>
      </c>
      <c r="AP22">
        <f t="shared" si="27"/>
        <v>1053.8598000000002</v>
      </c>
      <c r="AQ22">
        <f t="shared" si="28"/>
        <v>0.84300016798252986</v>
      </c>
      <c r="AR22">
        <f t="shared" si="29"/>
        <v>0.16539032420628255</v>
      </c>
      <c r="AS22">
        <v>1689726001</v>
      </c>
      <c r="AT22">
        <v>400.00299999999999</v>
      </c>
      <c r="AU22">
        <v>407.55599999999998</v>
      </c>
      <c r="AV22">
        <v>11.132</v>
      </c>
      <c r="AW22">
        <v>9.3870500000000003</v>
      </c>
      <c r="AX22">
        <v>403.33499999999998</v>
      </c>
      <c r="AY22">
        <v>11.3012</v>
      </c>
      <c r="AZ22">
        <v>400.05</v>
      </c>
      <c r="BA22">
        <v>100.876</v>
      </c>
      <c r="BB22">
        <v>0.100033</v>
      </c>
      <c r="BC22">
        <v>19.001999999999999</v>
      </c>
      <c r="BD22">
        <v>18.773499999999999</v>
      </c>
      <c r="BE22">
        <v>999.9</v>
      </c>
      <c r="BF22">
        <v>0</v>
      </c>
      <c r="BG22">
        <v>0</v>
      </c>
      <c r="BH22">
        <v>9989.3799999999992</v>
      </c>
      <c r="BI22">
        <v>0</v>
      </c>
      <c r="BJ22">
        <v>1.53643</v>
      </c>
      <c r="BK22">
        <v>-7.5521900000000004</v>
      </c>
      <c r="BL22">
        <v>404.50599999999997</v>
      </c>
      <c r="BM22">
        <v>411.41800000000001</v>
      </c>
      <c r="BN22">
        <v>1.7450000000000001</v>
      </c>
      <c r="BO22">
        <v>407.55599999999998</v>
      </c>
      <c r="BP22">
        <v>9.3870500000000003</v>
      </c>
      <c r="BQ22">
        <v>1.1229499999999999</v>
      </c>
      <c r="BR22">
        <v>0.94692600000000005</v>
      </c>
      <c r="BS22">
        <v>8.6175300000000004</v>
      </c>
      <c r="BT22">
        <v>6.1243600000000002</v>
      </c>
      <c r="BU22">
        <v>1250.1300000000001</v>
      </c>
      <c r="BV22">
        <v>0.89999700000000005</v>
      </c>
      <c r="BW22">
        <v>0.10000299999999999</v>
      </c>
      <c r="BX22">
        <v>0</v>
      </c>
      <c r="BY22">
        <v>2.2422</v>
      </c>
      <c r="BZ22">
        <v>0</v>
      </c>
      <c r="CA22">
        <v>4397.87</v>
      </c>
      <c r="CB22">
        <v>9650.24</v>
      </c>
      <c r="CC22">
        <v>39.625</v>
      </c>
      <c r="CD22">
        <v>41.186999999999998</v>
      </c>
      <c r="CE22">
        <v>41.311999999999998</v>
      </c>
      <c r="CF22">
        <v>39.561999999999998</v>
      </c>
      <c r="CG22">
        <v>38.875</v>
      </c>
      <c r="CH22">
        <v>1125.1099999999999</v>
      </c>
      <c r="CI22">
        <v>125.02</v>
      </c>
      <c r="CJ22">
        <v>0</v>
      </c>
      <c r="CK22">
        <v>1689726009.5999999</v>
      </c>
      <c r="CL22">
        <v>0</v>
      </c>
      <c r="CM22">
        <v>1689725657</v>
      </c>
      <c r="CN22" t="s">
        <v>353</v>
      </c>
      <c r="CO22">
        <v>1689725657</v>
      </c>
      <c r="CP22">
        <v>1689725655</v>
      </c>
      <c r="CQ22">
        <v>66</v>
      </c>
      <c r="CR22">
        <v>1.9E-2</v>
      </c>
      <c r="CS22">
        <v>-0.01</v>
      </c>
      <c r="CT22">
        <v>-3.331</v>
      </c>
      <c r="CU22">
        <v>-0.16900000000000001</v>
      </c>
      <c r="CV22">
        <v>408</v>
      </c>
      <c r="CW22">
        <v>10</v>
      </c>
      <c r="CX22">
        <v>0.28999999999999998</v>
      </c>
      <c r="CY22">
        <v>0.02</v>
      </c>
      <c r="CZ22">
        <v>9.1450517946116801</v>
      </c>
      <c r="DA22">
        <v>-0.49993250668831501</v>
      </c>
      <c r="DB22">
        <v>8.5108739938337494E-2</v>
      </c>
      <c r="DC22">
        <v>1</v>
      </c>
      <c r="DD22">
        <v>407.57895238095199</v>
      </c>
      <c r="DE22">
        <v>-0.29906493506507298</v>
      </c>
      <c r="DF22">
        <v>3.9900442998470197E-2</v>
      </c>
      <c r="DG22">
        <v>-1</v>
      </c>
      <c r="DH22">
        <v>1249.9639999999999</v>
      </c>
      <c r="DI22">
        <v>-0.218984182114173</v>
      </c>
      <c r="DJ22">
        <v>0.15064527871789099</v>
      </c>
      <c r="DK22">
        <v>1</v>
      </c>
      <c r="DL22">
        <v>2</v>
      </c>
      <c r="DM22">
        <v>2</v>
      </c>
      <c r="DN22" t="s">
        <v>354</v>
      </c>
      <c r="DO22">
        <v>2.7396699999999998</v>
      </c>
      <c r="DP22">
        <v>2.8380899999999998</v>
      </c>
      <c r="DQ22">
        <v>9.8883700000000005E-2</v>
      </c>
      <c r="DR22">
        <v>9.9185899999999994E-2</v>
      </c>
      <c r="DS22">
        <v>7.1278900000000006E-2</v>
      </c>
      <c r="DT22">
        <v>6.1053900000000001E-2</v>
      </c>
      <c r="DU22">
        <v>26467</v>
      </c>
      <c r="DV22">
        <v>28011.3</v>
      </c>
      <c r="DW22">
        <v>27471.7</v>
      </c>
      <c r="DX22">
        <v>29167.599999999999</v>
      </c>
      <c r="DY22">
        <v>33642.400000000001</v>
      </c>
      <c r="DZ22">
        <v>36515.300000000003</v>
      </c>
      <c r="EA22">
        <v>36735.4</v>
      </c>
      <c r="EB22">
        <v>39580.800000000003</v>
      </c>
      <c r="EC22">
        <v>1.9088000000000001</v>
      </c>
      <c r="ED22">
        <v>2.14567</v>
      </c>
      <c r="EE22">
        <v>8.8669399999999995E-2</v>
      </c>
      <c r="EF22">
        <v>0</v>
      </c>
      <c r="EG22">
        <v>17.3018</v>
      </c>
      <c r="EH22">
        <v>999.9</v>
      </c>
      <c r="EI22">
        <v>41.387</v>
      </c>
      <c r="EJ22">
        <v>22.567</v>
      </c>
      <c r="EK22">
        <v>11.269299999999999</v>
      </c>
      <c r="EL22">
        <v>61.984699999999997</v>
      </c>
      <c r="EM22">
        <v>28.637799999999999</v>
      </c>
      <c r="EN22">
        <v>1</v>
      </c>
      <c r="EO22">
        <v>-0.57211900000000004</v>
      </c>
      <c r="EP22">
        <v>1.6494899999999999</v>
      </c>
      <c r="EQ22">
        <v>19.912600000000001</v>
      </c>
      <c r="ER22">
        <v>5.2174399999999999</v>
      </c>
      <c r="ES22">
        <v>11.921099999999999</v>
      </c>
      <c r="ET22">
        <v>4.9556500000000003</v>
      </c>
      <c r="EU22">
        <v>3.2978000000000001</v>
      </c>
      <c r="EV22">
        <v>63</v>
      </c>
      <c r="EW22">
        <v>9999</v>
      </c>
      <c r="EX22">
        <v>120.9</v>
      </c>
      <c r="EY22">
        <v>4334.6000000000004</v>
      </c>
      <c r="EZ22">
        <v>1.8599000000000001</v>
      </c>
      <c r="FA22">
        <v>1.8591</v>
      </c>
      <c r="FB22">
        <v>1.86493</v>
      </c>
      <c r="FC22">
        <v>1.8690500000000001</v>
      </c>
      <c r="FD22">
        <v>1.86371</v>
      </c>
      <c r="FE22">
        <v>1.86375</v>
      </c>
      <c r="FF22">
        <v>1.86372</v>
      </c>
      <c r="FG22">
        <v>1.8635600000000001</v>
      </c>
      <c r="FH22">
        <v>0</v>
      </c>
      <c r="FI22">
        <v>0</v>
      </c>
      <c r="FJ22">
        <v>0</v>
      </c>
      <c r="FK22">
        <v>0</v>
      </c>
      <c r="FL22" t="s">
        <v>355</v>
      </c>
      <c r="FM22" t="s">
        <v>356</v>
      </c>
      <c r="FN22" t="s">
        <v>357</v>
      </c>
      <c r="FO22" t="s">
        <v>357</v>
      </c>
      <c r="FP22" t="s">
        <v>357</v>
      </c>
      <c r="FQ22" t="s">
        <v>357</v>
      </c>
      <c r="FR22">
        <v>0</v>
      </c>
      <c r="FS22">
        <v>100</v>
      </c>
      <c r="FT22">
        <v>100</v>
      </c>
      <c r="FU22">
        <v>-3.3319999999999999</v>
      </c>
      <c r="FV22">
        <v>-0.16919999999999999</v>
      </c>
      <c r="FW22">
        <v>-3.3313000000000601</v>
      </c>
      <c r="FX22">
        <v>0</v>
      </c>
      <c r="FY22">
        <v>0</v>
      </c>
      <c r="FZ22">
        <v>0</v>
      </c>
      <c r="GA22">
        <v>-0.16920400000000099</v>
      </c>
      <c r="GB22">
        <v>0</v>
      </c>
      <c r="GC22">
        <v>0</v>
      </c>
      <c r="GD22">
        <v>0</v>
      </c>
      <c r="GE22">
        <v>-1</v>
      </c>
      <c r="GF22">
        <v>-1</v>
      </c>
      <c r="GG22">
        <v>-1</v>
      </c>
      <c r="GH22">
        <v>-1</v>
      </c>
      <c r="GI22">
        <v>5.7</v>
      </c>
      <c r="GJ22">
        <v>5.8</v>
      </c>
      <c r="GK22">
        <v>1.0424800000000001</v>
      </c>
      <c r="GL22">
        <v>2.5488300000000002</v>
      </c>
      <c r="GM22">
        <v>1.4489700000000001</v>
      </c>
      <c r="GN22">
        <v>2.31934</v>
      </c>
      <c r="GO22">
        <v>1.5466299999999999</v>
      </c>
      <c r="GP22">
        <v>2.3962400000000001</v>
      </c>
      <c r="GQ22">
        <v>24.266400000000001</v>
      </c>
      <c r="GR22">
        <v>15.2003</v>
      </c>
      <c r="GS22">
        <v>18</v>
      </c>
      <c r="GT22">
        <v>350.42200000000003</v>
      </c>
      <c r="GU22">
        <v>722.35699999999997</v>
      </c>
      <c r="GV22">
        <v>16.367999999999999</v>
      </c>
      <c r="GW22">
        <v>19.7059</v>
      </c>
      <c r="GX22">
        <v>30.000599999999999</v>
      </c>
      <c r="GY22">
        <v>19.600300000000001</v>
      </c>
      <c r="GZ22">
        <v>19.554600000000001</v>
      </c>
      <c r="HA22">
        <v>20.857700000000001</v>
      </c>
      <c r="HB22">
        <v>20</v>
      </c>
      <c r="HC22">
        <v>-30</v>
      </c>
      <c r="HD22">
        <v>16.377600000000001</v>
      </c>
      <c r="HE22">
        <v>407.56900000000002</v>
      </c>
      <c r="HF22">
        <v>0</v>
      </c>
      <c r="HG22">
        <v>101.196</v>
      </c>
      <c r="HH22">
        <v>96.181200000000004</v>
      </c>
    </row>
    <row r="23" spans="1:216" x14ac:dyDescent="0.2">
      <c r="A23">
        <v>5</v>
      </c>
      <c r="B23">
        <v>1689726062</v>
      </c>
      <c r="C23">
        <v>244</v>
      </c>
      <c r="D23" t="s">
        <v>364</v>
      </c>
      <c r="E23" t="s">
        <v>365</v>
      </c>
      <c r="F23" t="s">
        <v>348</v>
      </c>
      <c r="G23" t="s">
        <v>349</v>
      </c>
      <c r="H23" t="s">
        <v>350</v>
      </c>
      <c r="I23" t="s">
        <v>351</v>
      </c>
      <c r="J23" t="s">
        <v>396</v>
      </c>
      <c r="K23" t="s">
        <v>352</v>
      </c>
      <c r="L23">
        <v>1689726062</v>
      </c>
      <c r="M23">
        <f t="shared" si="0"/>
        <v>2.1190872847469126E-3</v>
      </c>
      <c r="N23">
        <f t="shared" si="1"/>
        <v>2.1190872847469127</v>
      </c>
      <c r="O23">
        <f t="shared" si="2"/>
        <v>8.1598480350868847</v>
      </c>
      <c r="P23">
        <f t="shared" si="3"/>
        <v>400.01299999999998</v>
      </c>
      <c r="Q23">
        <f t="shared" si="4"/>
        <v>323.81208843832559</v>
      </c>
      <c r="R23">
        <f t="shared" si="5"/>
        <v>32.698475880433328</v>
      </c>
      <c r="S23">
        <f t="shared" si="6"/>
        <v>40.393227737237495</v>
      </c>
      <c r="T23">
        <f t="shared" si="7"/>
        <v>0.19204189950871881</v>
      </c>
      <c r="U23">
        <f t="shared" si="8"/>
        <v>3.7108705372985966</v>
      </c>
      <c r="V23">
        <f t="shared" si="9"/>
        <v>0.18668660568844059</v>
      </c>
      <c r="W23">
        <f t="shared" si="10"/>
        <v>0.11714784144684544</v>
      </c>
      <c r="X23">
        <f t="shared" si="11"/>
        <v>165.41655299999996</v>
      </c>
      <c r="Y23">
        <f t="shared" si="12"/>
        <v>19.288216152672042</v>
      </c>
      <c r="Z23">
        <f t="shared" si="13"/>
        <v>19.288216152672042</v>
      </c>
      <c r="AA23">
        <f t="shared" si="14"/>
        <v>2.245155843484123</v>
      </c>
      <c r="AB23">
        <f t="shared" si="15"/>
        <v>50.868238852984341</v>
      </c>
      <c r="AC23">
        <f t="shared" si="16"/>
        <v>1.11801791326375</v>
      </c>
      <c r="AD23">
        <f t="shared" si="17"/>
        <v>2.1978702987830254</v>
      </c>
      <c r="AE23">
        <f t="shared" si="18"/>
        <v>1.127137930220373</v>
      </c>
      <c r="AF23">
        <f t="shared" si="19"/>
        <v>-93.451749257338847</v>
      </c>
      <c r="AG23">
        <f t="shared" si="20"/>
        <v>-68.303869962572278</v>
      </c>
      <c r="AH23">
        <f t="shared" si="21"/>
        <v>-3.667360687355127</v>
      </c>
      <c r="AI23">
        <f t="shared" si="22"/>
        <v>-6.4269072662739291E-3</v>
      </c>
      <c r="AJ23">
        <v>39</v>
      </c>
      <c r="AK23">
        <v>10</v>
      </c>
      <c r="AL23">
        <f t="shared" si="23"/>
        <v>1</v>
      </c>
      <c r="AM23">
        <f t="shared" si="24"/>
        <v>0</v>
      </c>
      <c r="AN23">
        <f t="shared" si="25"/>
        <v>54837.046120114312</v>
      </c>
      <c r="AO23">
        <f t="shared" si="26"/>
        <v>1000.17</v>
      </c>
      <c r="AP23">
        <f t="shared" si="27"/>
        <v>843.14249999999993</v>
      </c>
      <c r="AQ23">
        <f t="shared" si="28"/>
        <v>0.84299919013767655</v>
      </c>
      <c r="AR23">
        <f t="shared" si="29"/>
        <v>0.16538843696571581</v>
      </c>
      <c r="AS23">
        <v>1689726062</v>
      </c>
      <c r="AT23">
        <v>400.01299999999998</v>
      </c>
      <c r="AU23">
        <v>407.44200000000001</v>
      </c>
      <c r="AV23">
        <v>11.0717</v>
      </c>
      <c r="AW23">
        <v>9.3433200000000003</v>
      </c>
      <c r="AX23">
        <v>403.34399999999999</v>
      </c>
      <c r="AY23">
        <v>11.241</v>
      </c>
      <c r="AZ23">
        <v>399.99700000000001</v>
      </c>
      <c r="BA23">
        <v>100.88</v>
      </c>
      <c r="BB23">
        <v>9.9787500000000001E-2</v>
      </c>
      <c r="BC23">
        <v>18.9468</v>
      </c>
      <c r="BD23">
        <v>18.682700000000001</v>
      </c>
      <c r="BE23">
        <v>999.9</v>
      </c>
      <c r="BF23">
        <v>0</v>
      </c>
      <c r="BG23">
        <v>0</v>
      </c>
      <c r="BH23">
        <v>10004.4</v>
      </c>
      <c r="BI23">
        <v>0</v>
      </c>
      <c r="BJ23">
        <v>1.53643</v>
      </c>
      <c r="BK23">
        <v>-7.4292899999999999</v>
      </c>
      <c r="BL23">
        <v>404.49099999999999</v>
      </c>
      <c r="BM23">
        <v>411.28500000000003</v>
      </c>
      <c r="BN23">
        <v>1.7284299999999999</v>
      </c>
      <c r="BO23">
        <v>407.44200000000001</v>
      </c>
      <c r="BP23">
        <v>9.3433200000000003</v>
      </c>
      <c r="BQ23">
        <v>1.1169100000000001</v>
      </c>
      <c r="BR23">
        <v>0.94255</v>
      </c>
      <c r="BS23">
        <v>8.5378900000000009</v>
      </c>
      <c r="BT23">
        <v>6.0573300000000003</v>
      </c>
      <c r="BU23">
        <v>1000.17</v>
      </c>
      <c r="BV23">
        <v>0.90002700000000002</v>
      </c>
      <c r="BW23">
        <v>9.9972699999999998E-2</v>
      </c>
      <c r="BX23">
        <v>0</v>
      </c>
      <c r="BY23">
        <v>2.0733999999999999</v>
      </c>
      <c r="BZ23">
        <v>0</v>
      </c>
      <c r="CA23">
        <v>3471.57</v>
      </c>
      <c r="CB23">
        <v>7720.79</v>
      </c>
      <c r="CC23">
        <v>39.125</v>
      </c>
      <c r="CD23">
        <v>41.125</v>
      </c>
      <c r="CE23">
        <v>41.061999999999998</v>
      </c>
      <c r="CF23">
        <v>39.5</v>
      </c>
      <c r="CG23">
        <v>38.561999999999998</v>
      </c>
      <c r="CH23">
        <v>900.18</v>
      </c>
      <c r="CI23">
        <v>99.99</v>
      </c>
      <c r="CJ23">
        <v>0</v>
      </c>
      <c r="CK23">
        <v>1689726070.8</v>
      </c>
      <c r="CL23">
        <v>0</v>
      </c>
      <c r="CM23">
        <v>1689725657</v>
      </c>
      <c r="CN23" t="s">
        <v>353</v>
      </c>
      <c r="CO23">
        <v>1689725657</v>
      </c>
      <c r="CP23">
        <v>1689725655</v>
      </c>
      <c r="CQ23">
        <v>66</v>
      </c>
      <c r="CR23">
        <v>1.9E-2</v>
      </c>
      <c r="CS23">
        <v>-0.01</v>
      </c>
      <c r="CT23">
        <v>-3.331</v>
      </c>
      <c r="CU23">
        <v>-0.16900000000000001</v>
      </c>
      <c r="CV23">
        <v>408</v>
      </c>
      <c r="CW23">
        <v>10</v>
      </c>
      <c r="CX23">
        <v>0.28999999999999998</v>
      </c>
      <c r="CY23">
        <v>0.02</v>
      </c>
      <c r="CZ23">
        <v>8.9820942808110296</v>
      </c>
      <c r="DA23">
        <v>-0.218159826388718</v>
      </c>
      <c r="DB23">
        <v>7.0318308291417997E-2</v>
      </c>
      <c r="DC23">
        <v>1</v>
      </c>
      <c r="DD23">
        <v>407.44290476190503</v>
      </c>
      <c r="DE23">
        <v>5.49350649348401E-2</v>
      </c>
      <c r="DF23">
        <v>4.20463517039215E-2</v>
      </c>
      <c r="DG23">
        <v>-1</v>
      </c>
      <c r="DH23">
        <v>1000.0588095238101</v>
      </c>
      <c r="DI23">
        <v>-0.25612256839467101</v>
      </c>
      <c r="DJ23">
        <v>0.157572543851904</v>
      </c>
      <c r="DK23">
        <v>1</v>
      </c>
      <c r="DL23">
        <v>2</v>
      </c>
      <c r="DM23">
        <v>2</v>
      </c>
      <c r="DN23" t="s">
        <v>354</v>
      </c>
      <c r="DO23">
        <v>2.7393999999999998</v>
      </c>
      <c r="DP23">
        <v>2.8379699999999999</v>
      </c>
      <c r="DQ23">
        <v>9.8864199999999999E-2</v>
      </c>
      <c r="DR23">
        <v>9.9144399999999994E-2</v>
      </c>
      <c r="DS23">
        <v>7.0977600000000002E-2</v>
      </c>
      <c r="DT23">
        <v>6.0825400000000002E-2</v>
      </c>
      <c r="DU23">
        <v>26462.799999999999</v>
      </c>
      <c r="DV23">
        <v>28007.9</v>
      </c>
      <c r="DW23">
        <v>27467.200000000001</v>
      </c>
      <c r="DX23">
        <v>29163.1</v>
      </c>
      <c r="DY23">
        <v>33647.699999999997</v>
      </c>
      <c r="DZ23">
        <v>36518.5</v>
      </c>
      <c r="EA23">
        <v>36728.9</v>
      </c>
      <c r="EB23">
        <v>39574.5</v>
      </c>
      <c r="EC23">
        <v>1.90805</v>
      </c>
      <c r="ED23">
        <v>2.1440999999999999</v>
      </c>
      <c r="EE23">
        <v>8.6024400000000001E-2</v>
      </c>
      <c r="EF23">
        <v>0</v>
      </c>
      <c r="EG23">
        <v>17.2547</v>
      </c>
      <c r="EH23">
        <v>999.9</v>
      </c>
      <c r="EI23">
        <v>41.362000000000002</v>
      </c>
      <c r="EJ23">
        <v>22.527000000000001</v>
      </c>
      <c r="EK23">
        <v>11.2346</v>
      </c>
      <c r="EL23">
        <v>61.824800000000003</v>
      </c>
      <c r="EM23">
        <v>28.6098</v>
      </c>
      <c r="EN23">
        <v>1</v>
      </c>
      <c r="EO23">
        <v>-0.56629600000000002</v>
      </c>
      <c r="EP23">
        <v>0.31769599999999998</v>
      </c>
      <c r="EQ23">
        <v>19.9666</v>
      </c>
      <c r="ER23">
        <v>5.2225299999999999</v>
      </c>
      <c r="ES23">
        <v>11.921099999999999</v>
      </c>
      <c r="ET23">
        <v>4.9558</v>
      </c>
      <c r="EU23">
        <v>3.2978800000000001</v>
      </c>
      <c r="EV23">
        <v>63</v>
      </c>
      <c r="EW23">
        <v>9999</v>
      </c>
      <c r="EX23">
        <v>120.9</v>
      </c>
      <c r="EY23">
        <v>4336.2</v>
      </c>
      <c r="EZ23">
        <v>1.8599300000000001</v>
      </c>
      <c r="FA23">
        <v>1.8590500000000001</v>
      </c>
      <c r="FB23">
        <v>1.8649500000000001</v>
      </c>
      <c r="FC23">
        <v>1.8690500000000001</v>
      </c>
      <c r="FD23">
        <v>1.86371</v>
      </c>
      <c r="FE23">
        <v>1.8637600000000001</v>
      </c>
      <c r="FF23">
        <v>1.86374</v>
      </c>
      <c r="FG23">
        <v>1.8635600000000001</v>
      </c>
      <c r="FH23">
        <v>0</v>
      </c>
      <c r="FI23">
        <v>0</v>
      </c>
      <c r="FJ23">
        <v>0</v>
      </c>
      <c r="FK23">
        <v>0</v>
      </c>
      <c r="FL23" t="s">
        <v>355</v>
      </c>
      <c r="FM23" t="s">
        <v>356</v>
      </c>
      <c r="FN23" t="s">
        <v>357</v>
      </c>
      <c r="FO23" t="s">
        <v>357</v>
      </c>
      <c r="FP23" t="s">
        <v>357</v>
      </c>
      <c r="FQ23" t="s">
        <v>357</v>
      </c>
      <c r="FR23">
        <v>0</v>
      </c>
      <c r="FS23">
        <v>100</v>
      </c>
      <c r="FT23">
        <v>100</v>
      </c>
      <c r="FU23">
        <v>-3.331</v>
      </c>
      <c r="FV23">
        <v>-0.16930000000000001</v>
      </c>
      <c r="FW23">
        <v>-3.3313000000000601</v>
      </c>
      <c r="FX23">
        <v>0</v>
      </c>
      <c r="FY23">
        <v>0</v>
      </c>
      <c r="FZ23">
        <v>0</v>
      </c>
      <c r="GA23">
        <v>-0.16920400000000099</v>
      </c>
      <c r="GB23">
        <v>0</v>
      </c>
      <c r="GC23">
        <v>0</v>
      </c>
      <c r="GD23">
        <v>0</v>
      </c>
      <c r="GE23">
        <v>-1</v>
      </c>
      <c r="GF23">
        <v>-1</v>
      </c>
      <c r="GG23">
        <v>-1</v>
      </c>
      <c r="GH23">
        <v>-1</v>
      </c>
      <c r="GI23">
        <v>6.8</v>
      </c>
      <c r="GJ23">
        <v>6.8</v>
      </c>
      <c r="GK23">
        <v>1.0412600000000001</v>
      </c>
      <c r="GL23">
        <v>2.5476100000000002</v>
      </c>
      <c r="GM23">
        <v>1.4477500000000001</v>
      </c>
      <c r="GN23">
        <v>2.3168899999999999</v>
      </c>
      <c r="GO23">
        <v>1.5466299999999999</v>
      </c>
      <c r="GP23">
        <v>2.4072300000000002</v>
      </c>
      <c r="GQ23">
        <v>24.2257</v>
      </c>
      <c r="GR23">
        <v>15.2178</v>
      </c>
      <c r="GS23">
        <v>18</v>
      </c>
      <c r="GT23">
        <v>350.714</v>
      </c>
      <c r="GU23">
        <v>722.19600000000003</v>
      </c>
      <c r="GV23">
        <v>16.9255</v>
      </c>
      <c r="GW23">
        <v>19.8003</v>
      </c>
      <c r="GX23">
        <v>30.000499999999999</v>
      </c>
      <c r="GY23">
        <v>19.694900000000001</v>
      </c>
      <c r="GZ23">
        <v>19.646899999999999</v>
      </c>
      <c r="HA23">
        <v>20.851700000000001</v>
      </c>
      <c r="HB23">
        <v>20</v>
      </c>
      <c r="HC23">
        <v>-30</v>
      </c>
      <c r="HD23">
        <v>16.963799999999999</v>
      </c>
      <c r="HE23">
        <v>407.51100000000002</v>
      </c>
      <c r="HF23">
        <v>0</v>
      </c>
      <c r="HG23">
        <v>101.179</v>
      </c>
      <c r="HH23">
        <v>96.166200000000003</v>
      </c>
    </row>
    <row r="24" spans="1:216" x14ac:dyDescent="0.2">
      <c r="A24">
        <v>6</v>
      </c>
      <c r="B24">
        <v>1689726123</v>
      </c>
      <c r="C24">
        <v>305</v>
      </c>
      <c r="D24" t="s">
        <v>366</v>
      </c>
      <c r="E24" t="s">
        <v>367</v>
      </c>
      <c r="F24" t="s">
        <v>348</v>
      </c>
      <c r="G24" t="s">
        <v>349</v>
      </c>
      <c r="H24" t="s">
        <v>350</v>
      </c>
      <c r="I24" t="s">
        <v>351</v>
      </c>
      <c r="J24" t="s">
        <v>396</v>
      </c>
      <c r="K24" t="s">
        <v>352</v>
      </c>
      <c r="L24">
        <v>1689726123</v>
      </c>
      <c r="M24">
        <f t="shared" si="0"/>
        <v>2.1197919143578054E-3</v>
      </c>
      <c r="N24">
        <f t="shared" si="1"/>
        <v>2.1197919143578052</v>
      </c>
      <c r="O24">
        <f t="shared" si="2"/>
        <v>8.0251698678700478</v>
      </c>
      <c r="P24">
        <f t="shared" si="3"/>
        <v>399.983</v>
      </c>
      <c r="Q24">
        <f t="shared" si="4"/>
        <v>325.88980688490233</v>
      </c>
      <c r="R24">
        <f t="shared" si="5"/>
        <v>32.909098335115594</v>
      </c>
      <c r="S24">
        <f t="shared" si="6"/>
        <v>40.391198501104</v>
      </c>
      <c r="T24">
        <f t="shared" si="7"/>
        <v>0.19464941188745163</v>
      </c>
      <c r="U24">
        <f t="shared" si="8"/>
        <v>3.7050757176669662</v>
      </c>
      <c r="V24">
        <f t="shared" si="9"/>
        <v>0.18914160713481704</v>
      </c>
      <c r="W24">
        <f t="shared" si="10"/>
        <v>0.11869537742356295</v>
      </c>
      <c r="X24">
        <f t="shared" si="11"/>
        <v>124.0451958304632</v>
      </c>
      <c r="Y24">
        <f t="shared" si="12"/>
        <v>19.161304269155167</v>
      </c>
      <c r="Z24">
        <f t="shared" si="13"/>
        <v>19.161304269155167</v>
      </c>
      <c r="AA24">
        <f t="shared" si="14"/>
        <v>2.2274756611166908</v>
      </c>
      <c r="AB24">
        <f t="shared" si="15"/>
        <v>50.487096145486056</v>
      </c>
      <c r="AC24">
        <f t="shared" si="16"/>
        <v>1.1144506285968001</v>
      </c>
      <c r="AD24">
        <f t="shared" si="17"/>
        <v>2.2073969661185213</v>
      </c>
      <c r="AE24">
        <f t="shared" si="18"/>
        <v>1.1130250325198907</v>
      </c>
      <c r="AF24">
        <f t="shared" si="19"/>
        <v>-93.482823423179212</v>
      </c>
      <c r="AG24">
        <f t="shared" si="20"/>
        <v>-29.004268466978758</v>
      </c>
      <c r="AH24">
        <f t="shared" si="21"/>
        <v>-1.5592664704833503</v>
      </c>
      <c r="AI24">
        <f t="shared" si="22"/>
        <v>-1.1625301781208464E-3</v>
      </c>
      <c r="AJ24">
        <v>39</v>
      </c>
      <c r="AK24">
        <v>10</v>
      </c>
      <c r="AL24">
        <f t="shared" si="23"/>
        <v>1</v>
      </c>
      <c r="AM24">
        <f t="shared" si="24"/>
        <v>0</v>
      </c>
      <c r="AN24">
        <f t="shared" si="25"/>
        <v>54703.412620114585</v>
      </c>
      <c r="AO24">
        <f t="shared" si="26"/>
        <v>750.01700000000005</v>
      </c>
      <c r="AP24">
        <f t="shared" si="27"/>
        <v>632.26427100024011</v>
      </c>
      <c r="AQ24">
        <f t="shared" si="28"/>
        <v>0.84299992000213331</v>
      </c>
      <c r="AR24">
        <f t="shared" si="29"/>
        <v>0.16538984560411724</v>
      </c>
      <c r="AS24">
        <v>1689726123</v>
      </c>
      <c r="AT24">
        <v>399.983</v>
      </c>
      <c r="AU24">
        <v>407.29899999999998</v>
      </c>
      <c r="AV24">
        <v>11.036099999999999</v>
      </c>
      <c r="AW24">
        <v>9.3075799999999997</v>
      </c>
      <c r="AX24">
        <v>403.31400000000002</v>
      </c>
      <c r="AY24">
        <v>11.205299999999999</v>
      </c>
      <c r="AZ24">
        <v>400.11200000000002</v>
      </c>
      <c r="BA24">
        <v>100.88200000000001</v>
      </c>
      <c r="BB24">
        <v>0.100288</v>
      </c>
      <c r="BC24">
        <v>19.016100000000002</v>
      </c>
      <c r="BD24">
        <v>18.727599999999999</v>
      </c>
      <c r="BE24">
        <v>999.9</v>
      </c>
      <c r="BF24">
        <v>0</v>
      </c>
      <c r="BG24">
        <v>0</v>
      </c>
      <c r="BH24">
        <v>9981.25</v>
      </c>
      <c r="BI24">
        <v>0</v>
      </c>
      <c r="BJ24">
        <v>1.4182399999999999</v>
      </c>
      <c r="BK24">
        <v>-7.31616</v>
      </c>
      <c r="BL24">
        <v>404.447</v>
      </c>
      <c r="BM24">
        <v>411.12599999999998</v>
      </c>
      <c r="BN24">
        <v>1.72851</v>
      </c>
      <c r="BO24">
        <v>407.29899999999998</v>
      </c>
      <c r="BP24">
        <v>9.3075799999999997</v>
      </c>
      <c r="BQ24">
        <v>1.11334</v>
      </c>
      <c r="BR24">
        <v>0.93896800000000002</v>
      </c>
      <c r="BS24">
        <v>8.4906400000000009</v>
      </c>
      <c r="BT24">
        <v>6.0022399999999996</v>
      </c>
      <c r="BU24">
        <v>750.01700000000005</v>
      </c>
      <c r="BV24">
        <v>0.90000800000000003</v>
      </c>
      <c r="BW24">
        <v>9.9991700000000003E-2</v>
      </c>
      <c r="BX24">
        <v>0</v>
      </c>
      <c r="BY24">
        <v>2.2545999999999999</v>
      </c>
      <c r="BZ24">
        <v>0</v>
      </c>
      <c r="CA24">
        <v>2562.6</v>
      </c>
      <c r="CB24">
        <v>5789.71</v>
      </c>
      <c r="CC24">
        <v>38.561999999999998</v>
      </c>
      <c r="CD24">
        <v>41</v>
      </c>
      <c r="CE24">
        <v>40.811999999999998</v>
      </c>
      <c r="CF24">
        <v>39.436999999999998</v>
      </c>
      <c r="CG24">
        <v>38.186999999999998</v>
      </c>
      <c r="CH24">
        <v>675.02</v>
      </c>
      <c r="CI24">
        <v>75</v>
      </c>
      <c r="CJ24">
        <v>0</v>
      </c>
      <c r="CK24">
        <v>1689726132</v>
      </c>
      <c r="CL24">
        <v>0</v>
      </c>
      <c r="CM24">
        <v>1689725657</v>
      </c>
      <c r="CN24" t="s">
        <v>353</v>
      </c>
      <c r="CO24">
        <v>1689725657</v>
      </c>
      <c r="CP24">
        <v>1689725655</v>
      </c>
      <c r="CQ24">
        <v>66</v>
      </c>
      <c r="CR24">
        <v>1.9E-2</v>
      </c>
      <c r="CS24">
        <v>-0.01</v>
      </c>
      <c r="CT24">
        <v>-3.331</v>
      </c>
      <c r="CU24">
        <v>-0.16900000000000001</v>
      </c>
      <c r="CV24">
        <v>408</v>
      </c>
      <c r="CW24">
        <v>10</v>
      </c>
      <c r="CX24">
        <v>0.28999999999999998</v>
      </c>
      <c r="CY24">
        <v>0.02</v>
      </c>
      <c r="CZ24">
        <v>8.7119308920998204</v>
      </c>
      <c r="DA24">
        <v>-8.7241287819314201E-2</v>
      </c>
      <c r="DB24">
        <v>8.4179203616899498E-2</v>
      </c>
      <c r="DC24">
        <v>1</v>
      </c>
      <c r="DD24">
        <v>407.23615000000001</v>
      </c>
      <c r="DE24">
        <v>1.38496240604776E-2</v>
      </c>
      <c r="DF24">
        <v>6.0351698401957497E-2</v>
      </c>
      <c r="DG24">
        <v>-1</v>
      </c>
      <c r="DH24">
        <v>750.00300000000004</v>
      </c>
      <c r="DI24">
        <v>1.4375794162974799E-2</v>
      </c>
      <c r="DJ24">
        <v>1.31643457870061E-2</v>
      </c>
      <c r="DK24">
        <v>1</v>
      </c>
      <c r="DL24">
        <v>2</v>
      </c>
      <c r="DM24">
        <v>2</v>
      </c>
      <c r="DN24" t="s">
        <v>354</v>
      </c>
      <c r="DO24">
        <v>2.7396199999999999</v>
      </c>
      <c r="DP24">
        <v>2.8382700000000001</v>
      </c>
      <c r="DQ24">
        <v>9.8835900000000004E-2</v>
      </c>
      <c r="DR24">
        <v>9.90949E-2</v>
      </c>
      <c r="DS24">
        <v>7.0791900000000005E-2</v>
      </c>
      <c r="DT24">
        <v>6.0634599999999997E-2</v>
      </c>
      <c r="DU24">
        <v>26458.9</v>
      </c>
      <c r="DV24">
        <v>28004.400000000001</v>
      </c>
      <c r="DW24">
        <v>27462.6</v>
      </c>
      <c r="DX24">
        <v>29158.3</v>
      </c>
      <c r="DY24">
        <v>33648.800000000003</v>
      </c>
      <c r="DZ24">
        <v>36519.300000000003</v>
      </c>
      <c r="EA24">
        <v>36722.5</v>
      </c>
      <c r="EB24">
        <v>39567.199999999997</v>
      </c>
      <c r="EC24">
        <v>1.9077500000000001</v>
      </c>
      <c r="ED24">
        <v>2.1426500000000002</v>
      </c>
      <c r="EE24">
        <v>8.8661900000000002E-2</v>
      </c>
      <c r="EF24">
        <v>0</v>
      </c>
      <c r="EG24">
        <v>17.2559</v>
      </c>
      <c r="EH24">
        <v>999.9</v>
      </c>
      <c r="EI24">
        <v>41.326000000000001</v>
      </c>
      <c r="EJ24">
        <v>22.466999999999999</v>
      </c>
      <c r="EK24">
        <v>11.183299999999999</v>
      </c>
      <c r="EL24">
        <v>62.354799999999997</v>
      </c>
      <c r="EM24">
        <v>28.625800000000002</v>
      </c>
      <c r="EN24">
        <v>1</v>
      </c>
      <c r="EO24">
        <v>-0.55852400000000002</v>
      </c>
      <c r="EP24">
        <v>0.88425900000000002</v>
      </c>
      <c r="EQ24">
        <v>19.933700000000002</v>
      </c>
      <c r="ER24">
        <v>5.2229799999999997</v>
      </c>
      <c r="ES24">
        <v>11.922499999999999</v>
      </c>
      <c r="ET24">
        <v>4.9557500000000001</v>
      </c>
      <c r="EU24">
        <v>3.2977300000000001</v>
      </c>
      <c r="EV24">
        <v>63</v>
      </c>
      <c r="EW24">
        <v>9999</v>
      </c>
      <c r="EX24">
        <v>120.9</v>
      </c>
      <c r="EY24">
        <v>4337.6000000000004</v>
      </c>
      <c r="EZ24">
        <v>1.8599300000000001</v>
      </c>
      <c r="FA24">
        <v>1.8590899999999999</v>
      </c>
      <c r="FB24">
        <v>1.86494</v>
      </c>
      <c r="FC24">
        <v>1.8690500000000001</v>
      </c>
      <c r="FD24">
        <v>1.86371</v>
      </c>
      <c r="FE24">
        <v>1.86375</v>
      </c>
      <c r="FF24">
        <v>1.86374</v>
      </c>
      <c r="FG24">
        <v>1.8635600000000001</v>
      </c>
      <c r="FH24">
        <v>0</v>
      </c>
      <c r="FI24">
        <v>0</v>
      </c>
      <c r="FJ24">
        <v>0</v>
      </c>
      <c r="FK24">
        <v>0</v>
      </c>
      <c r="FL24" t="s">
        <v>355</v>
      </c>
      <c r="FM24" t="s">
        <v>356</v>
      </c>
      <c r="FN24" t="s">
        <v>357</v>
      </c>
      <c r="FO24" t="s">
        <v>357</v>
      </c>
      <c r="FP24" t="s">
        <v>357</v>
      </c>
      <c r="FQ24" t="s">
        <v>357</v>
      </c>
      <c r="FR24">
        <v>0</v>
      </c>
      <c r="FS24">
        <v>100</v>
      </c>
      <c r="FT24">
        <v>100</v>
      </c>
      <c r="FU24">
        <v>-3.331</v>
      </c>
      <c r="FV24">
        <v>-0.16919999999999999</v>
      </c>
      <c r="FW24">
        <v>-3.3313000000000601</v>
      </c>
      <c r="FX24">
        <v>0</v>
      </c>
      <c r="FY24">
        <v>0</v>
      </c>
      <c r="FZ24">
        <v>0</v>
      </c>
      <c r="GA24">
        <v>-0.16920400000000099</v>
      </c>
      <c r="GB24">
        <v>0</v>
      </c>
      <c r="GC24">
        <v>0</v>
      </c>
      <c r="GD24">
        <v>0</v>
      </c>
      <c r="GE24">
        <v>-1</v>
      </c>
      <c r="GF24">
        <v>-1</v>
      </c>
      <c r="GG24">
        <v>-1</v>
      </c>
      <c r="GH24">
        <v>-1</v>
      </c>
      <c r="GI24">
        <v>7.8</v>
      </c>
      <c r="GJ24">
        <v>7.8</v>
      </c>
      <c r="GK24">
        <v>1.0412600000000001</v>
      </c>
      <c r="GL24">
        <v>2.5537100000000001</v>
      </c>
      <c r="GM24">
        <v>1.4489700000000001</v>
      </c>
      <c r="GN24">
        <v>2.31812</v>
      </c>
      <c r="GO24">
        <v>1.5466299999999999</v>
      </c>
      <c r="GP24">
        <v>2.3803700000000001</v>
      </c>
      <c r="GQ24">
        <v>24.185099999999998</v>
      </c>
      <c r="GR24">
        <v>15.1915</v>
      </c>
      <c r="GS24">
        <v>18</v>
      </c>
      <c r="GT24">
        <v>351.209</v>
      </c>
      <c r="GU24">
        <v>722.23400000000004</v>
      </c>
      <c r="GV24">
        <v>17.305099999999999</v>
      </c>
      <c r="GW24">
        <v>19.895399999999999</v>
      </c>
      <c r="GX24">
        <v>30.000800000000002</v>
      </c>
      <c r="GY24">
        <v>19.791499999999999</v>
      </c>
      <c r="GZ24">
        <v>19.744700000000002</v>
      </c>
      <c r="HA24">
        <v>20.843</v>
      </c>
      <c r="HB24">
        <v>20</v>
      </c>
      <c r="HC24">
        <v>-30</v>
      </c>
      <c r="HD24">
        <v>16.828600000000002</v>
      </c>
      <c r="HE24">
        <v>407.24900000000002</v>
      </c>
      <c r="HF24">
        <v>0</v>
      </c>
      <c r="HG24">
        <v>101.16200000000001</v>
      </c>
      <c r="HH24">
        <v>96.149100000000004</v>
      </c>
    </row>
    <row r="25" spans="1:216" x14ac:dyDescent="0.2">
      <c r="A25">
        <v>7</v>
      </c>
      <c r="B25">
        <v>1689726184</v>
      </c>
      <c r="C25">
        <v>366</v>
      </c>
      <c r="D25" t="s">
        <v>368</v>
      </c>
      <c r="E25" t="s">
        <v>369</v>
      </c>
      <c r="F25" t="s">
        <v>348</v>
      </c>
      <c r="G25" t="s">
        <v>349</v>
      </c>
      <c r="H25" t="s">
        <v>350</v>
      </c>
      <c r="I25" t="s">
        <v>351</v>
      </c>
      <c r="J25" t="s">
        <v>396</v>
      </c>
      <c r="K25" t="s">
        <v>352</v>
      </c>
      <c r="L25">
        <v>1689726184</v>
      </c>
      <c r="M25">
        <f t="shared" si="0"/>
        <v>2.0880618466493622E-3</v>
      </c>
      <c r="N25">
        <f t="shared" si="1"/>
        <v>2.0880618466493623</v>
      </c>
      <c r="O25">
        <f t="shared" si="2"/>
        <v>7.7763457668692899</v>
      </c>
      <c r="P25">
        <f t="shared" si="3"/>
        <v>399.98500000000001</v>
      </c>
      <c r="Q25">
        <f t="shared" si="4"/>
        <v>328.2151723709805</v>
      </c>
      <c r="R25">
        <f t="shared" si="5"/>
        <v>33.14510969569529</v>
      </c>
      <c r="S25">
        <f t="shared" si="6"/>
        <v>40.392851451266004</v>
      </c>
      <c r="T25">
        <f t="shared" si="7"/>
        <v>0.19505829709006697</v>
      </c>
      <c r="U25">
        <f t="shared" si="8"/>
        <v>3.7122822421485848</v>
      </c>
      <c r="V25">
        <f t="shared" si="9"/>
        <v>0.18953809157468277</v>
      </c>
      <c r="W25">
        <f t="shared" si="10"/>
        <v>0.11894426317032497</v>
      </c>
      <c r="X25">
        <f t="shared" si="11"/>
        <v>99.262372557298747</v>
      </c>
      <c r="Y25">
        <f t="shared" si="12"/>
        <v>18.990045493317783</v>
      </c>
      <c r="Z25">
        <f t="shared" si="13"/>
        <v>18.990045493317783</v>
      </c>
      <c r="AA25">
        <f t="shared" si="14"/>
        <v>2.2038110161868203</v>
      </c>
      <c r="AB25">
        <f t="shared" si="15"/>
        <v>50.453627941693966</v>
      </c>
      <c r="AC25">
        <f t="shared" si="16"/>
        <v>1.1095423532887601</v>
      </c>
      <c r="AD25">
        <f t="shared" si="17"/>
        <v>2.1991329435635176</v>
      </c>
      <c r="AE25">
        <f t="shared" si="18"/>
        <v>1.0942686628980602</v>
      </c>
      <c r="AF25">
        <f t="shared" si="19"/>
        <v>-92.083527437236867</v>
      </c>
      <c r="AG25">
        <f t="shared" si="20"/>
        <v>-6.8137479242513983</v>
      </c>
      <c r="AH25">
        <f t="shared" si="21"/>
        <v>-0.36516106269711435</v>
      </c>
      <c r="AI25">
        <f t="shared" si="22"/>
        <v>-6.386688663084783E-5</v>
      </c>
      <c r="AJ25">
        <v>38</v>
      </c>
      <c r="AK25">
        <v>9</v>
      </c>
      <c r="AL25">
        <f t="shared" si="23"/>
        <v>1</v>
      </c>
      <c r="AM25">
        <f t="shared" si="24"/>
        <v>0</v>
      </c>
      <c r="AN25">
        <f t="shared" si="25"/>
        <v>54864.861737629231</v>
      </c>
      <c r="AO25">
        <f t="shared" si="26"/>
        <v>600.17399999999998</v>
      </c>
      <c r="AP25">
        <f t="shared" si="27"/>
        <v>505.94647199860032</v>
      </c>
      <c r="AQ25">
        <f t="shared" si="28"/>
        <v>0.84299965009913846</v>
      </c>
      <c r="AR25">
        <f t="shared" si="29"/>
        <v>0.16538932469133744</v>
      </c>
      <c r="AS25">
        <v>1689726184</v>
      </c>
      <c r="AT25">
        <v>399.98500000000001</v>
      </c>
      <c r="AU25">
        <v>407.08600000000001</v>
      </c>
      <c r="AV25">
        <v>10.9871</v>
      </c>
      <c r="AW25">
        <v>9.2842199999999995</v>
      </c>
      <c r="AX25">
        <v>403.31700000000001</v>
      </c>
      <c r="AY25">
        <v>11.1563</v>
      </c>
      <c r="AZ25">
        <v>400.077</v>
      </c>
      <c r="BA25">
        <v>100.886</v>
      </c>
      <c r="BB25">
        <v>9.9915599999999993E-2</v>
      </c>
      <c r="BC25">
        <v>18.956</v>
      </c>
      <c r="BD25">
        <v>18.658899999999999</v>
      </c>
      <c r="BE25">
        <v>999.9</v>
      </c>
      <c r="BF25">
        <v>0</v>
      </c>
      <c r="BG25">
        <v>0</v>
      </c>
      <c r="BH25">
        <v>10009.4</v>
      </c>
      <c r="BI25">
        <v>0</v>
      </c>
      <c r="BJ25">
        <v>1.4182399999999999</v>
      </c>
      <c r="BK25">
        <v>-7.1009200000000003</v>
      </c>
      <c r="BL25">
        <v>404.42899999999997</v>
      </c>
      <c r="BM25">
        <v>410.90100000000001</v>
      </c>
      <c r="BN25">
        <v>1.70286</v>
      </c>
      <c r="BO25">
        <v>407.08600000000001</v>
      </c>
      <c r="BP25">
        <v>9.2842199999999995</v>
      </c>
      <c r="BQ25">
        <v>1.1084499999999999</v>
      </c>
      <c r="BR25">
        <v>0.93665200000000004</v>
      </c>
      <c r="BS25">
        <v>8.42563</v>
      </c>
      <c r="BT25">
        <v>5.9665299999999997</v>
      </c>
      <c r="BU25">
        <v>600.17399999999998</v>
      </c>
      <c r="BV25">
        <v>0.90000999999999998</v>
      </c>
      <c r="BW25">
        <v>9.9989900000000007E-2</v>
      </c>
      <c r="BX25">
        <v>0</v>
      </c>
      <c r="BY25">
        <v>2.2515999999999998</v>
      </c>
      <c r="BZ25">
        <v>0</v>
      </c>
      <c r="CA25">
        <v>2040.34</v>
      </c>
      <c r="CB25">
        <v>4633</v>
      </c>
      <c r="CC25">
        <v>38.061999999999998</v>
      </c>
      <c r="CD25">
        <v>40.936999999999998</v>
      </c>
      <c r="CE25">
        <v>40.436999999999998</v>
      </c>
      <c r="CF25">
        <v>39.311999999999998</v>
      </c>
      <c r="CG25">
        <v>37.811999999999998</v>
      </c>
      <c r="CH25">
        <v>540.16</v>
      </c>
      <c r="CI25">
        <v>60.01</v>
      </c>
      <c r="CJ25">
        <v>0</v>
      </c>
      <c r="CK25">
        <v>1689726192.5999999</v>
      </c>
      <c r="CL25">
        <v>0</v>
      </c>
      <c r="CM25">
        <v>1689725657</v>
      </c>
      <c r="CN25" t="s">
        <v>353</v>
      </c>
      <c r="CO25">
        <v>1689725657</v>
      </c>
      <c r="CP25">
        <v>1689725655</v>
      </c>
      <c r="CQ25">
        <v>66</v>
      </c>
      <c r="CR25">
        <v>1.9E-2</v>
      </c>
      <c r="CS25">
        <v>-0.01</v>
      </c>
      <c r="CT25">
        <v>-3.331</v>
      </c>
      <c r="CU25">
        <v>-0.16900000000000001</v>
      </c>
      <c r="CV25">
        <v>408</v>
      </c>
      <c r="CW25">
        <v>10</v>
      </c>
      <c r="CX25">
        <v>0.28999999999999998</v>
      </c>
      <c r="CY25">
        <v>0.02</v>
      </c>
      <c r="CZ25">
        <v>8.43958739087455</v>
      </c>
      <c r="DA25">
        <v>0.423765981475972</v>
      </c>
      <c r="DB25">
        <v>5.4684095697422802E-2</v>
      </c>
      <c r="DC25">
        <v>1</v>
      </c>
      <c r="DD25">
        <v>407.02995238095201</v>
      </c>
      <c r="DE25">
        <v>-3.1168831169651801E-3</v>
      </c>
      <c r="DF25">
        <v>2.3444922671928201E-2</v>
      </c>
      <c r="DG25">
        <v>-1</v>
      </c>
      <c r="DH25">
        <v>599.96633333333295</v>
      </c>
      <c r="DI25">
        <v>-0.151123439791466</v>
      </c>
      <c r="DJ25">
        <v>0.16081469173980301</v>
      </c>
      <c r="DK25">
        <v>1</v>
      </c>
      <c r="DL25">
        <v>2</v>
      </c>
      <c r="DM25">
        <v>2</v>
      </c>
      <c r="DN25" t="s">
        <v>354</v>
      </c>
      <c r="DO25">
        <v>2.7393999999999998</v>
      </c>
      <c r="DP25">
        <v>2.8381400000000001</v>
      </c>
      <c r="DQ25">
        <v>9.8813799999999993E-2</v>
      </c>
      <c r="DR25">
        <v>9.9033399999999994E-2</v>
      </c>
      <c r="DS25">
        <v>7.05427E-2</v>
      </c>
      <c r="DT25">
        <v>6.0505400000000001E-2</v>
      </c>
      <c r="DU25">
        <v>26454.400000000001</v>
      </c>
      <c r="DV25">
        <v>28000.3</v>
      </c>
      <c r="DW25">
        <v>27457.8</v>
      </c>
      <c r="DX25">
        <v>29152.5</v>
      </c>
      <c r="DY25">
        <v>33651.599999999999</v>
      </c>
      <c r="DZ25">
        <v>36516.800000000003</v>
      </c>
      <c r="EA25">
        <v>36715.4</v>
      </c>
      <c r="EB25">
        <v>39558.9</v>
      </c>
      <c r="EC25">
        <v>1.9068799999999999</v>
      </c>
      <c r="ED25">
        <v>2.1409699999999998</v>
      </c>
      <c r="EE25">
        <v>8.3759399999999998E-2</v>
      </c>
      <c r="EF25">
        <v>0</v>
      </c>
      <c r="EG25">
        <v>17.2685</v>
      </c>
      <c r="EH25">
        <v>999.9</v>
      </c>
      <c r="EI25">
        <v>41.314</v>
      </c>
      <c r="EJ25">
        <v>22.416</v>
      </c>
      <c r="EK25">
        <v>11.145099999999999</v>
      </c>
      <c r="EL25">
        <v>61.864800000000002</v>
      </c>
      <c r="EM25">
        <v>28.461500000000001</v>
      </c>
      <c r="EN25">
        <v>1</v>
      </c>
      <c r="EO25">
        <v>-0.55063499999999999</v>
      </c>
      <c r="EP25">
        <v>0.38837699999999997</v>
      </c>
      <c r="EQ25">
        <v>19.969100000000001</v>
      </c>
      <c r="ER25">
        <v>5.2174399999999999</v>
      </c>
      <c r="ES25">
        <v>11.9229</v>
      </c>
      <c r="ET25">
        <v>4.9557500000000001</v>
      </c>
      <c r="EU25">
        <v>3.2977500000000002</v>
      </c>
      <c r="EV25">
        <v>63</v>
      </c>
      <c r="EW25">
        <v>9999</v>
      </c>
      <c r="EX25">
        <v>120.9</v>
      </c>
      <c r="EY25">
        <v>4339.2</v>
      </c>
      <c r="EZ25">
        <v>1.8599300000000001</v>
      </c>
      <c r="FA25">
        <v>1.8590599999999999</v>
      </c>
      <c r="FB25">
        <v>1.86496</v>
      </c>
      <c r="FC25">
        <v>1.8690500000000001</v>
      </c>
      <c r="FD25">
        <v>1.86371</v>
      </c>
      <c r="FE25">
        <v>1.86381</v>
      </c>
      <c r="FF25">
        <v>1.86374</v>
      </c>
      <c r="FG25">
        <v>1.8635600000000001</v>
      </c>
      <c r="FH25">
        <v>0</v>
      </c>
      <c r="FI25">
        <v>0</v>
      </c>
      <c r="FJ25">
        <v>0</v>
      </c>
      <c r="FK25">
        <v>0</v>
      </c>
      <c r="FL25" t="s">
        <v>355</v>
      </c>
      <c r="FM25" t="s">
        <v>356</v>
      </c>
      <c r="FN25" t="s">
        <v>357</v>
      </c>
      <c r="FO25" t="s">
        <v>357</v>
      </c>
      <c r="FP25" t="s">
        <v>357</v>
      </c>
      <c r="FQ25" t="s">
        <v>357</v>
      </c>
      <c r="FR25">
        <v>0</v>
      </c>
      <c r="FS25">
        <v>100</v>
      </c>
      <c r="FT25">
        <v>100</v>
      </c>
      <c r="FU25">
        <v>-3.3319999999999999</v>
      </c>
      <c r="FV25">
        <v>-0.16919999999999999</v>
      </c>
      <c r="FW25">
        <v>-3.3313000000000601</v>
      </c>
      <c r="FX25">
        <v>0</v>
      </c>
      <c r="FY25">
        <v>0</v>
      </c>
      <c r="FZ25">
        <v>0</v>
      </c>
      <c r="GA25">
        <v>-0.16920400000000099</v>
      </c>
      <c r="GB25">
        <v>0</v>
      </c>
      <c r="GC25">
        <v>0</v>
      </c>
      <c r="GD25">
        <v>0</v>
      </c>
      <c r="GE25">
        <v>-1</v>
      </c>
      <c r="GF25">
        <v>-1</v>
      </c>
      <c r="GG25">
        <v>-1</v>
      </c>
      <c r="GH25">
        <v>-1</v>
      </c>
      <c r="GI25">
        <v>8.8000000000000007</v>
      </c>
      <c r="GJ25">
        <v>8.8000000000000007</v>
      </c>
      <c r="GK25">
        <v>1.0412600000000001</v>
      </c>
      <c r="GL25">
        <v>2.5451700000000002</v>
      </c>
      <c r="GM25">
        <v>1.4489700000000001</v>
      </c>
      <c r="GN25">
        <v>2.32056</v>
      </c>
      <c r="GO25">
        <v>1.5466299999999999</v>
      </c>
      <c r="GP25">
        <v>2.4169900000000002</v>
      </c>
      <c r="GQ25">
        <v>24.1648</v>
      </c>
      <c r="GR25">
        <v>15.2178</v>
      </c>
      <c r="GS25">
        <v>18</v>
      </c>
      <c r="GT25">
        <v>351.495</v>
      </c>
      <c r="GU25">
        <v>722.11199999999997</v>
      </c>
      <c r="GV25">
        <v>17.071899999999999</v>
      </c>
      <c r="GW25">
        <v>19.995999999999999</v>
      </c>
      <c r="GX25">
        <v>30.000800000000002</v>
      </c>
      <c r="GY25">
        <v>19.893599999999999</v>
      </c>
      <c r="GZ25">
        <v>19.846599999999999</v>
      </c>
      <c r="HA25">
        <v>20.837399999999999</v>
      </c>
      <c r="HB25">
        <v>20</v>
      </c>
      <c r="HC25">
        <v>-30</v>
      </c>
      <c r="HD25">
        <v>17.088899999999999</v>
      </c>
      <c r="HE25">
        <v>407.10899999999998</v>
      </c>
      <c r="HF25">
        <v>0</v>
      </c>
      <c r="HG25">
        <v>101.143</v>
      </c>
      <c r="HH25">
        <v>96.129400000000004</v>
      </c>
    </row>
    <row r="26" spans="1:216" x14ac:dyDescent="0.2">
      <c r="A26">
        <v>8</v>
      </c>
      <c r="B26">
        <v>1689726245</v>
      </c>
      <c r="C26">
        <v>427</v>
      </c>
      <c r="D26" t="s">
        <v>370</v>
      </c>
      <c r="E26" t="s">
        <v>371</v>
      </c>
      <c r="F26" t="s">
        <v>348</v>
      </c>
      <c r="G26" t="s">
        <v>349</v>
      </c>
      <c r="H26" t="s">
        <v>350</v>
      </c>
      <c r="I26" t="s">
        <v>351</v>
      </c>
      <c r="J26" t="s">
        <v>396</v>
      </c>
      <c r="K26" t="s">
        <v>352</v>
      </c>
      <c r="L26">
        <v>1689726245</v>
      </c>
      <c r="M26">
        <f t="shared" si="0"/>
        <v>2.0857458903873224E-3</v>
      </c>
      <c r="N26">
        <f t="shared" si="1"/>
        <v>2.0857458903873223</v>
      </c>
      <c r="O26">
        <f t="shared" si="2"/>
        <v>7.4553929537096488</v>
      </c>
      <c r="P26">
        <f t="shared" si="3"/>
        <v>400.01</v>
      </c>
      <c r="Q26">
        <f t="shared" si="4"/>
        <v>331.14708609672812</v>
      </c>
      <c r="R26">
        <f t="shared" si="5"/>
        <v>33.440551944694491</v>
      </c>
      <c r="S26">
        <f t="shared" si="6"/>
        <v>40.394603319836996</v>
      </c>
      <c r="T26">
        <f t="shared" si="7"/>
        <v>0.19571985102658096</v>
      </c>
      <c r="U26">
        <f t="shared" si="8"/>
        <v>3.7112734330149917</v>
      </c>
      <c r="V26">
        <f t="shared" si="9"/>
        <v>0.19016124763518608</v>
      </c>
      <c r="W26">
        <f t="shared" si="10"/>
        <v>0.11933704851685201</v>
      </c>
      <c r="X26">
        <f t="shared" si="11"/>
        <v>82.706692836252202</v>
      </c>
      <c r="Y26">
        <f t="shared" si="12"/>
        <v>18.947604433838471</v>
      </c>
      <c r="Z26">
        <f t="shared" si="13"/>
        <v>18.947604433838471</v>
      </c>
      <c r="AA26">
        <f t="shared" si="14"/>
        <v>2.1979806771351704</v>
      </c>
      <c r="AB26">
        <f t="shared" si="15"/>
        <v>50.293947635345027</v>
      </c>
      <c r="AC26">
        <f t="shared" si="16"/>
        <v>1.1084910906765302</v>
      </c>
      <c r="AD26">
        <f t="shared" si="17"/>
        <v>2.2040248236499873</v>
      </c>
      <c r="AE26">
        <f t="shared" si="18"/>
        <v>1.0894895864586402</v>
      </c>
      <c r="AF26">
        <f t="shared" si="19"/>
        <v>-91.981393766080913</v>
      </c>
      <c r="AG26">
        <f t="shared" si="20"/>
        <v>8.8027284940732002</v>
      </c>
      <c r="AH26">
        <f t="shared" si="21"/>
        <v>0.47186577545034453</v>
      </c>
      <c r="AI26">
        <f t="shared" si="22"/>
        <v>-1.0666030517114677E-4</v>
      </c>
      <c r="AJ26">
        <v>38</v>
      </c>
      <c r="AK26">
        <v>10</v>
      </c>
      <c r="AL26">
        <f t="shared" si="23"/>
        <v>1</v>
      </c>
      <c r="AM26">
        <f t="shared" si="24"/>
        <v>0</v>
      </c>
      <c r="AN26">
        <f t="shared" si="25"/>
        <v>54837.113721170193</v>
      </c>
      <c r="AO26">
        <f t="shared" si="26"/>
        <v>500.077</v>
      </c>
      <c r="AP26">
        <f t="shared" si="27"/>
        <v>421.56437100323944</v>
      </c>
      <c r="AQ26">
        <f t="shared" si="28"/>
        <v>0.84299892017277234</v>
      </c>
      <c r="AR26">
        <f t="shared" si="29"/>
        <v>0.16538791593345065</v>
      </c>
      <c r="AS26">
        <v>1689726245</v>
      </c>
      <c r="AT26">
        <v>400.01</v>
      </c>
      <c r="AU26">
        <v>406.84800000000001</v>
      </c>
      <c r="AV26">
        <v>10.976900000000001</v>
      </c>
      <c r="AW26">
        <v>9.2752999999999997</v>
      </c>
      <c r="AX26">
        <v>403.34100000000001</v>
      </c>
      <c r="AY26">
        <v>11.146100000000001</v>
      </c>
      <c r="AZ26">
        <v>399.93799999999999</v>
      </c>
      <c r="BA26">
        <v>100.884</v>
      </c>
      <c r="BB26">
        <v>9.9983699999999995E-2</v>
      </c>
      <c r="BC26">
        <v>18.991599999999998</v>
      </c>
      <c r="BD26">
        <v>18.6891</v>
      </c>
      <c r="BE26">
        <v>999.9</v>
      </c>
      <c r="BF26">
        <v>0</v>
      </c>
      <c r="BG26">
        <v>0</v>
      </c>
      <c r="BH26">
        <v>10005.6</v>
      </c>
      <c r="BI26">
        <v>0</v>
      </c>
      <c r="BJ26">
        <v>1.3591500000000001</v>
      </c>
      <c r="BK26">
        <v>-6.8381699999999999</v>
      </c>
      <c r="BL26">
        <v>404.45</v>
      </c>
      <c r="BM26">
        <v>410.65699999999998</v>
      </c>
      <c r="BN26">
        <v>1.7016</v>
      </c>
      <c r="BO26">
        <v>406.84800000000001</v>
      </c>
      <c r="BP26">
        <v>9.2752999999999997</v>
      </c>
      <c r="BQ26">
        <v>1.1073900000000001</v>
      </c>
      <c r="BR26">
        <v>0.93572500000000003</v>
      </c>
      <c r="BS26">
        <v>8.4115300000000008</v>
      </c>
      <c r="BT26">
        <v>5.95221</v>
      </c>
      <c r="BU26">
        <v>500.077</v>
      </c>
      <c r="BV26">
        <v>0.90004300000000004</v>
      </c>
      <c r="BW26">
        <v>9.9956799999999998E-2</v>
      </c>
      <c r="BX26">
        <v>0</v>
      </c>
      <c r="BY26">
        <v>2.2724000000000002</v>
      </c>
      <c r="BZ26">
        <v>0</v>
      </c>
      <c r="CA26">
        <v>1704.63</v>
      </c>
      <c r="CB26">
        <v>3860.35</v>
      </c>
      <c r="CC26">
        <v>37.5</v>
      </c>
      <c r="CD26">
        <v>40.75</v>
      </c>
      <c r="CE26">
        <v>40.061999999999998</v>
      </c>
      <c r="CF26">
        <v>39.125</v>
      </c>
      <c r="CG26">
        <v>37.375</v>
      </c>
      <c r="CH26">
        <v>450.09</v>
      </c>
      <c r="CI26">
        <v>49.99</v>
      </c>
      <c r="CJ26">
        <v>0</v>
      </c>
      <c r="CK26">
        <v>1689726253.8</v>
      </c>
      <c r="CL26">
        <v>0</v>
      </c>
      <c r="CM26">
        <v>1689725657</v>
      </c>
      <c r="CN26" t="s">
        <v>353</v>
      </c>
      <c r="CO26">
        <v>1689725657</v>
      </c>
      <c r="CP26">
        <v>1689725655</v>
      </c>
      <c r="CQ26">
        <v>66</v>
      </c>
      <c r="CR26">
        <v>1.9E-2</v>
      </c>
      <c r="CS26">
        <v>-0.01</v>
      </c>
      <c r="CT26">
        <v>-3.331</v>
      </c>
      <c r="CU26">
        <v>-0.16900000000000001</v>
      </c>
      <c r="CV26">
        <v>408</v>
      </c>
      <c r="CW26">
        <v>10</v>
      </c>
      <c r="CX26">
        <v>0.28999999999999998</v>
      </c>
      <c r="CY26">
        <v>0.02</v>
      </c>
      <c r="CZ26">
        <v>8.2331719258194305</v>
      </c>
      <c r="DA26">
        <v>-0.15858803623047099</v>
      </c>
      <c r="DB26">
        <v>7.5522655439032499E-2</v>
      </c>
      <c r="DC26">
        <v>1</v>
      </c>
      <c r="DD26">
        <v>406.88895238095199</v>
      </c>
      <c r="DE26">
        <v>-0.160207792207681</v>
      </c>
      <c r="DF26">
        <v>4.87944924589944E-2</v>
      </c>
      <c r="DG26">
        <v>-1</v>
      </c>
      <c r="DH26">
        <v>500.01900000000001</v>
      </c>
      <c r="DI26">
        <v>7.3507422270998601E-2</v>
      </c>
      <c r="DJ26">
        <v>0.11047947449963499</v>
      </c>
      <c r="DK26">
        <v>1</v>
      </c>
      <c r="DL26">
        <v>2</v>
      </c>
      <c r="DM26">
        <v>2</v>
      </c>
      <c r="DN26" t="s">
        <v>354</v>
      </c>
      <c r="DO26">
        <v>2.7388699999999999</v>
      </c>
      <c r="DP26">
        <v>2.8381799999999999</v>
      </c>
      <c r="DQ26">
        <v>9.8789299999999997E-2</v>
      </c>
      <c r="DR26">
        <v>9.8960599999999996E-2</v>
      </c>
      <c r="DS26">
        <v>7.0473599999999997E-2</v>
      </c>
      <c r="DT26">
        <v>6.04436E-2</v>
      </c>
      <c r="DU26">
        <v>26450</v>
      </c>
      <c r="DV26">
        <v>27998</v>
      </c>
      <c r="DW26">
        <v>27452.9</v>
      </c>
      <c r="DX26">
        <v>29148.2</v>
      </c>
      <c r="DY26">
        <v>33648.400000000001</v>
      </c>
      <c r="DZ26">
        <v>36513.599999999999</v>
      </c>
      <c r="EA26">
        <v>36709</v>
      </c>
      <c r="EB26">
        <v>39552.699999999997</v>
      </c>
      <c r="EC26">
        <v>1.9055800000000001</v>
      </c>
      <c r="ED26">
        <v>2.1394299999999999</v>
      </c>
      <c r="EE26">
        <v>8.4802500000000003E-2</v>
      </c>
      <c r="EF26">
        <v>0</v>
      </c>
      <c r="EG26">
        <v>17.281500000000001</v>
      </c>
      <c r="EH26">
        <v>999.9</v>
      </c>
      <c r="EI26">
        <v>41.338000000000001</v>
      </c>
      <c r="EJ26">
        <v>22.385999999999999</v>
      </c>
      <c r="EK26">
        <v>11.1326</v>
      </c>
      <c r="EL26">
        <v>61.9148</v>
      </c>
      <c r="EM26">
        <v>28.349399999999999</v>
      </c>
      <c r="EN26">
        <v>1</v>
      </c>
      <c r="EO26">
        <v>-0.54307700000000003</v>
      </c>
      <c r="EP26">
        <v>0.32078200000000001</v>
      </c>
      <c r="EQ26">
        <v>19.972300000000001</v>
      </c>
      <c r="ER26">
        <v>5.2225299999999999</v>
      </c>
      <c r="ES26">
        <v>11.925000000000001</v>
      </c>
      <c r="ET26">
        <v>4.9554499999999999</v>
      </c>
      <c r="EU26">
        <v>3.29765</v>
      </c>
      <c r="EV26">
        <v>63</v>
      </c>
      <c r="EW26">
        <v>9999</v>
      </c>
      <c r="EX26">
        <v>120.9</v>
      </c>
      <c r="EY26">
        <v>4340.6000000000004</v>
      </c>
      <c r="EZ26">
        <v>1.85995</v>
      </c>
      <c r="FA26">
        <v>1.85911</v>
      </c>
      <c r="FB26">
        <v>1.86497</v>
      </c>
      <c r="FC26">
        <v>1.8690500000000001</v>
      </c>
      <c r="FD26">
        <v>1.86371</v>
      </c>
      <c r="FE26">
        <v>1.8638300000000001</v>
      </c>
      <c r="FF26">
        <v>1.86375</v>
      </c>
      <c r="FG26">
        <v>1.8635600000000001</v>
      </c>
      <c r="FH26">
        <v>0</v>
      </c>
      <c r="FI26">
        <v>0</v>
      </c>
      <c r="FJ26">
        <v>0</v>
      </c>
      <c r="FK26">
        <v>0</v>
      </c>
      <c r="FL26" t="s">
        <v>355</v>
      </c>
      <c r="FM26" t="s">
        <v>356</v>
      </c>
      <c r="FN26" t="s">
        <v>357</v>
      </c>
      <c r="FO26" t="s">
        <v>357</v>
      </c>
      <c r="FP26" t="s">
        <v>357</v>
      </c>
      <c r="FQ26" t="s">
        <v>357</v>
      </c>
      <c r="FR26">
        <v>0</v>
      </c>
      <c r="FS26">
        <v>100</v>
      </c>
      <c r="FT26">
        <v>100</v>
      </c>
      <c r="FU26">
        <v>-3.331</v>
      </c>
      <c r="FV26">
        <v>-0.16919999999999999</v>
      </c>
      <c r="FW26">
        <v>-3.3313000000000601</v>
      </c>
      <c r="FX26">
        <v>0</v>
      </c>
      <c r="FY26">
        <v>0</v>
      </c>
      <c r="FZ26">
        <v>0</v>
      </c>
      <c r="GA26">
        <v>-0.16920400000000099</v>
      </c>
      <c r="GB26">
        <v>0</v>
      </c>
      <c r="GC26">
        <v>0</v>
      </c>
      <c r="GD26">
        <v>0</v>
      </c>
      <c r="GE26">
        <v>-1</v>
      </c>
      <c r="GF26">
        <v>-1</v>
      </c>
      <c r="GG26">
        <v>-1</v>
      </c>
      <c r="GH26">
        <v>-1</v>
      </c>
      <c r="GI26">
        <v>9.8000000000000007</v>
      </c>
      <c r="GJ26">
        <v>9.8000000000000007</v>
      </c>
      <c r="GK26">
        <v>1.0400400000000001</v>
      </c>
      <c r="GL26">
        <v>2.5512700000000001</v>
      </c>
      <c r="GM26">
        <v>1.4489700000000001</v>
      </c>
      <c r="GN26">
        <v>2.32056</v>
      </c>
      <c r="GO26">
        <v>1.5466299999999999</v>
      </c>
      <c r="GP26">
        <v>2.3754900000000001</v>
      </c>
      <c r="GQ26">
        <v>24.1648</v>
      </c>
      <c r="GR26">
        <v>15.1915</v>
      </c>
      <c r="GS26">
        <v>18</v>
      </c>
      <c r="GT26">
        <v>351.6</v>
      </c>
      <c r="GU26">
        <v>722.10299999999995</v>
      </c>
      <c r="GV26">
        <v>17.361799999999999</v>
      </c>
      <c r="GW26">
        <v>20.098600000000001</v>
      </c>
      <c r="GX26">
        <v>30.000699999999998</v>
      </c>
      <c r="GY26">
        <v>19.996099999999998</v>
      </c>
      <c r="GZ26">
        <v>19.9481</v>
      </c>
      <c r="HA26">
        <v>20.823</v>
      </c>
      <c r="HB26">
        <v>20</v>
      </c>
      <c r="HC26">
        <v>-30</v>
      </c>
      <c r="HD26">
        <v>17.3613</v>
      </c>
      <c r="HE26">
        <v>406.94499999999999</v>
      </c>
      <c r="HF26">
        <v>0</v>
      </c>
      <c r="HG26">
        <v>101.125</v>
      </c>
      <c r="HH26">
        <v>96.114699999999999</v>
      </c>
    </row>
    <row r="27" spans="1:216" x14ac:dyDescent="0.2">
      <c r="A27">
        <v>9</v>
      </c>
      <c r="B27">
        <v>1689726306</v>
      </c>
      <c r="C27">
        <v>488</v>
      </c>
      <c r="D27" t="s">
        <v>372</v>
      </c>
      <c r="E27" t="s">
        <v>373</v>
      </c>
      <c r="F27" t="s">
        <v>348</v>
      </c>
      <c r="G27" t="s">
        <v>349</v>
      </c>
      <c r="H27" t="s">
        <v>350</v>
      </c>
      <c r="I27" t="s">
        <v>351</v>
      </c>
      <c r="J27" t="s">
        <v>396</v>
      </c>
      <c r="K27" t="s">
        <v>352</v>
      </c>
      <c r="L27">
        <v>1689726306</v>
      </c>
      <c r="M27">
        <f t="shared" si="0"/>
        <v>2.063009971870141E-3</v>
      </c>
      <c r="N27">
        <f t="shared" si="1"/>
        <v>2.0630099718701409</v>
      </c>
      <c r="O27">
        <f t="shared" si="2"/>
        <v>6.9314688888718132</v>
      </c>
      <c r="P27">
        <f t="shared" si="3"/>
        <v>399.97899999999998</v>
      </c>
      <c r="Q27">
        <f t="shared" si="4"/>
        <v>335.54437736219961</v>
      </c>
      <c r="R27">
        <f t="shared" si="5"/>
        <v>33.885262077934676</v>
      </c>
      <c r="S27">
        <f t="shared" si="6"/>
        <v>40.392252575402793</v>
      </c>
      <c r="T27">
        <f t="shared" si="7"/>
        <v>0.19573523625989273</v>
      </c>
      <c r="U27">
        <f t="shared" si="8"/>
        <v>3.7139974770202158</v>
      </c>
      <c r="V27">
        <f t="shared" si="9"/>
        <v>0.19017972528545263</v>
      </c>
      <c r="W27">
        <f t="shared" si="10"/>
        <v>0.11934833487146575</v>
      </c>
      <c r="X27">
        <f t="shared" si="11"/>
        <v>62.00300778679577</v>
      </c>
      <c r="Y27">
        <f t="shared" si="12"/>
        <v>18.839345038559706</v>
      </c>
      <c r="Z27">
        <f t="shared" si="13"/>
        <v>18.839345038559706</v>
      </c>
      <c r="AA27">
        <f t="shared" si="14"/>
        <v>2.1831697479672014</v>
      </c>
      <c r="AB27">
        <f t="shared" si="15"/>
        <v>50.206877520563275</v>
      </c>
      <c r="AC27">
        <f t="shared" si="16"/>
        <v>1.1055435037069998</v>
      </c>
      <c r="AD27">
        <f t="shared" si="17"/>
        <v>2.2019762198001684</v>
      </c>
      <c r="AE27">
        <f t="shared" si="18"/>
        <v>1.0776262442602016</v>
      </c>
      <c r="AF27">
        <f t="shared" si="19"/>
        <v>-90.978739759473214</v>
      </c>
      <c r="AG27">
        <f t="shared" si="20"/>
        <v>27.502450966993429</v>
      </c>
      <c r="AH27">
        <f t="shared" si="21"/>
        <v>1.4722417155723002</v>
      </c>
      <c r="AI27">
        <f t="shared" si="22"/>
        <v>-1.0392901117128872E-3</v>
      </c>
      <c r="AJ27">
        <v>38</v>
      </c>
      <c r="AK27">
        <v>10</v>
      </c>
      <c r="AL27">
        <f t="shared" si="23"/>
        <v>1</v>
      </c>
      <c r="AM27">
        <f t="shared" si="24"/>
        <v>0</v>
      </c>
      <c r="AN27">
        <f t="shared" si="25"/>
        <v>54896.707140872801</v>
      </c>
      <c r="AO27">
        <f t="shared" si="26"/>
        <v>374.88200000000001</v>
      </c>
      <c r="AP27">
        <f t="shared" si="27"/>
        <v>316.0261860035211</v>
      </c>
      <c r="AQ27">
        <f t="shared" si="28"/>
        <v>0.84300176056338016</v>
      </c>
      <c r="AR27">
        <f t="shared" si="29"/>
        <v>0.16539339788732393</v>
      </c>
      <c r="AS27">
        <v>1689726306</v>
      </c>
      <c r="AT27">
        <v>399.97899999999998</v>
      </c>
      <c r="AU27">
        <v>406.37700000000001</v>
      </c>
      <c r="AV27">
        <v>10.9475</v>
      </c>
      <c r="AW27">
        <v>9.2644699999999993</v>
      </c>
      <c r="AX27">
        <v>403.31</v>
      </c>
      <c r="AY27">
        <v>11.1167</v>
      </c>
      <c r="AZ27">
        <v>399.95499999999998</v>
      </c>
      <c r="BA27">
        <v>100.886</v>
      </c>
      <c r="BB27">
        <v>9.99332E-2</v>
      </c>
      <c r="BC27">
        <v>18.976700000000001</v>
      </c>
      <c r="BD27">
        <v>18.668900000000001</v>
      </c>
      <c r="BE27">
        <v>999.9</v>
      </c>
      <c r="BF27">
        <v>0</v>
      </c>
      <c r="BG27">
        <v>0</v>
      </c>
      <c r="BH27">
        <v>10016.200000000001</v>
      </c>
      <c r="BI27">
        <v>0</v>
      </c>
      <c r="BJ27">
        <v>1.4182399999999999</v>
      </c>
      <c r="BK27">
        <v>-6.39771</v>
      </c>
      <c r="BL27">
        <v>404.40600000000001</v>
      </c>
      <c r="BM27">
        <v>410.17700000000002</v>
      </c>
      <c r="BN27">
        <v>1.68306</v>
      </c>
      <c r="BO27">
        <v>406.37700000000001</v>
      </c>
      <c r="BP27">
        <v>9.2644699999999993</v>
      </c>
      <c r="BQ27">
        <v>1.1044499999999999</v>
      </c>
      <c r="BR27">
        <v>0.93465200000000004</v>
      </c>
      <c r="BS27">
        <v>8.3723299999999998</v>
      </c>
      <c r="BT27">
        <v>5.9356299999999997</v>
      </c>
      <c r="BU27">
        <v>374.88200000000001</v>
      </c>
      <c r="BV27">
        <v>0.89993999999999996</v>
      </c>
      <c r="BW27">
        <v>0.10006</v>
      </c>
      <c r="BX27">
        <v>0</v>
      </c>
      <c r="BY27">
        <v>2.2786</v>
      </c>
      <c r="BZ27">
        <v>0</v>
      </c>
      <c r="CA27">
        <v>1303.51</v>
      </c>
      <c r="CB27">
        <v>2893.82</v>
      </c>
      <c r="CC27">
        <v>36.936999999999998</v>
      </c>
      <c r="CD27">
        <v>40.5</v>
      </c>
      <c r="CE27">
        <v>39.625</v>
      </c>
      <c r="CF27">
        <v>38.936999999999998</v>
      </c>
      <c r="CG27">
        <v>37</v>
      </c>
      <c r="CH27">
        <v>337.37</v>
      </c>
      <c r="CI27">
        <v>37.51</v>
      </c>
      <c r="CJ27">
        <v>0</v>
      </c>
      <c r="CK27">
        <v>1689726315</v>
      </c>
      <c r="CL27">
        <v>0</v>
      </c>
      <c r="CM27">
        <v>1689725657</v>
      </c>
      <c r="CN27" t="s">
        <v>353</v>
      </c>
      <c r="CO27">
        <v>1689725657</v>
      </c>
      <c r="CP27">
        <v>1689725655</v>
      </c>
      <c r="CQ27">
        <v>66</v>
      </c>
      <c r="CR27">
        <v>1.9E-2</v>
      </c>
      <c r="CS27">
        <v>-0.01</v>
      </c>
      <c r="CT27">
        <v>-3.331</v>
      </c>
      <c r="CU27">
        <v>-0.16900000000000001</v>
      </c>
      <c r="CV27">
        <v>408</v>
      </c>
      <c r="CW27">
        <v>10</v>
      </c>
      <c r="CX27">
        <v>0.28999999999999998</v>
      </c>
      <c r="CY27">
        <v>0.02</v>
      </c>
      <c r="CZ27">
        <v>7.5943754260527303</v>
      </c>
      <c r="DA27">
        <v>-0.27389256000428602</v>
      </c>
      <c r="DB27">
        <v>8.2766172024276205E-2</v>
      </c>
      <c r="DC27">
        <v>1</v>
      </c>
      <c r="DD27">
        <v>406.40461904761901</v>
      </c>
      <c r="DE27">
        <v>-0.12654545454572999</v>
      </c>
      <c r="DF27">
        <v>6.1270264822953197E-2</v>
      </c>
      <c r="DG27">
        <v>-1</v>
      </c>
      <c r="DH27">
        <v>374.97149999999999</v>
      </c>
      <c r="DI27">
        <v>-7.9946046430797904E-2</v>
      </c>
      <c r="DJ27">
        <v>0.16191371158738299</v>
      </c>
      <c r="DK27">
        <v>1</v>
      </c>
      <c r="DL27">
        <v>2</v>
      </c>
      <c r="DM27">
        <v>2</v>
      </c>
      <c r="DN27" t="s">
        <v>354</v>
      </c>
      <c r="DO27">
        <v>2.73881</v>
      </c>
      <c r="DP27">
        <v>2.8382200000000002</v>
      </c>
      <c r="DQ27">
        <v>9.8759600000000003E-2</v>
      </c>
      <c r="DR27">
        <v>9.8849999999999993E-2</v>
      </c>
      <c r="DS27">
        <v>7.0316799999999999E-2</v>
      </c>
      <c r="DT27">
        <v>6.0375600000000001E-2</v>
      </c>
      <c r="DU27">
        <v>26446.2</v>
      </c>
      <c r="DV27">
        <v>27997.5</v>
      </c>
      <c r="DW27">
        <v>27448.5</v>
      </c>
      <c r="DX27">
        <v>29144.6</v>
      </c>
      <c r="DY27">
        <v>33648.6</v>
      </c>
      <c r="DZ27">
        <v>36511.9</v>
      </c>
      <c r="EA27">
        <v>36702.699999999997</v>
      </c>
      <c r="EB27">
        <v>39547.800000000003</v>
      </c>
      <c r="EC27">
        <v>1.90482</v>
      </c>
      <c r="ED27">
        <v>2.13795</v>
      </c>
      <c r="EE27">
        <v>8.2798300000000005E-2</v>
      </c>
      <c r="EF27">
        <v>0</v>
      </c>
      <c r="EG27">
        <v>17.294599999999999</v>
      </c>
      <c r="EH27">
        <v>999.9</v>
      </c>
      <c r="EI27">
        <v>41.375</v>
      </c>
      <c r="EJ27">
        <v>22.346</v>
      </c>
      <c r="EK27">
        <v>11.114599999999999</v>
      </c>
      <c r="EL27">
        <v>62.114800000000002</v>
      </c>
      <c r="EM27">
        <v>28.645800000000001</v>
      </c>
      <c r="EN27">
        <v>1</v>
      </c>
      <c r="EO27">
        <v>-0.53624700000000003</v>
      </c>
      <c r="EP27">
        <v>0.60978500000000002</v>
      </c>
      <c r="EQ27">
        <v>19.965800000000002</v>
      </c>
      <c r="ER27">
        <v>5.2223800000000002</v>
      </c>
      <c r="ES27">
        <v>11.9247</v>
      </c>
      <c r="ET27">
        <v>4.9557000000000002</v>
      </c>
      <c r="EU27">
        <v>3.2976700000000001</v>
      </c>
      <c r="EV27">
        <v>63</v>
      </c>
      <c r="EW27">
        <v>9999</v>
      </c>
      <c r="EX27">
        <v>120.9</v>
      </c>
      <c r="EY27">
        <v>4342.2</v>
      </c>
      <c r="EZ27">
        <v>1.85999</v>
      </c>
      <c r="FA27">
        <v>1.8591200000000001</v>
      </c>
      <c r="FB27">
        <v>1.86496</v>
      </c>
      <c r="FC27">
        <v>1.8690500000000001</v>
      </c>
      <c r="FD27">
        <v>1.86371</v>
      </c>
      <c r="FE27">
        <v>1.8638300000000001</v>
      </c>
      <c r="FF27">
        <v>1.8637999999999999</v>
      </c>
      <c r="FG27">
        <v>1.8635600000000001</v>
      </c>
      <c r="FH27">
        <v>0</v>
      </c>
      <c r="FI27">
        <v>0</v>
      </c>
      <c r="FJ27">
        <v>0</v>
      </c>
      <c r="FK27">
        <v>0</v>
      </c>
      <c r="FL27" t="s">
        <v>355</v>
      </c>
      <c r="FM27" t="s">
        <v>356</v>
      </c>
      <c r="FN27" t="s">
        <v>357</v>
      </c>
      <c r="FO27" t="s">
        <v>357</v>
      </c>
      <c r="FP27" t="s">
        <v>357</v>
      </c>
      <c r="FQ27" t="s">
        <v>357</v>
      </c>
      <c r="FR27">
        <v>0</v>
      </c>
      <c r="FS27">
        <v>100</v>
      </c>
      <c r="FT27">
        <v>100</v>
      </c>
      <c r="FU27">
        <v>-3.331</v>
      </c>
      <c r="FV27">
        <v>-0.16919999999999999</v>
      </c>
      <c r="FW27">
        <v>-3.3313000000000601</v>
      </c>
      <c r="FX27">
        <v>0</v>
      </c>
      <c r="FY27">
        <v>0</v>
      </c>
      <c r="FZ27">
        <v>0</v>
      </c>
      <c r="GA27">
        <v>-0.16920400000000099</v>
      </c>
      <c r="GB27">
        <v>0</v>
      </c>
      <c r="GC27">
        <v>0</v>
      </c>
      <c r="GD27">
        <v>0</v>
      </c>
      <c r="GE27">
        <v>-1</v>
      </c>
      <c r="GF27">
        <v>-1</v>
      </c>
      <c r="GG27">
        <v>-1</v>
      </c>
      <c r="GH27">
        <v>-1</v>
      </c>
      <c r="GI27">
        <v>10.8</v>
      </c>
      <c r="GJ27">
        <v>10.8</v>
      </c>
      <c r="GK27">
        <v>1.0388200000000001</v>
      </c>
      <c r="GL27">
        <v>2.5476100000000002</v>
      </c>
      <c r="GM27">
        <v>1.4477500000000001</v>
      </c>
      <c r="GN27">
        <v>2.32178</v>
      </c>
      <c r="GO27">
        <v>1.5466299999999999</v>
      </c>
      <c r="GP27">
        <v>2.4169900000000002</v>
      </c>
      <c r="GQ27">
        <v>24.1648</v>
      </c>
      <c r="GR27">
        <v>15.2003</v>
      </c>
      <c r="GS27">
        <v>18</v>
      </c>
      <c r="GT27">
        <v>351.91899999999998</v>
      </c>
      <c r="GU27">
        <v>722.12599999999998</v>
      </c>
      <c r="GV27">
        <v>17.135400000000001</v>
      </c>
      <c r="GW27">
        <v>20.194900000000001</v>
      </c>
      <c r="GX27">
        <v>30.000299999999999</v>
      </c>
      <c r="GY27">
        <v>20.095600000000001</v>
      </c>
      <c r="GZ27">
        <v>20.0471</v>
      </c>
      <c r="HA27">
        <v>20.803699999999999</v>
      </c>
      <c r="HB27">
        <v>20</v>
      </c>
      <c r="HC27">
        <v>-30</v>
      </c>
      <c r="HD27">
        <v>17.174099999999999</v>
      </c>
      <c r="HE27">
        <v>406.423</v>
      </c>
      <c r="HF27">
        <v>0</v>
      </c>
      <c r="HG27">
        <v>101.108</v>
      </c>
      <c r="HH27">
        <v>96.102800000000002</v>
      </c>
    </row>
    <row r="28" spans="1:216" x14ac:dyDescent="0.2">
      <c r="A28">
        <v>10</v>
      </c>
      <c r="B28">
        <v>1689726367</v>
      </c>
      <c r="C28">
        <v>549</v>
      </c>
      <c r="D28" t="s">
        <v>374</v>
      </c>
      <c r="E28" t="s">
        <v>375</v>
      </c>
      <c r="F28" t="s">
        <v>348</v>
      </c>
      <c r="G28" t="s">
        <v>349</v>
      </c>
      <c r="H28" t="s">
        <v>350</v>
      </c>
      <c r="I28" t="s">
        <v>351</v>
      </c>
      <c r="J28" t="s">
        <v>396</v>
      </c>
      <c r="K28" t="s">
        <v>352</v>
      </c>
      <c r="L28">
        <v>1689726367</v>
      </c>
      <c r="M28">
        <f t="shared" si="0"/>
        <v>2.0549382495214678E-3</v>
      </c>
      <c r="N28">
        <f t="shared" si="1"/>
        <v>2.0549382495214679</v>
      </c>
      <c r="O28">
        <f t="shared" si="2"/>
        <v>5.8734134365906003</v>
      </c>
      <c r="P28">
        <f t="shared" si="3"/>
        <v>400.01499999999999</v>
      </c>
      <c r="Q28">
        <f t="shared" si="4"/>
        <v>344.86293948210295</v>
      </c>
      <c r="R28">
        <f t="shared" si="5"/>
        <v>34.825987047366624</v>
      </c>
      <c r="S28">
        <f t="shared" si="6"/>
        <v>40.395518375134998</v>
      </c>
      <c r="T28">
        <f t="shared" si="7"/>
        <v>0.19746493154554498</v>
      </c>
      <c r="U28">
        <f t="shared" si="8"/>
        <v>3.7073606828407892</v>
      </c>
      <c r="V28">
        <f t="shared" si="9"/>
        <v>0.19180251945087098</v>
      </c>
      <c r="W28">
        <f t="shared" si="10"/>
        <v>0.12037179497526765</v>
      </c>
      <c r="X28">
        <f t="shared" si="11"/>
        <v>41.325403954634588</v>
      </c>
      <c r="Y28">
        <f t="shared" si="12"/>
        <v>18.727014511028059</v>
      </c>
      <c r="Z28">
        <f t="shared" si="13"/>
        <v>18.727014511028059</v>
      </c>
      <c r="AA28">
        <f t="shared" si="14"/>
        <v>2.167894423669813</v>
      </c>
      <c r="AB28">
        <f t="shared" si="15"/>
        <v>50.162139995654172</v>
      </c>
      <c r="AC28">
        <f t="shared" si="16"/>
        <v>1.1034833903448</v>
      </c>
      <c r="AD28">
        <f t="shared" si="17"/>
        <v>2.1998331619033813</v>
      </c>
      <c r="AE28">
        <f t="shared" si="18"/>
        <v>1.064411033325013</v>
      </c>
      <c r="AF28">
        <f t="shared" si="19"/>
        <v>-90.622776803896727</v>
      </c>
      <c r="AG28">
        <f t="shared" si="20"/>
        <v>46.786954403093908</v>
      </c>
      <c r="AH28">
        <f t="shared" si="21"/>
        <v>2.5074008944229367</v>
      </c>
      <c r="AI28">
        <f t="shared" si="22"/>
        <v>-3.017551745294611E-3</v>
      </c>
      <c r="AJ28">
        <v>37</v>
      </c>
      <c r="AK28">
        <v>9</v>
      </c>
      <c r="AL28">
        <f t="shared" si="23"/>
        <v>1</v>
      </c>
      <c r="AM28">
        <f t="shared" si="24"/>
        <v>0</v>
      </c>
      <c r="AN28">
        <f t="shared" si="25"/>
        <v>54761.36594664392</v>
      </c>
      <c r="AO28">
        <f t="shared" si="26"/>
        <v>249.86500000000001</v>
      </c>
      <c r="AP28">
        <f t="shared" si="27"/>
        <v>210.63631500240132</v>
      </c>
      <c r="AQ28">
        <f t="shared" si="28"/>
        <v>0.84300048026895047</v>
      </c>
      <c r="AR28">
        <f t="shared" si="29"/>
        <v>0.16539092691907464</v>
      </c>
      <c r="AS28">
        <v>1689726367</v>
      </c>
      <c r="AT28">
        <v>400.01499999999999</v>
      </c>
      <c r="AU28">
        <v>405.53800000000001</v>
      </c>
      <c r="AV28">
        <v>10.927199999999999</v>
      </c>
      <c r="AW28">
        <v>9.2506199999999996</v>
      </c>
      <c r="AX28">
        <v>403.346</v>
      </c>
      <c r="AY28">
        <v>11.096399999999999</v>
      </c>
      <c r="AZ28">
        <v>399.93099999999998</v>
      </c>
      <c r="BA28">
        <v>100.88500000000001</v>
      </c>
      <c r="BB28">
        <v>0.100009</v>
      </c>
      <c r="BC28">
        <v>18.961099999999998</v>
      </c>
      <c r="BD28">
        <v>18.648199999999999</v>
      </c>
      <c r="BE28">
        <v>999.9</v>
      </c>
      <c r="BF28">
        <v>0</v>
      </c>
      <c r="BG28">
        <v>0</v>
      </c>
      <c r="BH28">
        <v>9990</v>
      </c>
      <c r="BI28">
        <v>0</v>
      </c>
      <c r="BJ28">
        <v>1.4773400000000001</v>
      </c>
      <c r="BK28">
        <v>-5.5235900000000004</v>
      </c>
      <c r="BL28">
        <v>404.43400000000003</v>
      </c>
      <c r="BM28">
        <v>409.32499999999999</v>
      </c>
      <c r="BN28">
        <v>1.6765399999999999</v>
      </c>
      <c r="BO28">
        <v>405.53800000000001</v>
      </c>
      <c r="BP28">
        <v>9.2506199999999996</v>
      </c>
      <c r="BQ28">
        <v>1.10239</v>
      </c>
      <c r="BR28">
        <v>0.933249</v>
      </c>
      <c r="BS28">
        <v>8.3447999999999993</v>
      </c>
      <c r="BT28">
        <v>5.9139200000000001</v>
      </c>
      <c r="BU28">
        <v>249.86500000000001</v>
      </c>
      <c r="BV28">
        <v>0.89998100000000003</v>
      </c>
      <c r="BW28">
        <v>0.100019</v>
      </c>
      <c r="BX28">
        <v>0</v>
      </c>
      <c r="BY28">
        <v>2.3450000000000002</v>
      </c>
      <c r="BZ28">
        <v>0</v>
      </c>
      <c r="CA28">
        <v>908.28399999999999</v>
      </c>
      <c r="CB28">
        <v>1928.8</v>
      </c>
      <c r="CC28">
        <v>36.375</v>
      </c>
      <c r="CD28">
        <v>40.25</v>
      </c>
      <c r="CE28">
        <v>39.186999999999998</v>
      </c>
      <c r="CF28">
        <v>38.75</v>
      </c>
      <c r="CG28">
        <v>36.561999999999998</v>
      </c>
      <c r="CH28">
        <v>224.87</v>
      </c>
      <c r="CI28">
        <v>24.99</v>
      </c>
      <c r="CJ28">
        <v>0</v>
      </c>
      <c r="CK28">
        <v>1689726375.5999999</v>
      </c>
      <c r="CL28">
        <v>0</v>
      </c>
      <c r="CM28">
        <v>1689725657</v>
      </c>
      <c r="CN28" t="s">
        <v>353</v>
      </c>
      <c r="CO28">
        <v>1689725657</v>
      </c>
      <c r="CP28">
        <v>1689725655</v>
      </c>
      <c r="CQ28">
        <v>66</v>
      </c>
      <c r="CR28">
        <v>1.9E-2</v>
      </c>
      <c r="CS28">
        <v>-0.01</v>
      </c>
      <c r="CT28">
        <v>-3.331</v>
      </c>
      <c r="CU28">
        <v>-0.16900000000000001</v>
      </c>
      <c r="CV28">
        <v>408</v>
      </c>
      <c r="CW28">
        <v>10</v>
      </c>
      <c r="CX28">
        <v>0.28999999999999998</v>
      </c>
      <c r="CY28">
        <v>0.02</v>
      </c>
      <c r="CZ28">
        <v>6.4280507809024403</v>
      </c>
      <c r="DA28">
        <v>1.24557789872104</v>
      </c>
      <c r="DB28">
        <v>0.13403677085569399</v>
      </c>
      <c r="DC28">
        <v>1</v>
      </c>
      <c r="DD28">
        <v>405.54514285714299</v>
      </c>
      <c r="DE28">
        <v>0.46480519480627502</v>
      </c>
      <c r="DF28">
        <v>5.9168271512201998E-2</v>
      </c>
      <c r="DG28">
        <v>-1</v>
      </c>
      <c r="DH28">
        <v>249.9897</v>
      </c>
      <c r="DI28">
        <v>0.12716884657456501</v>
      </c>
      <c r="DJ28">
        <v>0.16161871797536301</v>
      </c>
      <c r="DK28">
        <v>1</v>
      </c>
      <c r="DL28">
        <v>2</v>
      </c>
      <c r="DM28">
        <v>2</v>
      </c>
      <c r="DN28" t="s">
        <v>354</v>
      </c>
      <c r="DO28">
        <v>2.7386300000000001</v>
      </c>
      <c r="DP28">
        <v>2.8380700000000001</v>
      </c>
      <c r="DQ28">
        <v>9.8741200000000001E-2</v>
      </c>
      <c r="DR28">
        <v>9.8670099999999997E-2</v>
      </c>
      <c r="DS28">
        <v>7.0202000000000001E-2</v>
      </c>
      <c r="DT28">
        <v>6.02918E-2</v>
      </c>
      <c r="DU28">
        <v>26442.3</v>
      </c>
      <c r="DV28">
        <v>27999.1</v>
      </c>
      <c r="DW28">
        <v>27444.3</v>
      </c>
      <c r="DX28">
        <v>29140.799999999999</v>
      </c>
      <c r="DY28">
        <v>33647.300000000003</v>
      </c>
      <c r="DZ28">
        <v>36510.400000000001</v>
      </c>
      <c r="EA28">
        <v>36696.5</v>
      </c>
      <c r="EB28">
        <v>39542.5</v>
      </c>
      <c r="EC28">
        <v>1.9043000000000001</v>
      </c>
      <c r="ED28">
        <v>2.1364299999999998</v>
      </c>
      <c r="EE28">
        <v>8.26567E-2</v>
      </c>
      <c r="EF28">
        <v>0</v>
      </c>
      <c r="EG28">
        <v>17.276199999999999</v>
      </c>
      <c r="EH28">
        <v>999.9</v>
      </c>
      <c r="EI28">
        <v>41.387</v>
      </c>
      <c r="EJ28">
        <v>22.306000000000001</v>
      </c>
      <c r="EK28">
        <v>11.090999999999999</v>
      </c>
      <c r="EL28">
        <v>62.404800000000002</v>
      </c>
      <c r="EM28">
        <v>28.245200000000001</v>
      </c>
      <c r="EN28">
        <v>1</v>
      </c>
      <c r="EO28">
        <v>-0.53060499999999999</v>
      </c>
      <c r="EP28">
        <v>7.7382900000000004E-2</v>
      </c>
      <c r="EQ28">
        <v>19.976500000000001</v>
      </c>
      <c r="ER28">
        <v>5.2180400000000002</v>
      </c>
      <c r="ES28">
        <v>11.9247</v>
      </c>
      <c r="ET28">
        <v>4.9557500000000001</v>
      </c>
      <c r="EU28">
        <v>3.2976999999999999</v>
      </c>
      <c r="EV28">
        <v>63.1</v>
      </c>
      <c r="EW28">
        <v>9999</v>
      </c>
      <c r="EX28">
        <v>120.9</v>
      </c>
      <c r="EY28">
        <v>4343.6000000000004</v>
      </c>
      <c r="EZ28">
        <v>1.85992</v>
      </c>
      <c r="FA28">
        <v>1.8591</v>
      </c>
      <c r="FB28">
        <v>1.86496</v>
      </c>
      <c r="FC28">
        <v>1.8690500000000001</v>
      </c>
      <c r="FD28">
        <v>1.86371</v>
      </c>
      <c r="FE28">
        <v>1.86381</v>
      </c>
      <c r="FF28">
        <v>1.8637300000000001</v>
      </c>
      <c r="FG28">
        <v>1.8635600000000001</v>
      </c>
      <c r="FH28">
        <v>0</v>
      </c>
      <c r="FI28">
        <v>0</v>
      </c>
      <c r="FJ28">
        <v>0</v>
      </c>
      <c r="FK28">
        <v>0</v>
      </c>
      <c r="FL28" t="s">
        <v>355</v>
      </c>
      <c r="FM28" t="s">
        <v>356</v>
      </c>
      <c r="FN28" t="s">
        <v>357</v>
      </c>
      <c r="FO28" t="s">
        <v>357</v>
      </c>
      <c r="FP28" t="s">
        <v>357</v>
      </c>
      <c r="FQ28" t="s">
        <v>357</v>
      </c>
      <c r="FR28">
        <v>0</v>
      </c>
      <c r="FS28">
        <v>100</v>
      </c>
      <c r="FT28">
        <v>100</v>
      </c>
      <c r="FU28">
        <v>-3.331</v>
      </c>
      <c r="FV28">
        <v>-0.16919999999999999</v>
      </c>
      <c r="FW28">
        <v>-3.3313000000000601</v>
      </c>
      <c r="FX28">
        <v>0</v>
      </c>
      <c r="FY28">
        <v>0</v>
      </c>
      <c r="FZ28">
        <v>0</v>
      </c>
      <c r="GA28">
        <v>-0.16920400000000099</v>
      </c>
      <c r="GB28">
        <v>0</v>
      </c>
      <c r="GC28">
        <v>0</v>
      </c>
      <c r="GD28">
        <v>0</v>
      </c>
      <c r="GE28">
        <v>-1</v>
      </c>
      <c r="GF28">
        <v>-1</v>
      </c>
      <c r="GG28">
        <v>-1</v>
      </c>
      <c r="GH28">
        <v>-1</v>
      </c>
      <c r="GI28">
        <v>11.8</v>
      </c>
      <c r="GJ28">
        <v>11.9</v>
      </c>
      <c r="GK28">
        <v>1.0376000000000001</v>
      </c>
      <c r="GL28">
        <v>2.5476100000000002</v>
      </c>
      <c r="GM28">
        <v>1.4489700000000001</v>
      </c>
      <c r="GN28">
        <v>2.31934</v>
      </c>
      <c r="GO28">
        <v>1.5466299999999999</v>
      </c>
      <c r="GP28">
        <v>2.4060100000000002</v>
      </c>
      <c r="GQ28">
        <v>24.144500000000001</v>
      </c>
      <c r="GR28">
        <v>15.2003</v>
      </c>
      <c r="GS28">
        <v>18</v>
      </c>
      <c r="GT28">
        <v>352.3</v>
      </c>
      <c r="GU28">
        <v>722.02700000000004</v>
      </c>
      <c r="GV28">
        <v>17.620799999999999</v>
      </c>
      <c r="GW28">
        <v>20.284600000000001</v>
      </c>
      <c r="GX28">
        <v>30.000499999999999</v>
      </c>
      <c r="GY28">
        <v>20.189900000000002</v>
      </c>
      <c r="GZ28">
        <v>20.141300000000001</v>
      </c>
      <c r="HA28">
        <v>20.767900000000001</v>
      </c>
      <c r="HB28">
        <v>20</v>
      </c>
      <c r="HC28">
        <v>-30</v>
      </c>
      <c r="HD28">
        <v>17.646899999999999</v>
      </c>
      <c r="HE28">
        <v>405.54</v>
      </c>
      <c r="HF28">
        <v>0</v>
      </c>
      <c r="HG28">
        <v>101.092</v>
      </c>
      <c r="HH28">
        <v>96.090100000000007</v>
      </c>
    </row>
    <row r="29" spans="1:216" x14ac:dyDescent="0.2">
      <c r="A29">
        <v>11</v>
      </c>
      <c r="B29">
        <v>1689726428.0999999</v>
      </c>
      <c r="C29">
        <v>610.09999990463302</v>
      </c>
      <c r="D29" t="s">
        <v>376</v>
      </c>
      <c r="E29" t="s">
        <v>377</v>
      </c>
      <c r="F29" t="s">
        <v>348</v>
      </c>
      <c r="G29" t="s">
        <v>349</v>
      </c>
      <c r="H29" t="s">
        <v>350</v>
      </c>
      <c r="I29" t="s">
        <v>351</v>
      </c>
      <c r="J29" t="s">
        <v>396</v>
      </c>
      <c r="K29" t="s">
        <v>352</v>
      </c>
      <c r="L29">
        <v>1689726428.0999999</v>
      </c>
      <c r="M29">
        <f t="shared" si="0"/>
        <v>2.0534558553465172E-3</v>
      </c>
      <c r="N29">
        <f t="shared" si="1"/>
        <v>2.0534558553465172</v>
      </c>
      <c r="O29">
        <f t="shared" si="2"/>
        <v>4.8017387196718087</v>
      </c>
      <c r="P29">
        <f t="shared" si="3"/>
        <v>400.04300000000001</v>
      </c>
      <c r="Q29">
        <f t="shared" si="4"/>
        <v>353.67941137777575</v>
      </c>
      <c r="R29">
        <f t="shared" si="5"/>
        <v>35.717314360850068</v>
      </c>
      <c r="S29">
        <f t="shared" si="6"/>
        <v>40.399472316457803</v>
      </c>
      <c r="T29">
        <f t="shared" si="7"/>
        <v>0.19726466930290085</v>
      </c>
      <c r="U29">
        <f t="shared" si="8"/>
        <v>3.71437540651206</v>
      </c>
      <c r="V29">
        <f t="shared" si="9"/>
        <v>0.19162390341814489</v>
      </c>
      <c r="W29">
        <f t="shared" si="10"/>
        <v>0.12025830473515073</v>
      </c>
      <c r="X29">
        <f t="shared" si="11"/>
        <v>29.764063940347853</v>
      </c>
      <c r="Y29">
        <f t="shared" si="12"/>
        <v>18.721951467129934</v>
      </c>
      <c r="Z29">
        <f t="shared" si="13"/>
        <v>18.721951467129934</v>
      </c>
      <c r="AA29">
        <f t="shared" si="14"/>
        <v>2.1672081358671584</v>
      </c>
      <c r="AB29">
        <f t="shared" si="15"/>
        <v>49.965975094143744</v>
      </c>
      <c r="AC29">
        <f t="shared" si="16"/>
        <v>1.1025345750705</v>
      </c>
      <c r="AD29">
        <f t="shared" si="17"/>
        <v>2.2065707173594666</v>
      </c>
      <c r="AE29">
        <f t="shared" si="18"/>
        <v>1.0646735607966584</v>
      </c>
      <c r="AF29">
        <f t="shared" si="19"/>
        <v>-90.55740322078141</v>
      </c>
      <c r="AG29">
        <f t="shared" si="20"/>
        <v>57.701572810911493</v>
      </c>
      <c r="AH29">
        <f t="shared" si="21"/>
        <v>3.087193158296611</v>
      </c>
      <c r="AI29">
        <f t="shared" si="22"/>
        <v>-4.5733112254495722E-3</v>
      </c>
      <c r="AJ29">
        <v>37</v>
      </c>
      <c r="AK29">
        <v>9</v>
      </c>
      <c r="AL29">
        <f t="shared" si="23"/>
        <v>1</v>
      </c>
      <c r="AM29">
        <f t="shared" si="24"/>
        <v>0</v>
      </c>
      <c r="AN29">
        <f t="shared" si="25"/>
        <v>54898.346502672859</v>
      </c>
      <c r="AO29">
        <f t="shared" si="26"/>
        <v>179.965</v>
      </c>
      <c r="AP29">
        <f t="shared" si="27"/>
        <v>151.71031499499887</v>
      </c>
      <c r="AQ29">
        <f t="shared" si="28"/>
        <v>0.8429989997777283</v>
      </c>
      <c r="AR29">
        <f t="shared" si="29"/>
        <v>0.16538806957101576</v>
      </c>
      <c r="AS29">
        <v>1689726428.0999999</v>
      </c>
      <c r="AT29">
        <v>400.04300000000001</v>
      </c>
      <c r="AU29">
        <v>404.68</v>
      </c>
      <c r="AV29">
        <v>10.9175</v>
      </c>
      <c r="AW29">
        <v>9.2426700000000004</v>
      </c>
      <c r="AX29">
        <v>403.37400000000002</v>
      </c>
      <c r="AY29">
        <v>11.0867</v>
      </c>
      <c r="AZ29">
        <v>400.06400000000002</v>
      </c>
      <c r="BA29">
        <v>100.88800000000001</v>
      </c>
      <c r="BB29">
        <v>9.9824599999999999E-2</v>
      </c>
      <c r="BC29">
        <v>19.010100000000001</v>
      </c>
      <c r="BD29">
        <v>18.680099999999999</v>
      </c>
      <c r="BE29">
        <v>999.9</v>
      </c>
      <c r="BF29">
        <v>0</v>
      </c>
      <c r="BG29">
        <v>0</v>
      </c>
      <c r="BH29">
        <v>10017.5</v>
      </c>
      <c r="BI29">
        <v>0</v>
      </c>
      <c r="BJ29">
        <v>1.65462</v>
      </c>
      <c r="BK29">
        <v>-4.6375700000000002</v>
      </c>
      <c r="BL29">
        <v>404.459</v>
      </c>
      <c r="BM29">
        <v>408.45600000000002</v>
      </c>
      <c r="BN29">
        <v>1.6748400000000001</v>
      </c>
      <c r="BO29">
        <v>404.68</v>
      </c>
      <c r="BP29">
        <v>9.2426700000000004</v>
      </c>
      <c r="BQ29">
        <v>1.10144</v>
      </c>
      <c r="BR29">
        <v>0.932473</v>
      </c>
      <c r="BS29">
        <v>8.3322000000000003</v>
      </c>
      <c r="BT29">
        <v>5.9019000000000004</v>
      </c>
      <c r="BU29">
        <v>179.965</v>
      </c>
      <c r="BV29">
        <v>0.90001299999999995</v>
      </c>
      <c r="BW29">
        <v>9.9987099999999995E-2</v>
      </c>
      <c r="BX29">
        <v>0</v>
      </c>
      <c r="BY29">
        <v>1.9013</v>
      </c>
      <c r="BZ29">
        <v>0</v>
      </c>
      <c r="CA29">
        <v>680.44399999999996</v>
      </c>
      <c r="CB29">
        <v>1389.23</v>
      </c>
      <c r="CC29">
        <v>35.811999999999998</v>
      </c>
      <c r="CD29">
        <v>39.936999999999998</v>
      </c>
      <c r="CE29">
        <v>38.75</v>
      </c>
      <c r="CF29">
        <v>38.436999999999998</v>
      </c>
      <c r="CG29">
        <v>36.061999999999998</v>
      </c>
      <c r="CH29">
        <v>161.97</v>
      </c>
      <c r="CI29">
        <v>17.989999999999998</v>
      </c>
      <c r="CJ29">
        <v>0</v>
      </c>
      <c r="CK29">
        <v>1689726436.8</v>
      </c>
      <c r="CL29">
        <v>0</v>
      </c>
      <c r="CM29">
        <v>1689725657</v>
      </c>
      <c r="CN29" t="s">
        <v>353</v>
      </c>
      <c r="CO29">
        <v>1689725657</v>
      </c>
      <c r="CP29">
        <v>1689725655</v>
      </c>
      <c r="CQ29">
        <v>66</v>
      </c>
      <c r="CR29">
        <v>1.9E-2</v>
      </c>
      <c r="CS29">
        <v>-0.01</v>
      </c>
      <c r="CT29">
        <v>-3.331</v>
      </c>
      <c r="CU29">
        <v>-0.16900000000000001</v>
      </c>
      <c r="CV29">
        <v>408</v>
      </c>
      <c r="CW29">
        <v>10</v>
      </c>
      <c r="CX29">
        <v>0.28999999999999998</v>
      </c>
      <c r="CY29">
        <v>0.02</v>
      </c>
      <c r="CZ29">
        <v>5.2479367882418098</v>
      </c>
      <c r="DA29">
        <v>0.82417684163082405</v>
      </c>
      <c r="DB29">
        <v>9.4865871318756595E-2</v>
      </c>
      <c r="DC29">
        <v>1</v>
      </c>
      <c r="DD29">
        <v>404.68785000000003</v>
      </c>
      <c r="DE29">
        <v>0.24888721804592501</v>
      </c>
      <c r="DF29">
        <v>3.7246845504011701E-2</v>
      </c>
      <c r="DG29">
        <v>-1</v>
      </c>
      <c r="DH29">
        <v>180.01355000000001</v>
      </c>
      <c r="DI29">
        <v>0.152886723351387</v>
      </c>
      <c r="DJ29">
        <v>0.11857675784065</v>
      </c>
      <c r="DK29">
        <v>1</v>
      </c>
      <c r="DL29">
        <v>2</v>
      </c>
      <c r="DM29">
        <v>2</v>
      </c>
      <c r="DN29" t="s">
        <v>354</v>
      </c>
      <c r="DO29">
        <v>2.7389100000000002</v>
      </c>
      <c r="DP29">
        <v>2.83812</v>
      </c>
      <c r="DQ29">
        <v>9.8726300000000003E-2</v>
      </c>
      <c r="DR29">
        <v>9.8491099999999998E-2</v>
      </c>
      <c r="DS29">
        <v>7.0141700000000001E-2</v>
      </c>
      <c r="DT29">
        <v>6.0239899999999999E-2</v>
      </c>
      <c r="DU29">
        <v>26439.1</v>
      </c>
      <c r="DV29">
        <v>28000.9</v>
      </c>
      <c r="DW29">
        <v>27440.799999999999</v>
      </c>
      <c r="DX29">
        <v>29137.3</v>
      </c>
      <c r="DY29">
        <v>33645.4</v>
      </c>
      <c r="DZ29">
        <v>36507.800000000003</v>
      </c>
      <c r="EA29">
        <v>36691.9</v>
      </c>
      <c r="EB29">
        <v>39537.4</v>
      </c>
      <c r="EC29">
        <v>1.9036200000000001</v>
      </c>
      <c r="ED29">
        <v>2.1355</v>
      </c>
      <c r="EE29">
        <v>8.4303299999999998E-2</v>
      </c>
      <c r="EF29">
        <v>0</v>
      </c>
      <c r="EG29">
        <v>17.280799999999999</v>
      </c>
      <c r="EH29">
        <v>999.9</v>
      </c>
      <c r="EI29">
        <v>41.417000000000002</v>
      </c>
      <c r="EJ29">
        <v>22.285</v>
      </c>
      <c r="EK29">
        <v>11.084300000000001</v>
      </c>
      <c r="EL29">
        <v>62.157499999999999</v>
      </c>
      <c r="EM29">
        <v>28.213100000000001</v>
      </c>
      <c r="EN29">
        <v>1</v>
      </c>
      <c r="EO29">
        <v>-0.52448899999999998</v>
      </c>
      <c r="EP29">
        <v>0.53165300000000004</v>
      </c>
      <c r="EQ29">
        <v>19.961500000000001</v>
      </c>
      <c r="ER29">
        <v>5.2210299999999998</v>
      </c>
      <c r="ES29">
        <v>11.9247</v>
      </c>
      <c r="ET29">
        <v>4.9554499999999999</v>
      </c>
      <c r="EU29">
        <v>3.2978000000000001</v>
      </c>
      <c r="EV29">
        <v>63.1</v>
      </c>
      <c r="EW29">
        <v>9999</v>
      </c>
      <c r="EX29">
        <v>120.9</v>
      </c>
      <c r="EY29">
        <v>4345.2</v>
      </c>
      <c r="EZ29">
        <v>1.85991</v>
      </c>
      <c r="FA29">
        <v>1.8590800000000001</v>
      </c>
      <c r="FB29">
        <v>1.86497</v>
      </c>
      <c r="FC29">
        <v>1.8690500000000001</v>
      </c>
      <c r="FD29">
        <v>1.86371</v>
      </c>
      <c r="FE29">
        <v>1.8637999999999999</v>
      </c>
      <c r="FF29">
        <v>1.86375</v>
      </c>
      <c r="FG29">
        <v>1.8635600000000001</v>
      </c>
      <c r="FH29">
        <v>0</v>
      </c>
      <c r="FI29">
        <v>0</v>
      </c>
      <c r="FJ29">
        <v>0</v>
      </c>
      <c r="FK29">
        <v>0</v>
      </c>
      <c r="FL29" t="s">
        <v>355</v>
      </c>
      <c r="FM29" t="s">
        <v>356</v>
      </c>
      <c r="FN29" t="s">
        <v>357</v>
      </c>
      <c r="FO29" t="s">
        <v>357</v>
      </c>
      <c r="FP29" t="s">
        <v>357</v>
      </c>
      <c r="FQ29" t="s">
        <v>357</v>
      </c>
      <c r="FR29">
        <v>0</v>
      </c>
      <c r="FS29">
        <v>100</v>
      </c>
      <c r="FT29">
        <v>100</v>
      </c>
      <c r="FU29">
        <v>-3.331</v>
      </c>
      <c r="FV29">
        <v>-0.16919999999999999</v>
      </c>
      <c r="FW29">
        <v>-3.3313000000000601</v>
      </c>
      <c r="FX29">
        <v>0</v>
      </c>
      <c r="FY29">
        <v>0</v>
      </c>
      <c r="FZ29">
        <v>0</v>
      </c>
      <c r="GA29">
        <v>-0.16920400000000099</v>
      </c>
      <c r="GB29">
        <v>0</v>
      </c>
      <c r="GC29">
        <v>0</v>
      </c>
      <c r="GD29">
        <v>0</v>
      </c>
      <c r="GE29">
        <v>-1</v>
      </c>
      <c r="GF29">
        <v>-1</v>
      </c>
      <c r="GG29">
        <v>-1</v>
      </c>
      <c r="GH29">
        <v>-1</v>
      </c>
      <c r="GI29">
        <v>12.9</v>
      </c>
      <c r="GJ29">
        <v>12.9</v>
      </c>
      <c r="GK29">
        <v>1.0351600000000001</v>
      </c>
      <c r="GL29">
        <v>2.5524900000000001</v>
      </c>
      <c r="GM29">
        <v>1.4489700000000001</v>
      </c>
      <c r="GN29">
        <v>2.3120099999999999</v>
      </c>
      <c r="GO29">
        <v>1.5466299999999999</v>
      </c>
      <c r="GP29">
        <v>2.3645</v>
      </c>
      <c r="GQ29">
        <v>24.144500000000001</v>
      </c>
      <c r="GR29">
        <v>15.173999999999999</v>
      </c>
      <c r="GS29">
        <v>18</v>
      </c>
      <c r="GT29">
        <v>352.584</v>
      </c>
      <c r="GU29">
        <v>722.45899999999995</v>
      </c>
      <c r="GV29">
        <v>17.8047</v>
      </c>
      <c r="GW29">
        <v>20.3673</v>
      </c>
      <c r="GX29">
        <v>30.000599999999999</v>
      </c>
      <c r="GY29">
        <v>20.2791</v>
      </c>
      <c r="GZ29">
        <v>20.2317</v>
      </c>
      <c r="HA29">
        <v>20.729900000000001</v>
      </c>
      <c r="HB29">
        <v>20</v>
      </c>
      <c r="HC29">
        <v>-30</v>
      </c>
      <c r="HD29">
        <v>17.4861</v>
      </c>
      <c r="HE29">
        <v>404.77199999999999</v>
      </c>
      <c r="HF29">
        <v>0</v>
      </c>
      <c r="HG29">
        <v>101.07899999999999</v>
      </c>
      <c r="HH29">
        <v>96.078100000000006</v>
      </c>
    </row>
    <row r="30" spans="1:216" x14ac:dyDescent="0.2">
      <c r="A30">
        <v>12</v>
      </c>
      <c r="B30">
        <v>1689726489.0999999</v>
      </c>
      <c r="C30">
        <v>671.09999990463302</v>
      </c>
      <c r="D30" t="s">
        <v>378</v>
      </c>
      <c r="E30" t="s">
        <v>379</v>
      </c>
      <c r="F30" t="s">
        <v>348</v>
      </c>
      <c r="G30" t="s">
        <v>349</v>
      </c>
      <c r="H30" t="s">
        <v>350</v>
      </c>
      <c r="I30" t="s">
        <v>351</v>
      </c>
      <c r="J30" t="s">
        <v>396</v>
      </c>
      <c r="K30" t="s">
        <v>352</v>
      </c>
      <c r="L30">
        <v>1689726489.0999999</v>
      </c>
      <c r="M30">
        <f t="shared" si="0"/>
        <v>2.0273387012815346E-3</v>
      </c>
      <c r="N30">
        <f t="shared" si="1"/>
        <v>2.0273387012815345</v>
      </c>
      <c r="O30">
        <f t="shared" si="2"/>
        <v>3.4903121351588724</v>
      </c>
      <c r="P30">
        <f t="shared" si="3"/>
        <v>400.05200000000002</v>
      </c>
      <c r="Q30">
        <f t="shared" si="4"/>
        <v>364.42268231074451</v>
      </c>
      <c r="R30">
        <f t="shared" si="5"/>
        <v>36.802703764818034</v>
      </c>
      <c r="S30">
        <f t="shared" si="6"/>
        <v>40.400875031068004</v>
      </c>
      <c r="T30">
        <f t="shared" si="7"/>
        <v>0.19635809777633889</v>
      </c>
      <c r="U30">
        <f t="shared" si="8"/>
        <v>3.7046190653853639</v>
      </c>
      <c r="V30">
        <f t="shared" si="9"/>
        <v>0.19075399970675672</v>
      </c>
      <c r="W30">
        <f t="shared" si="10"/>
        <v>0.11971143335266135</v>
      </c>
      <c r="X30">
        <f t="shared" si="11"/>
        <v>20.687097000000001</v>
      </c>
      <c r="Y30">
        <f t="shared" si="12"/>
        <v>18.636065394533652</v>
      </c>
      <c r="Z30">
        <f t="shared" si="13"/>
        <v>18.636065394533652</v>
      </c>
      <c r="AA30">
        <f t="shared" si="14"/>
        <v>2.1555954003860829</v>
      </c>
      <c r="AB30">
        <f t="shared" si="15"/>
        <v>49.979973104641203</v>
      </c>
      <c r="AC30">
        <f t="shared" si="16"/>
        <v>1.0995789732979</v>
      </c>
      <c r="AD30">
        <f t="shared" si="17"/>
        <v>2.2000391456709121</v>
      </c>
      <c r="AE30">
        <f t="shared" si="18"/>
        <v>1.0560164270881829</v>
      </c>
      <c r="AF30">
        <f t="shared" si="19"/>
        <v>-89.405636726515681</v>
      </c>
      <c r="AG30">
        <f t="shared" si="20"/>
        <v>65.216609149017685</v>
      </c>
      <c r="AH30">
        <f t="shared" si="21"/>
        <v>3.4960600525389842</v>
      </c>
      <c r="AI30">
        <f t="shared" si="22"/>
        <v>-5.8705249590076392E-3</v>
      </c>
      <c r="AJ30">
        <v>37</v>
      </c>
      <c r="AK30">
        <v>9</v>
      </c>
      <c r="AL30">
        <f t="shared" si="23"/>
        <v>1</v>
      </c>
      <c r="AM30">
        <f t="shared" si="24"/>
        <v>0</v>
      </c>
      <c r="AN30">
        <f t="shared" si="25"/>
        <v>54704.081555441466</v>
      </c>
      <c r="AO30">
        <f t="shared" si="26"/>
        <v>125.08</v>
      </c>
      <c r="AP30">
        <f t="shared" si="27"/>
        <v>105.4425</v>
      </c>
      <c r="AQ30">
        <f t="shared" si="28"/>
        <v>0.84300047969299641</v>
      </c>
      <c r="AR30">
        <f t="shared" si="29"/>
        <v>0.16539092580748321</v>
      </c>
      <c r="AS30">
        <v>1689726489.0999999</v>
      </c>
      <c r="AT30">
        <v>400.05200000000002</v>
      </c>
      <c r="AU30">
        <v>403.59899999999999</v>
      </c>
      <c r="AV30">
        <v>10.8881</v>
      </c>
      <c r="AW30">
        <v>9.2345100000000002</v>
      </c>
      <c r="AX30">
        <v>403.38400000000001</v>
      </c>
      <c r="AY30">
        <v>11.0573</v>
      </c>
      <c r="AZ30">
        <v>400.06099999999998</v>
      </c>
      <c r="BA30">
        <v>100.889</v>
      </c>
      <c r="BB30">
        <v>0.100059</v>
      </c>
      <c r="BC30">
        <v>18.962599999999998</v>
      </c>
      <c r="BD30">
        <v>18.6296</v>
      </c>
      <c r="BE30">
        <v>999.9</v>
      </c>
      <c r="BF30">
        <v>0</v>
      </c>
      <c r="BG30">
        <v>0</v>
      </c>
      <c r="BH30">
        <v>9978.75</v>
      </c>
      <c r="BI30">
        <v>0</v>
      </c>
      <c r="BJ30">
        <v>1.65462</v>
      </c>
      <c r="BK30">
        <v>-3.54617</v>
      </c>
      <c r="BL30">
        <v>404.45600000000002</v>
      </c>
      <c r="BM30">
        <v>407.36</v>
      </c>
      <c r="BN30">
        <v>1.6535899999999999</v>
      </c>
      <c r="BO30">
        <v>403.59899999999999</v>
      </c>
      <c r="BP30">
        <v>9.2345100000000002</v>
      </c>
      <c r="BQ30">
        <v>1.0984799999999999</v>
      </c>
      <c r="BR30">
        <v>0.93165600000000004</v>
      </c>
      <c r="BS30">
        <v>8.2925500000000003</v>
      </c>
      <c r="BT30">
        <v>5.88924</v>
      </c>
      <c r="BU30">
        <v>125.08</v>
      </c>
      <c r="BV30">
        <v>0.90002099999999996</v>
      </c>
      <c r="BW30">
        <v>9.9978800000000007E-2</v>
      </c>
      <c r="BX30">
        <v>0</v>
      </c>
      <c r="BY30">
        <v>2.2119</v>
      </c>
      <c r="BZ30">
        <v>0</v>
      </c>
      <c r="CA30">
        <v>487.12200000000001</v>
      </c>
      <c r="CB30">
        <v>965.54700000000003</v>
      </c>
      <c r="CC30">
        <v>35.25</v>
      </c>
      <c r="CD30">
        <v>39.625</v>
      </c>
      <c r="CE30">
        <v>38.25</v>
      </c>
      <c r="CF30">
        <v>38.125</v>
      </c>
      <c r="CG30">
        <v>35.625</v>
      </c>
      <c r="CH30">
        <v>112.57</v>
      </c>
      <c r="CI30">
        <v>12.51</v>
      </c>
      <c r="CJ30">
        <v>0</v>
      </c>
      <c r="CK30">
        <v>1689726498</v>
      </c>
      <c r="CL30">
        <v>0</v>
      </c>
      <c r="CM30">
        <v>1689725657</v>
      </c>
      <c r="CN30" t="s">
        <v>353</v>
      </c>
      <c r="CO30">
        <v>1689725657</v>
      </c>
      <c r="CP30">
        <v>1689725655</v>
      </c>
      <c r="CQ30">
        <v>66</v>
      </c>
      <c r="CR30">
        <v>1.9E-2</v>
      </c>
      <c r="CS30">
        <v>-0.01</v>
      </c>
      <c r="CT30">
        <v>-3.331</v>
      </c>
      <c r="CU30">
        <v>-0.16900000000000001</v>
      </c>
      <c r="CV30">
        <v>408</v>
      </c>
      <c r="CW30">
        <v>10</v>
      </c>
      <c r="CX30">
        <v>0.28999999999999998</v>
      </c>
      <c r="CY30">
        <v>0.02</v>
      </c>
      <c r="CZ30">
        <v>3.83572888825447</v>
      </c>
      <c r="DA30">
        <v>0.65558762280870597</v>
      </c>
      <c r="DB30">
        <v>8.4686991641751697E-2</v>
      </c>
      <c r="DC30">
        <v>1</v>
      </c>
      <c r="DD30">
        <v>403.66023809523801</v>
      </c>
      <c r="DE30">
        <v>-6.2337662343123299E-3</v>
      </c>
      <c r="DF30">
        <v>3.56836694166777E-2</v>
      </c>
      <c r="DG30">
        <v>-1</v>
      </c>
      <c r="DH30">
        <v>124.982904761905</v>
      </c>
      <c r="DI30">
        <v>0.105747588728425</v>
      </c>
      <c r="DJ30">
        <v>0.14255388446943301</v>
      </c>
      <c r="DK30">
        <v>1</v>
      </c>
      <c r="DL30">
        <v>2</v>
      </c>
      <c r="DM30">
        <v>2</v>
      </c>
      <c r="DN30" t="s">
        <v>354</v>
      </c>
      <c r="DO30">
        <v>2.73882</v>
      </c>
      <c r="DP30">
        <v>2.8380200000000002</v>
      </c>
      <c r="DQ30">
        <v>9.8707400000000001E-2</v>
      </c>
      <c r="DR30">
        <v>9.8269999999999996E-2</v>
      </c>
      <c r="DS30">
        <v>6.9986800000000002E-2</v>
      </c>
      <c r="DT30">
        <v>6.0186900000000002E-2</v>
      </c>
      <c r="DU30">
        <v>26436</v>
      </c>
      <c r="DV30">
        <v>28003.8</v>
      </c>
      <c r="DW30">
        <v>27437.4</v>
      </c>
      <c r="DX30">
        <v>29133.599999999999</v>
      </c>
      <c r="DY30">
        <v>33646.9</v>
      </c>
      <c r="DZ30">
        <v>36504.9</v>
      </c>
      <c r="EA30">
        <v>36687.300000000003</v>
      </c>
      <c r="EB30">
        <v>39532</v>
      </c>
      <c r="EC30">
        <v>1.90317</v>
      </c>
      <c r="ED30">
        <v>2.1341000000000001</v>
      </c>
      <c r="EE30">
        <v>8.2086800000000001E-2</v>
      </c>
      <c r="EF30">
        <v>0</v>
      </c>
      <c r="EG30">
        <v>17.266999999999999</v>
      </c>
      <c r="EH30">
        <v>999.9</v>
      </c>
      <c r="EI30">
        <v>41.466000000000001</v>
      </c>
      <c r="EJ30">
        <v>22.245000000000001</v>
      </c>
      <c r="EK30">
        <v>11.0701</v>
      </c>
      <c r="EL30">
        <v>62.327500000000001</v>
      </c>
      <c r="EM30">
        <v>28.401399999999999</v>
      </c>
      <c r="EN30">
        <v>1</v>
      </c>
      <c r="EO30">
        <v>-0.51915900000000004</v>
      </c>
      <c r="EP30">
        <v>8.5065399999999999E-2</v>
      </c>
      <c r="EQ30">
        <v>19.9786</v>
      </c>
      <c r="ER30">
        <v>5.2214799999999997</v>
      </c>
      <c r="ES30">
        <v>11.925599999999999</v>
      </c>
      <c r="ET30">
        <v>4.9556500000000003</v>
      </c>
      <c r="EU30">
        <v>3.2975699999999999</v>
      </c>
      <c r="EV30">
        <v>63.1</v>
      </c>
      <c r="EW30">
        <v>9999</v>
      </c>
      <c r="EX30">
        <v>120.9</v>
      </c>
      <c r="EY30">
        <v>4346.8</v>
      </c>
      <c r="EZ30">
        <v>1.8599300000000001</v>
      </c>
      <c r="FA30">
        <v>1.85911</v>
      </c>
      <c r="FB30">
        <v>1.8650100000000001</v>
      </c>
      <c r="FC30">
        <v>1.8690500000000001</v>
      </c>
      <c r="FD30">
        <v>1.86371</v>
      </c>
      <c r="FE30">
        <v>1.8637900000000001</v>
      </c>
      <c r="FF30">
        <v>1.8637699999999999</v>
      </c>
      <c r="FG30">
        <v>1.8635600000000001</v>
      </c>
      <c r="FH30">
        <v>0</v>
      </c>
      <c r="FI30">
        <v>0</v>
      </c>
      <c r="FJ30">
        <v>0</v>
      </c>
      <c r="FK30">
        <v>0</v>
      </c>
      <c r="FL30" t="s">
        <v>355</v>
      </c>
      <c r="FM30" t="s">
        <v>356</v>
      </c>
      <c r="FN30" t="s">
        <v>357</v>
      </c>
      <c r="FO30" t="s">
        <v>357</v>
      </c>
      <c r="FP30" t="s">
        <v>357</v>
      </c>
      <c r="FQ30" t="s">
        <v>357</v>
      </c>
      <c r="FR30">
        <v>0</v>
      </c>
      <c r="FS30">
        <v>100</v>
      </c>
      <c r="FT30">
        <v>100</v>
      </c>
      <c r="FU30">
        <v>-3.3319999999999999</v>
      </c>
      <c r="FV30">
        <v>-0.16919999999999999</v>
      </c>
      <c r="FW30">
        <v>-3.3313000000000601</v>
      </c>
      <c r="FX30">
        <v>0</v>
      </c>
      <c r="FY30">
        <v>0</v>
      </c>
      <c r="FZ30">
        <v>0</v>
      </c>
      <c r="GA30">
        <v>-0.16920400000000099</v>
      </c>
      <c r="GB30">
        <v>0</v>
      </c>
      <c r="GC30">
        <v>0</v>
      </c>
      <c r="GD30">
        <v>0</v>
      </c>
      <c r="GE30">
        <v>-1</v>
      </c>
      <c r="GF30">
        <v>-1</v>
      </c>
      <c r="GG30">
        <v>-1</v>
      </c>
      <c r="GH30">
        <v>-1</v>
      </c>
      <c r="GI30">
        <v>13.9</v>
      </c>
      <c r="GJ30">
        <v>13.9</v>
      </c>
      <c r="GK30">
        <v>1.0339400000000001</v>
      </c>
      <c r="GL30">
        <v>2.5415000000000001</v>
      </c>
      <c r="GM30">
        <v>1.4477500000000001</v>
      </c>
      <c r="GN30">
        <v>2.32056</v>
      </c>
      <c r="GO30">
        <v>1.5466299999999999</v>
      </c>
      <c r="GP30">
        <v>2.4121100000000002</v>
      </c>
      <c r="GQ30">
        <v>24.124099999999999</v>
      </c>
      <c r="GR30">
        <v>15.182700000000001</v>
      </c>
      <c r="GS30">
        <v>18</v>
      </c>
      <c r="GT30">
        <v>352.92399999999998</v>
      </c>
      <c r="GU30">
        <v>722.33500000000004</v>
      </c>
      <c r="GV30">
        <v>17.706800000000001</v>
      </c>
      <c r="GW30">
        <v>20.444500000000001</v>
      </c>
      <c r="GX30">
        <v>30.000599999999999</v>
      </c>
      <c r="GY30">
        <v>20.362400000000001</v>
      </c>
      <c r="GZ30">
        <v>20.316199999999998</v>
      </c>
      <c r="HA30">
        <v>20.689699999999998</v>
      </c>
      <c r="HB30">
        <v>20</v>
      </c>
      <c r="HC30">
        <v>-30</v>
      </c>
      <c r="HD30">
        <v>17.724399999999999</v>
      </c>
      <c r="HE30">
        <v>403.69600000000003</v>
      </c>
      <c r="HF30">
        <v>0</v>
      </c>
      <c r="HG30">
        <v>101.06699999999999</v>
      </c>
      <c r="HH30">
        <v>96.065299999999993</v>
      </c>
    </row>
    <row r="31" spans="1:216" x14ac:dyDescent="0.2">
      <c r="A31">
        <v>13</v>
      </c>
      <c r="B31">
        <v>1689726550.0999999</v>
      </c>
      <c r="C31">
        <v>732.09999990463302</v>
      </c>
      <c r="D31" t="s">
        <v>380</v>
      </c>
      <c r="E31" t="s">
        <v>381</v>
      </c>
      <c r="F31" t="s">
        <v>348</v>
      </c>
      <c r="G31" t="s">
        <v>349</v>
      </c>
      <c r="H31" t="s">
        <v>350</v>
      </c>
      <c r="I31" t="s">
        <v>351</v>
      </c>
      <c r="J31" t="s">
        <v>396</v>
      </c>
      <c r="K31" t="s">
        <v>352</v>
      </c>
      <c r="L31">
        <v>1689726550.0999999</v>
      </c>
      <c r="M31">
        <f t="shared" si="0"/>
        <v>2.0211376512005237E-3</v>
      </c>
      <c r="N31">
        <f t="shared" si="1"/>
        <v>2.0211376512005237</v>
      </c>
      <c r="O31">
        <f t="shared" si="2"/>
        <v>2.8715970888606615</v>
      </c>
      <c r="P31">
        <f t="shared" si="3"/>
        <v>400.04</v>
      </c>
      <c r="Q31">
        <f t="shared" si="4"/>
        <v>369.36643321361578</v>
      </c>
      <c r="R31">
        <f t="shared" si="5"/>
        <v>37.302712051059459</v>
      </c>
      <c r="S31">
        <f t="shared" si="6"/>
        <v>40.400468442880005</v>
      </c>
      <c r="T31">
        <f t="shared" si="7"/>
        <v>0.19509844382122687</v>
      </c>
      <c r="U31">
        <f t="shared" si="8"/>
        <v>3.7105148875103904</v>
      </c>
      <c r="V31">
        <f t="shared" si="9"/>
        <v>0.18957345019180974</v>
      </c>
      <c r="W31">
        <f t="shared" si="10"/>
        <v>0.1189667725926955</v>
      </c>
      <c r="X31">
        <f t="shared" si="11"/>
        <v>16.538106893999998</v>
      </c>
      <c r="Y31">
        <f t="shared" si="12"/>
        <v>18.656676954686205</v>
      </c>
      <c r="Z31">
        <f t="shared" si="13"/>
        <v>18.656676954686205</v>
      </c>
      <c r="AA31">
        <f t="shared" si="14"/>
        <v>2.1583773208695423</v>
      </c>
      <c r="AB31">
        <f t="shared" si="15"/>
        <v>49.834914442931726</v>
      </c>
      <c r="AC31">
        <f t="shared" si="16"/>
        <v>1.0990252419328002</v>
      </c>
      <c r="AD31">
        <f t="shared" si="17"/>
        <v>2.2053318526137833</v>
      </c>
      <c r="AE31">
        <f t="shared" si="18"/>
        <v>1.0593520789367421</v>
      </c>
      <c r="AF31">
        <f t="shared" si="19"/>
        <v>-89.132170417943101</v>
      </c>
      <c r="AG31">
        <f t="shared" si="20"/>
        <v>68.898826369202368</v>
      </c>
      <c r="AH31">
        <f t="shared" si="21"/>
        <v>3.6887043489364415</v>
      </c>
      <c r="AI31">
        <f t="shared" si="22"/>
        <v>-6.5328058042979364E-3</v>
      </c>
      <c r="AJ31">
        <v>36</v>
      </c>
      <c r="AK31">
        <v>9</v>
      </c>
      <c r="AL31">
        <f t="shared" si="23"/>
        <v>1</v>
      </c>
      <c r="AM31">
        <f t="shared" si="24"/>
        <v>0</v>
      </c>
      <c r="AN31">
        <f t="shared" si="25"/>
        <v>54819.685904689759</v>
      </c>
      <c r="AO31">
        <f t="shared" si="26"/>
        <v>99.994600000000005</v>
      </c>
      <c r="AP31">
        <f t="shared" si="27"/>
        <v>84.295447800000005</v>
      </c>
      <c r="AQ31">
        <f t="shared" si="28"/>
        <v>0.84299999999999997</v>
      </c>
      <c r="AR31">
        <f t="shared" si="29"/>
        <v>0.16538999999999998</v>
      </c>
      <c r="AS31">
        <v>1689726550.0999999</v>
      </c>
      <c r="AT31">
        <v>400.04</v>
      </c>
      <c r="AU31">
        <v>403.07499999999999</v>
      </c>
      <c r="AV31">
        <v>10.882400000000001</v>
      </c>
      <c r="AW31">
        <v>9.2337100000000003</v>
      </c>
      <c r="AX31">
        <v>403.37099999999998</v>
      </c>
      <c r="AY31">
        <v>11.051600000000001</v>
      </c>
      <c r="AZ31">
        <v>400.02499999999998</v>
      </c>
      <c r="BA31">
        <v>100.89100000000001</v>
      </c>
      <c r="BB31">
        <v>0.10007199999999999</v>
      </c>
      <c r="BC31">
        <v>19.001100000000001</v>
      </c>
      <c r="BD31">
        <v>18.680800000000001</v>
      </c>
      <c r="BE31">
        <v>999.9</v>
      </c>
      <c r="BF31">
        <v>0</v>
      </c>
      <c r="BG31">
        <v>0</v>
      </c>
      <c r="BH31">
        <v>10001.9</v>
      </c>
      <c r="BI31">
        <v>0</v>
      </c>
      <c r="BJ31">
        <v>1.65462</v>
      </c>
      <c r="BK31">
        <v>-3.0355799999999999</v>
      </c>
      <c r="BL31">
        <v>404.44099999999997</v>
      </c>
      <c r="BM31">
        <v>406.83199999999999</v>
      </c>
      <c r="BN31">
        <v>1.6486799999999999</v>
      </c>
      <c r="BO31">
        <v>403.07499999999999</v>
      </c>
      <c r="BP31">
        <v>9.2337100000000003</v>
      </c>
      <c r="BQ31">
        <v>1.0979399999999999</v>
      </c>
      <c r="BR31">
        <v>0.93159999999999998</v>
      </c>
      <c r="BS31">
        <v>8.2852099999999993</v>
      </c>
      <c r="BT31">
        <v>5.8883700000000001</v>
      </c>
      <c r="BU31">
        <v>99.994600000000005</v>
      </c>
      <c r="BV31">
        <v>0.9</v>
      </c>
      <c r="BW31">
        <v>0.1</v>
      </c>
      <c r="BX31">
        <v>0</v>
      </c>
      <c r="BY31">
        <v>2.2105000000000001</v>
      </c>
      <c r="BZ31">
        <v>0</v>
      </c>
      <c r="CA31">
        <v>398.755</v>
      </c>
      <c r="CB31">
        <v>771.9</v>
      </c>
      <c r="CC31">
        <v>34.75</v>
      </c>
      <c r="CD31">
        <v>39.25</v>
      </c>
      <c r="CE31">
        <v>37.811999999999998</v>
      </c>
      <c r="CF31">
        <v>37.875</v>
      </c>
      <c r="CG31">
        <v>35.186999999999998</v>
      </c>
      <c r="CH31">
        <v>90</v>
      </c>
      <c r="CI31">
        <v>10</v>
      </c>
      <c r="CJ31">
        <v>0</v>
      </c>
      <c r="CK31">
        <v>1689726558.5999999</v>
      </c>
      <c r="CL31">
        <v>0</v>
      </c>
      <c r="CM31">
        <v>1689725657</v>
      </c>
      <c r="CN31" t="s">
        <v>353</v>
      </c>
      <c r="CO31">
        <v>1689725657</v>
      </c>
      <c r="CP31">
        <v>1689725655</v>
      </c>
      <c r="CQ31">
        <v>66</v>
      </c>
      <c r="CR31">
        <v>1.9E-2</v>
      </c>
      <c r="CS31">
        <v>-0.01</v>
      </c>
      <c r="CT31">
        <v>-3.331</v>
      </c>
      <c r="CU31">
        <v>-0.16900000000000001</v>
      </c>
      <c r="CV31">
        <v>408</v>
      </c>
      <c r="CW31">
        <v>10</v>
      </c>
      <c r="CX31">
        <v>0.28999999999999998</v>
      </c>
      <c r="CY31">
        <v>0.02</v>
      </c>
      <c r="CZ31">
        <v>3.2016561998477302</v>
      </c>
      <c r="DA31">
        <v>-0.49288952083349702</v>
      </c>
      <c r="DB31">
        <v>9.1361875244975493E-2</v>
      </c>
      <c r="DC31">
        <v>1</v>
      </c>
      <c r="DD31">
        <v>403.13685714285702</v>
      </c>
      <c r="DE31">
        <v>-0.33670129870097998</v>
      </c>
      <c r="DF31">
        <v>6.1010760732592699E-2</v>
      </c>
      <c r="DG31">
        <v>-1</v>
      </c>
      <c r="DH31">
        <v>100.00044</v>
      </c>
      <c r="DI31">
        <v>1.3048513932372E-2</v>
      </c>
      <c r="DJ31">
        <v>9.4494655933545293E-3</v>
      </c>
      <c r="DK31">
        <v>1</v>
      </c>
      <c r="DL31">
        <v>2</v>
      </c>
      <c r="DM31">
        <v>2</v>
      </c>
      <c r="DN31" t="s">
        <v>354</v>
      </c>
      <c r="DO31">
        <v>2.7386200000000001</v>
      </c>
      <c r="DP31">
        <v>2.8382299999999998</v>
      </c>
      <c r="DQ31">
        <v>9.8686499999999996E-2</v>
      </c>
      <c r="DR31">
        <v>9.8154199999999997E-2</v>
      </c>
      <c r="DS31">
        <v>6.9946599999999998E-2</v>
      </c>
      <c r="DT31">
        <v>6.0171299999999997E-2</v>
      </c>
      <c r="DU31">
        <v>26433.7</v>
      </c>
      <c r="DV31">
        <v>28005.200000000001</v>
      </c>
      <c r="DW31">
        <v>27434.7</v>
      </c>
      <c r="DX31">
        <v>29131.599999999999</v>
      </c>
      <c r="DY31">
        <v>33645</v>
      </c>
      <c r="DZ31">
        <v>36502.9</v>
      </c>
      <c r="EA31">
        <v>36683.4</v>
      </c>
      <c r="EB31">
        <v>39529</v>
      </c>
      <c r="EC31">
        <v>1.9025000000000001</v>
      </c>
      <c r="ED31">
        <v>2.13293</v>
      </c>
      <c r="EE31">
        <v>8.3953100000000003E-2</v>
      </c>
      <c r="EF31">
        <v>0</v>
      </c>
      <c r="EG31">
        <v>17.287299999999998</v>
      </c>
      <c r="EH31">
        <v>999.9</v>
      </c>
      <c r="EI31">
        <v>41.478000000000002</v>
      </c>
      <c r="EJ31">
        <v>22.215</v>
      </c>
      <c r="EK31">
        <v>11.0526</v>
      </c>
      <c r="EL31">
        <v>62.107500000000002</v>
      </c>
      <c r="EM31">
        <v>28.225200000000001</v>
      </c>
      <c r="EN31">
        <v>1</v>
      </c>
      <c r="EO31">
        <v>-0.512965</v>
      </c>
      <c r="EP31">
        <v>0.60716800000000004</v>
      </c>
      <c r="EQ31">
        <v>19.968599999999999</v>
      </c>
      <c r="ER31">
        <v>5.2193899999999998</v>
      </c>
      <c r="ES31">
        <v>11.9259</v>
      </c>
      <c r="ET31">
        <v>4.9550999999999998</v>
      </c>
      <c r="EU31">
        <v>3.2976299999999998</v>
      </c>
      <c r="EV31">
        <v>63.1</v>
      </c>
      <c r="EW31">
        <v>9999</v>
      </c>
      <c r="EX31">
        <v>120.9</v>
      </c>
      <c r="EY31">
        <v>4348.2</v>
      </c>
      <c r="EZ31">
        <v>1.85992</v>
      </c>
      <c r="FA31">
        <v>1.8591</v>
      </c>
      <c r="FB31">
        <v>1.86497</v>
      </c>
      <c r="FC31">
        <v>1.8690500000000001</v>
      </c>
      <c r="FD31">
        <v>1.86371</v>
      </c>
      <c r="FE31">
        <v>1.86381</v>
      </c>
      <c r="FF31">
        <v>1.86374</v>
      </c>
      <c r="FG31">
        <v>1.8635600000000001</v>
      </c>
      <c r="FH31">
        <v>0</v>
      </c>
      <c r="FI31">
        <v>0</v>
      </c>
      <c r="FJ31">
        <v>0</v>
      </c>
      <c r="FK31">
        <v>0</v>
      </c>
      <c r="FL31" t="s">
        <v>355</v>
      </c>
      <c r="FM31" t="s">
        <v>356</v>
      </c>
      <c r="FN31" t="s">
        <v>357</v>
      </c>
      <c r="FO31" t="s">
        <v>357</v>
      </c>
      <c r="FP31" t="s">
        <v>357</v>
      </c>
      <c r="FQ31" t="s">
        <v>357</v>
      </c>
      <c r="FR31">
        <v>0</v>
      </c>
      <c r="FS31">
        <v>100</v>
      </c>
      <c r="FT31">
        <v>100</v>
      </c>
      <c r="FU31">
        <v>-3.331</v>
      </c>
      <c r="FV31">
        <v>-0.16919999999999999</v>
      </c>
      <c r="FW31">
        <v>-3.3313000000000601</v>
      </c>
      <c r="FX31">
        <v>0</v>
      </c>
      <c r="FY31">
        <v>0</v>
      </c>
      <c r="FZ31">
        <v>0</v>
      </c>
      <c r="GA31">
        <v>-0.16920400000000099</v>
      </c>
      <c r="GB31">
        <v>0</v>
      </c>
      <c r="GC31">
        <v>0</v>
      </c>
      <c r="GD31">
        <v>0</v>
      </c>
      <c r="GE31">
        <v>-1</v>
      </c>
      <c r="GF31">
        <v>-1</v>
      </c>
      <c r="GG31">
        <v>-1</v>
      </c>
      <c r="GH31">
        <v>-1</v>
      </c>
      <c r="GI31">
        <v>14.9</v>
      </c>
      <c r="GJ31">
        <v>14.9</v>
      </c>
      <c r="GK31">
        <v>1.03271</v>
      </c>
      <c r="GL31">
        <v>2.5549300000000001</v>
      </c>
      <c r="GM31">
        <v>1.4489700000000001</v>
      </c>
      <c r="GN31">
        <v>2.32056</v>
      </c>
      <c r="GO31">
        <v>1.5466299999999999</v>
      </c>
      <c r="GP31">
        <v>2.34375</v>
      </c>
      <c r="GQ31">
        <v>24.124099999999999</v>
      </c>
      <c r="GR31">
        <v>15.1652</v>
      </c>
      <c r="GS31">
        <v>18</v>
      </c>
      <c r="GT31">
        <v>353.15800000000002</v>
      </c>
      <c r="GU31">
        <v>722.41899999999998</v>
      </c>
      <c r="GV31">
        <v>17.672899999999998</v>
      </c>
      <c r="GW31">
        <v>20.519300000000001</v>
      </c>
      <c r="GX31">
        <v>30.000699999999998</v>
      </c>
      <c r="GY31">
        <v>20.444099999999999</v>
      </c>
      <c r="GZ31">
        <v>20.400099999999998</v>
      </c>
      <c r="HA31">
        <v>20.665299999999998</v>
      </c>
      <c r="HB31">
        <v>20</v>
      </c>
      <c r="HC31">
        <v>-30</v>
      </c>
      <c r="HD31">
        <v>17.670000000000002</v>
      </c>
      <c r="HE31">
        <v>403.154</v>
      </c>
      <c r="HF31">
        <v>0</v>
      </c>
      <c r="HG31">
        <v>101.056</v>
      </c>
      <c r="HH31">
        <v>96.058300000000003</v>
      </c>
    </row>
    <row r="32" spans="1:216" x14ac:dyDescent="0.2">
      <c r="A32">
        <v>14</v>
      </c>
      <c r="B32">
        <v>1689726611.0999999</v>
      </c>
      <c r="C32">
        <v>793.09999990463302</v>
      </c>
      <c r="D32" t="s">
        <v>382</v>
      </c>
      <c r="E32" t="s">
        <v>383</v>
      </c>
      <c r="F32" t="s">
        <v>348</v>
      </c>
      <c r="G32" t="s">
        <v>349</v>
      </c>
      <c r="H32" t="s">
        <v>350</v>
      </c>
      <c r="I32" t="s">
        <v>351</v>
      </c>
      <c r="J32" t="s">
        <v>396</v>
      </c>
      <c r="K32" t="s">
        <v>352</v>
      </c>
      <c r="L32">
        <v>1689726611.0999999</v>
      </c>
      <c r="M32">
        <f t="shared" si="0"/>
        <v>1.9905283492228348E-3</v>
      </c>
      <c r="N32">
        <f t="shared" si="1"/>
        <v>1.9905283492228349</v>
      </c>
      <c r="O32">
        <f t="shared" si="2"/>
        <v>2.14279448466969</v>
      </c>
      <c r="P32">
        <f t="shared" si="3"/>
        <v>400.06299999999999</v>
      </c>
      <c r="Q32">
        <f t="shared" si="4"/>
        <v>375.2224620208861</v>
      </c>
      <c r="R32">
        <f t="shared" si="5"/>
        <v>37.893681168577857</v>
      </c>
      <c r="S32">
        <f t="shared" si="6"/>
        <v>40.402324764078003</v>
      </c>
      <c r="T32">
        <f t="shared" si="7"/>
        <v>0.1923386053342924</v>
      </c>
      <c r="U32">
        <f t="shared" si="8"/>
        <v>3.7111207749875255</v>
      </c>
      <c r="V32">
        <f t="shared" si="9"/>
        <v>0.18696735132469547</v>
      </c>
      <c r="W32">
        <f t="shared" si="10"/>
        <v>0.11732468646881145</v>
      </c>
      <c r="X32">
        <f t="shared" si="11"/>
        <v>12.422583467074954</v>
      </c>
      <c r="Y32">
        <f t="shared" si="12"/>
        <v>18.62750768695318</v>
      </c>
      <c r="Z32">
        <f t="shared" si="13"/>
        <v>18.62750768695318</v>
      </c>
      <c r="AA32">
        <f t="shared" si="14"/>
        <v>2.154441299676392</v>
      </c>
      <c r="AB32">
        <f t="shared" si="15"/>
        <v>49.77350302219228</v>
      </c>
      <c r="AC32">
        <f t="shared" si="16"/>
        <v>1.0965685973291999</v>
      </c>
      <c r="AD32">
        <f t="shared" si="17"/>
        <v>2.2031171823294775</v>
      </c>
      <c r="AE32">
        <f t="shared" si="18"/>
        <v>1.0578727023471921</v>
      </c>
      <c r="AF32">
        <f t="shared" si="19"/>
        <v>-87.782300200727008</v>
      </c>
      <c r="AG32">
        <f t="shared" si="20"/>
        <v>71.524896742518862</v>
      </c>
      <c r="AH32">
        <f t="shared" si="21"/>
        <v>3.8277829857033034</v>
      </c>
      <c r="AI32">
        <f t="shared" si="22"/>
        <v>-7.0370054298933837E-3</v>
      </c>
      <c r="AJ32">
        <v>36</v>
      </c>
      <c r="AK32">
        <v>9</v>
      </c>
      <c r="AL32">
        <f t="shared" si="23"/>
        <v>1</v>
      </c>
      <c r="AM32">
        <f t="shared" si="24"/>
        <v>0</v>
      </c>
      <c r="AN32">
        <f t="shared" si="25"/>
        <v>54835.307021831177</v>
      </c>
      <c r="AO32">
        <f t="shared" si="26"/>
        <v>75.111199999999997</v>
      </c>
      <c r="AP32">
        <f t="shared" si="27"/>
        <v>63.31871159952069</v>
      </c>
      <c r="AQ32">
        <f t="shared" si="28"/>
        <v>0.84299960058580736</v>
      </c>
      <c r="AR32">
        <f t="shared" si="29"/>
        <v>0.16538922913060841</v>
      </c>
      <c r="AS32">
        <v>1689726611.0999999</v>
      </c>
      <c r="AT32">
        <v>400.06299999999999</v>
      </c>
      <c r="AU32">
        <v>402.48700000000002</v>
      </c>
      <c r="AV32">
        <v>10.8582</v>
      </c>
      <c r="AW32">
        <v>9.2343700000000002</v>
      </c>
      <c r="AX32">
        <v>403.39400000000001</v>
      </c>
      <c r="AY32">
        <v>11.0274</v>
      </c>
      <c r="AZ32">
        <v>400.00799999999998</v>
      </c>
      <c r="BA32">
        <v>100.89</v>
      </c>
      <c r="BB32">
        <v>9.9905999999999995E-2</v>
      </c>
      <c r="BC32">
        <v>18.984999999999999</v>
      </c>
      <c r="BD32">
        <v>18.664300000000001</v>
      </c>
      <c r="BE32">
        <v>999.9</v>
      </c>
      <c r="BF32">
        <v>0</v>
      </c>
      <c r="BG32">
        <v>0</v>
      </c>
      <c r="BH32">
        <v>10004.4</v>
      </c>
      <c r="BI32">
        <v>0</v>
      </c>
      <c r="BJ32">
        <v>1.8319000000000001</v>
      </c>
      <c r="BK32">
        <v>-2.42441</v>
      </c>
      <c r="BL32">
        <v>404.45499999999998</v>
      </c>
      <c r="BM32">
        <v>406.23899999999998</v>
      </c>
      <c r="BN32">
        <v>1.6237999999999999</v>
      </c>
      <c r="BO32">
        <v>402.48700000000002</v>
      </c>
      <c r="BP32">
        <v>9.2343700000000002</v>
      </c>
      <c r="BQ32">
        <v>1.09548</v>
      </c>
      <c r="BR32">
        <v>0.93165699999999996</v>
      </c>
      <c r="BS32">
        <v>8.2522300000000008</v>
      </c>
      <c r="BT32">
        <v>5.88924</v>
      </c>
      <c r="BU32">
        <v>75.111199999999997</v>
      </c>
      <c r="BV32">
        <v>0.90003100000000003</v>
      </c>
      <c r="BW32">
        <v>9.9968600000000005E-2</v>
      </c>
      <c r="BX32">
        <v>0</v>
      </c>
      <c r="BY32">
        <v>2.1000999999999999</v>
      </c>
      <c r="BZ32">
        <v>0</v>
      </c>
      <c r="CA32">
        <v>308.60700000000003</v>
      </c>
      <c r="CB32">
        <v>579.82000000000005</v>
      </c>
      <c r="CC32">
        <v>34.311999999999998</v>
      </c>
      <c r="CD32">
        <v>38.936999999999998</v>
      </c>
      <c r="CE32">
        <v>37.375</v>
      </c>
      <c r="CF32">
        <v>37.561999999999998</v>
      </c>
      <c r="CG32">
        <v>34.75</v>
      </c>
      <c r="CH32">
        <v>67.599999999999994</v>
      </c>
      <c r="CI32">
        <v>7.51</v>
      </c>
      <c r="CJ32">
        <v>0</v>
      </c>
      <c r="CK32">
        <v>1689726619.8</v>
      </c>
      <c r="CL32">
        <v>0</v>
      </c>
      <c r="CM32">
        <v>1689725657</v>
      </c>
      <c r="CN32" t="s">
        <v>353</v>
      </c>
      <c r="CO32">
        <v>1689725657</v>
      </c>
      <c r="CP32">
        <v>1689725655</v>
      </c>
      <c r="CQ32">
        <v>66</v>
      </c>
      <c r="CR32">
        <v>1.9E-2</v>
      </c>
      <c r="CS32">
        <v>-0.01</v>
      </c>
      <c r="CT32">
        <v>-3.331</v>
      </c>
      <c r="CU32">
        <v>-0.16900000000000001</v>
      </c>
      <c r="CV32">
        <v>408</v>
      </c>
      <c r="CW32">
        <v>10</v>
      </c>
      <c r="CX32">
        <v>0.28999999999999998</v>
      </c>
      <c r="CY32">
        <v>0.02</v>
      </c>
      <c r="CZ32">
        <v>2.4306740298860898</v>
      </c>
      <c r="DA32">
        <v>-7.5111407477380002E-2</v>
      </c>
      <c r="DB32">
        <v>5.1840982709173103E-2</v>
      </c>
      <c r="DC32">
        <v>1</v>
      </c>
      <c r="DD32">
        <v>402.53870000000001</v>
      </c>
      <c r="DE32">
        <v>-6.3699248121214302E-2</v>
      </c>
      <c r="DF32">
        <v>3.8043527701835202E-2</v>
      </c>
      <c r="DG32">
        <v>-1</v>
      </c>
      <c r="DH32">
        <v>75.045480952380899</v>
      </c>
      <c r="DI32">
        <v>-0.243884527381385</v>
      </c>
      <c r="DJ32">
        <v>0.13606103889010701</v>
      </c>
      <c r="DK32">
        <v>1</v>
      </c>
      <c r="DL32">
        <v>2</v>
      </c>
      <c r="DM32">
        <v>2</v>
      </c>
      <c r="DN32" t="s">
        <v>354</v>
      </c>
      <c r="DO32">
        <v>2.73848</v>
      </c>
      <c r="DP32">
        <v>2.8380899999999998</v>
      </c>
      <c r="DQ32">
        <v>9.8668599999999995E-2</v>
      </c>
      <c r="DR32">
        <v>9.8022899999999996E-2</v>
      </c>
      <c r="DS32">
        <v>6.9815299999999997E-2</v>
      </c>
      <c r="DT32">
        <v>6.0160900000000003E-2</v>
      </c>
      <c r="DU32">
        <v>26430</v>
      </c>
      <c r="DV32">
        <v>28004</v>
      </c>
      <c r="DW32">
        <v>27430.6</v>
      </c>
      <c r="DX32">
        <v>29126.5</v>
      </c>
      <c r="DY32">
        <v>33644.800000000003</v>
      </c>
      <c r="DZ32">
        <v>36496.800000000003</v>
      </c>
      <c r="EA32">
        <v>36677.9</v>
      </c>
      <c r="EB32">
        <v>39521.9</v>
      </c>
      <c r="EC32">
        <v>1.9018999999999999</v>
      </c>
      <c r="ED32">
        <v>2.1316000000000002</v>
      </c>
      <c r="EE32">
        <v>8.2313999999999998E-2</v>
      </c>
      <c r="EF32">
        <v>0</v>
      </c>
      <c r="EG32">
        <v>17.297999999999998</v>
      </c>
      <c r="EH32">
        <v>999.9</v>
      </c>
      <c r="EI32">
        <v>41.521000000000001</v>
      </c>
      <c r="EJ32">
        <v>22.195</v>
      </c>
      <c r="EK32">
        <v>11.051</v>
      </c>
      <c r="EL32">
        <v>62.1875</v>
      </c>
      <c r="EM32">
        <v>28.024799999999999</v>
      </c>
      <c r="EN32">
        <v>1</v>
      </c>
      <c r="EO32">
        <v>-0.50790400000000002</v>
      </c>
      <c r="EP32">
        <v>0.10431600000000001</v>
      </c>
      <c r="EQ32">
        <v>19.979399999999998</v>
      </c>
      <c r="ER32">
        <v>5.2204300000000003</v>
      </c>
      <c r="ES32">
        <v>11.9259</v>
      </c>
      <c r="ET32">
        <v>4.9555999999999996</v>
      </c>
      <c r="EU32">
        <v>3.2978999999999998</v>
      </c>
      <c r="EV32">
        <v>63.1</v>
      </c>
      <c r="EW32">
        <v>9999</v>
      </c>
      <c r="EX32">
        <v>120.9</v>
      </c>
      <c r="EY32">
        <v>4349.8</v>
      </c>
      <c r="EZ32">
        <v>1.85998</v>
      </c>
      <c r="FA32">
        <v>1.8591</v>
      </c>
      <c r="FB32">
        <v>1.86504</v>
      </c>
      <c r="FC32">
        <v>1.86907</v>
      </c>
      <c r="FD32">
        <v>1.86371</v>
      </c>
      <c r="FE32">
        <v>1.86382</v>
      </c>
      <c r="FF32">
        <v>1.86378</v>
      </c>
      <c r="FG32">
        <v>1.8635600000000001</v>
      </c>
      <c r="FH32">
        <v>0</v>
      </c>
      <c r="FI32">
        <v>0</v>
      </c>
      <c r="FJ32">
        <v>0</v>
      </c>
      <c r="FK32">
        <v>0</v>
      </c>
      <c r="FL32" t="s">
        <v>355</v>
      </c>
      <c r="FM32" t="s">
        <v>356</v>
      </c>
      <c r="FN32" t="s">
        <v>357</v>
      </c>
      <c r="FO32" t="s">
        <v>357</v>
      </c>
      <c r="FP32" t="s">
        <v>357</v>
      </c>
      <c r="FQ32" t="s">
        <v>357</v>
      </c>
      <c r="FR32">
        <v>0</v>
      </c>
      <c r="FS32">
        <v>100</v>
      </c>
      <c r="FT32">
        <v>100</v>
      </c>
      <c r="FU32">
        <v>-3.331</v>
      </c>
      <c r="FV32">
        <v>-0.16919999999999999</v>
      </c>
      <c r="FW32">
        <v>-3.3313000000000601</v>
      </c>
      <c r="FX32">
        <v>0</v>
      </c>
      <c r="FY32">
        <v>0</v>
      </c>
      <c r="FZ32">
        <v>0</v>
      </c>
      <c r="GA32">
        <v>-0.16920400000000099</v>
      </c>
      <c r="GB32">
        <v>0</v>
      </c>
      <c r="GC32">
        <v>0</v>
      </c>
      <c r="GD32">
        <v>0</v>
      </c>
      <c r="GE32">
        <v>-1</v>
      </c>
      <c r="GF32">
        <v>-1</v>
      </c>
      <c r="GG32">
        <v>-1</v>
      </c>
      <c r="GH32">
        <v>-1</v>
      </c>
      <c r="GI32">
        <v>15.9</v>
      </c>
      <c r="GJ32">
        <v>15.9</v>
      </c>
      <c r="GK32">
        <v>1.03027</v>
      </c>
      <c r="GL32">
        <v>2.5476100000000002</v>
      </c>
      <c r="GM32">
        <v>1.4489700000000001</v>
      </c>
      <c r="GN32">
        <v>2.32178</v>
      </c>
      <c r="GO32">
        <v>1.5466299999999999</v>
      </c>
      <c r="GP32">
        <v>2.4023400000000001</v>
      </c>
      <c r="GQ32">
        <v>24.124099999999999</v>
      </c>
      <c r="GR32">
        <v>15.1652</v>
      </c>
      <c r="GS32">
        <v>18</v>
      </c>
      <c r="GT32">
        <v>353.42200000000003</v>
      </c>
      <c r="GU32">
        <v>722.34699999999998</v>
      </c>
      <c r="GV32">
        <v>17.851900000000001</v>
      </c>
      <c r="GW32">
        <v>20.594999999999999</v>
      </c>
      <c r="GX32">
        <v>30.000599999999999</v>
      </c>
      <c r="GY32">
        <v>20.5258</v>
      </c>
      <c r="GZ32">
        <v>20.483499999999999</v>
      </c>
      <c r="HA32">
        <v>20.634799999999998</v>
      </c>
      <c r="HB32">
        <v>20</v>
      </c>
      <c r="HC32">
        <v>-30</v>
      </c>
      <c r="HD32">
        <v>17.852599999999999</v>
      </c>
      <c r="HE32">
        <v>402.47</v>
      </c>
      <c r="HF32">
        <v>0</v>
      </c>
      <c r="HG32">
        <v>101.041</v>
      </c>
      <c r="HH32">
        <v>96.041300000000007</v>
      </c>
    </row>
    <row r="33" spans="1:216" x14ac:dyDescent="0.2">
      <c r="A33">
        <v>15</v>
      </c>
      <c r="B33">
        <v>1689726672.0999999</v>
      </c>
      <c r="C33">
        <v>854.09999990463302</v>
      </c>
      <c r="D33" t="s">
        <v>384</v>
      </c>
      <c r="E33" t="s">
        <v>385</v>
      </c>
      <c r="F33" t="s">
        <v>348</v>
      </c>
      <c r="G33" t="s">
        <v>349</v>
      </c>
      <c r="H33" t="s">
        <v>350</v>
      </c>
      <c r="I33" t="s">
        <v>351</v>
      </c>
      <c r="J33" t="s">
        <v>396</v>
      </c>
      <c r="K33" t="s">
        <v>352</v>
      </c>
      <c r="L33">
        <v>1689726672.0999999</v>
      </c>
      <c r="M33">
        <f t="shared" si="0"/>
        <v>1.9527526934036863E-3</v>
      </c>
      <c r="N33">
        <f t="shared" si="1"/>
        <v>1.9527526934036863</v>
      </c>
      <c r="O33">
        <f t="shared" si="2"/>
        <v>1.7558817174248005</v>
      </c>
      <c r="P33">
        <f t="shared" si="3"/>
        <v>400</v>
      </c>
      <c r="Q33">
        <f t="shared" si="4"/>
        <v>378.06617510176648</v>
      </c>
      <c r="R33">
        <f t="shared" si="5"/>
        <v>38.181688266973083</v>
      </c>
      <c r="S33">
        <f t="shared" si="6"/>
        <v>40.396830799999996</v>
      </c>
      <c r="T33">
        <f t="shared" si="7"/>
        <v>0.18791755277517613</v>
      </c>
      <c r="U33">
        <f t="shared" si="8"/>
        <v>3.70816699113767</v>
      </c>
      <c r="V33">
        <f t="shared" si="9"/>
        <v>0.18278287270741087</v>
      </c>
      <c r="W33">
        <f t="shared" si="10"/>
        <v>0.11468893996530144</v>
      </c>
      <c r="X33">
        <f t="shared" si="11"/>
        <v>9.9398729414276215</v>
      </c>
      <c r="Y33">
        <f t="shared" si="12"/>
        <v>18.640562984530469</v>
      </c>
      <c r="Z33">
        <f t="shared" si="13"/>
        <v>18.640562984530469</v>
      </c>
      <c r="AA33">
        <f t="shared" si="14"/>
        <v>2.1562021670188791</v>
      </c>
      <c r="AB33">
        <f t="shared" si="15"/>
        <v>49.631881429256445</v>
      </c>
      <c r="AC33">
        <f t="shared" si="16"/>
        <v>1.0946228249798999</v>
      </c>
      <c r="AD33">
        <f t="shared" si="17"/>
        <v>2.2054832366976398</v>
      </c>
      <c r="AE33">
        <f t="shared" si="18"/>
        <v>1.0615793420389792</v>
      </c>
      <c r="AF33">
        <f t="shared" si="19"/>
        <v>-86.116393779102566</v>
      </c>
      <c r="AG33">
        <f t="shared" si="20"/>
        <v>72.296555032001933</v>
      </c>
      <c r="AH33">
        <f t="shared" si="21"/>
        <v>3.8727639021662617</v>
      </c>
      <c r="AI33">
        <f t="shared" si="22"/>
        <v>-7.2019035067540926E-3</v>
      </c>
      <c r="AJ33">
        <v>36</v>
      </c>
      <c r="AK33">
        <v>9</v>
      </c>
      <c r="AL33">
        <f t="shared" si="23"/>
        <v>1</v>
      </c>
      <c r="AM33">
        <f t="shared" si="24"/>
        <v>0</v>
      </c>
      <c r="AN33">
        <f t="shared" si="25"/>
        <v>54770.603096100574</v>
      </c>
      <c r="AO33">
        <f t="shared" si="26"/>
        <v>60.0961</v>
      </c>
      <c r="AP33">
        <f t="shared" si="27"/>
        <v>50.661312280532442</v>
      </c>
      <c r="AQ33">
        <f t="shared" si="28"/>
        <v>0.84300499168053245</v>
      </c>
      <c r="AR33">
        <f t="shared" si="29"/>
        <v>0.16539963394342763</v>
      </c>
      <c r="AS33">
        <v>1689726672.0999999</v>
      </c>
      <c r="AT33">
        <v>400</v>
      </c>
      <c r="AU33">
        <v>402.09199999999998</v>
      </c>
      <c r="AV33">
        <v>10.838699999999999</v>
      </c>
      <c r="AW33">
        <v>9.2459100000000003</v>
      </c>
      <c r="AX33">
        <v>403.33199999999999</v>
      </c>
      <c r="AY33">
        <v>11.007899999999999</v>
      </c>
      <c r="AZ33">
        <v>400.072</v>
      </c>
      <c r="BA33">
        <v>100.892</v>
      </c>
      <c r="BB33">
        <v>0.100077</v>
      </c>
      <c r="BC33">
        <v>19.002199999999998</v>
      </c>
      <c r="BD33">
        <v>18.696300000000001</v>
      </c>
      <c r="BE33">
        <v>999.9</v>
      </c>
      <c r="BF33">
        <v>0</v>
      </c>
      <c r="BG33">
        <v>0</v>
      </c>
      <c r="BH33">
        <v>9992.5</v>
      </c>
      <c r="BI33">
        <v>0</v>
      </c>
      <c r="BJ33">
        <v>1.7727999999999999</v>
      </c>
      <c r="BK33">
        <v>-2.09152</v>
      </c>
      <c r="BL33">
        <v>404.38299999999998</v>
      </c>
      <c r="BM33">
        <v>405.84399999999999</v>
      </c>
      <c r="BN33">
        <v>1.5928100000000001</v>
      </c>
      <c r="BO33">
        <v>402.09199999999998</v>
      </c>
      <c r="BP33">
        <v>9.2459100000000003</v>
      </c>
      <c r="BQ33">
        <v>1.09354</v>
      </c>
      <c r="BR33">
        <v>0.93283799999999995</v>
      </c>
      <c r="BS33">
        <v>8.2261000000000006</v>
      </c>
      <c r="BT33">
        <v>5.9075499999999996</v>
      </c>
      <c r="BU33">
        <v>60.0961</v>
      </c>
      <c r="BV33">
        <v>0.89989699999999995</v>
      </c>
      <c r="BW33">
        <v>0.100103</v>
      </c>
      <c r="BX33">
        <v>0</v>
      </c>
      <c r="BY33">
        <v>2.0386000000000002</v>
      </c>
      <c r="BZ33">
        <v>0</v>
      </c>
      <c r="CA33">
        <v>252.304</v>
      </c>
      <c r="CB33">
        <v>463.89299999999997</v>
      </c>
      <c r="CC33">
        <v>33.875</v>
      </c>
      <c r="CD33">
        <v>38.625</v>
      </c>
      <c r="CE33">
        <v>36.936999999999998</v>
      </c>
      <c r="CF33">
        <v>37.311999999999998</v>
      </c>
      <c r="CG33">
        <v>34.436999999999998</v>
      </c>
      <c r="CH33">
        <v>54.08</v>
      </c>
      <c r="CI33">
        <v>6.02</v>
      </c>
      <c r="CJ33">
        <v>0</v>
      </c>
      <c r="CK33">
        <v>1689726681</v>
      </c>
      <c r="CL33">
        <v>0</v>
      </c>
      <c r="CM33">
        <v>1689725657</v>
      </c>
      <c r="CN33" t="s">
        <v>353</v>
      </c>
      <c r="CO33">
        <v>1689725657</v>
      </c>
      <c r="CP33">
        <v>1689725655</v>
      </c>
      <c r="CQ33">
        <v>66</v>
      </c>
      <c r="CR33">
        <v>1.9E-2</v>
      </c>
      <c r="CS33">
        <v>-0.01</v>
      </c>
      <c r="CT33">
        <v>-3.331</v>
      </c>
      <c r="CU33">
        <v>-0.16900000000000001</v>
      </c>
      <c r="CV33">
        <v>408</v>
      </c>
      <c r="CW33">
        <v>10</v>
      </c>
      <c r="CX33">
        <v>0.28999999999999998</v>
      </c>
      <c r="CY33">
        <v>0.02</v>
      </c>
      <c r="CZ33">
        <v>1.8944948453771799</v>
      </c>
      <c r="DA33">
        <v>0.18729968679822501</v>
      </c>
      <c r="DB33">
        <v>5.14644046156131E-2</v>
      </c>
      <c r="DC33">
        <v>1</v>
      </c>
      <c r="DD33">
        <v>402.10657142857099</v>
      </c>
      <c r="DE33">
        <v>-0.10784415584406699</v>
      </c>
      <c r="DF33">
        <v>3.3590774567638801E-2</v>
      </c>
      <c r="DG33">
        <v>-1</v>
      </c>
      <c r="DH33">
        <v>59.993866666666698</v>
      </c>
      <c r="DI33">
        <v>-3.5850420216223498E-2</v>
      </c>
      <c r="DJ33">
        <v>0.143693169580628</v>
      </c>
      <c r="DK33">
        <v>1</v>
      </c>
      <c r="DL33">
        <v>2</v>
      </c>
      <c r="DM33">
        <v>2</v>
      </c>
      <c r="DN33" t="s">
        <v>354</v>
      </c>
      <c r="DO33">
        <v>2.7385700000000002</v>
      </c>
      <c r="DP33">
        <v>2.8381599999999998</v>
      </c>
      <c r="DQ33">
        <v>9.8635899999999999E-2</v>
      </c>
      <c r="DR33">
        <v>9.7928399999999999E-2</v>
      </c>
      <c r="DS33">
        <v>6.9707599999999995E-2</v>
      </c>
      <c r="DT33">
        <v>6.0205000000000002E-2</v>
      </c>
      <c r="DU33">
        <v>26427.5</v>
      </c>
      <c r="DV33">
        <v>28002.6</v>
      </c>
      <c r="DW33">
        <v>27427.4</v>
      </c>
      <c r="DX33">
        <v>29122.400000000001</v>
      </c>
      <c r="DY33">
        <v>33644.400000000001</v>
      </c>
      <c r="DZ33">
        <v>36490.300000000003</v>
      </c>
      <c r="EA33">
        <v>36673</v>
      </c>
      <c r="EB33">
        <v>39516.6</v>
      </c>
      <c r="EC33">
        <v>1.9016</v>
      </c>
      <c r="ED33">
        <v>2.1298499999999998</v>
      </c>
      <c r="EE33">
        <v>8.1218799999999994E-2</v>
      </c>
      <c r="EF33">
        <v>0</v>
      </c>
      <c r="EG33">
        <v>17.348199999999999</v>
      </c>
      <c r="EH33">
        <v>999.9</v>
      </c>
      <c r="EI33">
        <v>41.594000000000001</v>
      </c>
      <c r="EJ33">
        <v>22.175000000000001</v>
      </c>
      <c r="EK33">
        <v>11.0565</v>
      </c>
      <c r="EL33">
        <v>61.9375</v>
      </c>
      <c r="EM33">
        <v>28.229199999999999</v>
      </c>
      <c r="EN33">
        <v>1</v>
      </c>
      <c r="EO33">
        <v>-0.50080499999999994</v>
      </c>
      <c r="EP33">
        <v>0.32775599999999999</v>
      </c>
      <c r="EQ33">
        <v>19.976099999999999</v>
      </c>
      <c r="ER33">
        <v>5.22058</v>
      </c>
      <c r="ES33">
        <v>11.9261</v>
      </c>
      <c r="ET33">
        <v>4.9554</v>
      </c>
      <c r="EU33">
        <v>3.29738</v>
      </c>
      <c r="EV33">
        <v>63.1</v>
      </c>
      <c r="EW33">
        <v>9999</v>
      </c>
      <c r="EX33">
        <v>120.9</v>
      </c>
      <c r="EY33">
        <v>4351.1000000000004</v>
      </c>
      <c r="EZ33">
        <v>1.85995</v>
      </c>
      <c r="FA33">
        <v>1.85911</v>
      </c>
      <c r="FB33">
        <v>1.86504</v>
      </c>
      <c r="FC33">
        <v>1.8690599999999999</v>
      </c>
      <c r="FD33">
        <v>1.86371</v>
      </c>
      <c r="FE33">
        <v>1.8638399999999999</v>
      </c>
      <c r="FF33">
        <v>1.8637900000000001</v>
      </c>
      <c r="FG33">
        <v>1.8635600000000001</v>
      </c>
      <c r="FH33">
        <v>0</v>
      </c>
      <c r="FI33">
        <v>0</v>
      </c>
      <c r="FJ33">
        <v>0</v>
      </c>
      <c r="FK33">
        <v>0</v>
      </c>
      <c r="FL33" t="s">
        <v>355</v>
      </c>
      <c r="FM33" t="s">
        <v>356</v>
      </c>
      <c r="FN33" t="s">
        <v>357</v>
      </c>
      <c r="FO33" t="s">
        <v>357</v>
      </c>
      <c r="FP33" t="s">
        <v>357</v>
      </c>
      <c r="FQ33" t="s">
        <v>357</v>
      </c>
      <c r="FR33">
        <v>0</v>
      </c>
      <c r="FS33">
        <v>100</v>
      </c>
      <c r="FT33">
        <v>100</v>
      </c>
      <c r="FU33">
        <v>-3.3319999999999999</v>
      </c>
      <c r="FV33">
        <v>-0.16919999999999999</v>
      </c>
      <c r="FW33">
        <v>-3.3313000000000601</v>
      </c>
      <c r="FX33">
        <v>0</v>
      </c>
      <c r="FY33">
        <v>0</v>
      </c>
      <c r="FZ33">
        <v>0</v>
      </c>
      <c r="GA33">
        <v>-0.16920400000000099</v>
      </c>
      <c r="GB33">
        <v>0</v>
      </c>
      <c r="GC33">
        <v>0</v>
      </c>
      <c r="GD33">
        <v>0</v>
      </c>
      <c r="GE33">
        <v>-1</v>
      </c>
      <c r="GF33">
        <v>-1</v>
      </c>
      <c r="GG33">
        <v>-1</v>
      </c>
      <c r="GH33">
        <v>-1</v>
      </c>
      <c r="GI33">
        <v>16.899999999999999</v>
      </c>
      <c r="GJ33">
        <v>17</v>
      </c>
      <c r="GK33">
        <v>1.03027</v>
      </c>
      <c r="GL33">
        <v>2.5512700000000001</v>
      </c>
      <c r="GM33">
        <v>1.4489700000000001</v>
      </c>
      <c r="GN33">
        <v>2.32056</v>
      </c>
      <c r="GO33">
        <v>1.5466299999999999</v>
      </c>
      <c r="GP33">
        <v>2.3815900000000001</v>
      </c>
      <c r="GQ33">
        <v>24.144500000000001</v>
      </c>
      <c r="GR33">
        <v>15.1477</v>
      </c>
      <c r="GS33">
        <v>18</v>
      </c>
      <c r="GT33">
        <v>353.85899999999998</v>
      </c>
      <c r="GU33">
        <v>721.96100000000001</v>
      </c>
      <c r="GV33">
        <v>17.752099999999999</v>
      </c>
      <c r="GW33">
        <v>20.679200000000002</v>
      </c>
      <c r="GX33">
        <v>30.000599999999999</v>
      </c>
      <c r="GY33">
        <v>20.6143</v>
      </c>
      <c r="GZ33">
        <v>20.574200000000001</v>
      </c>
      <c r="HA33">
        <v>20.6189</v>
      </c>
      <c r="HB33">
        <v>20</v>
      </c>
      <c r="HC33">
        <v>-30</v>
      </c>
      <c r="HD33">
        <v>17.749400000000001</v>
      </c>
      <c r="HE33">
        <v>402.19799999999998</v>
      </c>
      <c r="HF33">
        <v>0</v>
      </c>
      <c r="HG33">
        <v>101.02800000000001</v>
      </c>
      <c r="HH33">
        <v>96.028099999999995</v>
      </c>
    </row>
    <row r="34" spans="1:216" x14ac:dyDescent="0.2">
      <c r="A34">
        <v>16</v>
      </c>
      <c r="B34">
        <v>1689726733.0999999</v>
      </c>
      <c r="C34">
        <v>915.09999990463302</v>
      </c>
      <c r="D34" t="s">
        <v>386</v>
      </c>
      <c r="E34" t="s">
        <v>387</v>
      </c>
      <c r="F34" t="s">
        <v>348</v>
      </c>
      <c r="G34" t="s">
        <v>349</v>
      </c>
      <c r="H34" t="s">
        <v>350</v>
      </c>
      <c r="I34" t="s">
        <v>351</v>
      </c>
      <c r="J34" t="s">
        <v>396</v>
      </c>
      <c r="K34" t="s">
        <v>352</v>
      </c>
      <c r="L34">
        <v>1689726733.0999999</v>
      </c>
      <c r="M34">
        <f t="shared" si="0"/>
        <v>1.9057299218809933E-3</v>
      </c>
      <c r="N34">
        <f t="shared" si="1"/>
        <v>1.9057299218809933</v>
      </c>
      <c r="O34">
        <f t="shared" si="2"/>
        <v>1.3400675116579763</v>
      </c>
      <c r="P34">
        <f t="shared" si="3"/>
        <v>400.04199999999997</v>
      </c>
      <c r="Q34">
        <f t="shared" si="4"/>
        <v>381.38397225664306</v>
      </c>
      <c r="R34">
        <f t="shared" si="5"/>
        <v>38.518244983280695</v>
      </c>
      <c r="S34">
        <f t="shared" si="6"/>
        <v>40.402630630823992</v>
      </c>
      <c r="T34">
        <f t="shared" si="7"/>
        <v>0.18295563362774817</v>
      </c>
      <c r="U34">
        <f t="shared" si="8"/>
        <v>3.7084235679898976</v>
      </c>
      <c r="V34">
        <f t="shared" si="9"/>
        <v>0.17808507650045424</v>
      </c>
      <c r="W34">
        <f t="shared" si="10"/>
        <v>0.11172997322465764</v>
      </c>
      <c r="X34">
        <f t="shared" si="11"/>
        <v>8.2698970994639982</v>
      </c>
      <c r="Y34">
        <f t="shared" si="12"/>
        <v>18.638502494404651</v>
      </c>
      <c r="Z34">
        <f t="shared" si="13"/>
        <v>18.638502494404651</v>
      </c>
      <c r="AA34">
        <f t="shared" si="14"/>
        <v>2.1559241691902153</v>
      </c>
      <c r="AB34">
        <f t="shared" si="15"/>
        <v>49.549080619787937</v>
      </c>
      <c r="AC34">
        <f t="shared" si="16"/>
        <v>1.09252392711</v>
      </c>
      <c r="AD34">
        <f t="shared" si="17"/>
        <v>2.2049327927866522</v>
      </c>
      <c r="AE34">
        <f t="shared" si="18"/>
        <v>1.0634002420802153</v>
      </c>
      <c r="AF34">
        <f t="shared" si="19"/>
        <v>-84.042689554951806</v>
      </c>
      <c r="AG34">
        <f t="shared" si="20"/>
        <v>71.913794041011926</v>
      </c>
      <c r="AH34">
        <f t="shared" si="21"/>
        <v>3.8518737171735231</v>
      </c>
      <c r="AI34">
        <f t="shared" si="22"/>
        <v>-7.1246973023590954E-3</v>
      </c>
      <c r="AJ34">
        <v>35</v>
      </c>
      <c r="AK34">
        <v>9</v>
      </c>
      <c r="AL34">
        <f t="shared" si="23"/>
        <v>1</v>
      </c>
      <c r="AM34">
        <f t="shared" si="24"/>
        <v>0</v>
      </c>
      <c r="AN34">
        <f t="shared" si="25"/>
        <v>54776.78505312957</v>
      </c>
      <c r="AO34">
        <f t="shared" si="26"/>
        <v>49.995399999999997</v>
      </c>
      <c r="AP34">
        <f t="shared" si="27"/>
        <v>42.146722144799988</v>
      </c>
      <c r="AQ34">
        <f t="shared" si="28"/>
        <v>0.84301199999999987</v>
      </c>
      <c r="AR34">
        <f t="shared" si="29"/>
        <v>0.16541315999999998</v>
      </c>
      <c r="AS34">
        <v>1689726733.0999999</v>
      </c>
      <c r="AT34">
        <v>400.04199999999997</v>
      </c>
      <c r="AU34">
        <v>401.77600000000001</v>
      </c>
      <c r="AV34">
        <v>10.817500000000001</v>
      </c>
      <c r="AW34">
        <v>9.2627400000000009</v>
      </c>
      <c r="AX34">
        <v>403.37400000000002</v>
      </c>
      <c r="AY34">
        <v>10.986700000000001</v>
      </c>
      <c r="AZ34">
        <v>399.99700000000001</v>
      </c>
      <c r="BA34">
        <v>100.896</v>
      </c>
      <c r="BB34">
        <v>9.9972000000000005E-2</v>
      </c>
      <c r="BC34">
        <v>18.998200000000001</v>
      </c>
      <c r="BD34">
        <v>18.7056</v>
      </c>
      <c r="BE34">
        <v>999.9</v>
      </c>
      <c r="BF34">
        <v>0</v>
      </c>
      <c r="BG34">
        <v>0</v>
      </c>
      <c r="BH34">
        <v>9993.1200000000008</v>
      </c>
      <c r="BI34">
        <v>0</v>
      </c>
      <c r="BJ34">
        <v>1.6103000000000001</v>
      </c>
      <c r="BK34">
        <v>-1.7339800000000001</v>
      </c>
      <c r="BL34">
        <v>404.41699999999997</v>
      </c>
      <c r="BM34">
        <v>405.53300000000002</v>
      </c>
      <c r="BN34">
        <v>1.5547899999999999</v>
      </c>
      <c r="BO34">
        <v>401.77600000000001</v>
      </c>
      <c r="BP34">
        <v>9.2627400000000009</v>
      </c>
      <c r="BQ34">
        <v>1.09145</v>
      </c>
      <c r="BR34">
        <v>0.93457599999999996</v>
      </c>
      <c r="BS34">
        <v>8.1979199999999999</v>
      </c>
      <c r="BT34">
        <v>5.93445</v>
      </c>
      <c r="BU34">
        <v>49.995399999999997</v>
      </c>
      <c r="BV34">
        <v>0.89960099999999998</v>
      </c>
      <c r="BW34">
        <v>0.100399</v>
      </c>
      <c r="BX34">
        <v>0</v>
      </c>
      <c r="BY34">
        <v>2.2326999999999999</v>
      </c>
      <c r="BZ34">
        <v>0</v>
      </c>
      <c r="CA34">
        <v>212.12700000000001</v>
      </c>
      <c r="CB34">
        <v>385.89299999999997</v>
      </c>
      <c r="CC34">
        <v>33.5</v>
      </c>
      <c r="CD34">
        <v>38.375</v>
      </c>
      <c r="CE34">
        <v>36.625</v>
      </c>
      <c r="CF34">
        <v>37.061999999999998</v>
      </c>
      <c r="CG34">
        <v>34.061999999999998</v>
      </c>
      <c r="CH34">
        <v>44.98</v>
      </c>
      <c r="CI34">
        <v>5.0199999999999996</v>
      </c>
      <c r="CJ34">
        <v>0</v>
      </c>
      <c r="CK34">
        <v>1689726741.5999999</v>
      </c>
      <c r="CL34">
        <v>0</v>
      </c>
      <c r="CM34">
        <v>1689725657</v>
      </c>
      <c r="CN34" t="s">
        <v>353</v>
      </c>
      <c r="CO34">
        <v>1689725657</v>
      </c>
      <c r="CP34">
        <v>1689725655</v>
      </c>
      <c r="CQ34">
        <v>66</v>
      </c>
      <c r="CR34">
        <v>1.9E-2</v>
      </c>
      <c r="CS34">
        <v>-0.01</v>
      </c>
      <c r="CT34">
        <v>-3.331</v>
      </c>
      <c r="CU34">
        <v>-0.16900000000000001</v>
      </c>
      <c r="CV34">
        <v>408</v>
      </c>
      <c r="CW34">
        <v>10</v>
      </c>
      <c r="CX34">
        <v>0.28999999999999998</v>
      </c>
      <c r="CY34">
        <v>0.02</v>
      </c>
      <c r="CZ34">
        <v>1.4273323516637499</v>
      </c>
      <c r="DA34">
        <v>-0.374473469539648</v>
      </c>
      <c r="DB34">
        <v>4.6969108272982403E-2</v>
      </c>
      <c r="DC34">
        <v>1</v>
      </c>
      <c r="DD34">
        <v>401.75635</v>
      </c>
      <c r="DE34">
        <v>-0.30121804511287997</v>
      </c>
      <c r="DF34">
        <v>3.8973420429828202E-2</v>
      </c>
      <c r="DG34">
        <v>-1</v>
      </c>
      <c r="DH34">
        <v>49.99118</v>
      </c>
      <c r="DI34">
        <v>9.5267047842633998E-2</v>
      </c>
      <c r="DJ34">
        <v>1.1381897908521101E-2</v>
      </c>
      <c r="DK34">
        <v>1</v>
      </c>
      <c r="DL34">
        <v>2</v>
      </c>
      <c r="DM34">
        <v>2</v>
      </c>
      <c r="DN34" t="s">
        <v>354</v>
      </c>
      <c r="DO34">
        <v>2.7382399999999998</v>
      </c>
      <c r="DP34">
        <v>2.83806</v>
      </c>
      <c r="DQ34">
        <v>9.8623500000000003E-2</v>
      </c>
      <c r="DR34">
        <v>9.7850199999999998E-2</v>
      </c>
      <c r="DS34">
        <v>6.9592100000000004E-2</v>
      </c>
      <c r="DT34">
        <v>6.0276200000000002E-2</v>
      </c>
      <c r="DU34">
        <v>26423.5</v>
      </c>
      <c r="DV34">
        <v>28000.3</v>
      </c>
      <c r="DW34">
        <v>27423.3</v>
      </c>
      <c r="DX34">
        <v>29117.9</v>
      </c>
      <c r="DY34">
        <v>33643.4</v>
      </c>
      <c r="DZ34">
        <v>36481.300000000003</v>
      </c>
      <c r="EA34">
        <v>36667.199999999997</v>
      </c>
      <c r="EB34">
        <v>39509.699999999997</v>
      </c>
      <c r="EC34">
        <v>1.9007700000000001</v>
      </c>
      <c r="ED34">
        <v>2.1284999999999998</v>
      </c>
      <c r="EE34">
        <v>7.9259300000000005E-2</v>
      </c>
      <c r="EF34">
        <v>0</v>
      </c>
      <c r="EG34">
        <v>17.3901</v>
      </c>
      <c r="EH34">
        <v>999.9</v>
      </c>
      <c r="EI34">
        <v>41.667999999999999</v>
      </c>
      <c r="EJ34">
        <v>22.164999999999999</v>
      </c>
      <c r="EK34">
        <v>11.0694</v>
      </c>
      <c r="EL34">
        <v>62.407499999999999</v>
      </c>
      <c r="EM34">
        <v>28.012799999999999</v>
      </c>
      <c r="EN34">
        <v>1</v>
      </c>
      <c r="EO34">
        <v>-0.493786</v>
      </c>
      <c r="EP34">
        <v>0.332285</v>
      </c>
      <c r="EQ34">
        <v>19.977</v>
      </c>
      <c r="ER34">
        <v>5.2216300000000002</v>
      </c>
      <c r="ES34">
        <v>11.9261</v>
      </c>
      <c r="ET34">
        <v>4.9554999999999998</v>
      </c>
      <c r="EU34">
        <v>3.2977500000000002</v>
      </c>
      <c r="EV34">
        <v>63.2</v>
      </c>
      <c r="EW34">
        <v>9999</v>
      </c>
      <c r="EX34">
        <v>120.9</v>
      </c>
      <c r="EY34">
        <v>4352.8</v>
      </c>
      <c r="EZ34">
        <v>1.86</v>
      </c>
      <c r="FA34">
        <v>1.8591299999999999</v>
      </c>
      <c r="FB34">
        <v>1.8650100000000001</v>
      </c>
      <c r="FC34">
        <v>1.86907</v>
      </c>
      <c r="FD34">
        <v>1.86371</v>
      </c>
      <c r="FE34">
        <v>1.8638600000000001</v>
      </c>
      <c r="FF34">
        <v>1.8638300000000001</v>
      </c>
      <c r="FG34">
        <v>1.8635600000000001</v>
      </c>
      <c r="FH34">
        <v>0</v>
      </c>
      <c r="FI34">
        <v>0</v>
      </c>
      <c r="FJ34">
        <v>0</v>
      </c>
      <c r="FK34">
        <v>0</v>
      </c>
      <c r="FL34" t="s">
        <v>355</v>
      </c>
      <c r="FM34" t="s">
        <v>356</v>
      </c>
      <c r="FN34" t="s">
        <v>357</v>
      </c>
      <c r="FO34" t="s">
        <v>357</v>
      </c>
      <c r="FP34" t="s">
        <v>357</v>
      </c>
      <c r="FQ34" t="s">
        <v>357</v>
      </c>
      <c r="FR34">
        <v>0</v>
      </c>
      <c r="FS34">
        <v>100</v>
      </c>
      <c r="FT34">
        <v>100</v>
      </c>
      <c r="FU34">
        <v>-3.3319999999999999</v>
      </c>
      <c r="FV34">
        <v>-0.16919999999999999</v>
      </c>
      <c r="FW34">
        <v>-3.3313000000000601</v>
      </c>
      <c r="FX34">
        <v>0</v>
      </c>
      <c r="FY34">
        <v>0</v>
      </c>
      <c r="FZ34">
        <v>0</v>
      </c>
      <c r="GA34">
        <v>-0.16920400000000099</v>
      </c>
      <c r="GB34">
        <v>0</v>
      </c>
      <c r="GC34">
        <v>0</v>
      </c>
      <c r="GD34">
        <v>0</v>
      </c>
      <c r="GE34">
        <v>-1</v>
      </c>
      <c r="GF34">
        <v>-1</v>
      </c>
      <c r="GG34">
        <v>-1</v>
      </c>
      <c r="GH34">
        <v>-1</v>
      </c>
      <c r="GI34">
        <v>17.899999999999999</v>
      </c>
      <c r="GJ34">
        <v>18</v>
      </c>
      <c r="GK34">
        <v>1.02905</v>
      </c>
      <c r="GL34">
        <v>2.5439500000000002</v>
      </c>
      <c r="GM34">
        <v>1.4477500000000001</v>
      </c>
      <c r="GN34">
        <v>2.32056</v>
      </c>
      <c r="GO34">
        <v>1.5466299999999999</v>
      </c>
      <c r="GP34">
        <v>2.4121100000000002</v>
      </c>
      <c r="GQ34">
        <v>24.185099999999998</v>
      </c>
      <c r="GR34">
        <v>15.156499999999999</v>
      </c>
      <c r="GS34">
        <v>18</v>
      </c>
      <c r="GT34">
        <v>354.108</v>
      </c>
      <c r="GU34">
        <v>722.02300000000002</v>
      </c>
      <c r="GV34">
        <v>17.776199999999999</v>
      </c>
      <c r="GW34">
        <v>20.775200000000002</v>
      </c>
      <c r="GX34">
        <v>30.000599999999999</v>
      </c>
      <c r="GY34">
        <v>20.7089</v>
      </c>
      <c r="GZ34">
        <v>20.668700000000001</v>
      </c>
      <c r="HA34">
        <v>20.6021</v>
      </c>
      <c r="HB34">
        <v>20</v>
      </c>
      <c r="HC34">
        <v>-30</v>
      </c>
      <c r="HD34">
        <v>17.7789</v>
      </c>
      <c r="HE34">
        <v>401.80399999999997</v>
      </c>
      <c r="HF34">
        <v>0</v>
      </c>
      <c r="HG34">
        <v>101.01300000000001</v>
      </c>
      <c r="HH34">
        <v>96.012299999999996</v>
      </c>
    </row>
    <row r="35" spans="1:216" x14ac:dyDescent="0.2">
      <c r="A35">
        <v>17</v>
      </c>
      <c r="B35">
        <v>1689726794.0999999</v>
      </c>
      <c r="C35">
        <v>976.09999990463302</v>
      </c>
      <c r="D35" t="s">
        <v>388</v>
      </c>
      <c r="E35" t="s">
        <v>389</v>
      </c>
      <c r="F35" t="s">
        <v>348</v>
      </c>
      <c r="G35" t="s">
        <v>349</v>
      </c>
      <c r="H35" t="s">
        <v>350</v>
      </c>
      <c r="I35" t="s">
        <v>351</v>
      </c>
      <c r="J35" t="s">
        <v>396</v>
      </c>
      <c r="K35" t="s">
        <v>352</v>
      </c>
      <c r="L35">
        <v>1689726794.0999999</v>
      </c>
      <c r="M35">
        <f t="shared" si="0"/>
        <v>1.8379809338132395E-3</v>
      </c>
      <c r="N35">
        <f t="shared" si="1"/>
        <v>1.8379809338132396</v>
      </c>
      <c r="O35">
        <f t="shared" si="2"/>
        <v>0.5681206216395438</v>
      </c>
      <c r="P35">
        <f t="shared" si="3"/>
        <v>400.05399999999997</v>
      </c>
      <c r="Q35">
        <f t="shared" si="4"/>
        <v>388.05218560937851</v>
      </c>
      <c r="R35">
        <f t="shared" si="5"/>
        <v>39.192451956435598</v>
      </c>
      <c r="S35">
        <f t="shared" si="6"/>
        <v>40.404609886059994</v>
      </c>
      <c r="T35">
        <f t="shared" si="7"/>
        <v>0.17617427114518155</v>
      </c>
      <c r="U35">
        <f t="shared" si="8"/>
        <v>3.7122545982600372</v>
      </c>
      <c r="V35">
        <f t="shared" si="9"/>
        <v>0.1716578152251495</v>
      </c>
      <c r="W35">
        <f t="shared" si="10"/>
        <v>0.10768227628437643</v>
      </c>
      <c r="X35">
        <f t="shared" si="11"/>
        <v>4.963941177360879</v>
      </c>
      <c r="Y35">
        <f t="shared" si="12"/>
        <v>18.619642321513776</v>
      </c>
      <c r="Z35">
        <f t="shared" si="13"/>
        <v>18.619642321513776</v>
      </c>
      <c r="AA35">
        <f t="shared" si="14"/>
        <v>2.1533810467876218</v>
      </c>
      <c r="AB35">
        <f t="shared" si="15"/>
        <v>49.458963552730168</v>
      </c>
      <c r="AC35">
        <f t="shared" si="16"/>
        <v>1.089332942173</v>
      </c>
      <c r="AD35">
        <f t="shared" si="17"/>
        <v>2.2024985238754931</v>
      </c>
      <c r="AE35">
        <f t="shared" si="18"/>
        <v>1.0640481046146217</v>
      </c>
      <c r="AF35">
        <f t="shared" si="19"/>
        <v>-81.054959181163866</v>
      </c>
      <c r="AG35">
        <f t="shared" si="20"/>
        <v>72.220276708295401</v>
      </c>
      <c r="AH35">
        <f t="shared" si="21"/>
        <v>3.8635714525680132</v>
      </c>
      <c r="AI35">
        <f t="shared" si="22"/>
        <v>-7.1698429395752328E-3</v>
      </c>
      <c r="AJ35">
        <v>35</v>
      </c>
      <c r="AK35">
        <v>9</v>
      </c>
      <c r="AL35">
        <f t="shared" si="23"/>
        <v>1</v>
      </c>
      <c r="AM35">
        <f t="shared" si="24"/>
        <v>0</v>
      </c>
      <c r="AN35">
        <f t="shared" si="25"/>
        <v>54859.950215768957</v>
      </c>
      <c r="AO35">
        <f t="shared" si="26"/>
        <v>30.006900000000002</v>
      </c>
      <c r="AP35">
        <f t="shared" si="27"/>
        <v>25.296386641119629</v>
      </c>
      <c r="AQ35">
        <f t="shared" si="28"/>
        <v>0.84301899366877708</v>
      </c>
      <c r="AR35">
        <f t="shared" si="29"/>
        <v>0.16542665778073973</v>
      </c>
      <c r="AS35">
        <v>1689726794.0999999</v>
      </c>
      <c r="AT35">
        <v>400.05399999999997</v>
      </c>
      <c r="AU35">
        <v>401.12900000000002</v>
      </c>
      <c r="AV35">
        <v>10.7857</v>
      </c>
      <c r="AW35">
        <v>9.2861600000000006</v>
      </c>
      <c r="AX35">
        <v>403.38499999999999</v>
      </c>
      <c r="AY35">
        <v>10.9549</v>
      </c>
      <c r="AZ35">
        <v>399.99599999999998</v>
      </c>
      <c r="BA35">
        <v>100.898</v>
      </c>
      <c r="BB35">
        <v>9.9890000000000007E-2</v>
      </c>
      <c r="BC35">
        <v>18.980499999999999</v>
      </c>
      <c r="BD35">
        <v>18.713699999999999</v>
      </c>
      <c r="BE35">
        <v>999.9</v>
      </c>
      <c r="BF35">
        <v>0</v>
      </c>
      <c r="BG35">
        <v>0</v>
      </c>
      <c r="BH35">
        <v>10008.1</v>
      </c>
      <c r="BI35">
        <v>0</v>
      </c>
      <c r="BJ35">
        <v>1.65462</v>
      </c>
      <c r="BK35">
        <v>-1.0755300000000001</v>
      </c>
      <c r="BL35">
        <v>404.41500000000002</v>
      </c>
      <c r="BM35">
        <v>404.88900000000001</v>
      </c>
      <c r="BN35">
        <v>1.49952</v>
      </c>
      <c r="BO35">
        <v>401.12900000000002</v>
      </c>
      <c r="BP35">
        <v>9.2861600000000006</v>
      </c>
      <c r="BQ35">
        <v>1.08826</v>
      </c>
      <c r="BR35">
        <v>0.93695899999999999</v>
      </c>
      <c r="BS35">
        <v>8.1548300000000005</v>
      </c>
      <c r="BT35">
        <v>5.9712699999999996</v>
      </c>
      <c r="BU35">
        <v>30.006900000000002</v>
      </c>
      <c r="BV35">
        <v>0.89943300000000004</v>
      </c>
      <c r="BW35">
        <v>0.100567</v>
      </c>
      <c r="BX35">
        <v>0</v>
      </c>
      <c r="BY35">
        <v>2.113</v>
      </c>
      <c r="BZ35">
        <v>0</v>
      </c>
      <c r="CA35">
        <v>136.898</v>
      </c>
      <c r="CB35">
        <v>231.6</v>
      </c>
      <c r="CC35">
        <v>33.186999999999998</v>
      </c>
      <c r="CD35">
        <v>38.125</v>
      </c>
      <c r="CE35">
        <v>36.25</v>
      </c>
      <c r="CF35">
        <v>36.811999999999998</v>
      </c>
      <c r="CG35">
        <v>33.75</v>
      </c>
      <c r="CH35">
        <v>26.99</v>
      </c>
      <c r="CI35">
        <v>3.02</v>
      </c>
      <c r="CJ35">
        <v>0</v>
      </c>
      <c r="CK35">
        <v>1689726802.8</v>
      </c>
      <c r="CL35">
        <v>0</v>
      </c>
      <c r="CM35">
        <v>1689725657</v>
      </c>
      <c r="CN35" t="s">
        <v>353</v>
      </c>
      <c r="CO35">
        <v>1689725657</v>
      </c>
      <c r="CP35">
        <v>1689725655</v>
      </c>
      <c r="CQ35">
        <v>66</v>
      </c>
      <c r="CR35">
        <v>1.9E-2</v>
      </c>
      <c r="CS35">
        <v>-0.01</v>
      </c>
      <c r="CT35">
        <v>-3.331</v>
      </c>
      <c r="CU35">
        <v>-0.16900000000000001</v>
      </c>
      <c r="CV35">
        <v>408</v>
      </c>
      <c r="CW35">
        <v>10</v>
      </c>
      <c r="CX35">
        <v>0.28999999999999998</v>
      </c>
      <c r="CY35">
        <v>0.02</v>
      </c>
      <c r="CZ35">
        <v>0.61115320832389497</v>
      </c>
      <c r="DA35">
        <v>0.27467458755212998</v>
      </c>
      <c r="DB35">
        <v>9.7463770999553695E-2</v>
      </c>
      <c r="DC35">
        <v>1</v>
      </c>
      <c r="DD35">
        <v>401.15333333333302</v>
      </c>
      <c r="DE35">
        <v>-0.19098701298766399</v>
      </c>
      <c r="DF35">
        <v>5.9631673697260801E-2</v>
      </c>
      <c r="DG35">
        <v>-1</v>
      </c>
      <c r="DH35">
        <v>29.998557142857099</v>
      </c>
      <c r="DI35">
        <v>3.2087340523786798E-2</v>
      </c>
      <c r="DJ35">
        <v>1.3151591300732301E-2</v>
      </c>
      <c r="DK35">
        <v>1</v>
      </c>
      <c r="DL35">
        <v>2</v>
      </c>
      <c r="DM35">
        <v>2</v>
      </c>
      <c r="DN35" t="s">
        <v>354</v>
      </c>
      <c r="DO35">
        <v>2.7381199999999999</v>
      </c>
      <c r="DP35">
        <v>2.8380999999999998</v>
      </c>
      <c r="DQ35">
        <v>9.8603200000000002E-2</v>
      </c>
      <c r="DR35">
        <v>9.7708600000000007E-2</v>
      </c>
      <c r="DS35">
        <v>6.9424200000000005E-2</v>
      </c>
      <c r="DT35">
        <v>6.03787E-2</v>
      </c>
      <c r="DU35">
        <v>26419.4</v>
      </c>
      <c r="DV35">
        <v>28000.6</v>
      </c>
      <c r="DW35">
        <v>27418.799999999999</v>
      </c>
      <c r="DX35">
        <v>29114</v>
      </c>
      <c r="DY35">
        <v>33644.199999999997</v>
      </c>
      <c r="DZ35">
        <v>36472.300000000003</v>
      </c>
      <c r="EA35">
        <v>36661.1</v>
      </c>
      <c r="EB35">
        <v>39504.199999999997</v>
      </c>
      <c r="EC35">
        <v>1.89985</v>
      </c>
      <c r="ED35">
        <v>2.1268199999999999</v>
      </c>
      <c r="EE35">
        <v>7.7940499999999996E-2</v>
      </c>
      <c r="EF35">
        <v>0</v>
      </c>
      <c r="EG35">
        <v>17.420100000000001</v>
      </c>
      <c r="EH35">
        <v>999.9</v>
      </c>
      <c r="EI35">
        <v>41.734999999999999</v>
      </c>
      <c r="EJ35">
        <v>22.134</v>
      </c>
      <c r="EK35">
        <v>11.065200000000001</v>
      </c>
      <c r="EL35">
        <v>62.3675</v>
      </c>
      <c r="EM35">
        <v>28.0929</v>
      </c>
      <c r="EN35">
        <v>1</v>
      </c>
      <c r="EO35">
        <v>-0.48716500000000001</v>
      </c>
      <c r="EP35">
        <v>0.271511</v>
      </c>
      <c r="EQ35">
        <v>19.977599999999999</v>
      </c>
      <c r="ER35">
        <v>5.2183400000000004</v>
      </c>
      <c r="ES35">
        <v>11.9259</v>
      </c>
      <c r="ET35">
        <v>4.9554999999999998</v>
      </c>
      <c r="EU35">
        <v>3.2975500000000002</v>
      </c>
      <c r="EV35">
        <v>63.2</v>
      </c>
      <c r="EW35">
        <v>9999</v>
      </c>
      <c r="EX35">
        <v>120.9</v>
      </c>
      <c r="EY35">
        <v>4354.1000000000004</v>
      </c>
      <c r="EZ35">
        <v>1.8600300000000001</v>
      </c>
      <c r="FA35">
        <v>1.8591299999999999</v>
      </c>
      <c r="FB35">
        <v>1.8650599999999999</v>
      </c>
      <c r="FC35">
        <v>1.8690599999999999</v>
      </c>
      <c r="FD35">
        <v>1.86371</v>
      </c>
      <c r="FE35">
        <v>1.86385</v>
      </c>
      <c r="FF35">
        <v>1.8638399999999999</v>
      </c>
      <c r="FG35">
        <v>1.8635600000000001</v>
      </c>
      <c r="FH35">
        <v>0</v>
      </c>
      <c r="FI35">
        <v>0</v>
      </c>
      <c r="FJ35">
        <v>0</v>
      </c>
      <c r="FK35">
        <v>0</v>
      </c>
      <c r="FL35" t="s">
        <v>355</v>
      </c>
      <c r="FM35" t="s">
        <v>356</v>
      </c>
      <c r="FN35" t="s">
        <v>357</v>
      </c>
      <c r="FO35" t="s">
        <v>357</v>
      </c>
      <c r="FP35" t="s">
        <v>357</v>
      </c>
      <c r="FQ35" t="s">
        <v>357</v>
      </c>
      <c r="FR35">
        <v>0</v>
      </c>
      <c r="FS35">
        <v>100</v>
      </c>
      <c r="FT35">
        <v>100</v>
      </c>
      <c r="FU35">
        <v>-3.331</v>
      </c>
      <c r="FV35">
        <v>-0.16919999999999999</v>
      </c>
      <c r="FW35">
        <v>-3.3313000000000601</v>
      </c>
      <c r="FX35">
        <v>0</v>
      </c>
      <c r="FY35">
        <v>0</v>
      </c>
      <c r="FZ35">
        <v>0</v>
      </c>
      <c r="GA35">
        <v>-0.16920400000000099</v>
      </c>
      <c r="GB35">
        <v>0</v>
      </c>
      <c r="GC35">
        <v>0</v>
      </c>
      <c r="GD35">
        <v>0</v>
      </c>
      <c r="GE35">
        <v>-1</v>
      </c>
      <c r="GF35">
        <v>-1</v>
      </c>
      <c r="GG35">
        <v>-1</v>
      </c>
      <c r="GH35">
        <v>-1</v>
      </c>
      <c r="GI35">
        <v>19</v>
      </c>
      <c r="GJ35">
        <v>19</v>
      </c>
      <c r="GK35">
        <v>1.02783</v>
      </c>
      <c r="GL35">
        <v>2.5549300000000001</v>
      </c>
      <c r="GM35">
        <v>1.4489700000000001</v>
      </c>
      <c r="GN35">
        <v>2.32056</v>
      </c>
      <c r="GO35">
        <v>1.5466299999999999</v>
      </c>
      <c r="GP35">
        <v>2.34253</v>
      </c>
      <c r="GQ35">
        <v>24.205400000000001</v>
      </c>
      <c r="GR35">
        <v>15.1302</v>
      </c>
      <c r="GS35">
        <v>18</v>
      </c>
      <c r="GT35">
        <v>354.30900000000003</v>
      </c>
      <c r="GU35">
        <v>721.74300000000005</v>
      </c>
      <c r="GV35">
        <v>17.8552</v>
      </c>
      <c r="GW35">
        <v>20.870699999999999</v>
      </c>
      <c r="GX35">
        <v>30.000599999999999</v>
      </c>
      <c r="GY35">
        <v>20.803000000000001</v>
      </c>
      <c r="GZ35">
        <v>20.761800000000001</v>
      </c>
      <c r="HA35">
        <v>20.575500000000002</v>
      </c>
      <c r="HB35">
        <v>20</v>
      </c>
      <c r="HC35">
        <v>-30</v>
      </c>
      <c r="HD35">
        <v>17.8614</v>
      </c>
      <c r="HE35">
        <v>401.10500000000002</v>
      </c>
      <c r="HF35">
        <v>0</v>
      </c>
      <c r="HG35">
        <v>100.996</v>
      </c>
      <c r="HH35">
        <v>95.999099999999999</v>
      </c>
    </row>
    <row r="36" spans="1:216" x14ac:dyDescent="0.2">
      <c r="A36">
        <v>18</v>
      </c>
      <c r="B36">
        <v>1689726855.0999999</v>
      </c>
      <c r="C36">
        <v>1037.0999999046301</v>
      </c>
      <c r="D36" t="s">
        <v>390</v>
      </c>
      <c r="E36" t="s">
        <v>391</v>
      </c>
      <c r="F36" t="s">
        <v>348</v>
      </c>
      <c r="G36" t="s">
        <v>349</v>
      </c>
      <c r="H36" t="s">
        <v>350</v>
      </c>
      <c r="I36" t="s">
        <v>351</v>
      </c>
      <c r="J36" t="s">
        <v>396</v>
      </c>
      <c r="K36" t="s">
        <v>352</v>
      </c>
      <c r="L36">
        <v>1689726855.0999999</v>
      </c>
      <c r="M36">
        <f t="shared" si="0"/>
        <v>1.7620555520503102E-3</v>
      </c>
      <c r="N36">
        <f t="shared" si="1"/>
        <v>1.7620555520503103</v>
      </c>
      <c r="O36">
        <f t="shared" si="2"/>
        <v>0.17922129378467408</v>
      </c>
      <c r="P36">
        <f t="shared" si="3"/>
        <v>400.01499999999999</v>
      </c>
      <c r="Q36">
        <f t="shared" si="4"/>
        <v>391.46987301699778</v>
      </c>
      <c r="R36">
        <f t="shared" si="5"/>
        <v>39.538843046570612</v>
      </c>
      <c r="S36">
        <f t="shared" si="6"/>
        <v>40.401909294785504</v>
      </c>
      <c r="T36">
        <f t="shared" si="7"/>
        <v>0.16764625846531378</v>
      </c>
      <c r="U36">
        <f t="shared" si="8"/>
        <v>3.710436959267275</v>
      </c>
      <c r="V36">
        <f t="shared" si="9"/>
        <v>0.16354904554389688</v>
      </c>
      <c r="W36">
        <f t="shared" si="10"/>
        <v>0.10257793160475991</v>
      </c>
      <c r="X36">
        <f t="shared" si="11"/>
        <v>3.3092306128935536</v>
      </c>
      <c r="Y36">
        <f t="shared" si="12"/>
        <v>18.639112223377879</v>
      </c>
      <c r="Z36">
        <f t="shared" si="13"/>
        <v>18.639112223377879</v>
      </c>
      <c r="AA36">
        <f t="shared" si="14"/>
        <v>2.1560064295135004</v>
      </c>
      <c r="AB36">
        <f t="shared" si="15"/>
        <v>49.240013802816499</v>
      </c>
      <c r="AC36">
        <f t="shared" si="16"/>
        <v>1.0852959917407801</v>
      </c>
      <c r="AD36">
        <f t="shared" si="17"/>
        <v>2.2040935977128053</v>
      </c>
      <c r="AE36">
        <f t="shared" si="18"/>
        <v>1.0707104377727203</v>
      </c>
      <c r="AF36">
        <f t="shared" si="19"/>
        <v>-77.706649845418681</v>
      </c>
      <c r="AG36">
        <f t="shared" si="20"/>
        <v>70.61064317506407</v>
      </c>
      <c r="AH36">
        <f t="shared" si="21"/>
        <v>3.7799148681776442</v>
      </c>
      <c r="AI36">
        <f t="shared" si="22"/>
        <v>-6.8611892834127275E-3</v>
      </c>
      <c r="AJ36">
        <v>35</v>
      </c>
      <c r="AK36">
        <v>9</v>
      </c>
      <c r="AL36">
        <f t="shared" si="23"/>
        <v>1</v>
      </c>
      <c r="AM36">
        <f t="shared" si="24"/>
        <v>0</v>
      </c>
      <c r="AN36">
        <f t="shared" si="25"/>
        <v>54819.974650743519</v>
      </c>
      <c r="AO36">
        <f t="shared" si="26"/>
        <v>20.009</v>
      </c>
      <c r="AP36">
        <f t="shared" si="27"/>
        <v>16.86755700149925</v>
      </c>
      <c r="AQ36">
        <f t="shared" si="28"/>
        <v>0.84299850074962523</v>
      </c>
      <c r="AR36">
        <f t="shared" si="29"/>
        <v>0.16538710644677662</v>
      </c>
      <c r="AS36">
        <v>1689726855.0999999</v>
      </c>
      <c r="AT36">
        <v>400.01499999999999</v>
      </c>
      <c r="AU36">
        <v>400.74400000000003</v>
      </c>
      <c r="AV36">
        <v>10.7454</v>
      </c>
      <c r="AW36">
        <v>9.3080300000000005</v>
      </c>
      <c r="AX36">
        <v>403.346</v>
      </c>
      <c r="AY36">
        <v>10.9146</v>
      </c>
      <c r="AZ36">
        <v>400.07499999999999</v>
      </c>
      <c r="BA36">
        <v>100.901</v>
      </c>
      <c r="BB36">
        <v>9.9985699999999997E-2</v>
      </c>
      <c r="BC36">
        <v>18.992100000000001</v>
      </c>
      <c r="BD36">
        <v>18.706700000000001</v>
      </c>
      <c r="BE36">
        <v>999.9</v>
      </c>
      <c r="BF36">
        <v>0</v>
      </c>
      <c r="BG36">
        <v>0</v>
      </c>
      <c r="BH36">
        <v>10000.6</v>
      </c>
      <c r="BI36">
        <v>0</v>
      </c>
      <c r="BJ36">
        <v>1.8909899999999999</v>
      </c>
      <c r="BK36">
        <v>-0.72857700000000003</v>
      </c>
      <c r="BL36">
        <v>404.36</v>
      </c>
      <c r="BM36">
        <v>404.50900000000001</v>
      </c>
      <c r="BN36">
        <v>1.4373199999999999</v>
      </c>
      <c r="BO36">
        <v>400.74400000000003</v>
      </c>
      <c r="BP36">
        <v>9.3080300000000005</v>
      </c>
      <c r="BQ36">
        <v>1.0842099999999999</v>
      </c>
      <c r="BR36">
        <v>0.93918699999999999</v>
      </c>
      <c r="BS36">
        <v>8.1000499999999995</v>
      </c>
      <c r="BT36">
        <v>6.0056200000000004</v>
      </c>
      <c r="BU36">
        <v>20.009</v>
      </c>
      <c r="BV36">
        <v>0.89989699999999995</v>
      </c>
      <c r="BW36">
        <v>0.100103</v>
      </c>
      <c r="BX36">
        <v>0</v>
      </c>
      <c r="BY36">
        <v>2.1004</v>
      </c>
      <c r="BZ36">
        <v>0</v>
      </c>
      <c r="CA36">
        <v>101.006</v>
      </c>
      <c r="CB36">
        <v>154.45400000000001</v>
      </c>
      <c r="CC36">
        <v>32.811999999999998</v>
      </c>
      <c r="CD36">
        <v>37.811999999999998</v>
      </c>
      <c r="CE36">
        <v>35.936999999999998</v>
      </c>
      <c r="CF36">
        <v>36.561999999999998</v>
      </c>
      <c r="CG36">
        <v>33.5</v>
      </c>
      <c r="CH36">
        <v>18.010000000000002</v>
      </c>
      <c r="CI36">
        <v>2</v>
      </c>
      <c r="CJ36">
        <v>0</v>
      </c>
      <c r="CK36">
        <v>1689726864</v>
      </c>
      <c r="CL36">
        <v>0</v>
      </c>
      <c r="CM36">
        <v>1689725657</v>
      </c>
      <c r="CN36" t="s">
        <v>353</v>
      </c>
      <c r="CO36">
        <v>1689725657</v>
      </c>
      <c r="CP36">
        <v>1689725655</v>
      </c>
      <c r="CQ36">
        <v>66</v>
      </c>
      <c r="CR36">
        <v>1.9E-2</v>
      </c>
      <c r="CS36">
        <v>-0.01</v>
      </c>
      <c r="CT36">
        <v>-3.331</v>
      </c>
      <c r="CU36">
        <v>-0.16900000000000001</v>
      </c>
      <c r="CV36">
        <v>408</v>
      </c>
      <c r="CW36">
        <v>10</v>
      </c>
      <c r="CX36">
        <v>0.28999999999999998</v>
      </c>
      <c r="CY36">
        <v>0.02</v>
      </c>
      <c r="CZ36">
        <v>0.13420716262306501</v>
      </c>
      <c r="DA36">
        <v>-8.6773383920883504E-2</v>
      </c>
      <c r="DB36">
        <v>5.8936089704922603E-2</v>
      </c>
      <c r="DC36">
        <v>1</v>
      </c>
      <c r="DD36">
        <v>400.74945000000002</v>
      </c>
      <c r="DE36">
        <v>-0.188796992481431</v>
      </c>
      <c r="DF36">
        <v>4.6488143649752602E-2</v>
      </c>
      <c r="DG36">
        <v>-1</v>
      </c>
      <c r="DH36">
        <v>20.007519047618999</v>
      </c>
      <c r="DI36">
        <v>2.5436235485063602E-3</v>
      </c>
      <c r="DJ36">
        <v>4.0679489447114497E-3</v>
      </c>
      <c r="DK36">
        <v>1</v>
      </c>
      <c r="DL36">
        <v>2</v>
      </c>
      <c r="DM36">
        <v>2</v>
      </c>
      <c r="DN36" t="s">
        <v>354</v>
      </c>
      <c r="DO36">
        <v>2.7382499999999999</v>
      </c>
      <c r="DP36">
        <v>2.8381400000000001</v>
      </c>
      <c r="DQ36">
        <v>9.8574999999999996E-2</v>
      </c>
      <c r="DR36">
        <v>9.7616800000000004E-2</v>
      </c>
      <c r="DS36">
        <v>6.9216399999999997E-2</v>
      </c>
      <c r="DT36">
        <v>6.0474199999999999E-2</v>
      </c>
      <c r="DU36">
        <v>26416.7</v>
      </c>
      <c r="DV36">
        <v>27999.4</v>
      </c>
      <c r="DW36">
        <v>27415.5</v>
      </c>
      <c r="DX36">
        <v>29110.3</v>
      </c>
      <c r="DY36">
        <v>33647.800000000003</v>
      </c>
      <c r="DZ36">
        <v>36463.599999999999</v>
      </c>
      <c r="EA36">
        <v>36656.6</v>
      </c>
      <c r="EB36">
        <v>39498.699999999997</v>
      </c>
      <c r="EC36">
        <v>1.8991499999999999</v>
      </c>
      <c r="ED36">
        <v>2.1251000000000002</v>
      </c>
      <c r="EE36">
        <v>7.6063000000000006E-2</v>
      </c>
      <c r="EF36">
        <v>0</v>
      </c>
      <c r="EG36">
        <v>17.444400000000002</v>
      </c>
      <c r="EH36">
        <v>999.9</v>
      </c>
      <c r="EI36">
        <v>41.850999999999999</v>
      </c>
      <c r="EJ36">
        <v>22.123999999999999</v>
      </c>
      <c r="EK36">
        <v>11.0898</v>
      </c>
      <c r="EL36">
        <v>61.607500000000002</v>
      </c>
      <c r="EM36">
        <v>27.964700000000001</v>
      </c>
      <c r="EN36">
        <v>1</v>
      </c>
      <c r="EO36">
        <v>-0.48134900000000003</v>
      </c>
      <c r="EP36">
        <v>0.23200200000000001</v>
      </c>
      <c r="EQ36">
        <v>19.9771</v>
      </c>
      <c r="ER36">
        <v>5.2180400000000002</v>
      </c>
      <c r="ES36">
        <v>11.9261</v>
      </c>
      <c r="ET36">
        <v>4.9555499999999997</v>
      </c>
      <c r="EU36">
        <v>3.29752</v>
      </c>
      <c r="EV36">
        <v>63.2</v>
      </c>
      <c r="EW36">
        <v>9999</v>
      </c>
      <c r="EX36">
        <v>120.9</v>
      </c>
      <c r="EY36">
        <v>4355.8</v>
      </c>
      <c r="EZ36">
        <v>1.85999</v>
      </c>
      <c r="FA36">
        <v>1.8591299999999999</v>
      </c>
      <c r="FB36">
        <v>1.86503</v>
      </c>
      <c r="FC36">
        <v>1.8690500000000001</v>
      </c>
      <c r="FD36">
        <v>1.86371</v>
      </c>
      <c r="FE36">
        <v>1.8638399999999999</v>
      </c>
      <c r="FF36">
        <v>1.8637900000000001</v>
      </c>
      <c r="FG36">
        <v>1.8635600000000001</v>
      </c>
      <c r="FH36">
        <v>0</v>
      </c>
      <c r="FI36">
        <v>0</v>
      </c>
      <c r="FJ36">
        <v>0</v>
      </c>
      <c r="FK36">
        <v>0</v>
      </c>
      <c r="FL36" t="s">
        <v>355</v>
      </c>
      <c r="FM36" t="s">
        <v>356</v>
      </c>
      <c r="FN36" t="s">
        <v>357</v>
      </c>
      <c r="FO36" t="s">
        <v>357</v>
      </c>
      <c r="FP36" t="s">
        <v>357</v>
      </c>
      <c r="FQ36" t="s">
        <v>357</v>
      </c>
      <c r="FR36">
        <v>0</v>
      </c>
      <c r="FS36">
        <v>100</v>
      </c>
      <c r="FT36">
        <v>100</v>
      </c>
      <c r="FU36">
        <v>-3.331</v>
      </c>
      <c r="FV36">
        <v>-0.16919999999999999</v>
      </c>
      <c r="FW36">
        <v>-3.3313000000000601</v>
      </c>
      <c r="FX36">
        <v>0</v>
      </c>
      <c r="FY36">
        <v>0</v>
      </c>
      <c r="FZ36">
        <v>0</v>
      </c>
      <c r="GA36">
        <v>-0.16920400000000099</v>
      </c>
      <c r="GB36">
        <v>0</v>
      </c>
      <c r="GC36">
        <v>0</v>
      </c>
      <c r="GD36">
        <v>0</v>
      </c>
      <c r="GE36">
        <v>-1</v>
      </c>
      <c r="GF36">
        <v>-1</v>
      </c>
      <c r="GG36">
        <v>-1</v>
      </c>
      <c r="GH36">
        <v>-1</v>
      </c>
      <c r="GI36">
        <v>20</v>
      </c>
      <c r="GJ36">
        <v>20</v>
      </c>
      <c r="GK36">
        <v>1.02661</v>
      </c>
      <c r="GL36">
        <v>2.5524900000000001</v>
      </c>
      <c r="GM36">
        <v>1.4489700000000001</v>
      </c>
      <c r="GN36">
        <v>2.32178</v>
      </c>
      <c r="GO36">
        <v>1.5466299999999999</v>
      </c>
      <c r="GP36">
        <v>2.3754900000000001</v>
      </c>
      <c r="GQ36">
        <v>24.246099999999998</v>
      </c>
      <c r="GR36">
        <v>15.121499999999999</v>
      </c>
      <c r="GS36">
        <v>18</v>
      </c>
      <c r="GT36">
        <v>354.577</v>
      </c>
      <c r="GU36">
        <v>721.35799999999995</v>
      </c>
      <c r="GV36">
        <v>17.951000000000001</v>
      </c>
      <c r="GW36">
        <v>20.958400000000001</v>
      </c>
      <c r="GX36">
        <v>30.000599999999999</v>
      </c>
      <c r="GY36">
        <v>20.892600000000002</v>
      </c>
      <c r="GZ36">
        <v>20.851299999999998</v>
      </c>
      <c r="HA36">
        <v>20.559200000000001</v>
      </c>
      <c r="HB36">
        <v>20</v>
      </c>
      <c r="HC36">
        <v>-30</v>
      </c>
      <c r="HD36">
        <v>17.9543</v>
      </c>
      <c r="HE36">
        <v>400.73500000000001</v>
      </c>
      <c r="HF36">
        <v>0</v>
      </c>
      <c r="HG36">
        <v>100.98399999999999</v>
      </c>
      <c r="HH36">
        <v>95.986199999999997</v>
      </c>
    </row>
    <row r="37" spans="1:216" x14ac:dyDescent="0.2">
      <c r="A37">
        <v>19</v>
      </c>
      <c r="B37">
        <v>1689726916.0999999</v>
      </c>
      <c r="C37">
        <v>1098.0999999046301</v>
      </c>
      <c r="D37" t="s">
        <v>392</v>
      </c>
      <c r="E37" t="s">
        <v>393</v>
      </c>
      <c r="F37" t="s">
        <v>348</v>
      </c>
      <c r="G37" t="s">
        <v>349</v>
      </c>
      <c r="H37" t="s">
        <v>350</v>
      </c>
      <c r="I37" t="s">
        <v>351</v>
      </c>
      <c r="J37" t="s">
        <v>396</v>
      </c>
      <c r="K37" t="s">
        <v>352</v>
      </c>
      <c r="L37">
        <v>1689726916.0999999</v>
      </c>
      <c r="M37">
        <f t="shared" si="0"/>
        <v>1.6604405706261551E-3</v>
      </c>
      <c r="N37">
        <f t="shared" si="1"/>
        <v>1.6604405706261551</v>
      </c>
      <c r="O37">
        <f t="shared" si="2"/>
        <v>-0.64976712556365546</v>
      </c>
      <c r="P37">
        <f t="shared" si="3"/>
        <v>400.08600000000001</v>
      </c>
      <c r="Q37">
        <f t="shared" si="4"/>
        <v>399.93594372524558</v>
      </c>
      <c r="R37">
        <f t="shared" si="5"/>
        <v>40.393465366652549</v>
      </c>
      <c r="S37">
        <f t="shared" si="6"/>
        <v>40.4086210260336</v>
      </c>
      <c r="T37">
        <f t="shared" si="7"/>
        <v>0.1569226324280292</v>
      </c>
      <c r="U37">
        <f t="shared" si="8"/>
        <v>3.7116738247938885</v>
      </c>
      <c r="V37">
        <f t="shared" si="9"/>
        <v>0.15332793110722218</v>
      </c>
      <c r="W37">
        <f t="shared" si="10"/>
        <v>9.6146068108456467E-2</v>
      </c>
      <c r="X37">
        <f t="shared" si="11"/>
        <v>0</v>
      </c>
      <c r="Y37">
        <f t="shared" si="12"/>
        <v>18.643582542035244</v>
      </c>
      <c r="Z37">
        <f t="shared" si="13"/>
        <v>18.643582542035244</v>
      </c>
      <c r="AA37">
        <f t="shared" si="14"/>
        <v>2.1566096173745306</v>
      </c>
      <c r="AB37">
        <f t="shared" si="15"/>
        <v>49.020421565432144</v>
      </c>
      <c r="AC37">
        <f t="shared" si="16"/>
        <v>1.0803750628396802</v>
      </c>
      <c r="AD37">
        <f t="shared" si="17"/>
        <v>2.2039285431227933</v>
      </c>
      <c r="AE37">
        <f t="shared" si="18"/>
        <v>1.0762345545348504</v>
      </c>
      <c r="AF37">
        <f t="shared" si="19"/>
        <v>-73.225429164613445</v>
      </c>
      <c r="AG37">
        <f t="shared" si="20"/>
        <v>69.499528989223109</v>
      </c>
      <c r="AH37">
        <f t="shared" si="21"/>
        <v>3.7192576175130885</v>
      </c>
      <c r="AI37">
        <f t="shared" si="22"/>
        <v>-6.6425578772424387E-3</v>
      </c>
      <c r="AJ37">
        <v>35</v>
      </c>
      <c r="AK37">
        <v>9</v>
      </c>
      <c r="AL37">
        <f t="shared" si="23"/>
        <v>1</v>
      </c>
      <c r="AM37">
        <f t="shared" si="24"/>
        <v>0</v>
      </c>
      <c r="AN37">
        <f t="shared" si="25"/>
        <v>54845.942261169599</v>
      </c>
      <c r="AO37">
        <f t="shared" si="26"/>
        <v>0</v>
      </c>
      <c r="AP37">
        <f t="shared" si="27"/>
        <v>0</v>
      </c>
      <c r="AQ37">
        <f t="shared" si="28"/>
        <v>0</v>
      </c>
      <c r="AR37">
        <f t="shared" si="29"/>
        <v>0</v>
      </c>
      <c r="AS37">
        <v>1689726916.0999999</v>
      </c>
      <c r="AT37">
        <v>400.08600000000001</v>
      </c>
      <c r="AU37">
        <v>400.09800000000001</v>
      </c>
      <c r="AV37">
        <v>10.6968</v>
      </c>
      <c r="AW37">
        <v>9.3421900000000004</v>
      </c>
      <c r="AX37">
        <v>403.41699999999997</v>
      </c>
      <c r="AY37">
        <v>10.866099999999999</v>
      </c>
      <c r="AZ37">
        <v>400.05599999999998</v>
      </c>
      <c r="BA37">
        <v>100.9</v>
      </c>
      <c r="BB37">
        <v>9.9837599999999999E-2</v>
      </c>
      <c r="BC37">
        <v>18.9909</v>
      </c>
      <c r="BD37">
        <v>18.7121</v>
      </c>
      <c r="BE37">
        <v>999.9</v>
      </c>
      <c r="BF37">
        <v>0</v>
      </c>
      <c r="BG37">
        <v>0</v>
      </c>
      <c r="BH37">
        <v>10005.6</v>
      </c>
      <c r="BI37">
        <v>0</v>
      </c>
      <c r="BJ37">
        <v>2.1569099999999999</v>
      </c>
      <c r="BK37">
        <v>-1.2268100000000001E-2</v>
      </c>
      <c r="BL37">
        <v>404.41199999999998</v>
      </c>
      <c r="BM37">
        <v>403.87099999999998</v>
      </c>
      <c r="BN37">
        <v>1.35466</v>
      </c>
      <c r="BO37">
        <v>400.09800000000001</v>
      </c>
      <c r="BP37">
        <v>9.3421900000000004</v>
      </c>
      <c r="BQ37">
        <v>1.07931</v>
      </c>
      <c r="BR37">
        <v>0.94262599999999996</v>
      </c>
      <c r="BS37">
        <v>8.0334000000000003</v>
      </c>
      <c r="BT37">
        <v>6.0584899999999999</v>
      </c>
      <c r="BU37">
        <v>0</v>
      </c>
      <c r="BV37">
        <v>0</v>
      </c>
      <c r="BW37">
        <v>0</v>
      </c>
      <c r="BX37">
        <v>0</v>
      </c>
      <c r="BY37">
        <v>0.82</v>
      </c>
      <c r="BZ37">
        <v>0</v>
      </c>
      <c r="CA37">
        <v>22.54</v>
      </c>
      <c r="CB37">
        <v>2.85</v>
      </c>
      <c r="CC37">
        <v>32.436999999999998</v>
      </c>
      <c r="CD37">
        <v>37.561999999999998</v>
      </c>
      <c r="CE37">
        <v>35.625</v>
      </c>
      <c r="CF37">
        <v>36.311999999999998</v>
      </c>
      <c r="CG37">
        <v>33.186999999999998</v>
      </c>
      <c r="CH37">
        <v>0</v>
      </c>
      <c r="CI37">
        <v>0</v>
      </c>
      <c r="CJ37">
        <v>0</v>
      </c>
      <c r="CK37">
        <v>1689726924.7</v>
      </c>
      <c r="CL37">
        <v>0</v>
      </c>
      <c r="CM37">
        <v>1689725657</v>
      </c>
      <c r="CN37" t="s">
        <v>353</v>
      </c>
      <c r="CO37">
        <v>1689725657</v>
      </c>
      <c r="CP37">
        <v>1689725655</v>
      </c>
      <c r="CQ37">
        <v>66</v>
      </c>
      <c r="CR37">
        <v>1.9E-2</v>
      </c>
      <c r="CS37">
        <v>-0.01</v>
      </c>
      <c r="CT37">
        <v>-3.331</v>
      </c>
      <c r="CU37">
        <v>-0.16900000000000001</v>
      </c>
      <c r="CV37">
        <v>408</v>
      </c>
      <c r="CW37">
        <v>10</v>
      </c>
      <c r="CX37">
        <v>0.28999999999999998</v>
      </c>
      <c r="CY37">
        <v>0.02</v>
      </c>
      <c r="CZ37">
        <v>-0.69211681532497804</v>
      </c>
      <c r="DA37">
        <v>0.86334092034909904</v>
      </c>
      <c r="DB37">
        <v>9.0859409931952906E-2</v>
      </c>
      <c r="DC37">
        <v>1</v>
      </c>
      <c r="DD37">
        <v>400.11957142857102</v>
      </c>
      <c r="DE37">
        <v>0.160597402597731</v>
      </c>
      <c r="DF37">
        <v>3.1951706756067302E-2</v>
      </c>
      <c r="DG37">
        <v>-1</v>
      </c>
      <c r="DH37">
        <v>0</v>
      </c>
      <c r="DI37">
        <v>0</v>
      </c>
      <c r="DJ37">
        <v>0</v>
      </c>
      <c r="DK37">
        <v>1</v>
      </c>
      <c r="DL37">
        <v>2</v>
      </c>
      <c r="DM37">
        <v>2</v>
      </c>
      <c r="DN37" t="s">
        <v>354</v>
      </c>
      <c r="DO37">
        <v>2.7380900000000001</v>
      </c>
      <c r="DP37">
        <v>2.8380399999999999</v>
      </c>
      <c r="DQ37">
        <v>9.8565299999999995E-2</v>
      </c>
      <c r="DR37">
        <v>9.7474599999999995E-2</v>
      </c>
      <c r="DS37">
        <v>6.8967799999999996E-2</v>
      </c>
      <c r="DT37">
        <v>6.0628799999999997E-2</v>
      </c>
      <c r="DU37">
        <v>26412.9</v>
      </c>
      <c r="DV37">
        <v>28001</v>
      </c>
      <c r="DW37">
        <v>27411.599999999999</v>
      </c>
      <c r="DX37">
        <v>29107.7</v>
      </c>
      <c r="DY37">
        <v>33652.199999999997</v>
      </c>
      <c r="DZ37">
        <v>36454.199999999997</v>
      </c>
      <c r="EA37">
        <v>36651.4</v>
      </c>
      <c r="EB37">
        <v>39495</v>
      </c>
      <c r="EC37">
        <v>1.89855</v>
      </c>
      <c r="ED37">
        <v>2.1240000000000001</v>
      </c>
      <c r="EE37">
        <v>7.5548900000000002E-2</v>
      </c>
      <c r="EF37">
        <v>0</v>
      </c>
      <c r="EG37">
        <v>17.458300000000001</v>
      </c>
      <c r="EH37">
        <v>999.9</v>
      </c>
      <c r="EI37">
        <v>41.948</v>
      </c>
      <c r="EJ37">
        <v>22.103999999999999</v>
      </c>
      <c r="EK37">
        <v>11.101699999999999</v>
      </c>
      <c r="EL37">
        <v>61.387500000000003</v>
      </c>
      <c r="EM37">
        <v>27.8566</v>
      </c>
      <c r="EN37">
        <v>1</v>
      </c>
      <c r="EO37">
        <v>-0.475495</v>
      </c>
      <c r="EP37">
        <v>0.28503000000000001</v>
      </c>
      <c r="EQ37">
        <v>19.977</v>
      </c>
      <c r="ER37">
        <v>5.22133</v>
      </c>
      <c r="ES37">
        <v>11.9261</v>
      </c>
      <c r="ET37">
        <v>4.9554499999999999</v>
      </c>
      <c r="EU37">
        <v>3.2974999999999999</v>
      </c>
      <c r="EV37">
        <v>63.2</v>
      </c>
      <c r="EW37">
        <v>9999</v>
      </c>
      <c r="EX37">
        <v>120.9</v>
      </c>
      <c r="EY37">
        <v>4357.1000000000004</v>
      </c>
      <c r="EZ37">
        <v>1.8600399999999999</v>
      </c>
      <c r="FA37">
        <v>1.8591299999999999</v>
      </c>
      <c r="FB37">
        <v>1.8650199999999999</v>
      </c>
      <c r="FC37">
        <v>1.86907</v>
      </c>
      <c r="FD37">
        <v>1.86371</v>
      </c>
      <c r="FE37">
        <v>1.8638600000000001</v>
      </c>
      <c r="FF37">
        <v>1.8638399999999999</v>
      </c>
      <c r="FG37">
        <v>1.8635600000000001</v>
      </c>
      <c r="FH37">
        <v>0</v>
      </c>
      <c r="FI37">
        <v>0</v>
      </c>
      <c r="FJ37">
        <v>0</v>
      </c>
      <c r="FK37">
        <v>0</v>
      </c>
      <c r="FL37" t="s">
        <v>355</v>
      </c>
      <c r="FM37" t="s">
        <v>356</v>
      </c>
      <c r="FN37" t="s">
        <v>357</v>
      </c>
      <c r="FO37" t="s">
        <v>357</v>
      </c>
      <c r="FP37" t="s">
        <v>357</v>
      </c>
      <c r="FQ37" t="s">
        <v>357</v>
      </c>
      <c r="FR37">
        <v>0</v>
      </c>
      <c r="FS37">
        <v>100</v>
      </c>
      <c r="FT37">
        <v>100</v>
      </c>
      <c r="FU37">
        <v>-3.331</v>
      </c>
      <c r="FV37">
        <v>-0.16930000000000001</v>
      </c>
      <c r="FW37">
        <v>-3.3313000000000601</v>
      </c>
      <c r="FX37">
        <v>0</v>
      </c>
      <c r="FY37">
        <v>0</v>
      </c>
      <c r="FZ37">
        <v>0</v>
      </c>
      <c r="GA37">
        <v>-0.16920400000000099</v>
      </c>
      <c r="GB37">
        <v>0</v>
      </c>
      <c r="GC37">
        <v>0</v>
      </c>
      <c r="GD37">
        <v>0</v>
      </c>
      <c r="GE37">
        <v>-1</v>
      </c>
      <c r="GF37">
        <v>-1</v>
      </c>
      <c r="GG37">
        <v>-1</v>
      </c>
      <c r="GH37">
        <v>-1</v>
      </c>
      <c r="GI37">
        <v>21</v>
      </c>
      <c r="GJ37">
        <v>21</v>
      </c>
      <c r="GK37">
        <v>1.02539</v>
      </c>
      <c r="GL37">
        <v>2.5500500000000001</v>
      </c>
      <c r="GM37">
        <v>1.4477500000000001</v>
      </c>
      <c r="GN37">
        <v>2.3168899999999999</v>
      </c>
      <c r="GO37">
        <v>1.5466299999999999</v>
      </c>
      <c r="GP37">
        <v>2.3803700000000001</v>
      </c>
      <c r="GQ37">
        <v>24.266400000000001</v>
      </c>
      <c r="GR37">
        <v>15.1127</v>
      </c>
      <c r="GS37">
        <v>18</v>
      </c>
      <c r="GT37">
        <v>354.85899999999998</v>
      </c>
      <c r="GU37">
        <v>721.53800000000001</v>
      </c>
      <c r="GV37">
        <v>17.9039</v>
      </c>
      <c r="GW37">
        <v>21.039400000000001</v>
      </c>
      <c r="GX37">
        <v>30.000499999999999</v>
      </c>
      <c r="GY37">
        <v>20.977599999999999</v>
      </c>
      <c r="GZ37">
        <v>20.9376</v>
      </c>
      <c r="HA37">
        <v>20.5304</v>
      </c>
      <c r="HB37">
        <v>20</v>
      </c>
      <c r="HC37">
        <v>-30</v>
      </c>
      <c r="HD37">
        <v>17.9086</v>
      </c>
      <c r="HE37">
        <v>400.084</v>
      </c>
      <c r="HF37">
        <v>0</v>
      </c>
      <c r="HG37">
        <v>100.96899999999999</v>
      </c>
      <c r="HH37">
        <v>95.9773</v>
      </c>
    </row>
    <row r="38" spans="1:216" x14ac:dyDescent="0.2">
      <c r="A38">
        <v>20</v>
      </c>
      <c r="B38">
        <v>1689726982.0999999</v>
      </c>
      <c r="C38">
        <v>1164.0999999046301</v>
      </c>
      <c r="D38" t="s">
        <v>394</v>
      </c>
      <c r="E38" t="s">
        <v>395</v>
      </c>
      <c r="F38" t="s">
        <v>348</v>
      </c>
      <c r="G38" t="s">
        <v>349</v>
      </c>
      <c r="H38" t="s">
        <v>350</v>
      </c>
      <c r="I38" t="s">
        <v>351</v>
      </c>
      <c r="J38" t="s">
        <v>396</v>
      </c>
      <c r="K38" t="s">
        <v>352</v>
      </c>
      <c r="L38">
        <v>1689726982.0999999</v>
      </c>
      <c r="M38">
        <f t="shared" si="0"/>
        <v>1.66384051760658E-3</v>
      </c>
      <c r="N38">
        <f t="shared" si="1"/>
        <v>1.66384051760658</v>
      </c>
      <c r="O38">
        <f t="shared" si="2"/>
        <v>5.5301036392305001</v>
      </c>
      <c r="P38">
        <f t="shared" si="3"/>
        <v>399.50799999999998</v>
      </c>
      <c r="Q38">
        <f t="shared" si="4"/>
        <v>323.70526125175996</v>
      </c>
      <c r="R38">
        <f t="shared" si="5"/>
        <v>32.693257583890336</v>
      </c>
      <c r="S38">
        <f t="shared" si="6"/>
        <v>40.349106160083601</v>
      </c>
      <c r="T38">
        <f t="shared" si="7"/>
        <v>0.13160498446894586</v>
      </c>
      <c r="U38">
        <f t="shared" si="8"/>
        <v>3.7128603127122677</v>
      </c>
      <c r="V38">
        <f t="shared" si="9"/>
        <v>0.12906732440063426</v>
      </c>
      <c r="W38">
        <f t="shared" si="10"/>
        <v>8.089100082605391E-2</v>
      </c>
      <c r="X38">
        <f t="shared" si="11"/>
        <v>297.689232</v>
      </c>
      <c r="Y38">
        <f t="shared" si="12"/>
        <v>20.115892150941892</v>
      </c>
      <c r="Z38">
        <f t="shared" si="13"/>
        <v>20.115892150941892</v>
      </c>
      <c r="AA38">
        <f t="shared" si="14"/>
        <v>2.3635070293074563</v>
      </c>
      <c r="AB38">
        <f t="shared" si="15"/>
        <v>48.985455448976886</v>
      </c>
      <c r="AC38">
        <f t="shared" si="16"/>
        <v>1.08374821943685</v>
      </c>
      <c r="AD38">
        <f t="shared" si="17"/>
        <v>2.2123877577614421</v>
      </c>
      <c r="AE38">
        <f t="shared" si="18"/>
        <v>1.2797588098706063</v>
      </c>
      <c r="AF38">
        <f t="shared" si="19"/>
        <v>-73.375366826450175</v>
      </c>
      <c r="AG38">
        <f t="shared" si="20"/>
        <v>-212.89682137221862</v>
      </c>
      <c r="AH38">
        <f t="shared" si="21"/>
        <v>-11.479563014576813</v>
      </c>
      <c r="AI38">
        <f t="shared" si="22"/>
        <v>-6.2519213245593619E-2</v>
      </c>
      <c r="AJ38">
        <v>35</v>
      </c>
      <c r="AK38">
        <v>9</v>
      </c>
      <c r="AL38">
        <f t="shared" si="23"/>
        <v>1</v>
      </c>
      <c r="AM38">
        <f t="shared" si="24"/>
        <v>0</v>
      </c>
      <c r="AN38">
        <f t="shared" si="25"/>
        <v>54859.056773181183</v>
      </c>
      <c r="AO38">
        <f t="shared" si="26"/>
        <v>1799.92</v>
      </c>
      <c r="AP38">
        <f t="shared" si="27"/>
        <v>1517.3327999999999</v>
      </c>
      <c r="AQ38">
        <f t="shared" si="28"/>
        <v>0.84300013333925949</v>
      </c>
      <c r="AR38">
        <f t="shared" si="29"/>
        <v>0.16539025734477086</v>
      </c>
      <c r="AS38">
        <v>1689726982.0999999</v>
      </c>
      <c r="AT38">
        <v>399.50799999999998</v>
      </c>
      <c r="AU38">
        <v>404.61700000000002</v>
      </c>
      <c r="AV38">
        <v>10.730499999999999</v>
      </c>
      <c r="AW38">
        <v>9.3730200000000004</v>
      </c>
      <c r="AX38">
        <v>402.84</v>
      </c>
      <c r="AY38">
        <v>10.899699999999999</v>
      </c>
      <c r="AZ38">
        <v>400.01400000000001</v>
      </c>
      <c r="BA38">
        <v>100.89700000000001</v>
      </c>
      <c r="BB38">
        <v>9.9991700000000003E-2</v>
      </c>
      <c r="BC38">
        <v>19.052299999999999</v>
      </c>
      <c r="BD38">
        <v>18.986899999999999</v>
      </c>
      <c r="BE38">
        <v>999.9</v>
      </c>
      <c r="BF38">
        <v>0</v>
      </c>
      <c r="BG38">
        <v>0</v>
      </c>
      <c r="BH38">
        <v>10010.6</v>
      </c>
      <c r="BI38">
        <v>0</v>
      </c>
      <c r="BJ38">
        <v>2.1273599999999999</v>
      </c>
      <c r="BK38">
        <v>-5.1083100000000004</v>
      </c>
      <c r="BL38">
        <v>403.84199999999998</v>
      </c>
      <c r="BM38">
        <v>408.44499999999999</v>
      </c>
      <c r="BN38">
        <v>1.3575200000000001</v>
      </c>
      <c r="BO38">
        <v>404.61700000000002</v>
      </c>
      <c r="BP38">
        <v>9.3730200000000004</v>
      </c>
      <c r="BQ38">
        <v>1.0826800000000001</v>
      </c>
      <c r="BR38">
        <v>0.94570699999999996</v>
      </c>
      <c r="BS38">
        <v>8.0791699999999995</v>
      </c>
      <c r="BT38">
        <v>6.1057100000000002</v>
      </c>
      <c r="BU38">
        <v>1799.92</v>
      </c>
      <c r="BV38">
        <v>0.89999600000000002</v>
      </c>
      <c r="BW38">
        <v>0.100004</v>
      </c>
      <c r="BX38">
        <v>0</v>
      </c>
      <c r="BY38">
        <v>2.2728000000000002</v>
      </c>
      <c r="BZ38">
        <v>0</v>
      </c>
      <c r="CA38">
        <v>6751.48</v>
      </c>
      <c r="CB38">
        <v>13894.3</v>
      </c>
      <c r="CC38">
        <v>33.686999999999998</v>
      </c>
      <c r="CD38">
        <v>37.311999999999998</v>
      </c>
      <c r="CE38">
        <v>35.561999999999998</v>
      </c>
      <c r="CF38">
        <v>36.186999999999998</v>
      </c>
      <c r="CG38">
        <v>33.625</v>
      </c>
      <c r="CH38">
        <v>1619.92</v>
      </c>
      <c r="CI38">
        <v>180</v>
      </c>
      <c r="CJ38">
        <v>0</v>
      </c>
      <c r="CK38">
        <v>1689726990.7</v>
      </c>
      <c r="CL38">
        <v>0</v>
      </c>
      <c r="CM38">
        <v>1689725657</v>
      </c>
      <c r="CN38" t="s">
        <v>353</v>
      </c>
      <c r="CO38">
        <v>1689725657</v>
      </c>
      <c r="CP38">
        <v>1689725655</v>
      </c>
      <c r="CQ38">
        <v>66</v>
      </c>
      <c r="CR38">
        <v>1.9E-2</v>
      </c>
      <c r="CS38">
        <v>-0.01</v>
      </c>
      <c r="CT38">
        <v>-3.331</v>
      </c>
      <c r="CU38">
        <v>-0.16900000000000001</v>
      </c>
      <c r="CV38">
        <v>408</v>
      </c>
      <c r="CW38">
        <v>10</v>
      </c>
      <c r="CX38">
        <v>0.28999999999999998</v>
      </c>
      <c r="CY38">
        <v>0.02</v>
      </c>
      <c r="CZ38">
        <v>5.7509390022618998</v>
      </c>
      <c r="DA38">
        <v>1.47344270419694</v>
      </c>
      <c r="DB38">
        <v>0.171199537665499</v>
      </c>
      <c r="DC38">
        <v>1</v>
      </c>
      <c r="DD38">
        <v>404.29964999999999</v>
      </c>
      <c r="DE38">
        <v>1.9778796992482199</v>
      </c>
      <c r="DF38">
        <v>0.201442119478524</v>
      </c>
      <c r="DG38">
        <v>-1</v>
      </c>
      <c r="DH38">
        <v>1799.972</v>
      </c>
      <c r="DI38">
        <v>-0.38157382360680703</v>
      </c>
      <c r="DJ38">
        <v>7.5670337649536498E-2</v>
      </c>
      <c r="DK38">
        <v>1</v>
      </c>
      <c r="DL38">
        <v>2</v>
      </c>
      <c r="DM38">
        <v>2</v>
      </c>
      <c r="DN38" t="s">
        <v>354</v>
      </c>
      <c r="DO38">
        <v>2.73786</v>
      </c>
      <c r="DP38">
        <v>2.8382399999999999</v>
      </c>
      <c r="DQ38">
        <v>9.8430799999999999E-2</v>
      </c>
      <c r="DR38">
        <v>9.8284800000000005E-2</v>
      </c>
      <c r="DS38">
        <v>6.9110599999999994E-2</v>
      </c>
      <c r="DT38">
        <v>6.0763900000000003E-2</v>
      </c>
      <c r="DU38">
        <v>26413.1</v>
      </c>
      <c r="DV38">
        <v>27971.200000000001</v>
      </c>
      <c r="DW38">
        <v>27408.2</v>
      </c>
      <c r="DX38">
        <v>29103.200000000001</v>
      </c>
      <c r="DY38">
        <v>33642.5</v>
      </c>
      <c r="DZ38">
        <v>36443.5</v>
      </c>
      <c r="EA38">
        <v>36646.300000000003</v>
      </c>
      <c r="EB38">
        <v>39488.9</v>
      </c>
      <c r="EC38">
        <v>1.8975</v>
      </c>
      <c r="ED38">
        <v>2.1221999999999999</v>
      </c>
      <c r="EE38">
        <v>8.5055800000000001E-2</v>
      </c>
      <c r="EF38">
        <v>0</v>
      </c>
      <c r="EG38">
        <v>17.575800000000001</v>
      </c>
      <c r="EH38">
        <v>999.9</v>
      </c>
      <c r="EI38">
        <v>42.052</v>
      </c>
      <c r="EJ38">
        <v>22.094000000000001</v>
      </c>
      <c r="EK38">
        <v>11.1227</v>
      </c>
      <c r="EL38">
        <v>61.957500000000003</v>
      </c>
      <c r="EM38">
        <v>27.972799999999999</v>
      </c>
      <c r="EN38">
        <v>1</v>
      </c>
      <c r="EO38">
        <v>-0.46505099999999999</v>
      </c>
      <c r="EP38">
        <v>3.55179</v>
      </c>
      <c r="EQ38">
        <v>19.745200000000001</v>
      </c>
      <c r="ER38">
        <v>5.2199900000000001</v>
      </c>
      <c r="ES38">
        <v>11.9261</v>
      </c>
      <c r="ET38">
        <v>4.9556500000000003</v>
      </c>
      <c r="EU38">
        <v>3.2977500000000002</v>
      </c>
      <c r="EV38">
        <v>63.2</v>
      </c>
      <c r="EW38">
        <v>9999</v>
      </c>
      <c r="EX38">
        <v>120.9</v>
      </c>
      <c r="EY38">
        <v>4358.7</v>
      </c>
      <c r="EZ38">
        <v>1.85989</v>
      </c>
      <c r="FA38">
        <v>1.8590100000000001</v>
      </c>
      <c r="FB38">
        <v>1.86493</v>
      </c>
      <c r="FC38">
        <v>1.8690500000000001</v>
      </c>
      <c r="FD38">
        <v>1.8636600000000001</v>
      </c>
      <c r="FE38">
        <v>1.86372</v>
      </c>
      <c r="FF38">
        <v>1.86372</v>
      </c>
      <c r="FG38">
        <v>1.86355</v>
      </c>
      <c r="FH38">
        <v>0</v>
      </c>
      <c r="FI38">
        <v>0</v>
      </c>
      <c r="FJ38">
        <v>0</v>
      </c>
      <c r="FK38">
        <v>0</v>
      </c>
      <c r="FL38" t="s">
        <v>355</v>
      </c>
      <c r="FM38" t="s">
        <v>356</v>
      </c>
      <c r="FN38" t="s">
        <v>357</v>
      </c>
      <c r="FO38" t="s">
        <v>357</v>
      </c>
      <c r="FP38" t="s">
        <v>357</v>
      </c>
      <c r="FQ38" t="s">
        <v>357</v>
      </c>
      <c r="FR38">
        <v>0</v>
      </c>
      <c r="FS38">
        <v>100</v>
      </c>
      <c r="FT38">
        <v>100</v>
      </c>
      <c r="FU38">
        <v>-3.3319999999999999</v>
      </c>
      <c r="FV38">
        <v>-0.16919999999999999</v>
      </c>
      <c r="FW38">
        <v>-3.3313000000000601</v>
      </c>
      <c r="FX38">
        <v>0</v>
      </c>
      <c r="FY38">
        <v>0</v>
      </c>
      <c r="FZ38">
        <v>0</v>
      </c>
      <c r="GA38">
        <v>-0.16920400000000099</v>
      </c>
      <c r="GB38">
        <v>0</v>
      </c>
      <c r="GC38">
        <v>0</v>
      </c>
      <c r="GD38">
        <v>0</v>
      </c>
      <c r="GE38">
        <v>-1</v>
      </c>
      <c r="GF38">
        <v>-1</v>
      </c>
      <c r="GG38">
        <v>-1</v>
      </c>
      <c r="GH38">
        <v>-1</v>
      </c>
      <c r="GI38">
        <v>22.1</v>
      </c>
      <c r="GJ38">
        <v>22.1</v>
      </c>
      <c r="GK38">
        <v>1.0351600000000001</v>
      </c>
      <c r="GL38">
        <v>2.5524900000000001</v>
      </c>
      <c r="GM38">
        <v>1.4477500000000001</v>
      </c>
      <c r="GN38">
        <v>2.3120099999999999</v>
      </c>
      <c r="GO38">
        <v>1.5466299999999999</v>
      </c>
      <c r="GP38">
        <v>2.34375</v>
      </c>
      <c r="GQ38">
        <v>24.2867</v>
      </c>
      <c r="GR38">
        <v>15.0251</v>
      </c>
      <c r="GS38">
        <v>18</v>
      </c>
      <c r="GT38">
        <v>355.00900000000001</v>
      </c>
      <c r="GU38">
        <v>721.16800000000001</v>
      </c>
      <c r="GV38">
        <v>14.9473</v>
      </c>
      <c r="GW38">
        <v>21.1342</v>
      </c>
      <c r="GX38">
        <v>30.000399999999999</v>
      </c>
      <c r="GY38">
        <v>21.072700000000001</v>
      </c>
      <c r="GZ38">
        <v>21.0336</v>
      </c>
      <c r="HA38">
        <v>20.713799999999999</v>
      </c>
      <c r="HB38">
        <v>20</v>
      </c>
      <c r="HC38">
        <v>-30</v>
      </c>
      <c r="HD38">
        <v>14.914300000000001</v>
      </c>
      <c r="HE38">
        <v>404.85399999999998</v>
      </c>
      <c r="HF38">
        <v>0</v>
      </c>
      <c r="HG38">
        <v>100.956</v>
      </c>
      <c r="HH38">
        <v>95.962500000000006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8"/>
  <sheetViews>
    <sheetView workbookViewId="0"/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  <row r="5" spans="1:2" x14ac:dyDescent="0.2">
      <c r="A5" t="s">
        <v>8</v>
      </c>
      <c r="B5" t="s">
        <v>9</v>
      </c>
    </row>
    <row r="6" spans="1:2" x14ac:dyDescent="0.2">
      <c r="A6" t="s">
        <v>10</v>
      </c>
      <c r="B6" t="s">
        <v>11</v>
      </c>
    </row>
    <row r="7" spans="1:2" x14ac:dyDescent="0.2">
      <c r="A7" t="s">
        <v>12</v>
      </c>
      <c r="B7" t="s">
        <v>13</v>
      </c>
    </row>
    <row r="8" spans="1:2" x14ac:dyDescent="0.2">
      <c r="A8" t="s">
        <v>14</v>
      </c>
      <c r="B8" t="s">
        <v>15</v>
      </c>
    </row>
    <row r="9" spans="1:2" x14ac:dyDescent="0.2">
      <c r="A9" t="s">
        <v>16</v>
      </c>
      <c r="B9" t="s">
        <v>17</v>
      </c>
    </row>
    <row r="10" spans="1:2" x14ac:dyDescent="0.2">
      <c r="A10" t="s">
        <v>18</v>
      </c>
      <c r="B10" t="s">
        <v>19</v>
      </c>
    </row>
    <row r="11" spans="1:2" x14ac:dyDescent="0.2">
      <c r="A11" t="s">
        <v>20</v>
      </c>
      <c r="B11" t="s">
        <v>21</v>
      </c>
    </row>
    <row r="12" spans="1:2" x14ac:dyDescent="0.2">
      <c r="A12" t="s">
        <v>22</v>
      </c>
      <c r="B12" t="s">
        <v>23</v>
      </c>
    </row>
    <row r="13" spans="1:2" x14ac:dyDescent="0.2">
      <c r="A13" t="s">
        <v>24</v>
      </c>
      <c r="B13" t="s">
        <v>23</v>
      </c>
    </row>
    <row r="14" spans="1:2" x14ac:dyDescent="0.2">
      <c r="A14" t="s">
        <v>25</v>
      </c>
      <c r="B14" t="s">
        <v>21</v>
      </c>
    </row>
    <row r="15" spans="1:2" x14ac:dyDescent="0.2">
      <c r="A15" t="s">
        <v>26</v>
      </c>
      <c r="B15" t="s">
        <v>11</v>
      </c>
    </row>
    <row r="16" spans="1:2" x14ac:dyDescent="0.2">
      <c r="A16" t="s">
        <v>27</v>
      </c>
      <c r="B16" t="s">
        <v>28</v>
      </c>
    </row>
    <row r="17" spans="1:2" x14ac:dyDescent="0.2">
      <c r="A17" t="s">
        <v>29</v>
      </c>
      <c r="B17" t="s">
        <v>30</v>
      </c>
    </row>
    <row r="18" spans="1:2" x14ac:dyDescent="0.2">
      <c r="A18" t="s">
        <v>31</v>
      </c>
      <c r="B18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Kim Ely</cp:lastModifiedBy>
  <dcterms:created xsi:type="dcterms:W3CDTF">2023-07-18T16:36:58Z</dcterms:created>
  <dcterms:modified xsi:type="dcterms:W3CDTF">2023-07-25T18:03:38Z</dcterms:modified>
</cp:coreProperties>
</file>