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amour\Documents\Rcodes_vrac\Comparison JB theory FvCB light curves\Datasets\A-Q\Rogers_et_al_2023\LI-COR_files\"/>
    </mc:Choice>
  </mc:AlternateContent>
  <xr:revisionPtr revIDLastSave="0" documentId="13_ncr:1_{3525B4D0-0943-49CD-83F5-910ADF1B2082}" xr6:coauthVersionLast="36" xr6:coauthVersionMax="47" xr10:uidLastSave="{00000000-0000-0000-0000-000000000000}"/>
  <bookViews>
    <workbookView xWindow="240" yWindow="765" windowWidth="16095" windowHeight="9660" xr2:uid="{00000000-000D-0000-FFFF-FFFF00000000}"/>
  </bookViews>
  <sheets>
    <sheet name="Measurements" sheetId="1" r:id="rId1"/>
    <sheet name="Remarks" sheetId="2" r:id="rId2"/>
  </sheets>
  <calcPr calcId="191029"/>
</workbook>
</file>

<file path=xl/calcChain.xml><?xml version="1.0" encoding="utf-8"?>
<calcChain xmlns="http://schemas.openxmlformats.org/spreadsheetml/2006/main">
  <c r="AR38" i="1" l="1"/>
  <c r="AQ38" i="1"/>
  <c r="AO38" i="1"/>
  <c r="AP38" i="1" s="1"/>
  <c r="AN38" i="1"/>
  <c r="AL38" i="1" s="1"/>
  <c r="AD38" i="1"/>
  <c r="AC38" i="1"/>
  <c r="AB38" i="1" s="1"/>
  <c r="U38" i="1"/>
  <c r="AR37" i="1"/>
  <c r="AQ37" i="1"/>
  <c r="AO37" i="1"/>
  <c r="AP37" i="1" s="1"/>
  <c r="AN37" i="1"/>
  <c r="AL37" i="1"/>
  <c r="P37" i="1" s="1"/>
  <c r="AD37" i="1"/>
  <c r="AC37" i="1"/>
  <c r="AB37" i="1"/>
  <c r="U37" i="1"/>
  <c r="S37" i="1"/>
  <c r="AR36" i="1"/>
  <c r="AQ36" i="1"/>
  <c r="AO36" i="1"/>
  <c r="AP36" i="1" s="1"/>
  <c r="AN36" i="1"/>
  <c r="AL36" i="1"/>
  <c r="N36" i="1" s="1"/>
  <c r="M36" i="1" s="1"/>
  <c r="AD36" i="1"/>
  <c r="AC36" i="1"/>
  <c r="AB36" i="1"/>
  <c r="U36" i="1"/>
  <c r="S36" i="1"/>
  <c r="O36" i="1"/>
  <c r="AR35" i="1"/>
  <c r="AQ35" i="1"/>
  <c r="AO35" i="1"/>
  <c r="AN35" i="1"/>
  <c r="AL35" i="1" s="1"/>
  <c r="O35" i="1" s="1"/>
  <c r="AD35" i="1"/>
  <c r="AC35" i="1"/>
  <c r="AB35" i="1" s="1"/>
  <c r="U35" i="1"/>
  <c r="AR34" i="1"/>
  <c r="AQ34" i="1"/>
  <c r="AO34" i="1"/>
  <c r="AP34" i="1" s="1"/>
  <c r="AN34" i="1"/>
  <c r="AL34" i="1" s="1"/>
  <c r="AM34" i="1"/>
  <c r="AD34" i="1"/>
  <c r="AC34" i="1"/>
  <c r="AB34" i="1" s="1"/>
  <c r="U34" i="1"/>
  <c r="AR33" i="1"/>
  <c r="AQ33" i="1"/>
  <c r="AO33" i="1"/>
  <c r="AP33" i="1" s="1"/>
  <c r="AN33" i="1"/>
  <c r="AL33" i="1"/>
  <c r="AD33" i="1"/>
  <c r="AC33" i="1"/>
  <c r="AB33" i="1"/>
  <c r="U33" i="1"/>
  <c r="S33" i="1"/>
  <c r="AR32" i="1"/>
  <c r="AQ32" i="1"/>
  <c r="AO32" i="1"/>
  <c r="AP32" i="1" s="1"/>
  <c r="AN32" i="1"/>
  <c r="AL32" i="1"/>
  <c r="N32" i="1" s="1"/>
  <c r="M32" i="1" s="1"/>
  <c r="AD32" i="1"/>
  <c r="AC32" i="1"/>
  <c r="AB32" i="1"/>
  <c r="U32" i="1"/>
  <c r="S32" i="1"/>
  <c r="O32" i="1"/>
  <c r="AR31" i="1"/>
  <c r="AQ31" i="1"/>
  <c r="AP31" i="1"/>
  <c r="AO31" i="1"/>
  <c r="AN31" i="1"/>
  <c r="AL31" i="1" s="1"/>
  <c r="AD31" i="1"/>
  <c r="AC31" i="1"/>
  <c r="AB31" i="1" s="1"/>
  <c r="X31" i="1"/>
  <c r="U31" i="1"/>
  <c r="P31" i="1"/>
  <c r="O31" i="1"/>
  <c r="AR30" i="1"/>
  <c r="AQ30" i="1"/>
  <c r="AO30" i="1"/>
  <c r="AP30" i="1" s="1"/>
  <c r="AN30" i="1"/>
  <c r="AL30" i="1" s="1"/>
  <c r="AM30" i="1"/>
  <c r="AD30" i="1"/>
  <c r="AC30" i="1"/>
  <c r="AB30" i="1" s="1"/>
  <c r="U30" i="1"/>
  <c r="AR29" i="1"/>
  <c r="AQ29" i="1"/>
  <c r="AO29" i="1"/>
  <c r="AP29" i="1" s="1"/>
  <c r="AN29" i="1"/>
  <c r="AL29" i="1"/>
  <c r="S29" i="1" s="1"/>
  <c r="AD29" i="1"/>
  <c r="AC29" i="1"/>
  <c r="AB29" i="1"/>
  <c r="U29" i="1"/>
  <c r="AR28" i="1"/>
  <c r="AQ28" i="1"/>
  <c r="AO28" i="1"/>
  <c r="AN28" i="1"/>
  <c r="AL28" i="1"/>
  <c r="N28" i="1" s="1"/>
  <c r="M28" i="1" s="1"/>
  <c r="AD28" i="1"/>
  <c r="AC28" i="1"/>
  <c r="AB28" i="1"/>
  <c r="U28" i="1"/>
  <c r="S28" i="1"/>
  <c r="O28" i="1"/>
  <c r="AR27" i="1"/>
  <c r="AQ27" i="1"/>
  <c r="AO27" i="1"/>
  <c r="AP27" i="1" s="1"/>
  <c r="AN27" i="1"/>
  <c r="AL27" i="1" s="1"/>
  <c r="AM27" i="1" s="1"/>
  <c r="AD27" i="1"/>
  <c r="AC27" i="1"/>
  <c r="AB27" i="1" s="1"/>
  <c r="U27" i="1"/>
  <c r="AR26" i="1"/>
  <c r="AQ26" i="1"/>
  <c r="AO26" i="1"/>
  <c r="AP26" i="1" s="1"/>
  <c r="AN26" i="1"/>
  <c r="AL26" i="1" s="1"/>
  <c r="AM26" i="1"/>
  <c r="AD26" i="1"/>
  <c r="AC26" i="1"/>
  <c r="AB26" i="1" s="1"/>
  <c r="U26" i="1"/>
  <c r="N26" i="1"/>
  <c r="M26" i="1" s="1"/>
  <c r="AR25" i="1"/>
  <c r="AQ25" i="1"/>
  <c r="AO25" i="1"/>
  <c r="AP25" i="1" s="1"/>
  <c r="AN25" i="1"/>
  <c r="AL25" i="1"/>
  <c r="AD25" i="1"/>
  <c r="AC25" i="1"/>
  <c r="AB25" i="1"/>
  <c r="U25" i="1"/>
  <c r="S25" i="1"/>
  <c r="AR24" i="1"/>
  <c r="AQ24" i="1"/>
  <c r="AO24" i="1"/>
  <c r="AN24" i="1"/>
  <c r="AL24" i="1"/>
  <c r="N24" i="1" s="1"/>
  <c r="M24" i="1" s="1"/>
  <c r="AD24" i="1"/>
  <c r="AC24" i="1"/>
  <c r="AB24" i="1"/>
  <c r="U24" i="1"/>
  <c r="S24" i="1"/>
  <c r="O24" i="1"/>
  <c r="AR23" i="1"/>
  <c r="AQ23" i="1"/>
  <c r="AO23" i="1"/>
  <c r="X23" i="1" s="1"/>
  <c r="AN23" i="1"/>
  <c r="AL23" i="1" s="1"/>
  <c r="AM23" i="1"/>
  <c r="AD23" i="1"/>
  <c r="AC23" i="1"/>
  <c r="AB23" i="1" s="1"/>
  <c r="U23" i="1"/>
  <c r="P23" i="1"/>
  <c r="O23" i="1"/>
  <c r="AR22" i="1"/>
  <c r="AQ22" i="1"/>
  <c r="AO22" i="1"/>
  <c r="AP22" i="1" s="1"/>
  <c r="AN22" i="1"/>
  <c r="AL22" i="1" s="1"/>
  <c r="S22" i="1" s="1"/>
  <c r="AD22" i="1"/>
  <c r="AC22" i="1"/>
  <c r="AB22" i="1" s="1"/>
  <c r="U22" i="1"/>
  <c r="AR21" i="1"/>
  <c r="AQ21" i="1"/>
  <c r="AO21" i="1"/>
  <c r="AN21" i="1"/>
  <c r="AL21" i="1"/>
  <c r="S21" i="1" s="1"/>
  <c r="AD21" i="1"/>
  <c r="AC21" i="1"/>
  <c r="AB21" i="1"/>
  <c r="U21" i="1"/>
  <c r="AR20" i="1"/>
  <c r="AQ20" i="1"/>
  <c r="AO20" i="1"/>
  <c r="AN20" i="1"/>
  <c r="AL20" i="1"/>
  <c r="N20" i="1" s="1"/>
  <c r="M20" i="1" s="1"/>
  <c r="AD20" i="1"/>
  <c r="AC20" i="1"/>
  <c r="AB20" i="1"/>
  <c r="U20" i="1"/>
  <c r="S20" i="1"/>
  <c r="O20" i="1"/>
  <c r="AR19" i="1"/>
  <c r="AQ19" i="1"/>
  <c r="AP19" i="1"/>
  <c r="AO19" i="1"/>
  <c r="AN19" i="1"/>
  <c r="AL19" i="1" s="1"/>
  <c r="AM19" i="1"/>
  <c r="AD19" i="1"/>
  <c r="AC19" i="1"/>
  <c r="AB19" i="1" s="1"/>
  <c r="X19" i="1"/>
  <c r="U19" i="1"/>
  <c r="P19" i="1"/>
  <c r="O19" i="1"/>
  <c r="AF26" i="1" l="1"/>
  <c r="AP24" i="1"/>
  <c r="X24" i="1"/>
  <c r="AP28" i="1"/>
  <c r="X28" i="1"/>
  <c r="P30" i="1"/>
  <c r="O30" i="1"/>
  <c r="S30" i="1"/>
  <c r="AP35" i="1"/>
  <c r="X35" i="1"/>
  <c r="AF36" i="1"/>
  <c r="S19" i="1"/>
  <c r="N19" i="1"/>
  <c r="M19" i="1" s="1"/>
  <c r="O27" i="1"/>
  <c r="N22" i="1"/>
  <c r="M22" i="1" s="1"/>
  <c r="AM22" i="1"/>
  <c r="S23" i="1"/>
  <c r="N23" i="1"/>
  <c r="M23" i="1" s="1"/>
  <c r="Y23" i="1" s="1"/>
  <c r="Z23" i="1" s="1"/>
  <c r="P27" i="1"/>
  <c r="N30" i="1"/>
  <c r="M30" i="1" s="1"/>
  <c r="P33" i="1"/>
  <c r="O33" i="1"/>
  <c r="N33" i="1"/>
  <c r="M33" i="1" s="1"/>
  <c r="AM33" i="1"/>
  <c r="P38" i="1"/>
  <c r="O38" i="1"/>
  <c r="N38" i="1"/>
  <c r="M38" i="1" s="1"/>
  <c r="AM38" i="1"/>
  <c r="S38" i="1"/>
  <c r="S35" i="1"/>
  <c r="P35" i="1"/>
  <c r="N35" i="1"/>
  <c r="M35" i="1" s="1"/>
  <c r="AM35" i="1"/>
  <c r="S27" i="1"/>
  <c r="N27" i="1"/>
  <c r="M27" i="1" s="1"/>
  <c r="AF20" i="1"/>
  <c r="P21" i="1"/>
  <c r="O21" i="1"/>
  <c r="N21" i="1"/>
  <c r="M21" i="1" s="1"/>
  <c r="AM21" i="1"/>
  <c r="AP23" i="1"/>
  <c r="P26" i="1"/>
  <c r="O26" i="1"/>
  <c r="AF24" i="1"/>
  <c r="P25" i="1"/>
  <c r="O25" i="1"/>
  <c r="N25" i="1"/>
  <c r="M25" i="1" s="1"/>
  <c r="AM25" i="1"/>
  <c r="X27" i="1"/>
  <c r="S31" i="1"/>
  <c r="N31" i="1"/>
  <c r="M31" i="1" s="1"/>
  <c r="Y31" i="1" s="1"/>
  <c r="Z31" i="1" s="1"/>
  <c r="AG31" i="1" s="1"/>
  <c r="AM31" i="1"/>
  <c r="P34" i="1"/>
  <c r="O34" i="1"/>
  <c r="N34" i="1"/>
  <c r="M34" i="1" s="1"/>
  <c r="S34" i="1"/>
  <c r="P22" i="1"/>
  <c r="O22" i="1"/>
  <c r="S26" i="1"/>
  <c r="P29" i="1"/>
  <c r="O29" i="1"/>
  <c r="N29" i="1"/>
  <c r="M29" i="1" s="1"/>
  <c r="AM29" i="1"/>
  <c r="AP20" i="1"/>
  <c r="X20" i="1"/>
  <c r="AP21" i="1"/>
  <c r="AF28" i="1"/>
  <c r="AF32" i="1"/>
  <c r="P20" i="1"/>
  <c r="P24" i="1"/>
  <c r="P28" i="1"/>
  <c r="P32" i="1"/>
  <c r="X32" i="1"/>
  <c r="P36" i="1"/>
  <c r="X36" i="1"/>
  <c r="AM37" i="1"/>
  <c r="X22" i="1"/>
  <c r="X26" i="1"/>
  <c r="X30" i="1"/>
  <c r="X34" i="1"/>
  <c r="N37" i="1"/>
  <c r="M37" i="1" s="1"/>
  <c r="X38" i="1"/>
  <c r="AM20" i="1"/>
  <c r="AM24" i="1"/>
  <c r="AM28" i="1"/>
  <c r="AM32" i="1"/>
  <c r="AM36" i="1"/>
  <c r="O37" i="1"/>
  <c r="X21" i="1"/>
  <c r="X25" i="1"/>
  <c r="X29" i="1"/>
  <c r="X33" i="1"/>
  <c r="X37" i="1"/>
  <c r="AA23" i="1" l="1"/>
  <c r="AE23" i="1" s="1"/>
  <c r="AH23" i="1"/>
  <c r="AG23" i="1"/>
  <c r="Y38" i="1"/>
  <c r="Z38" i="1" s="1"/>
  <c r="AF34" i="1"/>
  <c r="V34" i="1"/>
  <c r="T34" i="1" s="1"/>
  <c r="W34" i="1" s="1"/>
  <c r="Q34" i="1" s="1"/>
  <c r="R34" i="1" s="1"/>
  <c r="AF22" i="1"/>
  <c r="Y28" i="1"/>
  <c r="Z28" i="1" s="1"/>
  <c r="AF37" i="1"/>
  <c r="AF25" i="1"/>
  <c r="AF21" i="1"/>
  <c r="AF30" i="1"/>
  <c r="Y30" i="1"/>
  <c r="Z30" i="1" s="1"/>
  <c r="AF33" i="1"/>
  <c r="Y26" i="1"/>
  <c r="Z26" i="1" s="1"/>
  <c r="Y20" i="1"/>
  <c r="Z20" i="1" s="1"/>
  <c r="Y37" i="1"/>
  <c r="Z37" i="1" s="1"/>
  <c r="Y22" i="1"/>
  <c r="Z22" i="1" s="1"/>
  <c r="Y27" i="1"/>
  <c r="Z27" i="1" s="1"/>
  <c r="Y25" i="1"/>
  <c r="Z25" i="1" s="1"/>
  <c r="V25" i="1" s="1"/>
  <c r="T25" i="1" s="1"/>
  <c r="W25" i="1" s="1"/>
  <c r="Q25" i="1" s="1"/>
  <c r="R25" i="1" s="1"/>
  <c r="Y21" i="1"/>
  <c r="Z21" i="1" s="1"/>
  <c r="Y32" i="1"/>
  <c r="Z32" i="1" s="1"/>
  <c r="Y35" i="1"/>
  <c r="Z35" i="1" s="1"/>
  <c r="V35" i="1" s="1"/>
  <c r="T35" i="1" s="1"/>
  <c r="W35" i="1" s="1"/>
  <c r="Q35" i="1" s="1"/>
  <c r="R35" i="1" s="1"/>
  <c r="Y34" i="1"/>
  <c r="Z34" i="1" s="1"/>
  <c r="AF35" i="1"/>
  <c r="AF19" i="1"/>
  <c r="Y24" i="1"/>
  <c r="Z24" i="1" s="1"/>
  <c r="AA31" i="1"/>
  <c r="AE31" i="1" s="1"/>
  <c r="AH31" i="1"/>
  <c r="V31" i="1"/>
  <c r="T31" i="1" s="1"/>
  <c r="W31" i="1" s="1"/>
  <c r="Q31" i="1" s="1"/>
  <c r="R31" i="1" s="1"/>
  <c r="AF31" i="1"/>
  <c r="V23" i="1"/>
  <c r="T23" i="1" s="1"/>
  <c r="W23" i="1" s="1"/>
  <c r="Q23" i="1" s="1"/>
  <c r="R23" i="1" s="1"/>
  <c r="AF23" i="1"/>
  <c r="Y33" i="1"/>
  <c r="Z33" i="1" s="1"/>
  <c r="Y29" i="1"/>
  <c r="Z29" i="1" s="1"/>
  <c r="V29" i="1" s="1"/>
  <c r="T29" i="1" s="1"/>
  <c r="W29" i="1" s="1"/>
  <c r="Q29" i="1" s="1"/>
  <c r="R29" i="1" s="1"/>
  <c r="Y36" i="1"/>
  <c r="Z36" i="1" s="1"/>
  <c r="AF29" i="1"/>
  <c r="V27" i="1"/>
  <c r="T27" i="1" s="1"/>
  <c r="W27" i="1" s="1"/>
  <c r="Q27" i="1" s="1"/>
  <c r="R27" i="1" s="1"/>
  <c r="AF27" i="1"/>
  <c r="AF38" i="1"/>
  <c r="Y19" i="1"/>
  <c r="Z19" i="1" s="1"/>
  <c r="V19" i="1" s="1"/>
  <c r="T19" i="1" s="1"/>
  <c r="W19" i="1" s="1"/>
  <c r="Q19" i="1" s="1"/>
  <c r="R19" i="1" s="1"/>
  <c r="AA37" i="1" l="1"/>
  <c r="AE37" i="1" s="1"/>
  <c r="AH37" i="1"/>
  <c r="AI37" i="1" s="1"/>
  <c r="AG37" i="1"/>
  <c r="AH33" i="1"/>
  <c r="AG33" i="1"/>
  <c r="AA33" i="1"/>
  <c r="AE33" i="1" s="1"/>
  <c r="AA32" i="1"/>
  <c r="AE32" i="1" s="1"/>
  <c r="AG32" i="1"/>
  <c r="AH32" i="1"/>
  <c r="V32" i="1"/>
  <c r="T32" i="1" s="1"/>
  <c r="W32" i="1" s="1"/>
  <c r="Q32" i="1" s="1"/>
  <c r="R32" i="1" s="1"/>
  <c r="V33" i="1"/>
  <c r="T33" i="1" s="1"/>
  <c r="W33" i="1" s="1"/>
  <c r="Q33" i="1" s="1"/>
  <c r="R33" i="1" s="1"/>
  <c r="V37" i="1"/>
  <c r="T37" i="1" s="1"/>
  <c r="W37" i="1" s="1"/>
  <c r="Q37" i="1" s="1"/>
  <c r="R37" i="1" s="1"/>
  <c r="AA19" i="1"/>
  <c r="AE19" i="1" s="1"/>
  <c r="AH19" i="1"/>
  <c r="AG19" i="1"/>
  <c r="AH21" i="1"/>
  <c r="AI21" i="1" s="1"/>
  <c r="AA21" i="1"/>
  <c r="AE21" i="1" s="1"/>
  <c r="AG21" i="1"/>
  <c r="AH38" i="1"/>
  <c r="AA38" i="1"/>
  <c r="AE38" i="1" s="1"/>
  <c r="AG38" i="1"/>
  <c r="AI31" i="1"/>
  <c r="AA28" i="1"/>
  <c r="AE28" i="1" s="1"/>
  <c r="AH28" i="1"/>
  <c r="AI28" i="1" s="1"/>
  <c r="AG28" i="1"/>
  <c r="V28" i="1"/>
  <c r="T28" i="1" s="1"/>
  <c r="W28" i="1" s="1"/>
  <c r="Q28" i="1" s="1"/>
  <c r="R28" i="1" s="1"/>
  <c r="AH34" i="1"/>
  <c r="AA34" i="1"/>
  <c r="AE34" i="1" s="1"/>
  <c r="AG34" i="1"/>
  <c r="AH25" i="1"/>
  <c r="AG25" i="1"/>
  <c r="AA25" i="1"/>
  <c r="AE25" i="1" s="1"/>
  <c r="AI23" i="1"/>
  <c r="AH26" i="1"/>
  <c r="AI26" i="1" s="1"/>
  <c r="AA26" i="1"/>
  <c r="AE26" i="1" s="1"/>
  <c r="AG26" i="1"/>
  <c r="V26" i="1"/>
  <c r="T26" i="1" s="1"/>
  <c r="W26" i="1" s="1"/>
  <c r="Q26" i="1" s="1"/>
  <c r="R26" i="1" s="1"/>
  <c r="AH22" i="1"/>
  <c r="AA22" i="1"/>
  <c r="AE22" i="1" s="1"/>
  <c r="AG22" i="1"/>
  <c r="AA36" i="1"/>
  <c r="AE36" i="1" s="1"/>
  <c r="AH36" i="1"/>
  <c r="AI36" i="1" s="1"/>
  <c r="AG36" i="1"/>
  <c r="V36" i="1"/>
  <c r="T36" i="1" s="1"/>
  <c r="W36" i="1" s="1"/>
  <c r="Q36" i="1" s="1"/>
  <c r="R36" i="1" s="1"/>
  <c r="AH30" i="1"/>
  <c r="AA30" i="1"/>
  <c r="AE30" i="1" s="1"/>
  <c r="AG30" i="1"/>
  <c r="V38" i="1"/>
  <c r="T38" i="1" s="1"/>
  <c r="W38" i="1" s="1"/>
  <c r="Q38" i="1" s="1"/>
  <c r="R38" i="1" s="1"/>
  <c r="AA20" i="1"/>
  <c r="AE20" i="1" s="1"/>
  <c r="AH20" i="1"/>
  <c r="AI20" i="1" s="1"/>
  <c r="AG20" i="1"/>
  <c r="V20" i="1"/>
  <c r="T20" i="1" s="1"/>
  <c r="W20" i="1" s="1"/>
  <c r="Q20" i="1" s="1"/>
  <c r="R20" i="1" s="1"/>
  <c r="V30" i="1"/>
  <c r="T30" i="1" s="1"/>
  <c r="W30" i="1" s="1"/>
  <c r="Q30" i="1" s="1"/>
  <c r="R30" i="1" s="1"/>
  <c r="AH29" i="1"/>
  <c r="AG29" i="1"/>
  <c r="AA29" i="1"/>
  <c r="AE29" i="1" s="1"/>
  <c r="AA24" i="1"/>
  <c r="AE24" i="1" s="1"/>
  <c r="AH24" i="1"/>
  <c r="AI24" i="1" s="1"/>
  <c r="AG24" i="1"/>
  <c r="V24" i="1"/>
  <c r="T24" i="1" s="1"/>
  <c r="W24" i="1" s="1"/>
  <c r="Q24" i="1" s="1"/>
  <c r="R24" i="1" s="1"/>
  <c r="AA35" i="1"/>
  <c r="AE35" i="1" s="1"/>
  <c r="AH35" i="1"/>
  <c r="AG35" i="1"/>
  <c r="AA27" i="1"/>
  <c r="AE27" i="1" s="1"/>
  <c r="AH27" i="1"/>
  <c r="AG27" i="1"/>
  <c r="V21" i="1"/>
  <c r="T21" i="1" s="1"/>
  <c r="W21" i="1" s="1"/>
  <c r="Q21" i="1" s="1"/>
  <c r="R21" i="1" s="1"/>
  <c r="V22" i="1"/>
  <c r="T22" i="1" s="1"/>
  <c r="W22" i="1" s="1"/>
  <c r="Q22" i="1" s="1"/>
  <c r="R22" i="1" s="1"/>
  <c r="AI29" i="1" l="1"/>
  <c r="AI25" i="1"/>
  <c r="AI30" i="1"/>
  <c r="AI33" i="1"/>
  <c r="AI22" i="1"/>
  <c r="AI19" i="1"/>
  <c r="AI34" i="1"/>
  <c r="AI38" i="1"/>
  <c r="AI35" i="1"/>
  <c r="AI27" i="1"/>
  <c r="AI32" i="1"/>
</calcChain>
</file>

<file path=xl/sharedStrings.xml><?xml version="1.0" encoding="utf-8"?>
<sst xmlns="http://schemas.openxmlformats.org/spreadsheetml/2006/main" count="1016" uniqueCount="397">
  <si>
    <t>File opened</t>
  </si>
  <si>
    <t>2023-07-21 16:27:21</t>
  </si>
  <si>
    <t>Console s/n</t>
  </si>
  <si>
    <t>68C-702710</t>
  </si>
  <si>
    <t>Console ver</t>
  </si>
  <si>
    <t>Bluestem v.2.1.08</t>
  </si>
  <si>
    <t>Scripts ver</t>
  </si>
  <si>
    <t>2022.05  2.1.08, Aug 2022</t>
  </si>
  <si>
    <t>Head s/n</t>
  </si>
  <si>
    <t>68H-132700</t>
  </si>
  <si>
    <t>Head ver</t>
  </si>
  <si>
    <t>1.4.22</t>
  </si>
  <si>
    <t>Head cal</t>
  </si>
  <si>
    <t>{"oxygen": "21", "co2azero": "0.937793", "co2aspan1": "1.00152", "co2aspan2": "-0.0321776", "co2aspan2a": "0.29089", "co2aspan2b": "0.28861", "co2aspanconc1": "2491", "co2aspanconc2": "299.3", "co2bzero": "0.955587", "co2bspan1": "1.00103", "co2bspan2": "-0.0308328", "co2bspan2a": "0.289493", "co2bspan2b": "0.287208", "co2bspanconc1": "2491", "co2bspanconc2": "299.3", "h2oazero": "1.05327", "h2oaspan1": "1.00926", "h2oaspan2": "0", "h2oaspan2a": "0.0672159", "h2oaspan2b": "0.0678386", "h2oaspanconc1": "12.12", "h2oaspanconc2": "0", "h2obzero": "1.06268", "h2obspan1": "1.00042", "h2obspan2": "0", "h2obspan2a": "0.0667034", "h2obspan2b": "0.0667317", "h2obspanconc1": "12.12", "h2obspanconc2": "0", "tazero": "0.00764084", "tbzero": "0.0667534", "flowmeterzero": "1.00102", "flowazero": "0.314", "flowbzero": "0.30235", "chamberpressurezero": "2.57423", "ssa_ref": "33606.5", "ssb_ref": "38438.2"}</t>
  </si>
  <si>
    <t>CO2 rangematch</t>
  </si>
  <si>
    <t>Mon Jul 10 11:01</t>
  </si>
  <si>
    <t>H2O rangematch</t>
  </si>
  <si>
    <t>Tue Jun  6 10:03</t>
  </si>
  <si>
    <t>Chamber type</t>
  </si>
  <si>
    <t>6800-01A</t>
  </si>
  <si>
    <t>Chamber s/n</t>
  </si>
  <si>
    <t>MPF-842310</t>
  </si>
  <si>
    <t>Chamber rev</t>
  </si>
  <si>
    <t>0</t>
  </si>
  <si>
    <t>Chamber cal</t>
  </si>
  <si>
    <t>Fluorometer</t>
  </si>
  <si>
    <t>Flr. Version</t>
  </si>
  <si>
    <t>16:27:21</t>
  </si>
  <si>
    <t>Stability Definition:	CO2_r (Meas): Std&lt;0.75 Per=20	A (GasEx): Std&lt;0.2 Per=20	Qin (LeafQ): Per=20</t>
  </si>
  <si>
    <t>16:27:27</t>
  </si>
  <si>
    <t>Stability Definition:	CO2_r (Meas): Std&lt;0.75 Per=20	A (GasEx): Std&lt;0.2 Per=20	Qin (LeafQ): Std&lt;1 Per=20</t>
  </si>
  <si>
    <t>16:27:28</t>
  </si>
  <si>
    <t>Stability Definition:	CO2_r (Meas): Per=20	A (GasEx): Std&lt;0.2 Per=20	Qin (LeafQ): Std&lt;1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</si>
  <si>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</si>
  <si>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</si>
  <si>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</si>
  <si>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</si>
  <si>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</si>
  <si>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</si>
  <si>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</si>
  <si>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</si>
  <si>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</si>
  <si>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</si>
  <si>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</si>
  <si>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</si>
  <si>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</si>
  <si>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</si>
  <si>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</si>
  <si>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</si>
  <si>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</si>
  <si>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</si>
  <si>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</si>
  <si>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</si>
  <si>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</si>
  <si>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</si>
  <si>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</si>
  <si>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</si>
  <si>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</si>
  <si>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</si>
  <si>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</si>
  <si>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</si>
  <si>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</si>
  <si>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</si>
  <si>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</si>
  <si>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</si>
  <si>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</si>
  <si>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</si>
  <si>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</si>
  <si>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</si>
  <si>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</si>
  <si>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</si>
  <si>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</si>
  <si>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</si>
  <si>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</si>
  <si>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</si>
  <si>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</si>
  <si>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</si>
  <si>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</si>
  <si>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</si>
  <si>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</si>
  <si>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</si>
  <si>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</si>
  <si>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</si>
  <si>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</si>
  <si>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</si>
  <si>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</si>
  <si>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</si>
  <si>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</si>
  <si>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</si>
  <si>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</si>
  <si>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</si>
  <si>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4.29091 79.2302 373.133 617.827 870.802 1079.05 1273.95 1402.87</t>
  </si>
  <si>
    <t>Fs_true</t>
  </si>
  <si>
    <t>0.173742 100.438 403.649 601.426 804.534 1000.71 1202.06 1400.94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</si>
  <si>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</si>
  <si>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</si>
  <si>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</si>
  <si>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</si>
  <si>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</si>
  <si>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</si>
  <si>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</si>
  <si>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</si>
  <si>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</si>
  <si>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</si>
  <si>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</si>
  <si>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</si>
  <si>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</si>
  <si>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</si>
  <si>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</si>
  <si>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</si>
  <si>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</si>
  <si>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</si>
  <si>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</si>
  <si>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</si>
  <si>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</si>
  <si>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</si>
  <si>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</si>
  <si>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</si>
  <si>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</si>
  <si>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</si>
  <si>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</si>
  <si>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</si>
  <si>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</si>
  <si>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</si>
  <si>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</si>
  <si>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</si>
  <si>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</si>
  <si>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</si>
  <si>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</si>
  <si>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</si>
  <si>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</si>
  <si>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</si>
  <si>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</si>
  <si>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</si>
  <si>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</si>
  <si>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</si>
  <si>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</si>
  <si>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</si>
  <si>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</si>
  <si>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</si>
  <si>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</si>
  <si>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</si>
  <si>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</si>
  <si>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</si>
  <si>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</si>
  <si>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</si>
  <si>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</si>
  <si>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</si>
  <si>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</si>
  <si>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</si>
  <si>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</si>
  <si>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</si>
  <si>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</si>
  <si>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</si>
  <si>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</si>
  <si>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</si>
  <si>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</si>
  <si>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</si>
  <si>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</si>
  <si>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</si>
  <si>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</si>
  <si>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</si>
  <si>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</si>
  <si>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</si>
  <si>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</si>
  <si>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</si>
  <si>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</si>
  <si>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</si>
  <si>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</si>
  <si>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</si>
  <si>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</si>
  <si>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</si>
  <si>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</si>
  <si>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</si>
  <si>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</si>
  <si>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</si>
  <si>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</si>
  <si>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</si>
  <si>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</si>
  <si>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</si>
  <si>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</si>
  <si>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</si>
  <si>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</si>
  <si>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</si>
  <si>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</si>
  <si>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</si>
  <si>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</si>
  <si>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</si>
  <si>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</si>
  <si>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</si>
  <si>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</si>
  <si>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</si>
  <si>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</si>
  <si>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</si>
  <si>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</si>
  <si>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</si>
  <si>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</si>
  <si>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</si>
  <si>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</si>
  <si>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</si>
  <si>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</si>
  <si>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</si>
  <si>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</si>
  <si>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</si>
  <si>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</si>
  <si>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</si>
  <si>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</si>
  <si>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</si>
  <si>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</si>
  <si>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</si>
  <si>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</si>
  <si>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</si>
  <si>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</si>
  <si>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</si>
  <si>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</si>
  <si>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</si>
  <si>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</si>
  <si>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</si>
  <si>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</si>
  <si>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</si>
  <si>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</si>
  <si>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</si>
  <si>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</si>
  <si>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</si>
  <si>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</si>
  <si>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</si>
  <si>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</si>
  <si>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</si>
  <si>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</si>
  <si>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</si>
  <si>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</si>
  <si>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</si>
  <si>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</si>
  <si>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</si>
  <si>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</si>
  <si>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</si>
  <si>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</si>
  <si>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</si>
  <si>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</si>
  <si>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</si>
  <si>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</si>
  <si>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</si>
  <si>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</si>
  <si>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</si>
  <si>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</si>
  <si>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</si>
  <si>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</si>
  <si>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</si>
  <si>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</si>
  <si>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</si>
  <si>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</si>
  <si>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</si>
  <si>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</si>
  <si>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</si>
  <si>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</si>
  <si>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</si>
  <si>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</si>
  <si>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</si>
  <si>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</si>
  <si>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</si>
  <si>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</si>
  <si>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</si>
  <si>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</si>
  <si>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</si>
  <si>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</si>
  <si>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</si>
  <si>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</si>
  <si>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</si>
  <si>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</si>
  <si>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</si>
  <si>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</si>
  <si>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</si>
  <si>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</si>
  <si>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</si>
  <si>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</si>
  <si>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</si>
  <si>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</si>
  <si>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</si>
  <si>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</si>
  <si>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</si>
  <si>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</si>
  <si>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</si>
  <si>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</si>
  <si>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</si>
  <si>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</si>
  <si>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</si>
  <si>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</si>
  <si>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</si>
  <si>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</si>
  <si>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</si>
  <si>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</si>
  <si>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</si>
  <si>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</si>
  <si>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</si>
  <si>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</si>
  <si>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</si>
  <si>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</si>
  <si>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</si>
  <si>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</si>
  <si>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</si>
  <si>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</si>
  <si>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</si>
  <si>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</si>
  <si>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</si>
  <si>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</si>
  <si>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</si>
  <si>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</si>
  <si>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</si>
  <si>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</si>
  <si>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</si>
  <si>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</si>
  <si>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</si>
  <si>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</si>
  <si>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</si>
  <si>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</si>
  <si>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</si>
  <si>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</si>
  <si>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</si>
  <si>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</si>
  <si>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</si>
  <si>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</si>
  <si>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</si>
  <si>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</si>
  <si>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</si>
  <si>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</si>
  <si>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</si>
  <si>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</si>
  <si>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</si>
  <si>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</si>
  <si>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</si>
  <si>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</si>
  <si>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</si>
  <si>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</si>
  <si>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</si>
  <si>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</si>
  <si>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</si>
  <si>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</si>
  <si>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</si>
  <si>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</si>
  <si>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</si>
  <si>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</si>
  <si>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</si>
  <si>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</si>
  <si>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</si>
  <si>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</si>
  <si>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</si>
  <si>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20230721 16:57:47</t>
  </si>
  <si>
    <t>16:57:47</t>
  </si>
  <si>
    <t>none</t>
  </si>
  <si>
    <t>Picabo</t>
  </si>
  <si>
    <t>20230721</t>
  </si>
  <si>
    <t>kse</t>
  </si>
  <si>
    <t>unconfirmed</t>
  </si>
  <si>
    <t>16:52:55</t>
  </si>
  <si>
    <t>2/2</t>
  </si>
  <si>
    <t>00000000</t>
  </si>
  <si>
    <t>iiiiiiii</t>
  </si>
  <si>
    <t>off</t>
  </si>
  <si>
    <t>20230721 16:58:48</t>
  </si>
  <si>
    <t>16:58:48</t>
  </si>
  <si>
    <t>20230721 16:59:48</t>
  </si>
  <si>
    <t>16:59:48</t>
  </si>
  <si>
    <t>20230721 17:00:49</t>
  </si>
  <si>
    <t>17:00:49</t>
  </si>
  <si>
    <t>20230721 17:01:49</t>
  </si>
  <si>
    <t>17:01:49</t>
  </si>
  <si>
    <t>20230721 17:02:50</t>
  </si>
  <si>
    <t>17:02:50</t>
  </si>
  <si>
    <t>20230721 17:03:50</t>
  </si>
  <si>
    <t>17:03:50</t>
  </si>
  <si>
    <t>20230721 17:04:51</t>
  </si>
  <si>
    <t>17:04:51</t>
  </si>
  <si>
    <t>20230721 17:05:51</t>
  </si>
  <si>
    <t>17:05:51</t>
  </si>
  <si>
    <t>20230721 17:06:52</t>
  </si>
  <si>
    <t>17:06:52</t>
  </si>
  <si>
    <t>20230721 17:07:52</t>
  </si>
  <si>
    <t>17:07:52</t>
  </si>
  <si>
    <t>20230721 17:08:53</t>
  </si>
  <si>
    <t>17:08:53</t>
  </si>
  <si>
    <t>20230721 17:09:53</t>
  </si>
  <si>
    <t>17:09:53</t>
  </si>
  <si>
    <t>20230721 17:10:54</t>
  </si>
  <si>
    <t>17:10:54</t>
  </si>
  <si>
    <t>20230721 17:11:54</t>
  </si>
  <si>
    <t>17:11:54</t>
  </si>
  <si>
    <t>20230721 17:12:55</t>
  </si>
  <si>
    <t>17:12:55</t>
  </si>
  <si>
    <t>20230721 17:13:56</t>
  </si>
  <si>
    <t>17:13:56</t>
  </si>
  <si>
    <t>20230721 17:14:56</t>
  </si>
  <si>
    <t>17:14:56</t>
  </si>
  <si>
    <t>20230721 17:15:57</t>
  </si>
  <si>
    <t>17:15:57</t>
  </si>
  <si>
    <t>20230721 17:16:57</t>
  </si>
  <si>
    <t>17:16:57</t>
  </si>
  <si>
    <t>BNL12971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</si>
</sst>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workbookViewId="0">
      <selection activeCell="K19" sqref="K19:K38"/>
    </sheetView>
  </sheetViews>
  <sheetFormatPr baseColWidth="10" defaultColWidth="8.85546875" defaultRowHeight="15" x14ac:dyDescent="0.25"/>
  <sheetData>
    <row r="2" spans="1:216" x14ac:dyDescent="0.25">
      <c r="A2" t="s">
        <v>33</v>
      </c>
      <c r="B2" t="s">
        <v>34</v>
      </c>
      <c r="C2" t="s">
        <v>36</v>
      </c>
    </row>
    <row r="3" spans="1:216" x14ac:dyDescent="0.25">
      <c r="B3" t="s">
        <v>35</v>
      </c>
      <c r="C3">
        <v>21</v>
      </c>
    </row>
    <row r="4" spans="1:216" x14ac:dyDescent="0.25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5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5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5">
      <c r="B7">
        <v>2.3460000000000001</v>
      </c>
      <c r="C7">
        <v>0.5</v>
      </c>
      <c r="D7" t="s">
        <v>53</v>
      </c>
      <c r="E7">
        <v>2</v>
      </c>
    </row>
    <row r="8" spans="1:216" x14ac:dyDescent="0.25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5">
      <c r="B9">
        <v>0</v>
      </c>
      <c r="C9">
        <v>0</v>
      </c>
      <c r="D9">
        <v>0</v>
      </c>
      <c r="E9">
        <v>1</v>
      </c>
    </row>
    <row r="10" spans="1:216" x14ac:dyDescent="0.25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5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5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5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5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5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5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5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121</v>
      </c>
      <c r="L17" t="s">
        <v>122</v>
      </c>
      <c r="M17" t="s">
        <v>123</v>
      </c>
      <c r="N17" t="s">
        <v>124</v>
      </c>
      <c r="O17" t="s">
        <v>125</v>
      </c>
      <c r="P17" t="s">
        <v>126</v>
      </c>
      <c r="Q17" t="s">
        <v>127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136</v>
      </c>
      <c r="AA17" t="s">
        <v>137</v>
      </c>
      <c r="AB17" t="s">
        <v>138</v>
      </c>
      <c r="AC17" t="s">
        <v>139</v>
      </c>
      <c r="AD17" t="s">
        <v>140</v>
      </c>
      <c r="AE17" t="s">
        <v>141</v>
      </c>
      <c r="AF17" t="s">
        <v>142</v>
      </c>
      <c r="AG17" t="s">
        <v>143</v>
      </c>
      <c r="AH17" t="s">
        <v>144</v>
      </c>
      <c r="AI17" t="s">
        <v>145</v>
      </c>
      <c r="AJ17" t="s">
        <v>98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122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112</v>
      </c>
      <c r="CN17" t="s">
        <v>115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204</v>
      </c>
      <c r="CU17" t="s">
        <v>205</v>
      </c>
      <c r="CV17" t="s">
        <v>206</v>
      </c>
      <c r="CW17" t="s">
        <v>207</v>
      </c>
      <c r="CX17" t="s">
        <v>208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228</v>
      </c>
      <c r="DS17" t="s">
        <v>229</v>
      </c>
      <c r="DT17" t="s">
        <v>230</v>
      </c>
      <c r="DU17" t="s">
        <v>231</v>
      </c>
      <c r="DV17" t="s">
        <v>232</v>
      </c>
      <c r="DW17" t="s">
        <v>233</v>
      </c>
      <c r="DX17" t="s">
        <v>234</v>
      </c>
      <c r="DY17" t="s">
        <v>235</v>
      </c>
      <c r="DZ17" t="s">
        <v>236</v>
      </c>
      <c r="EA17" t="s">
        <v>237</v>
      </c>
      <c r="EB17" t="s">
        <v>238</v>
      </c>
      <c r="EC17" t="s">
        <v>239</v>
      </c>
      <c r="ED17" t="s">
        <v>240</v>
      </c>
      <c r="EE17" t="s">
        <v>241</v>
      </c>
      <c r="EF17" t="s">
        <v>242</v>
      </c>
      <c r="EG17" t="s">
        <v>243</v>
      </c>
      <c r="EH17" t="s">
        <v>244</v>
      </c>
      <c r="EI17" t="s">
        <v>245</v>
      </c>
      <c r="EJ17" t="s">
        <v>246</v>
      </c>
      <c r="EK17" t="s">
        <v>247</v>
      </c>
      <c r="EL17" t="s">
        <v>248</v>
      </c>
      <c r="EM17" t="s">
        <v>249</v>
      </c>
      <c r="EN17" t="s">
        <v>250</v>
      </c>
      <c r="EO17" t="s">
        <v>251</v>
      </c>
      <c r="EP17" t="s">
        <v>252</v>
      </c>
      <c r="EQ17" t="s">
        <v>253</v>
      </c>
      <c r="ER17" t="s">
        <v>254</v>
      </c>
      <c r="ES17" t="s">
        <v>255</v>
      </c>
      <c r="ET17" t="s">
        <v>256</v>
      </c>
      <c r="EU17" t="s">
        <v>257</v>
      </c>
      <c r="EV17" t="s">
        <v>258</v>
      </c>
      <c r="EW17" t="s">
        <v>259</v>
      </c>
      <c r="EX17" t="s">
        <v>260</v>
      </c>
      <c r="EY17" t="s">
        <v>261</v>
      </c>
      <c r="EZ17" t="s">
        <v>262</v>
      </c>
      <c r="FA17" t="s">
        <v>263</v>
      </c>
      <c r="FB17" t="s">
        <v>264</v>
      </c>
      <c r="FC17" t="s">
        <v>265</v>
      </c>
      <c r="FD17" t="s">
        <v>266</v>
      </c>
      <c r="FE17" t="s">
        <v>267</v>
      </c>
      <c r="FF17" t="s">
        <v>268</v>
      </c>
      <c r="FG17" t="s">
        <v>269</v>
      </c>
      <c r="FH17" t="s">
        <v>270</v>
      </c>
      <c r="FI17" t="s">
        <v>271</v>
      </c>
      <c r="FJ17" t="s">
        <v>272</v>
      </c>
      <c r="FK17" t="s">
        <v>273</v>
      </c>
      <c r="FL17" t="s">
        <v>274</v>
      </c>
      <c r="FM17" t="s">
        <v>275</v>
      </c>
      <c r="FN17" t="s">
        <v>276</v>
      </c>
      <c r="FO17" t="s">
        <v>277</v>
      </c>
      <c r="FP17" t="s">
        <v>278</v>
      </c>
      <c r="FQ17" t="s">
        <v>279</v>
      </c>
      <c r="FR17" t="s">
        <v>280</v>
      </c>
      <c r="FS17" t="s">
        <v>281</v>
      </c>
      <c r="FT17" t="s">
        <v>282</v>
      </c>
      <c r="FU17" t="s">
        <v>283</v>
      </c>
      <c r="FV17" t="s">
        <v>284</v>
      </c>
      <c r="FW17" t="s">
        <v>285</v>
      </c>
      <c r="FX17" t="s">
        <v>286</v>
      </c>
      <c r="FY17" t="s">
        <v>287</v>
      </c>
      <c r="FZ17" t="s">
        <v>288</v>
      </c>
      <c r="GA17" t="s">
        <v>289</v>
      </c>
      <c r="GB17" t="s">
        <v>290</v>
      </c>
      <c r="GC17" t="s">
        <v>291</v>
      </c>
      <c r="GD17" t="s">
        <v>292</v>
      </c>
      <c r="GE17" t="s">
        <v>293</v>
      </c>
      <c r="GF17" t="s">
        <v>294</v>
      </c>
      <c r="GG17" t="s">
        <v>295</v>
      </c>
      <c r="GH17" t="s">
        <v>296</v>
      </c>
      <c r="GI17" t="s">
        <v>297</v>
      </c>
      <c r="GJ17" t="s">
        <v>298</v>
      </c>
      <c r="GK17" t="s">
        <v>299</v>
      </c>
      <c r="GL17" t="s">
        <v>300</v>
      </c>
      <c r="GM17" t="s">
        <v>301</v>
      </c>
      <c r="GN17" t="s">
        <v>302</v>
      </c>
      <c r="GO17" t="s">
        <v>303</v>
      </c>
      <c r="GP17" t="s">
        <v>304</v>
      </c>
      <c r="GQ17" t="s">
        <v>305</v>
      </c>
      <c r="GR17" t="s">
        <v>306</v>
      </c>
      <c r="GS17" t="s">
        <v>307</v>
      </c>
      <c r="GT17" t="s">
        <v>308</v>
      </c>
      <c r="GU17" t="s">
        <v>309</v>
      </c>
      <c r="GV17" t="s">
        <v>310</v>
      </c>
      <c r="GW17" t="s">
        <v>311</v>
      </c>
      <c r="GX17" t="s">
        <v>312</v>
      </c>
      <c r="GY17" t="s">
        <v>313</v>
      </c>
      <c r="GZ17" t="s">
        <v>314</v>
      </c>
      <c r="HA17" t="s">
        <v>315</v>
      </c>
      <c r="HB17" t="s">
        <v>316</v>
      </c>
      <c r="HC17" t="s">
        <v>317</v>
      </c>
      <c r="HD17" t="s">
        <v>318</v>
      </c>
      <c r="HE17" t="s">
        <v>319</v>
      </c>
      <c r="HF17" t="s">
        <v>320</v>
      </c>
      <c r="HG17" t="s">
        <v>321</v>
      </c>
      <c r="HH17" t="s">
        <v>322</v>
      </c>
    </row>
    <row r="18" spans="1:216" x14ac:dyDescent="0.25">
      <c r="B18" t="s">
        <v>323</v>
      </c>
      <c r="C18" t="s">
        <v>323</v>
      </c>
      <c r="F18" t="s">
        <v>323</v>
      </c>
      <c r="L18" t="s">
        <v>323</v>
      </c>
      <c r="M18" t="s">
        <v>324</v>
      </c>
      <c r="N18" t="s">
        <v>325</v>
      </c>
      <c r="O18" t="s">
        <v>326</v>
      </c>
      <c r="P18" t="s">
        <v>327</v>
      </c>
      <c r="Q18" t="s">
        <v>327</v>
      </c>
      <c r="R18" t="s">
        <v>161</v>
      </c>
      <c r="S18" t="s">
        <v>161</v>
      </c>
      <c r="T18" t="s">
        <v>324</v>
      </c>
      <c r="U18" t="s">
        <v>324</v>
      </c>
      <c r="V18" t="s">
        <v>324</v>
      </c>
      <c r="W18" t="s">
        <v>324</v>
      </c>
      <c r="X18" t="s">
        <v>328</v>
      </c>
      <c r="Y18" t="s">
        <v>329</v>
      </c>
      <c r="Z18" t="s">
        <v>329</v>
      </c>
      <c r="AA18" t="s">
        <v>330</v>
      </c>
      <c r="AB18" t="s">
        <v>331</v>
      </c>
      <c r="AC18" t="s">
        <v>330</v>
      </c>
      <c r="AD18" t="s">
        <v>330</v>
      </c>
      <c r="AE18" t="s">
        <v>330</v>
      </c>
      <c r="AF18" t="s">
        <v>328</v>
      </c>
      <c r="AG18" t="s">
        <v>328</v>
      </c>
      <c r="AH18" t="s">
        <v>328</v>
      </c>
      <c r="AI18" t="s">
        <v>328</v>
      </c>
      <c r="AJ18" t="s">
        <v>332</v>
      </c>
      <c r="AK18" t="s">
        <v>331</v>
      </c>
      <c r="AM18" t="s">
        <v>331</v>
      </c>
      <c r="AN18" t="s">
        <v>332</v>
      </c>
      <c r="AO18" t="s">
        <v>326</v>
      </c>
      <c r="AP18" t="s">
        <v>326</v>
      </c>
      <c r="AR18" t="s">
        <v>333</v>
      </c>
      <c r="AS18" t="s">
        <v>323</v>
      </c>
      <c r="AT18" t="s">
        <v>327</v>
      </c>
      <c r="AU18" t="s">
        <v>327</v>
      </c>
      <c r="AV18" t="s">
        <v>334</v>
      </c>
      <c r="AW18" t="s">
        <v>334</v>
      </c>
      <c r="AX18" t="s">
        <v>327</v>
      </c>
      <c r="AY18" t="s">
        <v>334</v>
      </c>
      <c r="AZ18" t="s">
        <v>332</v>
      </c>
      <c r="BA18" t="s">
        <v>330</v>
      </c>
      <c r="BB18" t="s">
        <v>330</v>
      </c>
      <c r="BC18" t="s">
        <v>329</v>
      </c>
      <c r="BD18" t="s">
        <v>329</v>
      </c>
      <c r="BE18" t="s">
        <v>329</v>
      </c>
      <c r="BF18" t="s">
        <v>329</v>
      </c>
      <c r="BG18" t="s">
        <v>329</v>
      </c>
      <c r="BH18" t="s">
        <v>335</v>
      </c>
      <c r="BI18" t="s">
        <v>326</v>
      </c>
      <c r="BJ18" t="s">
        <v>326</v>
      </c>
      <c r="BK18" t="s">
        <v>327</v>
      </c>
      <c r="BL18" t="s">
        <v>327</v>
      </c>
      <c r="BM18" t="s">
        <v>327</v>
      </c>
      <c r="BN18" t="s">
        <v>334</v>
      </c>
      <c r="BO18" t="s">
        <v>327</v>
      </c>
      <c r="BP18" t="s">
        <v>334</v>
      </c>
      <c r="BQ18" t="s">
        <v>330</v>
      </c>
      <c r="BR18" t="s">
        <v>330</v>
      </c>
      <c r="BS18" t="s">
        <v>329</v>
      </c>
      <c r="BT18" t="s">
        <v>329</v>
      </c>
      <c r="BU18" t="s">
        <v>326</v>
      </c>
      <c r="BZ18" t="s">
        <v>326</v>
      </c>
      <c r="CC18" t="s">
        <v>329</v>
      </c>
      <c r="CD18" t="s">
        <v>329</v>
      </c>
      <c r="CE18" t="s">
        <v>329</v>
      </c>
      <c r="CF18" t="s">
        <v>329</v>
      </c>
      <c r="CG18" t="s">
        <v>329</v>
      </c>
      <c r="CH18" t="s">
        <v>326</v>
      </c>
      <c r="CI18" t="s">
        <v>326</v>
      </c>
      <c r="CJ18" t="s">
        <v>326</v>
      </c>
      <c r="CK18" t="s">
        <v>323</v>
      </c>
      <c r="CM18" t="s">
        <v>336</v>
      </c>
      <c r="CO18" t="s">
        <v>323</v>
      </c>
      <c r="CP18" t="s">
        <v>323</v>
      </c>
      <c r="CR18" t="s">
        <v>337</v>
      </c>
      <c r="CS18" t="s">
        <v>338</v>
      </c>
      <c r="CT18" t="s">
        <v>337</v>
      </c>
      <c r="CU18" t="s">
        <v>338</v>
      </c>
      <c r="CV18" t="s">
        <v>337</v>
      </c>
      <c r="CW18" t="s">
        <v>338</v>
      </c>
      <c r="CX18" t="s">
        <v>331</v>
      </c>
      <c r="CY18" t="s">
        <v>331</v>
      </c>
      <c r="CZ18" t="s">
        <v>326</v>
      </c>
      <c r="DA18" t="s">
        <v>339</v>
      </c>
      <c r="DB18" t="s">
        <v>326</v>
      </c>
      <c r="DD18" t="s">
        <v>327</v>
      </c>
      <c r="DE18" t="s">
        <v>340</v>
      </c>
      <c r="DF18" t="s">
        <v>327</v>
      </c>
      <c r="DH18" t="s">
        <v>326</v>
      </c>
      <c r="DI18" t="s">
        <v>339</v>
      </c>
      <c r="DJ18" t="s">
        <v>326</v>
      </c>
      <c r="DO18" t="s">
        <v>341</v>
      </c>
      <c r="DP18" t="s">
        <v>341</v>
      </c>
      <c r="EC18" t="s">
        <v>341</v>
      </c>
      <c r="ED18" t="s">
        <v>341</v>
      </c>
      <c r="EE18" t="s">
        <v>342</v>
      </c>
      <c r="EF18" t="s">
        <v>342</v>
      </c>
      <c r="EG18" t="s">
        <v>329</v>
      </c>
      <c r="EH18" t="s">
        <v>329</v>
      </c>
      <c r="EI18" t="s">
        <v>331</v>
      </c>
      <c r="EJ18" t="s">
        <v>329</v>
      </c>
      <c r="EK18" t="s">
        <v>334</v>
      </c>
      <c r="EL18" t="s">
        <v>331</v>
      </c>
      <c r="EM18" t="s">
        <v>331</v>
      </c>
      <c r="EO18" t="s">
        <v>341</v>
      </c>
      <c r="EP18" t="s">
        <v>341</v>
      </c>
      <c r="EQ18" t="s">
        <v>341</v>
      </c>
      <c r="ER18" t="s">
        <v>341</v>
      </c>
      <c r="ES18" t="s">
        <v>341</v>
      </c>
      <c r="ET18" t="s">
        <v>341</v>
      </c>
      <c r="EU18" t="s">
        <v>341</v>
      </c>
      <c r="EV18" t="s">
        <v>343</v>
      </c>
      <c r="EW18" t="s">
        <v>343</v>
      </c>
      <c r="EX18" t="s">
        <v>343</v>
      </c>
      <c r="EY18" t="s">
        <v>344</v>
      </c>
      <c r="EZ18" t="s">
        <v>341</v>
      </c>
      <c r="FA18" t="s">
        <v>341</v>
      </c>
      <c r="FB18" t="s">
        <v>341</v>
      </c>
      <c r="FC18" t="s">
        <v>341</v>
      </c>
      <c r="FD18" t="s">
        <v>341</v>
      </c>
      <c r="FE18" t="s">
        <v>341</v>
      </c>
      <c r="FF18" t="s">
        <v>341</v>
      </c>
      <c r="FG18" t="s">
        <v>341</v>
      </c>
      <c r="FH18" t="s">
        <v>341</v>
      </c>
      <c r="FI18" t="s">
        <v>341</v>
      </c>
      <c r="FJ18" t="s">
        <v>341</v>
      </c>
      <c r="FK18" t="s">
        <v>341</v>
      </c>
      <c r="FR18" t="s">
        <v>341</v>
      </c>
      <c r="FS18" t="s">
        <v>331</v>
      </c>
      <c r="FT18" t="s">
        <v>331</v>
      </c>
      <c r="FU18" t="s">
        <v>337</v>
      </c>
      <c r="FV18" t="s">
        <v>338</v>
      </c>
      <c r="FW18" t="s">
        <v>338</v>
      </c>
      <c r="GA18" t="s">
        <v>338</v>
      </c>
      <c r="GE18" t="s">
        <v>327</v>
      </c>
      <c r="GF18" t="s">
        <v>327</v>
      </c>
      <c r="GG18" t="s">
        <v>334</v>
      </c>
      <c r="GH18" t="s">
        <v>334</v>
      </c>
      <c r="GI18" t="s">
        <v>345</v>
      </c>
      <c r="GJ18" t="s">
        <v>345</v>
      </c>
      <c r="GK18" t="s">
        <v>341</v>
      </c>
      <c r="GL18" t="s">
        <v>341</v>
      </c>
      <c r="GM18" t="s">
        <v>341</v>
      </c>
      <c r="GN18" t="s">
        <v>341</v>
      </c>
      <c r="GO18" t="s">
        <v>341</v>
      </c>
      <c r="GP18" t="s">
        <v>341</v>
      </c>
      <c r="GQ18" t="s">
        <v>329</v>
      </c>
      <c r="GR18" t="s">
        <v>341</v>
      </c>
      <c r="GT18" t="s">
        <v>332</v>
      </c>
      <c r="GU18" t="s">
        <v>332</v>
      </c>
      <c r="GV18" t="s">
        <v>329</v>
      </c>
      <c r="GW18" t="s">
        <v>329</v>
      </c>
      <c r="GX18" t="s">
        <v>329</v>
      </c>
      <c r="GY18" t="s">
        <v>329</v>
      </c>
      <c r="GZ18" t="s">
        <v>329</v>
      </c>
      <c r="HA18" t="s">
        <v>331</v>
      </c>
      <c r="HB18" t="s">
        <v>331</v>
      </c>
      <c r="HC18" t="s">
        <v>331</v>
      </c>
      <c r="HD18" t="s">
        <v>329</v>
      </c>
      <c r="HE18" t="s">
        <v>327</v>
      </c>
      <c r="HF18" t="s">
        <v>334</v>
      </c>
      <c r="HG18" t="s">
        <v>331</v>
      </c>
      <c r="HH18" t="s">
        <v>331</v>
      </c>
    </row>
    <row r="19" spans="1:216" x14ac:dyDescent="0.25">
      <c r="A19">
        <v>1</v>
      </c>
      <c r="B19">
        <v>1689987467.5999999</v>
      </c>
      <c r="C19">
        <v>0</v>
      </c>
      <c r="D19" t="s">
        <v>346</v>
      </c>
      <c r="E19" t="s">
        <v>347</v>
      </c>
      <c r="F19" t="s">
        <v>348</v>
      </c>
      <c r="G19" t="s">
        <v>349</v>
      </c>
      <c r="H19" t="s">
        <v>350</v>
      </c>
      <c r="I19" t="s">
        <v>351</v>
      </c>
      <c r="J19" t="s">
        <v>352</v>
      </c>
      <c r="K19" t="s">
        <v>396</v>
      </c>
      <c r="L19">
        <v>1689987467.5999999</v>
      </c>
      <c r="M19">
        <f t="shared" ref="M19:M38" si="0">(N19)/1000</f>
        <v>7.1527863890715696E-4</v>
      </c>
      <c r="N19">
        <f t="shared" ref="N19:N38" si="1">1000*AZ19*AL19*(AV19-AW19)/(100*$B$7*(1000-AL19*AV19))</f>
        <v>0.71527863890715693</v>
      </c>
      <c r="O19">
        <f t="shared" ref="O19:O38" si="2">AZ19*AL19*(AU19-AT19*(1000-AL19*AW19)/(1000-AL19*AV19))/(100*$B$7)</f>
        <v>11.08937851088711</v>
      </c>
      <c r="P19">
        <f t="shared" ref="P19:P38" si="3">AT19 - IF(AL19&gt;1, O19*$B$7*100/(AN19*BH19), 0)</f>
        <v>400.06200000000001</v>
      </c>
      <c r="Q19">
        <f t="shared" ref="Q19:Q38" si="4">((W19-M19/2)*P19-O19)/(W19+M19/2)</f>
        <v>119.70705591481531</v>
      </c>
      <c r="R19">
        <f t="shared" ref="R19:R38" si="5">Q19*(BA19+BB19)/1000</f>
        <v>12.046672802440693</v>
      </c>
      <c r="S19">
        <f t="shared" ref="S19:S38" si="6">(AT19 - IF(AL19&gt;1, O19*$B$7*100/(AN19*BH19), 0))*(BA19+BB19)/1000</f>
        <v>40.260083065776598</v>
      </c>
      <c r="T19">
        <f t="shared" ref="T19:T38" si="7">2/((1/V19-1/U19)+SIGN(V19)*SQRT((1/V19-1/U19)*(1/V19-1/U19) + 4*$C$7/(($C$7+1)*($C$7+1))*(2*1/V19*1/U19-1/U19*1/U19)))</f>
        <v>6.4830170294827197E-2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4.1177983927673454</v>
      </c>
      <c r="V19">
        <f t="shared" ref="V19:V38" si="9">M19*(1000-(1000*0.61365*EXP(17.502*Z19/(240.97+Z19))/(BA19+BB19)+AV19)/2)/(1000*0.61365*EXP(17.502*Z19/(240.97+Z19))/(BA19+BB19)-AV19)</f>
        <v>6.4268430245012914E-2</v>
      </c>
      <c r="W19">
        <f t="shared" ref="W19:W38" si="10">1/(($C$7+1)/(T19/1.6)+1/(U19/1.37)) + $C$7/(($C$7+1)/(T19/1.6) + $C$7/(U19/1.37))</f>
        <v>4.0217833144014649E-2</v>
      </c>
      <c r="X19">
        <f t="shared" ref="X19:X38" si="11">(AO19*AR19)</f>
        <v>330.786384</v>
      </c>
      <c r="Y19">
        <f t="shared" ref="Y19:Y38" si="12">(BC19+(X19+2*0.95*0.0000000567*(((BC19+$B$9)+273)^4-(BC19+273)^4)-44100*M19)/(1.84*29.3*U19+8*0.95*0.0000000567*(BC19+273)^3))</f>
        <v>21.270805356645621</v>
      </c>
      <c r="Z19">
        <f t="shared" ref="Z19:Z38" si="13">($C$9*BD19+$D$9*BE19+$E$9*Y19)</f>
        <v>21.270805356645621</v>
      </c>
      <c r="AA19">
        <f t="shared" ref="AA19:AA38" si="14">0.61365*EXP(17.502*Z19/(240.97+Z19))</f>
        <v>2.5377730631958646</v>
      </c>
      <c r="AB19">
        <f t="shared" ref="AB19:AB38" si="15">(AC19/AD19*100)</f>
        <v>61.415096051294185</v>
      </c>
      <c r="AC19">
        <f t="shared" ref="AC19:AC38" si="16">AV19*(BA19+BB19)/1000</f>
        <v>1.43989005332533</v>
      </c>
      <c r="AD19">
        <f t="shared" ref="AD19:AD38" si="17">0.61365*EXP(17.502*BC19/(240.97+BC19))</f>
        <v>2.3445213732511743</v>
      </c>
      <c r="AE19">
        <f t="shared" ref="AE19:AE38" si="18">(AA19-AV19*(BA19+BB19)/1000)</f>
        <v>1.0978830098705346</v>
      </c>
      <c r="AF19">
        <f t="shared" ref="AF19:AF38" si="19">(-M19*44100)</f>
        <v>-31.543787975805621</v>
      </c>
      <c r="AG19">
        <f t="shared" ref="AG19:AG38" si="20">2*29.3*U19*0.92*(BC19-Z19)</f>
        <v>-285.31397874987749</v>
      </c>
      <c r="AH19">
        <f t="shared" ref="AH19:AH38" si="21">2*0.95*0.0000000567*(((BC19+$B$9)+273)^4-(Z19+273)^4)</f>
        <v>-14.020534116651</v>
      </c>
      <c r="AI19">
        <f t="shared" ref="AI19:AI38" si="22">X19+AH19+AF19+AG19</f>
        <v>-9.191684233411479E-2</v>
      </c>
      <c r="AJ19">
        <v>0</v>
      </c>
      <c r="AK19">
        <v>0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54659.420395644862</v>
      </c>
      <c r="AO19">
        <f t="shared" ref="AO19:AO38" si="26">$B$13*BI19+$C$13*BJ19+$F$13*BU19*(1-BX19)</f>
        <v>2000.04</v>
      </c>
      <c r="AP19">
        <f t="shared" ref="AP19:AP38" si="27">AO19*AQ19</f>
        <v>1686.0336</v>
      </c>
      <c r="AQ19">
        <f t="shared" ref="AQ19:AQ38" si="28">($B$13*$D$11+$C$13*$D$11+$F$13*((CH19+BZ19)/MAX(CH19+BZ19+CI19, 0.1)*$I$11+CI19/MAX(CH19+BZ19+CI19, 0.1)*$J$11))/($B$13+$C$13+$F$13)</f>
        <v>0.84299994000119993</v>
      </c>
      <c r="AR19">
        <f t="shared" ref="AR19:AR38" si="29">($B$13*$K$11+$C$13*$K$11+$F$13*((CH19+BZ19)/MAX(CH19+BZ19+CI19, 0.1)*$P$11+CI19/MAX(CH19+BZ19+CI19, 0.1)*$Q$11))/($B$13+$C$13+$F$13)</f>
        <v>0.16538988420231596</v>
      </c>
      <c r="AS19">
        <v>1689987467.5999999</v>
      </c>
      <c r="AT19">
        <v>400.06200000000001</v>
      </c>
      <c r="AU19">
        <v>406.73200000000003</v>
      </c>
      <c r="AV19">
        <v>14.3081</v>
      </c>
      <c r="AW19">
        <v>13.8947</v>
      </c>
      <c r="AX19">
        <v>403.83100000000002</v>
      </c>
      <c r="AY19">
        <v>15.036799999999999</v>
      </c>
      <c r="AZ19">
        <v>400.10500000000002</v>
      </c>
      <c r="BA19">
        <v>100.592</v>
      </c>
      <c r="BB19">
        <v>4.2609300000000003E-2</v>
      </c>
      <c r="BC19">
        <v>19.985600000000002</v>
      </c>
      <c r="BD19">
        <v>20.049499999999998</v>
      </c>
      <c r="BE19">
        <v>999.9</v>
      </c>
      <c r="BF19">
        <v>0</v>
      </c>
      <c r="BG19">
        <v>0</v>
      </c>
      <c r="BH19">
        <v>10037.5</v>
      </c>
      <c r="BI19">
        <v>0</v>
      </c>
      <c r="BJ19">
        <v>24.5779</v>
      </c>
      <c r="BK19">
        <v>-6.67014</v>
      </c>
      <c r="BL19">
        <v>405.86900000000003</v>
      </c>
      <c r="BM19">
        <v>412.46300000000002</v>
      </c>
      <c r="BN19">
        <v>0.413406</v>
      </c>
      <c r="BO19">
        <v>406.73200000000003</v>
      </c>
      <c r="BP19">
        <v>13.8947</v>
      </c>
      <c r="BQ19">
        <v>1.43929</v>
      </c>
      <c r="BR19">
        <v>1.3976999999999999</v>
      </c>
      <c r="BS19">
        <v>12.337999999999999</v>
      </c>
      <c r="BT19">
        <v>11.892799999999999</v>
      </c>
      <c r="BU19">
        <v>2000.04</v>
      </c>
      <c r="BV19">
        <v>0.90000400000000003</v>
      </c>
      <c r="BW19">
        <v>9.9996000000000002E-2</v>
      </c>
      <c r="BX19">
        <v>0</v>
      </c>
      <c r="BY19">
        <v>2.7545999999999999</v>
      </c>
      <c r="BZ19">
        <v>0</v>
      </c>
      <c r="CA19">
        <v>8260.06</v>
      </c>
      <c r="CB19">
        <v>16223</v>
      </c>
      <c r="CC19">
        <v>41.061999999999998</v>
      </c>
      <c r="CD19">
        <v>40.875</v>
      </c>
      <c r="CE19">
        <v>41.061999999999998</v>
      </c>
      <c r="CF19">
        <v>39.375</v>
      </c>
      <c r="CG19">
        <v>39.5</v>
      </c>
      <c r="CH19">
        <v>1800.04</v>
      </c>
      <c r="CI19">
        <v>200</v>
      </c>
      <c r="CJ19">
        <v>0</v>
      </c>
      <c r="CK19">
        <v>1689987482.5</v>
      </c>
      <c r="CL19">
        <v>0</v>
      </c>
      <c r="CM19">
        <v>1689987175.0999999</v>
      </c>
      <c r="CN19" t="s">
        <v>353</v>
      </c>
      <c r="CO19">
        <v>1689987175.0999999</v>
      </c>
      <c r="CP19">
        <v>1689987175.0999999</v>
      </c>
      <c r="CQ19">
        <v>47</v>
      </c>
      <c r="CR19">
        <v>0.15</v>
      </c>
      <c r="CS19">
        <v>8.0000000000000002E-3</v>
      </c>
      <c r="CT19">
        <v>-3.79</v>
      </c>
      <c r="CU19">
        <v>-0.72899999999999998</v>
      </c>
      <c r="CV19">
        <v>407</v>
      </c>
      <c r="CW19">
        <v>14</v>
      </c>
      <c r="CX19">
        <v>0.2</v>
      </c>
      <c r="CY19">
        <v>0.1</v>
      </c>
      <c r="CZ19">
        <v>8.7678522037300866</v>
      </c>
      <c r="DA19">
        <v>0.44259753296332488</v>
      </c>
      <c r="DB19">
        <v>6.6993749329441521E-2</v>
      </c>
      <c r="DC19">
        <v>1</v>
      </c>
      <c r="DD19">
        <v>406.71326829268298</v>
      </c>
      <c r="DE19">
        <v>0.37126829268253858</v>
      </c>
      <c r="DF19">
        <v>4.4477467241372727E-2</v>
      </c>
      <c r="DG19">
        <v>-1</v>
      </c>
      <c r="DH19">
        <v>2000.0619999999999</v>
      </c>
      <c r="DI19">
        <v>9.897962562587434E-2</v>
      </c>
      <c r="DJ19">
        <v>0.107591821250485</v>
      </c>
      <c r="DK19">
        <v>1</v>
      </c>
      <c r="DL19">
        <v>2</v>
      </c>
      <c r="DM19">
        <v>2</v>
      </c>
      <c r="DN19" t="s">
        <v>354</v>
      </c>
      <c r="DO19">
        <v>2.6950799999999999</v>
      </c>
      <c r="DP19">
        <v>2.66459</v>
      </c>
      <c r="DQ19">
        <v>9.51515E-2</v>
      </c>
      <c r="DR19">
        <v>9.5239099999999993E-2</v>
      </c>
      <c r="DS19">
        <v>8.2797499999999996E-2</v>
      </c>
      <c r="DT19">
        <v>7.73837E-2</v>
      </c>
      <c r="DU19">
        <v>27382</v>
      </c>
      <c r="DV19">
        <v>30888</v>
      </c>
      <c r="DW19">
        <v>28474</v>
      </c>
      <c r="DX19">
        <v>32730.5</v>
      </c>
      <c r="DY19">
        <v>36306.199999999997</v>
      </c>
      <c r="DZ19">
        <v>40696.400000000001</v>
      </c>
      <c r="EA19">
        <v>41791.1</v>
      </c>
      <c r="EB19">
        <v>46956.5</v>
      </c>
      <c r="EC19">
        <v>1.8302499999999999</v>
      </c>
      <c r="ED19">
        <v>2.2317</v>
      </c>
      <c r="EE19">
        <v>-8.6054200000000008E-3</v>
      </c>
      <c r="EF19">
        <v>0</v>
      </c>
      <c r="EG19">
        <v>20.1919</v>
      </c>
      <c r="EH19">
        <v>999.9</v>
      </c>
      <c r="EI19">
        <v>59.6</v>
      </c>
      <c r="EJ19">
        <v>22.1</v>
      </c>
      <c r="EK19">
        <v>15.8188</v>
      </c>
      <c r="EL19">
        <v>62.861199999999997</v>
      </c>
      <c r="EM19">
        <v>1.19391</v>
      </c>
      <c r="EN19">
        <v>1</v>
      </c>
      <c r="EO19">
        <v>-0.38451200000000002</v>
      </c>
      <c r="EP19">
        <v>2.1169699999999998</v>
      </c>
      <c r="EQ19">
        <v>20.217700000000001</v>
      </c>
      <c r="ER19">
        <v>5.2277699999999996</v>
      </c>
      <c r="ES19">
        <v>12.0099</v>
      </c>
      <c r="ET19">
        <v>4.9897</v>
      </c>
      <c r="EU19">
        <v>3.3050000000000002</v>
      </c>
      <c r="EV19">
        <v>7909.7</v>
      </c>
      <c r="EW19">
        <v>9999</v>
      </c>
      <c r="EX19">
        <v>536.20000000000005</v>
      </c>
      <c r="EY19">
        <v>82.1</v>
      </c>
      <c r="EZ19">
        <v>1.8523700000000001</v>
      </c>
      <c r="FA19">
        <v>1.8614200000000001</v>
      </c>
      <c r="FB19">
        <v>1.8603499999999999</v>
      </c>
      <c r="FC19">
        <v>1.8563799999999999</v>
      </c>
      <c r="FD19">
        <v>1.8608</v>
      </c>
      <c r="FE19">
        <v>1.85707</v>
      </c>
      <c r="FF19">
        <v>1.85914</v>
      </c>
      <c r="FG19">
        <v>1.8620300000000001</v>
      </c>
      <c r="FH19">
        <v>0</v>
      </c>
      <c r="FI19">
        <v>0</v>
      </c>
      <c r="FJ19">
        <v>0</v>
      </c>
      <c r="FK19">
        <v>0</v>
      </c>
      <c r="FL19" t="s">
        <v>355</v>
      </c>
      <c r="FM19" t="s">
        <v>356</v>
      </c>
      <c r="FN19" t="s">
        <v>357</v>
      </c>
      <c r="FO19" t="s">
        <v>357</v>
      </c>
      <c r="FP19" t="s">
        <v>357</v>
      </c>
      <c r="FQ19" t="s">
        <v>357</v>
      </c>
      <c r="FR19">
        <v>0</v>
      </c>
      <c r="FS19">
        <v>100</v>
      </c>
      <c r="FT19">
        <v>100</v>
      </c>
      <c r="FU19">
        <v>-3.7690000000000001</v>
      </c>
      <c r="FV19">
        <v>-0.72870000000000001</v>
      </c>
      <c r="FW19">
        <v>-2.3205806838439318</v>
      </c>
      <c r="FX19">
        <v>-4.0117494158234393E-3</v>
      </c>
      <c r="FY19">
        <v>1.087516141204025E-6</v>
      </c>
      <c r="FZ19">
        <v>-8.657206703991749E-11</v>
      </c>
      <c r="GA19">
        <v>-0.72870499999999794</v>
      </c>
      <c r="GB19">
        <v>0</v>
      </c>
      <c r="GC19">
        <v>0</v>
      </c>
      <c r="GD19">
        <v>0</v>
      </c>
      <c r="GE19">
        <v>4</v>
      </c>
      <c r="GF19">
        <v>2094</v>
      </c>
      <c r="GG19">
        <v>-1</v>
      </c>
      <c r="GH19">
        <v>-1</v>
      </c>
      <c r="GI19">
        <v>4.9000000000000004</v>
      </c>
      <c r="GJ19">
        <v>4.9000000000000004</v>
      </c>
      <c r="GK19">
        <v>1.00586</v>
      </c>
      <c r="GL19">
        <v>2.3535200000000001</v>
      </c>
      <c r="GM19">
        <v>1.5942400000000001</v>
      </c>
      <c r="GN19">
        <v>2.3315399999999999</v>
      </c>
      <c r="GO19">
        <v>1.40015</v>
      </c>
      <c r="GP19">
        <v>2.2595200000000002</v>
      </c>
      <c r="GQ19">
        <v>25.1431</v>
      </c>
      <c r="GR19">
        <v>15.8132</v>
      </c>
      <c r="GS19">
        <v>18</v>
      </c>
      <c r="GT19">
        <v>385.74</v>
      </c>
      <c r="GU19">
        <v>698.61800000000005</v>
      </c>
      <c r="GV19">
        <v>16.2925</v>
      </c>
      <c r="GW19">
        <v>22.1983</v>
      </c>
      <c r="GX19">
        <v>29.997800000000002</v>
      </c>
      <c r="GY19">
        <v>22.1539</v>
      </c>
      <c r="GZ19">
        <v>22.100300000000001</v>
      </c>
      <c r="HA19">
        <v>20.195</v>
      </c>
      <c r="HB19">
        <v>0</v>
      </c>
      <c r="HC19">
        <v>-30</v>
      </c>
      <c r="HD19">
        <v>16.3734</v>
      </c>
      <c r="HE19">
        <v>406.64299999999997</v>
      </c>
      <c r="HF19">
        <v>0</v>
      </c>
      <c r="HG19">
        <v>104.541</v>
      </c>
      <c r="HH19">
        <v>103.65600000000001</v>
      </c>
    </row>
    <row r="20" spans="1:216" x14ac:dyDescent="0.25">
      <c r="A20">
        <v>2</v>
      </c>
      <c r="B20">
        <v>1689987528.0999999</v>
      </c>
      <c r="C20">
        <v>60.5</v>
      </c>
      <c r="D20" t="s">
        <v>358</v>
      </c>
      <c r="E20" t="s">
        <v>359</v>
      </c>
      <c r="F20" t="s">
        <v>348</v>
      </c>
      <c r="G20" t="s">
        <v>349</v>
      </c>
      <c r="H20" t="s">
        <v>350</v>
      </c>
      <c r="I20" t="s">
        <v>351</v>
      </c>
      <c r="J20" t="s">
        <v>352</v>
      </c>
      <c r="K20" t="s">
        <v>396</v>
      </c>
      <c r="L20">
        <v>1689987528.0999999</v>
      </c>
      <c r="M20">
        <f t="shared" si="0"/>
        <v>8.0638282351207767E-4</v>
      </c>
      <c r="N20">
        <f t="shared" si="1"/>
        <v>0.80638282351207768</v>
      </c>
      <c r="O20">
        <f t="shared" si="2"/>
        <v>11.185899452959216</v>
      </c>
      <c r="P20">
        <f t="shared" si="3"/>
        <v>400.00099999999998</v>
      </c>
      <c r="Q20">
        <f t="shared" si="4"/>
        <v>154.57139509161019</v>
      </c>
      <c r="R20">
        <f t="shared" si="5"/>
        <v>15.555307910383675</v>
      </c>
      <c r="S20">
        <f t="shared" si="6"/>
        <v>40.254140915100699</v>
      </c>
      <c r="T20">
        <f t="shared" si="7"/>
        <v>7.5027601655672543E-2</v>
      </c>
      <c r="U20">
        <f t="shared" si="8"/>
        <v>4.1000757741965472</v>
      </c>
      <c r="V20">
        <f t="shared" si="9"/>
        <v>7.427313864513653E-2</v>
      </c>
      <c r="W20">
        <f t="shared" si="10"/>
        <v>4.6487864755011488E-2</v>
      </c>
      <c r="X20">
        <f t="shared" si="11"/>
        <v>297.72115199999996</v>
      </c>
      <c r="Y20">
        <f t="shared" si="12"/>
        <v>21.103685520005019</v>
      </c>
      <c r="Z20">
        <f t="shared" si="13"/>
        <v>21.103685520005019</v>
      </c>
      <c r="AA20">
        <f t="shared" si="14"/>
        <v>2.5118800426463954</v>
      </c>
      <c r="AB20">
        <f t="shared" si="15"/>
        <v>61.499045289533392</v>
      </c>
      <c r="AC20">
        <f t="shared" si="16"/>
        <v>1.4407424191715499</v>
      </c>
      <c r="AD20">
        <f t="shared" si="17"/>
        <v>2.3427069678702015</v>
      </c>
      <c r="AE20">
        <f t="shared" si="18"/>
        <v>1.0711376234748455</v>
      </c>
      <c r="AF20">
        <f t="shared" si="19"/>
        <v>-35.561482516882627</v>
      </c>
      <c r="AG20">
        <f t="shared" si="20"/>
        <v>-249.90833747191121</v>
      </c>
      <c r="AH20">
        <f t="shared" si="21"/>
        <v>-12.322431614667066</v>
      </c>
      <c r="AI20">
        <f t="shared" si="22"/>
        <v>-7.1099603460908156E-2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54345.141291345913</v>
      </c>
      <c r="AO20">
        <f t="shared" si="26"/>
        <v>1800.12</v>
      </c>
      <c r="AP20">
        <f t="shared" si="27"/>
        <v>1517.5007999999998</v>
      </c>
      <c r="AQ20">
        <f t="shared" si="28"/>
        <v>0.84299980001333241</v>
      </c>
      <c r="AR20">
        <f t="shared" si="29"/>
        <v>0.1653896140257316</v>
      </c>
      <c r="AS20">
        <v>1689987528.0999999</v>
      </c>
      <c r="AT20">
        <v>400.00099999999998</v>
      </c>
      <c r="AU20">
        <v>406.75400000000002</v>
      </c>
      <c r="AV20">
        <v>14.3165</v>
      </c>
      <c r="AW20">
        <v>13.850099999999999</v>
      </c>
      <c r="AX20">
        <v>403.77</v>
      </c>
      <c r="AY20">
        <v>15.045199999999999</v>
      </c>
      <c r="AZ20">
        <v>399.80500000000001</v>
      </c>
      <c r="BA20">
        <v>100.592</v>
      </c>
      <c r="BB20">
        <v>4.3100699999999999E-2</v>
      </c>
      <c r="BC20">
        <v>19.973099999999999</v>
      </c>
      <c r="BD20">
        <v>20.0092</v>
      </c>
      <c r="BE20">
        <v>999.9</v>
      </c>
      <c r="BF20">
        <v>0</v>
      </c>
      <c r="BG20">
        <v>0</v>
      </c>
      <c r="BH20">
        <v>9976.8799999999992</v>
      </c>
      <c r="BI20">
        <v>0</v>
      </c>
      <c r="BJ20">
        <v>24.266200000000001</v>
      </c>
      <c r="BK20">
        <v>-6.7522900000000003</v>
      </c>
      <c r="BL20">
        <v>405.81099999999998</v>
      </c>
      <c r="BM20">
        <v>412.46699999999998</v>
      </c>
      <c r="BN20">
        <v>0.46638600000000002</v>
      </c>
      <c r="BO20">
        <v>406.75400000000002</v>
      </c>
      <c r="BP20">
        <v>13.850099999999999</v>
      </c>
      <c r="BQ20">
        <v>1.4401200000000001</v>
      </c>
      <c r="BR20">
        <v>1.3932100000000001</v>
      </c>
      <c r="BS20">
        <v>12.3468</v>
      </c>
      <c r="BT20">
        <v>11.8439</v>
      </c>
      <c r="BU20">
        <v>1800.12</v>
      </c>
      <c r="BV20">
        <v>0.900007</v>
      </c>
      <c r="BW20">
        <v>9.9992800000000007E-2</v>
      </c>
      <c r="BX20">
        <v>0</v>
      </c>
      <c r="BY20">
        <v>2.0798999999999999</v>
      </c>
      <c r="BZ20">
        <v>0</v>
      </c>
      <c r="CA20">
        <v>7643.47</v>
      </c>
      <c r="CB20">
        <v>14601.3</v>
      </c>
      <c r="CC20">
        <v>39.686999999999998</v>
      </c>
      <c r="CD20">
        <v>39.75</v>
      </c>
      <c r="CE20">
        <v>40</v>
      </c>
      <c r="CF20">
        <v>37.75</v>
      </c>
      <c r="CG20">
        <v>38.25</v>
      </c>
      <c r="CH20">
        <v>1620.12</v>
      </c>
      <c r="CI20">
        <v>180</v>
      </c>
      <c r="CJ20">
        <v>0</v>
      </c>
      <c r="CK20">
        <v>1689987543.0999999</v>
      </c>
      <c r="CL20">
        <v>0</v>
      </c>
      <c r="CM20">
        <v>1689987175.0999999</v>
      </c>
      <c r="CN20" t="s">
        <v>353</v>
      </c>
      <c r="CO20">
        <v>1689987175.0999999</v>
      </c>
      <c r="CP20">
        <v>1689987175.0999999</v>
      </c>
      <c r="CQ20">
        <v>47</v>
      </c>
      <c r="CR20">
        <v>0.15</v>
      </c>
      <c r="CS20">
        <v>8.0000000000000002E-3</v>
      </c>
      <c r="CT20">
        <v>-3.79</v>
      </c>
      <c r="CU20">
        <v>-0.72899999999999998</v>
      </c>
      <c r="CV20">
        <v>407</v>
      </c>
      <c r="CW20">
        <v>14</v>
      </c>
      <c r="CX20">
        <v>0.2</v>
      </c>
      <c r="CY20">
        <v>0.1</v>
      </c>
      <c r="CZ20">
        <v>8.7806511711416739</v>
      </c>
      <c r="DA20">
        <v>0.1744526520231785</v>
      </c>
      <c r="DB20">
        <v>3.094752498637263E-2</v>
      </c>
      <c r="DC20">
        <v>1</v>
      </c>
      <c r="DD20">
        <v>406.73448780487809</v>
      </c>
      <c r="DE20">
        <v>0.35537979094160221</v>
      </c>
      <c r="DF20">
        <v>4.664140417040194E-2</v>
      </c>
      <c r="DG20">
        <v>-1</v>
      </c>
      <c r="DH20">
        <v>1800.0521951219509</v>
      </c>
      <c r="DI20">
        <v>3.4878525691671623E-2</v>
      </c>
      <c r="DJ20">
        <v>8.368093279112003E-2</v>
      </c>
      <c r="DK20">
        <v>1</v>
      </c>
      <c r="DL20">
        <v>2</v>
      </c>
      <c r="DM20">
        <v>2</v>
      </c>
      <c r="DN20" t="s">
        <v>354</v>
      </c>
      <c r="DO20">
        <v>2.6943000000000001</v>
      </c>
      <c r="DP20">
        <v>2.6645500000000002</v>
      </c>
      <c r="DQ20">
        <v>9.5153699999999994E-2</v>
      </c>
      <c r="DR20">
        <v>9.5255099999999995E-2</v>
      </c>
      <c r="DS20">
        <v>8.2842600000000002E-2</v>
      </c>
      <c r="DT20">
        <v>7.7210899999999999E-2</v>
      </c>
      <c r="DU20">
        <v>27383.9</v>
      </c>
      <c r="DV20">
        <v>30890.1</v>
      </c>
      <c r="DW20">
        <v>28475.8</v>
      </c>
      <c r="DX20">
        <v>32733.1</v>
      </c>
      <c r="DY20">
        <v>36307.300000000003</v>
      </c>
      <c r="DZ20">
        <v>40707</v>
      </c>
      <c r="EA20">
        <v>41794.400000000001</v>
      </c>
      <c r="EB20">
        <v>46959.9</v>
      </c>
      <c r="EC20">
        <v>1.83002</v>
      </c>
      <c r="ED20">
        <v>2.2328800000000002</v>
      </c>
      <c r="EE20">
        <v>-8.0019199999999992E-3</v>
      </c>
      <c r="EF20">
        <v>0</v>
      </c>
      <c r="EG20">
        <v>20.141500000000001</v>
      </c>
      <c r="EH20">
        <v>999.9</v>
      </c>
      <c r="EI20">
        <v>59.5</v>
      </c>
      <c r="EJ20">
        <v>22.1</v>
      </c>
      <c r="EK20">
        <v>15.792</v>
      </c>
      <c r="EL20">
        <v>62.851199999999999</v>
      </c>
      <c r="EM20">
        <v>1.1899</v>
      </c>
      <c r="EN20">
        <v>1</v>
      </c>
      <c r="EO20">
        <v>-0.38813999999999999</v>
      </c>
      <c r="EP20">
        <v>2.4434999999999998</v>
      </c>
      <c r="EQ20">
        <v>20.214700000000001</v>
      </c>
      <c r="ER20">
        <v>5.2277699999999996</v>
      </c>
      <c r="ES20">
        <v>12.0099</v>
      </c>
      <c r="ET20">
        <v>4.9897</v>
      </c>
      <c r="EU20">
        <v>3.3050000000000002</v>
      </c>
      <c r="EV20">
        <v>7911.3</v>
      </c>
      <c r="EW20">
        <v>9999</v>
      </c>
      <c r="EX20">
        <v>536.20000000000005</v>
      </c>
      <c r="EY20">
        <v>82.1</v>
      </c>
      <c r="EZ20">
        <v>1.8523799999999999</v>
      </c>
      <c r="FA20">
        <v>1.8614200000000001</v>
      </c>
      <c r="FB20">
        <v>1.8603499999999999</v>
      </c>
      <c r="FC20">
        <v>1.8563799999999999</v>
      </c>
      <c r="FD20">
        <v>1.8608</v>
      </c>
      <c r="FE20">
        <v>1.8570500000000001</v>
      </c>
      <c r="FF20">
        <v>1.8591299999999999</v>
      </c>
      <c r="FG20">
        <v>1.8620300000000001</v>
      </c>
      <c r="FH20">
        <v>0</v>
      </c>
      <c r="FI20">
        <v>0</v>
      </c>
      <c r="FJ20">
        <v>0</v>
      </c>
      <c r="FK20">
        <v>0</v>
      </c>
      <c r="FL20" t="s">
        <v>355</v>
      </c>
      <c r="FM20" t="s">
        <v>356</v>
      </c>
      <c r="FN20" t="s">
        <v>357</v>
      </c>
      <c r="FO20" t="s">
        <v>357</v>
      </c>
      <c r="FP20" t="s">
        <v>357</v>
      </c>
      <c r="FQ20" t="s">
        <v>357</v>
      </c>
      <c r="FR20">
        <v>0</v>
      </c>
      <c r="FS20">
        <v>100</v>
      </c>
      <c r="FT20">
        <v>100</v>
      </c>
      <c r="FU20">
        <v>-3.7690000000000001</v>
      </c>
      <c r="FV20">
        <v>-0.72870000000000001</v>
      </c>
      <c r="FW20">
        <v>-2.3205806838439318</v>
      </c>
      <c r="FX20">
        <v>-4.0117494158234393E-3</v>
      </c>
      <c r="FY20">
        <v>1.087516141204025E-6</v>
      </c>
      <c r="FZ20">
        <v>-8.657206703991749E-11</v>
      </c>
      <c r="GA20">
        <v>-0.72870499999999794</v>
      </c>
      <c r="GB20">
        <v>0</v>
      </c>
      <c r="GC20">
        <v>0</v>
      </c>
      <c r="GD20">
        <v>0</v>
      </c>
      <c r="GE20">
        <v>4</v>
      </c>
      <c r="GF20">
        <v>2094</v>
      </c>
      <c r="GG20">
        <v>-1</v>
      </c>
      <c r="GH20">
        <v>-1</v>
      </c>
      <c r="GI20">
        <v>5.9</v>
      </c>
      <c r="GJ20">
        <v>5.9</v>
      </c>
      <c r="GK20">
        <v>1.00586</v>
      </c>
      <c r="GL20">
        <v>2.35229</v>
      </c>
      <c r="GM20">
        <v>1.5942400000000001</v>
      </c>
      <c r="GN20">
        <v>2.3315399999999999</v>
      </c>
      <c r="GO20">
        <v>1.40015</v>
      </c>
      <c r="GP20">
        <v>2.3303199999999999</v>
      </c>
      <c r="GQ20">
        <v>25.1022</v>
      </c>
      <c r="GR20">
        <v>15.804399999999999</v>
      </c>
      <c r="GS20">
        <v>18</v>
      </c>
      <c r="GT20">
        <v>385.21</v>
      </c>
      <c r="GU20">
        <v>698.89800000000002</v>
      </c>
      <c r="GV20">
        <v>16.564399999999999</v>
      </c>
      <c r="GW20">
        <v>22.134399999999999</v>
      </c>
      <c r="GX20">
        <v>29.999700000000001</v>
      </c>
      <c r="GY20">
        <v>22.097300000000001</v>
      </c>
      <c r="GZ20">
        <v>22.045400000000001</v>
      </c>
      <c r="HA20">
        <v>20.198699999999999</v>
      </c>
      <c r="HB20">
        <v>0</v>
      </c>
      <c r="HC20">
        <v>-30</v>
      </c>
      <c r="HD20">
        <v>16.584900000000001</v>
      </c>
      <c r="HE20">
        <v>406.83499999999998</v>
      </c>
      <c r="HF20">
        <v>0</v>
      </c>
      <c r="HG20">
        <v>104.54900000000001</v>
      </c>
      <c r="HH20">
        <v>103.664</v>
      </c>
    </row>
    <row r="21" spans="1:216" x14ac:dyDescent="0.25">
      <c r="A21">
        <v>3</v>
      </c>
      <c r="B21">
        <v>1689987588.5999999</v>
      </c>
      <c r="C21">
        <v>121</v>
      </c>
      <c r="D21" t="s">
        <v>360</v>
      </c>
      <c r="E21" t="s">
        <v>361</v>
      </c>
      <c r="F21" t="s">
        <v>348</v>
      </c>
      <c r="G21" t="s">
        <v>349</v>
      </c>
      <c r="H21" t="s">
        <v>350</v>
      </c>
      <c r="I21" t="s">
        <v>351</v>
      </c>
      <c r="J21" t="s">
        <v>352</v>
      </c>
      <c r="K21" t="s">
        <v>396</v>
      </c>
      <c r="L21">
        <v>1689987588.5999999</v>
      </c>
      <c r="M21">
        <f t="shared" si="0"/>
        <v>8.2380017198489276E-4</v>
      </c>
      <c r="N21">
        <f t="shared" si="1"/>
        <v>0.82380017198489275</v>
      </c>
      <c r="O21">
        <f t="shared" si="2"/>
        <v>11.060735057125992</v>
      </c>
      <c r="P21">
        <f t="shared" si="3"/>
        <v>399.96</v>
      </c>
      <c r="Q21">
        <f t="shared" si="4"/>
        <v>168.90195465120775</v>
      </c>
      <c r="R21">
        <f t="shared" si="5"/>
        <v>16.997175041193035</v>
      </c>
      <c r="S21">
        <f t="shared" si="6"/>
        <v>40.249327744691996</v>
      </c>
      <c r="T21">
        <f t="shared" si="7"/>
        <v>7.8929617934080654E-2</v>
      </c>
      <c r="U21">
        <f t="shared" si="8"/>
        <v>4.1033071058677164</v>
      </c>
      <c r="V21">
        <f t="shared" si="9"/>
        <v>7.8095758918514738E-2</v>
      </c>
      <c r="W21">
        <f t="shared" si="10"/>
        <v>4.8884034001561327E-2</v>
      </c>
      <c r="X21">
        <f t="shared" si="11"/>
        <v>248.08920899999998</v>
      </c>
      <c r="Y21">
        <f t="shared" si="12"/>
        <v>20.888444290487396</v>
      </c>
      <c r="Z21">
        <f t="shared" si="13"/>
        <v>20.888444290487396</v>
      </c>
      <c r="AA21">
        <f t="shared" si="14"/>
        <v>2.4788723008743911</v>
      </c>
      <c r="AB21">
        <f t="shared" si="15"/>
        <v>61.370940376618464</v>
      </c>
      <c r="AC21">
        <f t="shared" si="16"/>
        <v>1.4379906587533802</v>
      </c>
      <c r="AD21">
        <f t="shared" si="17"/>
        <v>2.343113287703892</v>
      </c>
      <c r="AE21">
        <f t="shared" si="18"/>
        <v>1.040881642121011</v>
      </c>
      <c r="AF21">
        <f t="shared" si="19"/>
        <v>-36.329587584533769</v>
      </c>
      <c r="AG21">
        <f t="shared" si="20"/>
        <v>-201.87075991160245</v>
      </c>
      <c r="AH21">
        <f t="shared" si="21"/>
        <v>-9.9351593923562529</v>
      </c>
      <c r="AI21">
        <f t="shared" si="22"/>
        <v>-4.6297888492489392E-2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54402.287213895404</v>
      </c>
      <c r="AO21">
        <f t="shared" si="26"/>
        <v>1500.03</v>
      </c>
      <c r="AP21">
        <f t="shared" si="27"/>
        <v>1264.5248999999999</v>
      </c>
      <c r="AQ21">
        <f t="shared" si="28"/>
        <v>0.84299974000519984</v>
      </c>
      <c r="AR21">
        <f t="shared" si="29"/>
        <v>0.16538949821003579</v>
      </c>
      <c r="AS21">
        <v>1689987588.5999999</v>
      </c>
      <c r="AT21">
        <v>399.96</v>
      </c>
      <c r="AU21">
        <v>406.64100000000002</v>
      </c>
      <c r="AV21">
        <v>14.289400000000001</v>
      </c>
      <c r="AW21">
        <v>13.8131</v>
      </c>
      <c r="AX21">
        <v>403.72899999999998</v>
      </c>
      <c r="AY21">
        <v>15.0181</v>
      </c>
      <c r="AZ21">
        <v>399.96199999999999</v>
      </c>
      <c r="BA21">
        <v>100.59</v>
      </c>
      <c r="BB21">
        <v>4.3382700000000003E-2</v>
      </c>
      <c r="BC21">
        <v>19.975899999999999</v>
      </c>
      <c r="BD21">
        <v>20.0016</v>
      </c>
      <c r="BE21">
        <v>999.9</v>
      </c>
      <c r="BF21">
        <v>0</v>
      </c>
      <c r="BG21">
        <v>0</v>
      </c>
      <c r="BH21">
        <v>9988.1200000000008</v>
      </c>
      <c r="BI21">
        <v>0</v>
      </c>
      <c r="BJ21">
        <v>23.9514</v>
      </c>
      <c r="BK21">
        <v>-6.6804500000000004</v>
      </c>
      <c r="BL21">
        <v>405.75799999999998</v>
      </c>
      <c r="BM21">
        <v>412.33600000000001</v>
      </c>
      <c r="BN21">
        <v>0.47632799999999997</v>
      </c>
      <c r="BO21">
        <v>406.64100000000002</v>
      </c>
      <c r="BP21">
        <v>13.8131</v>
      </c>
      <c r="BQ21">
        <v>1.43737</v>
      </c>
      <c r="BR21">
        <v>1.3894599999999999</v>
      </c>
      <c r="BS21">
        <v>12.3177</v>
      </c>
      <c r="BT21">
        <v>11.803100000000001</v>
      </c>
      <c r="BU21">
        <v>1500.03</v>
      </c>
      <c r="BV21">
        <v>0.900007</v>
      </c>
      <c r="BW21">
        <v>9.9992899999999996E-2</v>
      </c>
      <c r="BX21">
        <v>0</v>
      </c>
      <c r="BY21">
        <v>2.0518999999999998</v>
      </c>
      <c r="BZ21">
        <v>0</v>
      </c>
      <c r="CA21">
        <v>6687.99</v>
      </c>
      <c r="CB21">
        <v>12167.2</v>
      </c>
      <c r="CC21">
        <v>38.436999999999998</v>
      </c>
      <c r="CD21">
        <v>39.061999999999998</v>
      </c>
      <c r="CE21">
        <v>39.061999999999998</v>
      </c>
      <c r="CF21">
        <v>37</v>
      </c>
      <c r="CG21">
        <v>37.25</v>
      </c>
      <c r="CH21">
        <v>1350.04</v>
      </c>
      <c r="CI21">
        <v>149.99</v>
      </c>
      <c r="CJ21">
        <v>0</v>
      </c>
      <c r="CK21">
        <v>1689987603.0999999</v>
      </c>
      <c r="CL21">
        <v>0</v>
      </c>
      <c r="CM21">
        <v>1689987175.0999999</v>
      </c>
      <c r="CN21" t="s">
        <v>353</v>
      </c>
      <c r="CO21">
        <v>1689987175.0999999</v>
      </c>
      <c r="CP21">
        <v>1689987175.0999999</v>
      </c>
      <c r="CQ21">
        <v>47</v>
      </c>
      <c r="CR21">
        <v>0.15</v>
      </c>
      <c r="CS21">
        <v>8.0000000000000002E-3</v>
      </c>
      <c r="CT21">
        <v>-3.79</v>
      </c>
      <c r="CU21">
        <v>-0.72899999999999998</v>
      </c>
      <c r="CV21">
        <v>407</v>
      </c>
      <c r="CW21">
        <v>14</v>
      </c>
      <c r="CX21">
        <v>0.2</v>
      </c>
      <c r="CY21">
        <v>0.1</v>
      </c>
      <c r="CZ21">
        <v>8.6109142757872181</v>
      </c>
      <c r="DA21">
        <v>0.26527463974742982</v>
      </c>
      <c r="DB21">
        <v>6.0245213297196107E-2</v>
      </c>
      <c r="DC21">
        <v>1</v>
      </c>
      <c r="DD21">
        <v>406.64834999999999</v>
      </c>
      <c r="DE21">
        <v>4.1763602250378402E-2</v>
      </c>
      <c r="DF21">
        <v>3.4843614910050828E-2</v>
      </c>
      <c r="DG21">
        <v>-1</v>
      </c>
      <c r="DH21">
        <v>1500.0117073170729</v>
      </c>
      <c r="DI21">
        <v>-0.1551110434613151</v>
      </c>
      <c r="DJ21">
        <v>0.10557398143584711</v>
      </c>
      <c r="DK21">
        <v>1</v>
      </c>
      <c r="DL21">
        <v>2</v>
      </c>
      <c r="DM21">
        <v>2</v>
      </c>
      <c r="DN21" t="s">
        <v>354</v>
      </c>
      <c r="DO21">
        <v>2.6948599999999998</v>
      </c>
      <c r="DP21">
        <v>2.66493</v>
      </c>
      <c r="DQ21">
        <v>9.5157199999999997E-2</v>
      </c>
      <c r="DR21">
        <v>9.5244800000000004E-2</v>
      </c>
      <c r="DS21">
        <v>8.2741899999999993E-2</v>
      </c>
      <c r="DT21">
        <v>7.7066800000000005E-2</v>
      </c>
      <c r="DU21">
        <v>27385.4</v>
      </c>
      <c r="DV21">
        <v>30893.4</v>
      </c>
      <c r="DW21">
        <v>28477.3</v>
      </c>
      <c r="DX21">
        <v>32736</v>
      </c>
      <c r="DY21">
        <v>36313.800000000003</v>
      </c>
      <c r="DZ21">
        <v>40717.300000000003</v>
      </c>
      <c r="EA21">
        <v>41797.300000000003</v>
      </c>
      <c r="EB21">
        <v>46964.2</v>
      </c>
      <c r="EC21">
        <v>1.83097</v>
      </c>
      <c r="ED21">
        <v>2.2335500000000001</v>
      </c>
      <c r="EE21">
        <v>-9.1195100000000008E-3</v>
      </c>
      <c r="EF21">
        <v>0</v>
      </c>
      <c r="EG21">
        <v>20.1524</v>
      </c>
      <c r="EH21">
        <v>999.9</v>
      </c>
      <c r="EI21">
        <v>59.4</v>
      </c>
      <c r="EJ21">
        <v>22.1</v>
      </c>
      <c r="EK21">
        <v>15.7646</v>
      </c>
      <c r="EL21">
        <v>63.181199999999997</v>
      </c>
      <c r="EM21">
        <v>1.2059299999999999</v>
      </c>
      <c r="EN21">
        <v>1</v>
      </c>
      <c r="EO21">
        <v>-0.39319900000000002</v>
      </c>
      <c r="EP21">
        <v>2.15727</v>
      </c>
      <c r="EQ21">
        <v>20.2212</v>
      </c>
      <c r="ER21">
        <v>5.2276199999999999</v>
      </c>
      <c r="ES21">
        <v>12.0099</v>
      </c>
      <c r="ET21">
        <v>4.9897999999999998</v>
      </c>
      <c r="EU21">
        <v>3.3050000000000002</v>
      </c>
      <c r="EV21">
        <v>7912.5</v>
      </c>
      <c r="EW21">
        <v>9999</v>
      </c>
      <c r="EX21">
        <v>536.20000000000005</v>
      </c>
      <c r="EY21">
        <v>82.1</v>
      </c>
      <c r="EZ21">
        <v>1.85242</v>
      </c>
      <c r="FA21">
        <v>1.8614200000000001</v>
      </c>
      <c r="FB21">
        <v>1.8603499999999999</v>
      </c>
      <c r="FC21">
        <v>1.8563799999999999</v>
      </c>
      <c r="FD21">
        <v>1.8608</v>
      </c>
      <c r="FE21">
        <v>1.85704</v>
      </c>
      <c r="FF21">
        <v>1.8591500000000001</v>
      </c>
      <c r="FG21">
        <v>1.86202</v>
      </c>
      <c r="FH21">
        <v>0</v>
      </c>
      <c r="FI21">
        <v>0</v>
      </c>
      <c r="FJ21">
        <v>0</v>
      </c>
      <c r="FK21">
        <v>0</v>
      </c>
      <c r="FL21" t="s">
        <v>355</v>
      </c>
      <c r="FM21" t="s">
        <v>356</v>
      </c>
      <c r="FN21" t="s">
        <v>357</v>
      </c>
      <c r="FO21" t="s">
        <v>357</v>
      </c>
      <c r="FP21" t="s">
        <v>357</v>
      </c>
      <c r="FQ21" t="s">
        <v>357</v>
      </c>
      <c r="FR21">
        <v>0</v>
      </c>
      <c r="FS21">
        <v>100</v>
      </c>
      <c r="FT21">
        <v>100</v>
      </c>
      <c r="FU21">
        <v>-3.7690000000000001</v>
      </c>
      <c r="FV21">
        <v>-0.72870000000000001</v>
      </c>
      <c r="FW21">
        <v>-2.3205806838439318</v>
      </c>
      <c r="FX21">
        <v>-4.0117494158234393E-3</v>
      </c>
      <c r="FY21">
        <v>1.087516141204025E-6</v>
      </c>
      <c r="FZ21">
        <v>-8.657206703991749E-11</v>
      </c>
      <c r="GA21">
        <v>-0.72870499999999794</v>
      </c>
      <c r="GB21">
        <v>0</v>
      </c>
      <c r="GC21">
        <v>0</v>
      </c>
      <c r="GD21">
        <v>0</v>
      </c>
      <c r="GE21">
        <v>4</v>
      </c>
      <c r="GF21">
        <v>2094</v>
      </c>
      <c r="GG21">
        <v>-1</v>
      </c>
      <c r="GH21">
        <v>-1</v>
      </c>
      <c r="GI21">
        <v>6.9</v>
      </c>
      <c r="GJ21">
        <v>6.9</v>
      </c>
      <c r="GK21">
        <v>1.00586</v>
      </c>
      <c r="GL21">
        <v>2.3584000000000001</v>
      </c>
      <c r="GM21">
        <v>1.5942400000000001</v>
      </c>
      <c r="GN21">
        <v>2.3327599999999999</v>
      </c>
      <c r="GO21">
        <v>1.40015</v>
      </c>
      <c r="GP21">
        <v>2.2338900000000002</v>
      </c>
      <c r="GQ21">
        <v>25.061299999999999</v>
      </c>
      <c r="GR21">
        <v>15.7957</v>
      </c>
      <c r="GS21">
        <v>18</v>
      </c>
      <c r="GT21">
        <v>385.30799999999999</v>
      </c>
      <c r="GU21">
        <v>698.82100000000003</v>
      </c>
      <c r="GV21">
        <v>16.876300000000001</v>
      </c>
      <c r="GW21">
        <v>22.074300000000001</v>
      </c>
      <c r="GX21">
        <v>29.999700000000001</v>
      </c>
      <c r="GY21">
        <v>22.044699999999999</v>
      </c>
      <c r="GZ21">
        <v>21.997399999999999</v>
      </c>
      <c r="HA21">
        <v>20.1998</v>
      </c>
      <c r="HB21">
        <v>0</v>
      </c>
      <c r="HC21">
        <v>-30</v>
      </c>
      <c r="HD21">
        <v>16.8903</v>
      </c>
      <c r="HE21">
        <v>406.74700000000001</v>
      </c>
      <c r="HF21">
        <v>0</v>
      </c>
      <c r="HG21">
        <v>104.55500000000001</v>
      </c>
      <c r="HH21">
        <v>103.673</v>
      </c>
    </row>
    <row r="22" spans="1:216" x14ac:dyDescent="0.25">
      <c r="A22">
        <v>4</v>
      </c>
      <c r="B22">
        <v>1689987649.0999999</v>
      </c>
      <c r="C22">
        <v>181.5</v>
      </c>
      <c r="D22" t="s">
        <v>362</v>
      </c>
      <c r="E22" t="s">
        <v>363</v>
      </c>
      <c r="F22" t="s">
        <v>348</v>
      </c>
      <c r="G22" t="s">
        <v>349</v>
      </c>
      <c r="H22" t="s">
        <v>350</v>
      </c>
      <c r="I22" t="s">
        <v>351</v>
      </c>
      <c r="J22" t="s">
        <v>352</v>
      </c>
      <c r="K22" t="s">
        <v>396</v>
      </c>
      <c r="L22">
        <v>1689987649.0999999</v>
      </c>
      <c r="M22">
        <f t="shared" si="0"/>
        <v>7.9302867409825951E-4</v>
      </c>
      <c r="N22">
        <f t="shared" si="1"/>
        <v>0.7930286740982595</v>
      </c>
      <c r="O22">
        <f t="shared" si="2"/>
        <v>10.837576146355772</v>
      </c>
      <c r="P22">
        <f t="shared" si="3"/>
        <v>399.98399999999998</v>
      </c>
      <c r="Q22">
        <f t="shared" si="4"/>
        <v>169.83128678250074</v>
      </c>
      <c r="R22">
        <f t="shared" si="5"/>
        <v>17.090073562428099</v>
      </c>
      <c r="S22">
        <f t="shared" si="6"/>
        <v>40.250274924599992</v>
      </c>
      <c r="T22">
        <f t="shared" si="7"/>
        <v>7.7603343965709726E-2</v>
      </c>
      <c r="U22">
        <f t="shared" si="8"/>
        <v>4.107045834466942</v>
      </c>
      <c r="V22">
        <f t="shared" si="9"/>
        <v>7.6797843898995952E-2</v>
      </c>
      <c r="W22">
        <f t="shared" si="10"/>
        <v>4.807032653392853E-2</v>
      </c>
      <c r="X22">
        <f t="shared" si="11"/>
        <v>206.74011299999998</v>
      </c>
      <c r="Y22">
        <f t="shared" si="12"/>
        <v>20.709764464611244</v>
      </c>
      <c r="Z22">
        <f t="shared" si="13"/>
        <v>20.709764464611244</v>
      </c>
      <c r="AA22">
        <f t="shared" si="14"/>
        <v>2.4517605387512447</v>
      </c>
      <c r="AB22">
        <f t="shared" si="15"/>
        <v>61.16653911612179</v>
      </c>
      <c r="AC22">
        <f t="shared" si="16"/>
        <v>1.4326954057762498</v>
      </c>
      <c r="AD22">
        <f t="shared" si="17"/>
        <v>2.3422862017030996</v>
      </c>
      <c r="AE22">
        <f t="shared" si="18"/>
        <v>1.0190651329749949</v>
      </c>
      <c r="AF22">
        <f t="shared" si="19"/>
        <v>-34.972564527733248</v>
      </c>
      <c r="AG22">
        <f t="shared" si="20"/>
        <v>-163.75366488634927</v>
      </c>
      <c r="AH22">
        <f t="shared" si="21"/>
        <v>-8.0442796675237531</v>
      </c>
      <c r="AI22">
        <f t="shared" si="22"/>
        <v>-3.0396081606284042E-2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54470.060708265788</v>
      </c>
      <c r="AO22">
        <f t="shared" si="26"/>
        <v>1250.02</v>
      </c>
      <c r="AP22">
        <f t="shared" si="27"/>
        <v>1053.7665000000002</v>
      </c>
      <c r="AQ22">
        <f t="shared" si="28"/>
        <v>0.84299971200460799</v>
      </c>
      <c r="AR22">
        <f t="shared" si="29"/>
        <v>0.16538944416889328</v>
      </c>
      <c r="AS22">
        <v>1689987649.0999999</v>
      </c>
      <c r="AT22">
        <v>399.98399999999998</v>
      </c>
      <c r="AU22">
        <v>406.52499999999998</v>
      </c>
      <c r="AV22">
        <v>14.237299999999999</v>
      </c>
      <c r="AW22">
        <v>13.7789</v>
      </c>
      <c r="AX22">
        <v>403.75299999999999</v>
      </c>
      <c r="AY22">
        <v>14.965999999999999</v>
      </c>
      <c r="AZ22">
        <v>400.07799999999997</v>
      </c>
      <c r="BA22">
        <v>100.587</v>
      </c>
      <c r="BB22">
        <v>4.27125E-2</v>
      </c>
      <c r="BC22">
        <v>19.970199999999998</v>
      </c>
      <c r="BD22">
        <v>19.962800000000001</v>
      </c>
      <c r="BE22">
        <v>999.9</v>
      </c>
      <c r="BF22">
        <v>0</v>
      </c>
      <c r="BG22">
        <v>0</v>
      </c>
      <c r="BH22">
        <v>10001.200000000001</v>
      </c>
      <c r="BI22">
        <v>0</v>
      </c>
      <c r="BJ22">
        <v>23.363900000000001</v>
      </c>
      <c r="BK22">
        <v>-6.5409899999999999</v>
      </c>
      <c r="BL22">
        <v>405.76100000000002</v>
      </c>
      <c r="BM22">
        <v>412.20499999999998</v>
      </c>
      <c r="BN22">
        <v>0.45839999999999997</v>
      </c>
      <c r="BO22">
        <v>406.52499999999998</v>
      </c>
      <c r="BP22">
        <v>13.7789</v>
      </c>
      <c r="BQ22">
        <v>1.4320900000000001</v>
      </c>
      <c r="BR22">
        <v>1.3859900000000001</v>
      </c>
      <c r="BS22">
        <v>12.261799999999999</v>
      </c>
      <c r="BT22">
        <v>11.7652</v>
      </c>
      <c r="BU22">
        <v>1250.02</v>
      </c>
      <c r="BV22">
        <v>0.90001100000000001</v>
      </c>
      <c r="BW22">
        <v>9.9988900000000006E-2</v>
      </c>
      <c r="BX22">
        <v>0</v>
      </c>
      <c r="BY22">
        <v>2.6284999999999998</v>
      </c>
      <c r="BZ22">
        <v>0</v>
      </c>
      <c r="CA22">
        <v>5913.27</v>
      </c>
      <c r="CB22">
        <v>10139.299999999999</v>
      </c>
      <c r="CC22">
        <v>37.311999999999998</v>
      </c>
      <c r="CD22">
        <v>38.5</v>
      </c>
      <c r="CE22">
        <v>38.125</v>
      </c>
      <c r="CF22">
        <v>36.436999999999998</v>
      </c>
      <c r="CG22">
        <v>36.375</v>
      </c>
      <c r="CH22">
        <v>1125.03</v>
      </c>
      <c r="CI22">
        <v>124.99</v>
      </c>
      <c r="CJ22">
        <v>0</v>
      </c>
      <c r="CK22">
        <v>1689987663.7</v>
      </c>
      <c r="CL22">
        <v>0</v>
      </c>
      <c r="CM22">
        <v>1689987175.0999999</v>
      </c>
      <c r="CN22" t="s">
        <v>353</v>
      </c>
      <c r="CO22">
        <v>1689987175.0999999</v>
      </c>
      <c r="CP22">
        <v>1689987175.0999999</v>
      </c>
      <c r="CQ22">
        <v>47</v>
      </c>
      <c r="CR22">
        <v>0.15</v>
      </c>
      <c r="CS22">
        <v>8.0000000000000002E-3</v>
      </c>
      <c r="CT22">
        <v>-3.79</v>
      </c>
      <c r="CU22">
        <v>-0.72899999999999998</v>
      </c>
      <c r="CV22">
        <v>407</v>
      </c>
      <c r="CW22">
        <v>14</v>
      </c>
      <c r="CX22">
        <v>0.2</v>
      </c>
      <c r="CY22">
        <v>0.1</v>
      </c>
      <c r="CZ22">
        <v>8.3905316830547196</v>
      </c>
      <c r="DA22">
        <v>4.2804729381421817E-2</v>
      </c>
      <c r="DB22">
        <v>4.1334987241009688E-2</v>
      </c>
      <c r="DC22">
        <v>1</v>
      </c>
      <c r="DD22">
        <v>406.49657500000001</v>
      </c>
      <c r="DE22">
        <v>2.375234521726844E-3</v>
      </c>
      <c r="DF22">
        <v>3.0131285651292531E-2</v>
      </c>
      <c r="DG22">
        <v>-1</v>
      </c>
      <c r="DH22">
        <v>1250.03475</v>
      </c>
      <c r="DI22">
        <v>-6.0607882881743132E-2</v>
      </c>
      <c r="DJ22">
        <v>0.1226781867326114</v>
      </c>
      <c r="DK22">
        <v>1</v>
      </c>
      <c r="DL22">
        <v>2</v>
      </c>
      <c r="DM22">
        <v>2</v>
      </c>
      <c r="DN22" t="s">
        <v>354</v>
      </c>
      <c r="DO22">
        <v>2.6952799999999999</v>
      </c>
      <c r="DP22">
        <v>2.66438</v>
      </c>
      <c r="DQ22">
        <v>9.5169400000000001E-2</v>
      </c>
      <c r="DR22">
        <v>9.5231300000000005E-2</v>
      </c>
      <c r="DS22">
        <v>8.2536700000000005E-2</v>
      </c>
      <c r="DT22">
        <v>7.6932E-2</v>
      </c>
      <c r="DU22">
        <v>27387</v>
      </c>
      <c r="DV22">
        <v>30895.9</v>
      </c>
      <c r="DW22">
        <v>28479.1</v>
      </c>
      <c r="DX22">
        <v>32738</v>
      </c>
      <c r="DY22">
        <v>36324.300000000003</v>
      </c>
      <c r="DZ22">
        <v>40725.699999999997</v>
      </c>
      <c r="EA22">
        <v>41799.800000000003</v>
      </c>
      <c r="EB22">
        <v>46967</v>
      </c>
      <c r="EC22">
        <v>1.8313999999999999</v>
      </c>
      <c r="ED22">
        <v>2.2341000000000002</v>
      </c>
      <c r="EE22">
        <v>-1.25393E-2</v>
      </c>
      <c r="EF22">
        <v>0</v>
      </c>
      <c r="EG22">
        <v>20.170200000000001</v>
      </c>
      <c r="EH22">
        <v>999.9</v>
      </c>
      <c r="EI22">
        <v>59.3</v>
      </c>
      <c r="EJ22">
        <v>22.1</v>
      </c>
      <c r="EK22">
        <v>15.7387</v>
      </c>
      <c r="EL22">
        <v>63.081200000000003</v>
      </c>
      <c r="EM22">
        <v>1.02965</v>
      </c>
      <c r="EN22">
        <v>1</v>
      </c>
      <c r="EO22">
        <v>-0.39642300000000003</v>
      </c>
      <c r="EP22">
        <v>1.98644</v>
      </c>
      <c r="EQ22">
        <v>20.224699999999999</v>
      </c>
      <c r="ER22">
        <v>5.2274700000000003</v>
      </c>
      <c r="ES22">
        <v>12.0099</v>
      </c>
      <c r="ET22">
        <v>4.99</v>
      </c>
      <c r="EU22">
        <v>3.3050000000000002</v>
      </c>
      <c r="EV22">
        <v>7914</v>
      </c>
      <c r="EW22">
        <v>9999</v>
      </c>
      <c r="EX22">
        <v>536.20000000000005</v>
      </c>
      <c r="EY22">
        <v>82.2</v>
      </c>
      <c r="EZ22">
        <v>1.8524</v>
      </c>
      <c r="FA22">
        <v>1.8614200000000001</v>
      </c>
      <c r="FB22">
        <v>1.8603499999999999</v>
      </c>
      <c r="FC22">
        <v>1.8563799999999999</v>
      </c>
      <c r="FD22">
        <v>1.8607899999999999</v>
      </c>
      <c r="FE22">
        <v>1.8570500000000001</v>
      </c>
      <c r="FF22">
        <v>1.8591299999999999</v>
      </c>
      <c r="FG22">
        <v>1.8620300000000001</v>
      </c>
      <c r="FH22">
        <v>0</v>
      </c>
      <c r="FI22">
        <v>0</v>
      </c>
      <c r="FJ22">
        <v>0</v>
      </c>
      <c r="FK22">
        <v>0</v>
      </c>
      <c r="FL22" t="s">
        <v>355</v>
      </c>
      <c r="FM22" t="s">
        <v>356</v>
      </c>
      <c r="FN22" t="s">
        <v>357</v>
      </c>
      <c r="FO22" t="s">
        <v>357</v>
      </c>
      <c r="FP22" t="s">
        <v>357</v>
      </c>
      <c r="FQ22" t="s">
        <v>357</v>
      </c>
      <c r="FR22">
        <v>0</v>
      </c>
      <c r="FS22">
        <v>100</v>
      </c>
      <c r="FT22">
        <v>100</v>
      </c>
      <c r="FU22">
        <v>-3.7690000000000001</v>
      </c>
      <c r="FV22">
        <v>-0.72870000000000001</v>
      </c>
      <c r="FW22">
        <v>-2.3205806838439318</v>
      </c>
      <c r="FX22">
        <v>-4.0117494158234393E-3</v>
      </c>
      <c r="FY22">
        <v>1.087516141204025E-6</v>
      </c>
      <c r="FZ22">
        <v>-8.657206703991749E-11</v>
      </c>
      <c r="GA22">
        <v>-0.72870499999999794</v>
      </c>
      <c r="GB22">
        <v>0</v>
      </c>
      <c r="GC22">
        <v>0</v>
      </c>
      <c r="GD22">
        <v>0</v>
      </c>
      <c r="GE22">
        <v>4</v>
      </c>
      <c r="GF22">
        <v>2094</v>
      </c>
      <c r="GG22">
        <v>-1</v>
      </c>
      <c r="GH22">
        <v>-1</v>
      </c>
      <c r="GI22">
        <v>7.9</v>
      </c>
      <c r="GJ22">
        <v>7.9</v>
      </c>
      <c r="GK22">
        <v>1.00586</v>
      </c>
      <c r="GL22">
        <v>2.36084</v>
      </c>
      <c r="GM22">
        <v>1.5942400000000001</v>
      </c>
      <c r="GN22">
        <v>2.3315399999999999</v>
      </c>
      <c r="GO22">
        <v>1.40015</v>
      </c>
      <c r="GP22">
        <v>2.2241200000000001</v>
      </c>
      <c r="GQ22">
        <v>25.040900000000001</v>
      </c>
      <c r="GR22">
        <v>15.7957</v>
      </c>
      <c r="GS22">
        <v>18</v>
      </c>
      <c r="GT22">
        <v>385.20699999999999</v>
      </c>
      <c r="GU22">
        <v>698.75400000000002</v>
      </c>
      <c r="GV22">
        <v>17.083100000000002</v>
      </c>
      <c r="GW22">
        <v>22.0273</v>
      </c>
      <c r="GX22">
        <v>29.9998</v>
      </c>
      <c r="GY22">
        <v>22.0016</v>
      </c>
      <c r="GZ22">
        <v>21.958100000000002</v>
      </c>
      <c r="HA22">
        <v>20.191099999999999</v>
      </c>
      <c r="HB22">
        <v>0</v>
      </c>
      <c r="HC22">
        <v>-30</v>
      </c>
      <c r="HD22">
        <v>17.099</v>
      </c>
      <c r="HE22">
        <v>406.47899999999998</v>
      </c>
      <c r="HF22">
        <v>0</v>
      </c>
      <c r="HG22">
        <v>104.562</v>
      </c>
      <c r="HH22">
        <v>103.679</v>
      </c>
    </row>
    <row r="23" spans="1:216" x14ac:dyDescent="0.25">
      <c r="A23">
        <v>5</v>
      </c>
      <c r="B23">
        <v>1689987709.5999999</v>
      </c>
      <c r="C23">
        <v>242</v>
      </c>
      <c r="D23" t="s">
        <v>364</v>
      </c>
      <c r="E23" t="s">
        <v>365</v>
      </c>
      <c r="F23" t="s">
        <v>348</v>
      </c>
      <c r="G23" t="s">
        <v>349</v>
      </c>
      <c r="H23" t="s">
        <v>350</v>
      </c>
      <c r="I23" t="s">
        <v>351</v>
      </c>
      <c r="J23" t="s">
        <v>352</v>
      </c>
      <c r="K23" t="s">
        <v>396</v>
      </c>
      <c r="L23">
        <v>1689987709.5999999</v>
      </c>
      <c r="M23">
        <f t="shared" si="0"/>
        <v>8.0277685594703216E-4</v>
      </c>
      <c r="N23">
        <f t="shared" si="1"/>
        <v>0.80277685594703219</v>
      </c>
      <c r="O23">
        <f t="shared" si="2"/>
        <v>10.633573936033608</v>
      </c>
      <c r="P23">
        <f t="shared" si="3"/>
        <v>399.94099999999997</v>
      </c>
      <c r="Q23">
        <f t="shared" si="4"/>
        <v>181.9243795113897</v>
      </c>
      <c r="R23">
        <f t="shared" si="5"/>
        <v>18.306822304406303</v>
      </c>
      <c r="S23">
        <f t="shared" si="6"/>
        <v>40.245561583944699</v>
      </c>
      <c r="T23">
        <f t="shared" si="7"/>
        <v>8.0495570714754883E-2</v>
      </c>
      <c r="U23">
        <f t="shared" si="8"/>
        <v>4.1075723322345077</v>
      </c>
      <c r="V23">
        <f t="shared" si="9"/>
        <v>7.9629382140789684E-2</v>
      </c>
      <c r="W23">
        <f t="shared" si="10"/>
        <v>4.9845410600590521E-2</v>
      </c>
      <c r="X23">
        <f t="shared" si="11"/>
        <v>165.40697699999998</v>
      </c>
      <c r="Y23">
        <f t="shared" si="12"/>
        <v>20.533379710684407</v>
      </c>
      <c r="Z23">
        <f t="shared" si="13"/>
        <v>20.533379710684407</v>
      </c>
      <c r="AA23">
        <f t="shared" si="14"/>
        <v>2.4252521174404782</v>
      </c>
      <c r="AB23">
        <f t="shared" si="15"/>
        <v>61.047030561437168</v>
      </c>
      <c r="AC23">
        <f t="shared" si="16"/>
        <v>1.4302061882230899</v>
      </c>
      <c r="AD23">
        <f t="shared" si="17"/>
        <v>2.3427940312080269</v>
      </c>
      <c r="AE23">
        <f t="shared" si="18"/>
        <v>0.99504592921738833</v>
      </c>
      <c r="AF23">
        <f t="shared" si="19"/>
        <v>-35.40245934726412</v>
      </c>
      <c r="AG23">
        <f t="shared" si="20"/>
        <v>-123.93963891337745</v>
      </c>
      <c r="AH23">
        <f t="shared" si="21"/>
        <v>-6.0822798641225209</v>
      </c>
      <c r="AI23">
        <f t="shared" si="22"/>
        <v>-1.7401124764091946E-2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54478.792792803062</v>
      </c>
      <c r="AO23">
        <f t="shared" si="26"/>
        <v>1000.11</v>
      </c>
      <c r="AP23">
        <f t="shared" si="27"/>
        <v>843.09209999999996</v>
      </c>
      <c r="AQ23">
        <f t="shared" si="28"/>
        <v>0.84299937006929238</v>
      </c>
      <c r="AR23">
        <f t="shared" si="29"/>
        <v>0.16538878423373427</v>
      </c>
      <c r="AS23">
        <v>1689987709.5999999</v>
      </c>
      <c r="AT23">
        <v>399.94099999999997</v>
      </c>
      <c r="AU23">
        <v>406.36399999999998</v>
      </c>
      <c r="AV23">
        <v>14.2127</v>
      </c>
      <c r="AW23">
        <v>13.748699999999999</v>
      </c>
      <c r="AX23">
        <v>403.709</v>
      </c>
      <c r="AY23">
        <v>14.9414</v>
      </c>
      <c r="AZ23">
        <v>400.11799999999999</v>
      </c>
      <c r="BA23">
        <v>100.586</v>
      </c>
      <c r="BB23">
        <v>4.2746699999999999E-2</v>
      </c>
      <c r="BC23">
        <v>19.973700000000001</v>
      </c>
      <c r="BD23">
        <v>19.956399999999999</v>
      </c>
      <c r="BE23">
        <v>999.9</v>
      </c>
      <c r="BF23">
        <v>0</v>
      </c>
      <c r="BG23">
        <v>0</v>
      </c>
      <c r="BH23">
        <v>10003.1</v>
      </c>
      <c r="BI23">
        <v>0</v>
      </c>
      <c r="BJ23">
        <v>23.354900000000001</v>
      </c>
      <c r="BK23">
        <v>-6.4235499999999996</v>
      </c>
      <c r="BL23">
        <v>405.70699999999999</v>
      </c>
      <c r="BM23">
        <v>412.029</v>
      </c>
      <c r="BN23">
        <v>0.46398099999999998</v>
      </c>
      <c r="BO23">
        <v>406.36399999999998</v>
      </c>
      <c r="BP23">
        <v>13.748699999999999</v>
      </c>
      <c r="BQ23">
        <v>1.4296</v>
      </c>
      <c r="BR23">
        <v>1.38293</v>
      </c>
      <c r="BS23">
        <v>12.235300000000001</v>
      </c>
      <c r="BT23">
        <v>11.7318</v>
      </c>
      <c r="BU23">
        <v>1000.11</v>
      </c>
      <c r="BV23">
        <v>0.90001900000000001</v>
      </c>
      <c r="BW23">
        <v>9.9981299999999995E-2</v>
      </c>
      <c r="BX23">
        <v>0</v>
      </c>
      <c r="BY23">
        <v>2.7633999999999999</v>
      </c>
      <c r="BZ23">
        <v>0</v>
      </c>
      <c r="CA23">
        <v>5206.26</v>
      </c>
      <c r="CB23">
        <v>8112.26</v>
      </c>
      <c r="CC23">
        <v>36.25</v>
      </c>
      <c r="CD23">
        <v>38</v>
      </c>
      <c r="CE23">
        <v>37.311999999999998</v>
      </c>
      <c r="CF23">
        <v>35.936999999999998</v>
      </c>
      <c r="CG23">
        <v>35.5</v>
      </c>
      <c r="CH23">
        <v>900.12</v>
      </c>
      <c r="CI23">
        <v>99.99</v>
      </c>
      <c r="CJ23">
        <v>0</v>
      </c>
      <c r="CK23">
        <v>1689987724.3</v>
      </c>
      <c r="CL23">
        <v>0</v>
      </c>
      <c r="CM23">
        <v>1689987175.0999999</v>
      </c>
      <c r="CN23" t="s">
        <v>353</v>
      </c>
      <c r="CO23">
        <v>1689987175.0999999</v>
      </c>
      <c r="CP23">
        <v>1689987175.0999999</v>
      </c>
      <c r="CQ23">
        <v>47</v>
      </c>
      <c r="CR23">
        <v>0.15</v>
      </c>
      <c r="CS23">
        <v>8.0000000000000002E-3</v>
      </c>
      <c r="CT23">
        <v>-3.79</v>
      </c>
      <c r="CU23">
        <v>-0.72899999999999998</v>
      </c>
      <c r="CV23">
        <v>407</v>
      </c>
      <c r="CW23">
        <v>14</v>
      </c>
      <c r="CX23">
        <v>0.2</v>
      </c>
      <c r="CY23">
        <v>0.1</v>
      </c>
      <c r="CZ23">
        <v>8.1564422460339809</v>
      </c>
      <c r="DA23">
        <v>0.28897529730333971</v>
      </c>
      <c r="DB23">
        <v>4.4851768620166599E-2</v>
      </c>
      <c r="DC23">
        <v>1</v>
      </c>
      <c r="DD23">
        <v>406.31267500000001</v>
      </c>
      <c r="DE23">
        <v>-2.8536585367116628E-2</v>
      </c>
      <c r="DF23">
        <v>2.545818876118194E-2</v>
      </c>
      <c r="DG23">
        <v>-1</v>
      </c>
      <c r="DH23">
        <v>1000.0214</v>
      </c>
      <c r="DI23">
        <v>8.1962051508770423E-2</v>
      </c>
      <c r="DJ23">
        <v>7.2968417825795565E-2</v>
      </c>
      <c r="DK23">
        <v>1</v>
      </c>
      <c r="DL23">
        <v>2</v>
      </c>
      <c r="DM23">
        <v>2</v>
      </c>
      <c r="DN23" t="s">
        <v>354</v>
      </c>
      <c r="DO23">
        <v>2.6954699999999998</v>
      </c>
      <c r="DP23">
        <v>2.6644199999999998</v>
      </c>
      <c r="DQ23">
        <v>9.5169699999999996E-2</v>
      </c>
      <c r="DR23">
        <v>9.5210400000000001E-2</v>
      </c>
      <c r="DS23">
        <v>8.24434E-2</v>
      </c>
      <c r="DT23">
        <v>7.6814199999999999E-2</v>
      </c>
      <c r="DU23">
        <v>27387.1</v>
      </c>
      <c r="DV23">
        <v>30897.9</v>
      </c>
      <c r="DW23">
        <v>28479.1</v>
      </c>
      <c r="DX23">
        <v>32739.1</v>
      </c>
      <c r="DY23">
        <v>36328.6</v>
      </c>
      <c r="DZ23">
        <v>40732.400000000001</v>
      </c>
      <c r="EA23">
        <v>41800.400000000001</v>
      </c>
      <c r="EB23">
        <v>46968.7</v>
      </c>
      <c r="EC23">
        <v>1.8317000000000001</v>
      </c>
      <c r="ED23">
        <v>2.23447</v>
      </c>
      <c r="EE23">
        <v>-1.0386100000000001E-2</v>
      </c>
      <c r="EF23">
        <v>0</v>
      </c>
      <c r="EG23">
        <v>20.1282</v>
      </c>
      <c r="EH23">
        <v>999.9</v>
      </c>
      <c r="EI23">
        <v>59.1</v>
      </c>
      <c r="EJ23">
        <v>22.1</v>
      </c>
      <c r="EK23">
        <v>15.6851</v>
      </c>
      <c r="EL23">
        <v>62.661200000000001</v>
      </c>
      <c r="EM23">
        <v>1.15785</v>
      </c>
      <c r="EN23">
        <v>1</v>
      </c>
      <c r="EO23">
        <v>-0.39946399999999999</v>
      </c>
      <c r="EP23">
        <v>1.6664099999999999</v>
      </c>
      <c r="EQ23">
        <v>20.2301</v>
      </c>
      <c r="ER23">
        <v>5.2277699999999996</v>
      </c>
      <c r="ES23">
        <v>12.0099</v>
      </c>
      <c r="ET23">
        <v>4.9898499999999997</v>
      </c>
      <c r="EU23">
        <v>3.3050000000000002</v>
      </c>
      <c r="EV23">
        <v>7915.6</v>
      </c>
      <c r="EW23">
        <v>9999</v>
      </c>
      <c r="EX23">
        <v>536.20000000000005</v>
      </c>
      <c r="EY23">
        <v>82.2</v>
      </c>
      <c r="EZ23">
        <v>1.85236</v>
      </c>
      <c r="FA23">
        <v>1.8614200000000001</v>
      </c>
      <c r="FB23">
        <v>1.8603499999999999</v>
      </c>
      <c r="FC23">
        <v>1.8563700000000001</v>
      </c>
      <c r="FD23">
        <v>1.8608100000000001</v>
      </c>
      <c r="FE23">
        <v>1.8570899999999999</v>
      </c>
      <c r="FF23">
        <v>1.85914</v>
      </c>
      <c r="FG23">
        <v>1.86202</v>
      </c>
      <c r="FH23">
        <v>0</v>
      </c>
      <c r="FI23">
        <v>0</v>
      </c>
      <c r="FJ23">
        <v>0</v>
      </c>
      <c r="FK23">
        <v>0</v>
      </c>
      <c r="FL23" t="s">
        <v>355</v>
      </c>
      <c r="FM23" t="s">
        <v>356</v>
      </c>
      <c r="FN23" t="s">
        <v>357</v>
      </c>
      <c r="FO23" t="s">
        <v>357</v>
      </c>
      <c r="FP23" t="s">
        <v>357</v>
      </c>
      <c r="FQ23" t="s">
        <v>357</v>
      </c>
      <c r="FR23">
        <v>0</v>
      </c>
      <c r="FS23">
        <v>100</v>
      </c>
      <c r="FT23">
        <v>100</v>
      </c>
      <c r="FU23">
        <v>-3.7679999999999998</v>
      </c>
      <c r="FV23">
        <v>-0.72870000000000001</v>
      </c>
      <c r="FW23">
        <v>-2.3205806838439318</v>
      </c>
      <c r="FX23">
        <v>-4.0117494158234393E-3</v>
      </c>
      <c r="FY23">
        <v>1.087516141204025E-6</v>
      </c>
      <c r="FZ23">
        <v>-8.657206703991749E-11</v>
      </c>
      <c r="GA23">
        <v>-0.72870499999999794</v>
      </c>
      <c r="GB23">
        <v>0</v>
      </c>
      <c r="GC23">
        <v>0</v>
      </c>
      <c r="GD23">
        <v>0</v>
      </c>
      <c r="GE23">
        <v>4</v>
      </c>
      <c r="GF23">
        <v>2094</v>
      </c>
      <c r="GG23">
        <v>-1</v>
      </c>
      <c r="GH23">
        <v>-1</v>
      </c>
      <c r="GI23">
        <v>8.9</v>
      </c>
      <c r="GJ23">
        <v>8.9</v>
      </c>
      <c r="GK23">
        <v>1.00586</v>
      </c>
      <c r="GL23">
        <v>2.3547400000000001</v>
      </c>
      <c r="GM23">
        <v>1.5942400000000001</v>
      </c>
      <c r="GN23">
        <v>2.3327599999999999</v>
      </c>
      <c r="GO23">
        <v>1.40015</v>
      </c>
      <c r="GP23">
        <v>2.3144499999999999</v>
      </c>
      <c r="GQ23">
        <v>25</v>
      </c>
      <c r="GR23">
        <v>15.8132</v>
      </c>
      <c r="GS23">
        <v>18</v>
      </c>
      <c r="GT23">
        <v>385.07799999999997</v>
      </c>
      <c r="GU23">
        <v>698.56200000000001</v>
      </c>
      <c r="GV23">
        <v>17.421199999999999</v>
      </c>
      <c r="GW23">
        <v>21.983699999999999</v>
      </c>
      <c r="GX23">
        <v>29.9999</v>
      </c>
      <c r="GY23">
        <v>21.9633</v>
      </c>
      <c r="GZ23">
        <v>21.921199999999999</v>
      </c>
      <c r="HA23">
        <v>20.187000000000001</v>
      </c>
      <c r="HB23">
        <v>0</v>
      </c>
      <c r="HC23">
        <v>-30</v>
      </c>
      <c r="HD23">
        <v>17.433299999999999</v>
      </c>
      <c r="HE23">
        <v>406.34899999999999</v>
      </c>
      <c r="HF23">
        <v>0</v>
      </c>
      <c r="HG23">
        <v>104.562</v>
      </c>
      <c r="HH23">
        <v>103.68300000000001</v>
      </c>
    </row>
    <row r="24" spans="1:216" x14ac:dyDescent="0.25">
      <c r="A24">
        <v>6</v>
      </c>
      <c r="B24">
        <v>1689987770.0999999</v>
      </c>
      <c r="C24">
        <v>302.5</v>
      </c>
      <c r="D24" t="s">
        <v>366</v>
      </c>
      <c r="E24" t="s">
        <v>367</v>
      </c>
      <c r="F24" t="s">
        <v>348</v>
      </c>
      <c r="G24" t="s">
        <v>349</v>
      </c>
      <c r="H24" t="s">
        <v>350</v>
      </c>
      <c r="I24" t="s">
        <v>351</v>
      </c>
      <c r="J24" t="s">
        <v>352</v>
      </c>
      <c r="K24" t="s">
        <v>396</v>
      </c>
      <c r="L24">
        <v>1689987770.0999999</v>
      </c>
      <c r="M24">
        <f t="shared" si="0"/>
        <v>7.6995029162309095E-4</v>
      </c>
      <c r="N24">
        <f t="shared" si="1"/>
        <v>0.76995029162309092</v>
      </c>
      <c r="O24">
        <f t="shared" si="2"/>
        <v>10.050704836041755</v>
      </c>
      <c r="P24">
        <f t="shared" si="3"/>
        <v>399.87799999999999</v>
      </c>
      <c r="Q24">
        <f t="shared" si="4"/>
        <v>189.0332676361009</v>
      </c>
      <c r="R24">
        <f t="shared" si="5"/>
        <v>19.021165698179303</v>
      </c>
      <c r="S24">
        <f t="shared" si="6"/>
        <v>40.237074628042606</v>
      </c>
      <c r="T24">
        <f t="shared" si="7"/>
        <v>7.8700364808325485E-2</v>
      </c>
      <c r="U24">
        <f t="shared" si="8"/>
        <v>4.109794875231561</v>
      </c>
      <c r="V24">
        <f t="shared" si="9"/>
        <v>7.7872609142191254E-2</v>
      </c>
      <c r="W24">
        <f t="shared" si="10"/>
        <v>4.8744025624657863E-2</v>
      </c>
      <c r="X24">
        <f t="shared" si="11"/>
        <v>124.0405732198456</v>
      </c>
      <c r="Y24">
        <f t="shared" si="12"/>
        <v>20.376823508227019</v>
      </c>
      <c r="Z24">
        <f t="shared" si="13"/>
        <v>20.376823508227019</v>
      </c>
      <c r="AA24">
        <f t="shared" si="14"/>
        <v>2.4019343426002</v>
      </c>
      <c r="AB24">
        <f t="shared" si="15"/>
        <v>60.807556993318713</v>
      </c>
      <c r="AC24">
        <f t="shared" si="16"/>
        <v>1.4259640582287103</v>
      </c>
      <c r="AD24">
        <f t="shared" si="17"/>
        <v>2.3450441503272192</v>
      </c>
      <c r="AE24">
        <f t="shared" si="18"/>
        <v>0.97597028437148969</v>
      </c>
      <c r="AF24">
        <f t="shared" si="19"/>
        <v>-33.954807860578313</v>
      </c>
      <c r="AG24">
        <f t="shared" si="20"/>
        <v>-85.884679138585341</v>
      </c>
      <c r="AH24">
        <f t="shared" si="21"/>
        <v>-4.2094306060741227</v>
      </c>
      <c r="AI24">
        <f t="shared" si="22"/>
        <v>-8.3443853921778555E-3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54515.501223469109</v>
      </c>
      <c r="AO24">
        <f t="shared" si="26"/>
        <v>749.98800000000006</v>
      </c>
      <c r="AP24">
        <f t="shared" si="27"/>
        <v>632.23991399991996</v>
      </c>
      <c r="AQ24">
        <f t="shared" si="28"/>
        <v>0.8430000400005333</v>
      </c>
      <c r="AR24">
        <f t="shared" si="29"/>
        <v>0.16539007720102933</v>
      </c>
      <c r="AS24">
        <v>1689987770.0999999</v>
      </c>
      <c r="AT24">
        <v>399.87799999999999</v>
      </c>
      <c r="AU24">
        <v>405.95499999999998</v>
      </c>
      <c r="AV24">
        <v>14.1713</v>
      </c>
      <c r="AW24">
        <v>13.726000000000001</v>
      </c>
      <c r="AX24">
        <v>403.64600000000002</v>
      </c>
      <c r="AY24">
        <v>14.9</v>
      </c>
      <c r="AZ24">
        <v>399.88900000000001</v>
      </c>
      <c r="BA24">
        <v>100.581</v>
      </c>
      <c r="BB24">
        <v>4.2376700000000003E-2</v>
      </c>
      <c r="BC24">
        <v>19.9892</v>
      </c>
      <c r="BD24">
        <v>19.922599999999999</v>
      </c>
      <c r="BE24">
        <v>999.9</v>
      </c>
      <c r="BF24">
        <v>0</v>
      </c>
      <c r="BG24">
        <v>0</v>
      </c>
      <c r="BH24">
        <v>10011.200000000001</v>
      </c>
      <c r="BI24">
        <v>0</v>
      </c>
      <c r="BJ24">
        <v>23.411799999999999</v>
      </c>
      <c r="BK24">
        <v>-6.0771199999999999</v>
      </c>
      <c r="BL24">
        <v>405.62599999999998</v>
      </c>
      <c r="BM24">
        <v>411.60500000000002</v>
      </c>
      <c r="BN24">
        <v>0.44525700000000001</v>
      </c>
      <c r="BO24">
        <v>405.95499999999998</v>
      </c>
      <c r="BP24">
        <v>13.726000000000001</v>
      </c>
      <c r="BQ24">
        <v>1.42536</v>
      </c>
      <c r="BR24">
        <v>1.3805700000000001</v>
      </c>
      <c r="BS24">
        <v>12.190099999999999</v>
      </c>
      <c r="BT24">
        <v>11.7059</v>
      </c>
      <c r="BU24">
        <v>749.98800000000006</v>
      </c>
      <c r="BV24">
        <v>0.89999600000000002</v>
      </c>
      <c r="BW24">
        <v>0.100004</v>
      </c>
      <c r="BX24">
        <v>0</v>
      </c>
      <c r="BY24">
        <v>2.0556000000000001</v>
      </c>
      <c r="BZ24">
        <v>0</v>
      </c>
      <c r="CA24">
        <v>4609.04</v>
      </c>
      <c r="CB24">
        <v>6083.38</v>
      </c>
      <c r="CC24">
        <v>36.625</v>
      </c>
      <c r="CD24">
        <v>39.25</v>
      </c>
      <c r="CE24">
        <v>38.125</v>
      </c>
      <c r="CF24">
        <v>37.375</v>
      </c>
      <c r="CG24">
        <v>36.25</v>
      </c>
      <c r="CH24">
        <v>674.99</v>
      </c>
      <c r="CI24">
        <v>75</v>
      </c>
      <c r="CJ24">
        <v>0</v>
      </c>
      <c r="CK24">
        <v>1689987784.9000001</v>
      </c>
      <c r="CL24">
        <v>0</v>
      </c>
      <c r="CM24">
        <v>1689987175.0999999</v>
      </c>
      <c r="CN24" t="s">
        <v>353</v>
      </c>
      <c r="CO24">
        <v>1689987175.0999999</v>
      </c>
      <c r="CP24">
        <v>1689987175.0999999</v>
      </c>
      <c r="CQ24">
        <v>47</v>
      </c>
      <c r="CR24">
        <v>0.15</v>
      </c>
      <c r="CS24">
        <v>8.0000000000000002E-3</v>
      </c>
      <c r="CT24">
        <v>-3.79</v>
      </c>
      <c r="CU24">
        <v>-0.72899999999999998</v>
      </c>
      <c r="CV24">
        <v>407</v>
      </c>
      <c r="CW24">
        <v>14</v>
      </c>
      <c r="CX24">
        <v>0.2</v>
      </c>
      <c r="CY24">
        <v>0.1</v>
      </c>
      <c r="CZ24">
        <v>7.6393964252734694</v>
      </c>
      <c r="DA24">
        <v>-3.4390342038160618E-2</v>
      </c>
      <c r="DB24">
        <v>7.0803113286386984E-2</v>
      </c>
      <c r="DC24">
        <v>1</v>
      </c>
      <c r="DD24">
        <v>405.95252499999998</v>
      </c>
      <c r="DE24">
        <v>-0.26473170731782669</v>
      </c>
      <c r="DF24">
        <v>4.1204361116271529E-2</v>
      </c>
      <c r="DG24">
        <v>-1</v>
      </c>
      <c r="DH24">
        <v>750.00878048780487</v>
      </c>
      <c r="DI24">
        <v>-0.1032407632105482</v>
      </c>
      <c r="DJ24">
        <v>5.0120105597737621E-2</v>
      </c>
      <c r="DK24">
        <v>1</v>
      </c>
      <c r="DL24">
        <v>2</v>
      </c>
      <c r="DM24">
        <v>2</v>
      </c>
      <c r="DN24" t="s">
        <v>354</v>
      </c>
      <c r="DO24">
        <v>2.6948599999999998</v>
      </c>
      <c r="DP24">
        <v>2.66412</v>
      </c>
      <c r="DQ24">
        <v>9.5162700000000003E-2</v>
      </c>
      <c r="DR24">
        <v>9.5142099999999993E-2</v>
      </c>
      <c r="DS24">
        <v>8.2278100000000007E-2</v>
      </c>
      <c r="DT24">
        <v>7.6724000000000001E-2</v>
      </c>
      <c r="DU24">
        <v>27388.7</v>
      </c>
      <c r="DV24">
        <v>30900.9</v>
      </c>
      <c r="DW24">
        <v>28480.400000000001</v>
      </c>
      <c r="DX24">
        <v>32739.7</v>
      </c>
      <c r="DY24">
        <v>36336.6</v>
      </c>
      <c r="DZ24">
        <v>40737.5</v>
      </c>
      <c r="EA24">
        <v>41801.9</v>
      </c>
      <c r="EB24">
        <v>46969.8</v>
      </c>
      <c r="EC24">
        <v>1.8319000000000001</v>
      </c>
      <c r="ED24">
        <v>2.2355</v>
      </c>
      <c r="EE24">
        <v>-1.0266900000000001E-2</v>
      </c>
      <c r="EF24">
        <v>0</v>
      </c>
      <c r="EG24">
        <v>20.092400000000001</v>
      </c>
      <c r="EH24">
        <v>999.9</v>
      </c>
      <c r="EI24">
        <v>59.1</v>
      </c>
      <c r="EJ24">
        <v>22.1</v>
      </c>
      <c r="EK24">
        <v>15.6882</v>
      </c>
      <c r="EL24">
        <v>62.561199999999999</v>
      </c>
      <c r="EM24">
        <v>1.2820499999999999</v>
      </c>
      <c r="EN24">
        <v>1</v>
      </c>
      <c r="EO24">
        <v>-0.40247699999999997</v>
      </c>
      <c r="EP24">
        <v>1.51569</v>
      </c>
      <c r="EQ24">
        <v>20.235199999999999</v>
      </c>
      <c r="ER24">
        <v>5.2280699999999998</v>
      </c>
      <c r="ES24">
        <v>12.0099</v>
      </c>
      <c r="ET24">
        <v>4.9897499999999999</v>
      </c>
      <c r="EU24">
        <v>3.3050000000000002</v>
      </c>
      <c r="EV24">
        <v>7917.1</v>
      </c>
      <c r="EW24">
        <v>9999</v>
      </c>
      <c r="EX24">
        <v>536.20000000000005</v>
      </c>
      <c r="EY24">
        <v>82.2</v>
      </c>
      <c r="EZ24">
        <v>1.85242</v>
      </c>
      <c r="FA24">
        <v>1.8614200000000001</v>
      </c>
      <c r="FB24">
        <v>1.86036</v>
      </c>
      <c r="FC24">
        <v>1.8563799999999999</v>
      </c>
      <c r="FD24">
        <v>1.8608100000000001</v>
      </c>
      <c r="FE24">
        <v>1.8571299999999999</v>
      </c>
      <c r="FF24">
        <v>1.8592200000000001</v>
      </c>
      <c r="FG24">
        <v>1.8620300000000001</v>
      </c>
      <c r="FH24">
        <v>0</v>
      </c>
      <c r="FI24">
        <v>0</v>
      </c>
      <c r="FJ24">
        <v>0</v>
      </c>
      <c r="FK24">
        <v>0</v>
      </c>
      <c r="FL24" t="s">
        <v>355</v>
      </c>
      <c r="FM24" t="s">
        <v>356</v>
      </c>
      <c r="FN24" t="s">
        <v>357</v>
      </c>
      <c r="FO24" t="s">
        <v>357</v>
      </c>
      <c r="FP24" t="s">
        <v>357</v>
      </c>
      <c r="FQ24" t="s">
        <v>357</v>
      </c>
      <c r="FR24">
        <v>0</v>
      </c>
      <c r="FS24">
        <v>100</v>
      </c>
      <c r="FT24">
        <v>100</v>
      </c>
      <c r="FU24">
        <v>-3.7679999999999998</v>
      </c>
      <c r="FV24">
        <v>-0.72870000000000001</v>
      </c>
      <c r="FW24">
        <v>-2.3205806838439318</v>
      </c>
      <c r="FX24">
        <v>-4.0117494158234393E-3</v>
      </c>
      <c r="FY24">
        <v>1.087516141204025E-6</v>
      </c>
      <c r="FZ24">
        <v>-8.657206703991749E-11</v>
      </c>
      <c r="GA24">
        <v>-0.72870499999999794</v>
      </c>
      <c r="GB24">
        <v>0</v>
      </c>
      <c r="GC24">
        <v>0</v>
      </c>
      <c r="GD24">
        <v>0</v>
      </c>
      <c r="GE24">
        <v>4</v>
      </c>
      <c r="GF24">
        <v>2094</v>
      </c>
      <c r="GG24">
        <v>-1</v>
      </c>
      <c r="GH24">
        <v>-1</v>
      </c>
      <c r="GI24">
        <v>9.9</v>
      </c>
      <c r="GJ24">
        <v>9.9</v>
      </c>
      <c r="GK24">
        <v>1.00464</v>
      </c>
      <c r="GL24">
        <v>2.35107</v>
      </c>
      <c r="GM24">
        <v>1.5942400000000001</v>
      </c>
      <c r="GN24">
        <v>2.3315399999999999</v>
      </c>
      <c r="GO24">
        <v>1.40015</v>
      </c>
      <c r="GP24">
        <v>2.3071299999999999</v>
      </c>
      <c r="GQ24">
        <v>24.979600000000001</v>
      </c>
      <c r="GR24">
        <v>15.821899999999999</v>
      </c>
      <c r="GS24">
        <v>18</v>
      </c>
      <c r="GT24">
        <v>384.892</v>
      </c>
      <c r="GU24">
        <v>698.94</v>
      </c>
      <c r="GV24">
        <v>17.6462</v>
      </c>
      <c r="GW24">
        <v>21.940200000000001</v>
      </c>
      <c r="GX24">
        <v>29.9999</v>
      </c>
      <c r="GY24">
        <v>21.924199999999999</v>
      </c>
      <c r="GZ24">
        <v>21.8828</v>
      </c>
      <c r="HA24">
        <v>20.1785</v>
      </c>
      <c r="HB24">
        <v>0</v>
      </c>
      <c r="HC24">
        <v>-30</v>
      </c>
      <c r="HD24">
        <v>17.650600000000001</v>
      </c>
      <c r="HE24">
        <v>406.16500000000002</v>
      </c>
      <c r="HF24">
        <v>0</v>
      </c>
      <c r="HG24">
        <v>104.56699999999999</v>
      </c>
      <c r="HH24">
        <v>103.685</v>
      </c>
    </row>
    <row r="25" spans="1:216" x14ac:dyDescent="0.25">
      <c r="A25">
        <v>7</v>
      </c>
      <c r="B25">
        <v>1689987830.5999999</v>
      </c>
      <c r="C25">
        <v>363</v>
      </c>
      <c r="D25" t="s">
        <v>368</v>
      </c>
      <c r="E25" t="s">
        <v>369</v>
      </c>
      <c r="F25" t="s">
        <v>348</v>
      </c>
      <c r="G25" t="s">
        <v>349</v>
      </c>
      <c r="H25" t="s">
        <v>350</v>
      </c>
      <c r="I25" t="s">
        <v>351</v>
      </c>
      <c r="J25" t="s">
        <v>352</v>
      </c>
      <c r="K25" t="s">
        <v>396</v>
      </c>
      <c r="L25">
        <v>1689987830.5999999</v>
      </c>
      <c r="M25">
        <f t="shared" si="0"/>
        <v>6.2864745253512838E-4</v>
      </c>
      <c r="N25">
        <f t="shared" si="1"/>
        <v>0.62864745253512833</v>
      </c>
      <c r="O25">
        <f t="shared" si="2"/>
        <v>9.4437152683697843</v>
      </c>
      <c r="P25">
        <f t="shared" si="3"/>
        <v>400.02100000000002</v>
      </c>
      <c r="Q25">
        <f t="shared" si="4"/>
        <v>161.16882535844692</v>
      </c>
      <c r="R25">
        <f t="shared" si="5"/>
        <v>16.217551565786849</v>
      </c>
      <c r="S25">
        <f t="shared" si="6"/>
        <v>40.251960516988504</v>
      </c>
      <c r="T25">
        <f t="shared" si="7"/>
        <v>6.4926411489949196E-2</v>
      </c>
      <c r="U25">
        <f t="shared" si="8"/>
        <v>4.1085670070385731</v>
      </c>
      <c r="V25">
        <f t="shared" si="9"/>
        <v>6.4361756195163627E-2</v>
      </c>
      <c r="W25">
        <f t="shared" si="10"/>
        <v>4.0276420174347807E-2</v>
      </c>
      <c r="X25">
        <f t="shared" si="11"/>
        <v>99.246189000000001</v>
      </c>
      <c r="Y25">
        <f t="shared" si="12"/>
        <v>20.228148238133411</v>
      </c>
      <c r="Z25">
        <f t="shared" si="13"/>
        <v>20.228148238133411</v>
      </c>
      <c r="AA25">
        <f t="shared" si="14"/>
        <v>2.3799724314842927</v>
      </c>
      <c r="AB25">
        <f t="shared" si="15"/>
        <v>60.626697483200061</v>
      </c>
      <c r="AC25">
        <f t="shared" si="16"/>
        <v>1.4156676327527997</v>
      </c>
      <c r="AD25">
        <f t="shared" si="17"/>
        <v>2.3350564875236488</v>
      </c>
      <c r="AE25">
        <f t="shared" si="18"/>
        <v>0.964304798731493</v>
      </c>
      <c r="AF25">
        <f t="shared" si="19"/>
        <v>-27.723352656799161</v>
      </c>
      <c r="AG25">
        <f t="shared" si="20"/>
        <v>-68.188712445909047</v>
      </c>
      <c r="AH25">
        <f t="shared" si="21"/>
        <v>-3.3393836394366092</v>
      </c>
      <c r="AI25">
        <f t="shared" si="22"/>
        <v>-5.2597421448155046E-3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54506.407369365166</v>
      </c>
      <c r="AO25">
        <f t="shared" si="26"/>
        <v>600.08000000000004</v>
      </c>
      <c r="AP25">
        <f t="shared" si="27"/>
        <v>505.86689999999999</v>
      </c>
      <c r="AQ25">
        <f t="shared" si="28"/>
        <v>0.84299910011998391</v>
      </c>
      <c r="AR25">
        <f t="shared" si="29"/>
        <v>0.1653882632315691</v>
      </c>
      <c r="AS25">
        <v>1689987830.5999999</v>
      </c>
      <c r="AT25">
        <v>400.02100000000002</v>
      </c>
      <c r="AU25">
        <v>405.70699999999999</v>
      </c>
      <c r="AV25">
        <v>14.0688</v>
      </c>
      <c r="AW25">
        <v>13.705299999999999</v>
      </c>
      <c r="AX25">
        <v>403.79</v>
      </c>
      <c r="AY25">
        <v>14.797499999999999</v>
      </c>
      <c r="AZ25">
        <v>400.01600000000002</v>
      </c>
      <c r="BA25">
        <v>100.58199999999999</v>
      </c>
      <c r="BB25">
        <v>4.2618499999999997E-2</v>
      </c>
      <c r="BC25">
        <v>19.920300000000001</v>
      </c>
      <c r="BD25">
        <v>19.788900000000002</v>
      </c>
      <c r="BE25">
        <v>999.9</v>
      </c>
      <c r="BF25">
        <v>0</v>
      </c>
      <c r="BG25">
        <v>0</v>
      </c>
      <c r="BH25">
        <v>10006.9</v>
      </c>
      <c r="BI25">
        <v>0</v>
      </c>
      <c r="BJ25">
        <v>24.0593</v>
      </c>
      <c r="BK25">
        <v>-5.6855200000000004</v>
      </c>
      <c r="BL25">
        <v>405.72899999999998</v>
      </c>
      <c r="BM25">
        <v>411.34399999999999</v>
      </c>
      <c r="BN25">
        <v>0.36348799999999998</v>
      </c>
      <c r="BO25">
        <v>405.70699999999999</v>
      </c>
      <c r="BP25">
        <v>13.705299999999999</v>
      </c>
      <c r="BQ25">
        <v>1.41506</v>
      </c>
      <c r="BR25">
        <v>1.3785000000000001</v>
      </c>
      <c r="BS25">
        <v>12.08</v>
      </c>
      <c r="BT25">
        <v>11.683199999999999</v>
      </c>
      <c r="BU25">
        <v>600.08000000000004</v>
      </c>
      <c r="BV25">
        <v>0.90002199999999999</v>
      </c>
      <c r="BW25">
        <v>9.99776E-2</v>
      </c>
      <c r="BX25">
        <v>0</v>
      </c>
      <c r="BY25">
        <v>2.8195000000000001</v>
      </c>
      <c r="BZ25">
        <v>0</v>
      </c>
      <c r="CA25">
        <v>4322.8100000000004</v>
      </c>
      <c r="CB25">
        <v>4867.46</v>
      </c>
      <c r="CC25">
        <v>36.875</v>
      </c>
      <c r="CD25">
        <v>40.061999999999998</v>
      </c>
      <c r="CE25">
        <v>38.625</v>
      </c>
      <c r="CF25">
        <v>38.5</v>
      </c>
      <c r="CG25">
        <v>36.686999999999998</v>
      </c>
      <c r="CH25">
        <v>540.09</v>
      </c>
      <c r="CI25">
        <v>59.99</v>
      </c>
      <c r="CJ25">
        <v>0</v>
      </c>
      <c r="CK25">
        <v>1689987845.5</v>
      </c>
      <c r="CL25">
        <v>0</v>
      </c>
      <c r="CM25">
        <v>1689987175.0999999</v>
      </c>
      <c r="CN25" t="s">
        <v>353</v>
      </c>
      <c r="CO25">
        <v>1689987175.0999999</v>
      </c>
      <c r="CP25">
        <v>1689987175.0999999</v>
      </c>
      <c r="CQ25">
        <v>47</v>
      </c>
      <c r="CR25">
        <v>0.15</v>
      </c>
      <c r="CS25">
        <v>8.0000000000000002E-3</v>
      </c>
      <c r="CT25">
        <v>-3.79</v>
      </c>
      <c r="CU25">
        <v>-0.72899999999999998</v>
      </c>
      <c r="CV25">
        <v>407</v>
      </c>
      <c r="CW25">
        <v>14</v>
      </c>
      <c r="CX25">
        <v>0.2</v>
      </c>
      <c r="CY25">
        <v>0.1</v>
      </c>
      <c r="CZ25">
        <v>7.3574412604927746</v>
      </c>
      <c r="DA25">
        <v>-0.33678123824392953</v>
      </c>
      <c r="DB25">
        <v>5.4285791371375153E-2</v>
      </c>
      <c r="DC25">
        <v>1</v>
      </c>
      <c r="DD25">
        <v>405.69826829268288</v>
      </c>
      <c r="DE25">
        <v>-0.50241114982532464</v>
      </c>
      <c r="DF25">
        <v>6.1294580347793948E-2</v>
      </c>
      <c r="DG25">
        <v>-1</v>
      </c>
      <c r="DH25">
        <v>599.95714999999996</v>
      </c>
      <c r="DI25">
        <v>-0.23718927078893789</v>
      </c>
      <c r="DJ25">
        <v>0.1448192925683571</v>
      </c>
      <c r="DK25">
        <v>1</v>
      </c>
      <c r="DL25">
        <v>2</v>
      </c>
      <c r="DM25">
        <v>2</v>
      </c>
      <c r="DN25" t="s">
        <v>354</v>
      </c>
      <c r="DO25">
        <v>2.6953</v>
      </c>
      <c r="DP25">
        <v>2.6643300000000001</v>
      </c>
      <c r="DQ25">
        <v>9.5197599999999993E-2</v>
      </c>
      <c r="DR25">
        <v>9.5107399999999995E-2</v>
      </c>
      <c r="DS25">
        <v>8.1867899999999993E-2</v>
      </c>
      <c r="DT25">
        <v>7.6646400000000003E-2</v>
      </c>
      <c r="DU25">
        <v>27389.9</v>
      </c>
      <c r="DV25">
        <v>30904.2</v>
      </c>
      <c r="DW25">
        <v>28482.6</v>
      </c>
      <c r="DX25">
        <v>32741.8</v>
      </c>
      <c r="DY25">
        <v>36355.5</v>
      </c>
      <c r="DZ25">
        <v>40743.4</v>
      </c>
      <c r="EA25">
        <v>41804.6</v>
      </c>
      <c r="EB25">
        <v>46972.7</v>
      </c>
      <c r="EC25">
        <v>1.8325499999999999</v>
      </c>
      <c r="ED25">
        <v>2.2357499999999999</v>
      </c>
      <c r="EE25">
        <v>-1.49459E-2</v>
      </c>
      <c r="EF25">
        <v>0</v>
      </c>
      <c r="EG25">
        <v>20.036200000000001</v>
      </c>
      <c r="EH25">
        <v>999.9</v>
      </c>
      <c r="EI25">
        <v>59</v>
      </c>
      <c r="EJ25">
        <v>22.1</v>
      </c>
      <c r="EK25">
        <v>15.66</v>
      </c>
      <c r="EL25">
        <v>62.741199999999999</v>
      </c>
      <c r="EM25">
        <v>1.3181099999999999</v>
      </c>
      <c r="EN25">
        <v>1</v>
      </c>
      <c r="EO25">
        <v>-0.40526699999999999</v>
      </c>
      <c r="EP25">
        <v>1.7580899999999999</v>
      </c>
      <c r="EQ25">
        <v>20.234300000000001</v>
      </c>
      <c r="ER25">
        <v>5.2285199999999996</v>
      </c>
      <c r="ES25">
        <v>12.0099</v>
      </c>
      <c r="ET25">
        <v>4.9901999999999997</v>
      </c>
      <c r="EU25">
        <v>3.3050000000000002</v>
      </c>
      <c r="EV25">
        <v>7918.4</v>
      </c>
      <c r="EW25">
        <v>9999</v>
      </c>
      <c r="EX25">
        <v>536.20000000000005</v>
      </c>
      <c r="EY25">
        <v>82.2</v>
      </c>
      <c r="EZ25">
        <v>1.85242</v>
      </c>
      <c r="FA25">
        <v>1.8614200000000001</v>
      </c>
      <c r="FB25">
        <v>1.8603499999999999</v>
      </c>
      <c r="FC25">
        <v>1.8563799999999999</v>
      </c>
      <c r="FD25">
        <v>1.8608100000000001</v>
      </c>
      <c r="FE25">
        <v>1.8571500000000001</v>
      </c>
      <c r="FF25">
        <v>1.85924</v>
      </c>
      <c r="FG25">
        <v>1.8620399999999999</v>
      </c>
      <c r="FH25">
        <v>0</v>
      </c>
      <c r="FI25">
        <v>0</v>
      </c>
      <c r="FJ25">
        <v>0</v>
      </c>
      <c r="FK25">
        <v>0</v>
      </c>
      <c r="FL25" t="s">
        <v>355</v>
      </c>
      <c r="FM25" t="s">
        <v>356</v>
      </c>
      <c r="FN25" t="s">
        <v>357</v>
      </c>
      <c r="FO25" t="s">
        <v>357</v>
      </c>
      <c r="FP25" t="s">
        <v>357</v>
      </c>
      <c r="FQ25" t="s">
        <v>357</v>
      </c>
      <c r="FR25">
        <v>0</v>
      </c>
      <c r="FS25">
        <v>100</v>
      </c>
      <c r="FT25">
        <v>100</v>
      </c>
      <c r="FU25">
        <v>-3.7690000000000001</v>
      </c>
      <c r="FV25">
        <v>-0.72870000000000001</v>
      </c>
      <c r="FW25">
        <v>-2.3205806838439318</v>
      </c>
      <c r="FX25">
        <v>-4.0117494158234393E-3</v>
      </c>
      <c r="FY25">
        <v>1.087516141204025E-6</v>
      </c>
      <c r="FZ25">
        <v>-8.657206703991749E-11</v>
      </c>
      <c r="GA25">
        <v>-0.72870499999999794</v>
      </c>
      <c r="GB25">
        <v>0</v>
      </c>
      <c r="GC25">
        <v>0</v>
      </c>
      <c r="GD25">
        <v>0</v>
      </c>
      <c r="GE25">
        <v>4</v>
      </c>
      <c r="GF25">
        <v>2094</v>
      </c>
      <c r="GG25">
        <v>-1</v>
      </c>
      <c r="GH25">
        <v>-1</v>
      </c>
      <c r="GI25">
        <v>10.9</v>
      </c>
      <c r="GJ25">
        <v>10.9</v>
      </c>
      <c r="GK25">
        <v>1.00464</v>
      </c>
      <c r="GL25">
        <v>2.35229</v>
      </c>
      <c r="GM25">
        <v>1.5942400000000001</v>
      </c>
      <c r="GN25">
        <v>2.3315399999999999</v>
      </c>
      <c r="GO25">
        <v>1.40015</v>
      </c>
      <c r="GP25">
        <v>2.2997999999999998</v>
      </c>
      <c r="GQ25">
        <v>24.959199999999999</v>
      </c>
      <c r="GR25">
        <v>15.8132</v>
      </c>
      <c r="GS25">
        <v>18</v>
      </c>
      <c r="GT25">
        <v>384.94099999999997</v>
      </c>
      <c r="GU25">
        <v>698.63800000000003</v>
      </c>
      <c r="GV25">
        <v>17.062200000000001</v>
      </c>
      <c r="GW25">
        <v>21.8992</v>
      </c>
      <c r="GX25">
        <v>29.998799999999999</v>
      </c>
      <c r="GY25">
        <v>21.885899999999999</v>
      </c>
      <c r="GZ25">
        <v>21.846299999999999</v>
      </c>
      <c r="HA25">
        <v>20.164400000000001</v>
      </c>
      <c r="HB25">
        <v>0</v>
      </c>
      <c r="HC25">
        <v>-30</v>
      </c>
      <c r="HD25">
        <v>17.111899999999999</v>
      </c>
      <c r="HE25">
        <v>405.685</v>
      </c>
      <c r="HF25">
        <v>0</v>
      </c>
      <c r="HG25">
        <v>104.574</v>
      </c>
      <c r="HH25">
        <v>103.69199999999999</v>
      </c>
    </row>
    <row r="26" spans="1:216" x14ac:dyDescent="0.25">
      <c r="A26">
        <v>8</v>
      </c>
      <c r="B26">
        <v>1689987891.0999999</v>
      </c>
      <c r="C26">
        <v>423.5</v>
      </c>
      <c r="D26" t="s">
        <v>370</v>
      </c>
      <c r="E26" t="s">
        <v>371</v>
      </c>
      <c r="F26" t="s">
        <v>348</v>
      </c>
      <c r="G26" t="s">
        <v>349</v>
      </c>
      <c r="H26" t="s">
        <v>350</v>
      </c>
      <c r="I26" t="s">
        <v>351</v>
      </c>
      <c r="J26" t="s">
        <v>352</v>
      </c>
      <c r="K26" t="s">
        <v>396</v>
      </c>
      <c r="L26">
        <v>1689987891.0999999</v>
      </c>
      <c r="M26">
        <f t="shared" si="0"/>
        <v>7.5550688028898339E-4</v>
      </c>
      <c r="N26">
        <f t="shared" si="1"/>
        <v>0.75550688028898338</v>
      </c>
      <c r="O26">
        <f t="shared" si="2"/>
        <v>9.0277949465077398</v>
      </c>
      <c r="P26">
        <f t="shared" si="3"/>
        <v>400.012</v>
      </c>
      <c r="Q26">
        <f t="shared" si="4"/>
        <v>212.92600587390928</v>
      </c>
      <c r="R26">
        <f t="shared" si="5"/>
        <v>21.425693734860118</v>
      </c>
      <c r="S26">
        <f t="shared" si="6"/>
        <v>40.251234540811197</v>
      </c>
      <c r="T26">
        <f t="shared" si="7"/>
        <v>7.9918955354628868E-2</v>
      </c>
      <c r="U26">
        <f t="shared" si="8"/>
        <v>4.1146158168670892</v>
      </c>
      <c r="V26">
        <f t="shared" si="9"/>
        <v>7.9066505792377201E-2</v>
      </c>
      <c r="W26">
        <f t="shared" si="10"/>
        <v>4.9492397493857199E-2</v>
      </c>
      <c r="X26">
        <f t="shared" si="11"/>
        <v>82.699291831042132</v>
      </c>
      <c r="Y26">
        <f t="shared" si="12"/>
        <v>20.128249861865246</v>
      </c>
      <c r="Z26">
        <f t="shared" si="13"/>
        <v>20.128249861865246</v>
      </c>
      <c r="AA26">
        <f t="shared" si="14"/>
        <v>2.3653147205330711</v>
      </c>
      <c r="AB26">
        <f t="shared" si="15"/>
        <v>60.90994209913918</v>
      </c>
      <c r="AC26">
        <f t="shared" si="16"/>
        <v>1.4219026427353199</v>
      </c>
      <c r="AD26">
        <f t="shared" si="17"/>
        <v>2.3344344022212016</v>
      </c>
      <c r="AE26">
        <f t="shared" si="18"/>
        <v>0.94341207779775127</v>
      </c>
      <c r="AF26">
        <f t="shared" si="19"/>
        <v>-33.317853420744164</v>
      </c>
      <c r="AG26">
        <f t="shared" si="20"/>
        <v>-47.082785748753373</v>
      </c>
      <c r="AH26">
        <f t="shared" si="21"/>
        <v>-2.3011523087399017</v>
      </c>
      <c r="AI26">
        <f t="shared" si="22"/>
        <v>-2.4996471953073751E-3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54615.320737765534</v>
      </c>
      <c r="AO26">
        <f t="shared" si="26"/>
        <v>500.02699999999999</v>
      </c>
      <c r="AP26">
        <f t="shared" si="27"/>
        <v>421.52267100053996</v>
      </c>
      <c r="AQ26">
        <f t="shared" si="28"/>
        <v>0.84299982001079932</v>
      </c>
      <c r="AR26">
        <f t="shared" si="29"/>
        <v>0.16538965262084274</v>
      </c>
      <c r="AS26">
        <v>1689987891.0999999</v>
      </c>
      <c r="AT26">
        <v>400.012</v>
      </c>
      <c r="AU26">
        <v>405.48099999999999</v>
      </c>
      <c r="AV26">
        <v>14.130699999999999</v>
      </c>
      <c r="AW26">
        <v>13.694100000000001</v>
      </c>
      <c r="AX26">
        <v>403.78</v>
      </c>
      <c r="AY26">
        <v>14.859400000000001</v>
      </c>
      <c r="AZ26">
        <v>400.22300000000001</v>
      </c>
      <c r="BA26">
        <v>100.583</v>
      </c>
      <c r="BB26">
        <v>4.2067599999999997E-2</v>
      </c>
      <c r="BC26">
        <v>19.916</v>
      </c>
      <c r="BD26">
        <v>19.776199999999999</v>
      </c>
      <c r="BE26">
        <v>999.9</v>
      </c>
      <c r="BF26">
        <v>0</v>
      </c>
      <c r="BG26">
        <v>0</v>
      </c>
      <c r="BH26">
        <v>10027.5</v>
      </c>
      <c r="BI26">
        <v>0</v>
      </c>
      <c r="BJ26">
        <v>24.279599999999999</v>
      </c>
      <c r="BK26">
        <v>-5.4691799999999997</v>
      </c>
      <c r="BL26">
        <v>405.745</v>
      </c>
      <c r="BM26">
        <v>411.11</v>
      </c>
      <c r="BN26">
        <v>0.43661100000000003</v>
      </c>
      <c r="BO26">
        <v>405.48099999999999</v>
      </c>
      <c r="BP26">
        <v>13.694100000000001</v>
      </c>
      <c r="BQ26">
        <v>1.4213100000000001</v>
      </c>
      <c r="BR26">
        <v>1.3774</v>
      </c>
      <c r="BS26">
        <v>12.1469</v>
      </c>
      <c r="BT26">
        <v>11.671099999999999</v>
      </c>
      <c r="BU26">
        <v>500.02699999999999</v>
      </c>
      <c r="BV26">
        <v>0.90000899999999995</v>
      </c>
      <c r="BW26">
        <v>9.9991399999999994E-2</v>
      </c>
      <c r="BX26">
        <v>0</v>
      </c>
      <c r="BY26">
        <v>2.7765</v>
      </c>
      <c r="BZ26">
        <v>0</v>
      </c>
      <c r="CA26">
        <v>4138.74</v>
      </c>
      <c r="CB26">
        <v>4055.88</v>
      </c>
      <c r="CC26">
        <v>37.125</v>
      </c>
      <c r="CD26">
        <v>40.686999999999998</v>
      </c>
      <c r="CE26">
        <v>39.061999999999998</v>
      </c>
      <c r="CF26">
        <v>39.311999999999998</v>
      </c>
      <c r="CG26">
        <v>37</v>
      </c>
      <c r="CH26">
        <v>450.03</v>
      </c>
      <c r="CI26">
        <v>50</v>
      </c>
      <c r="CJ26">
        <v>0</v>
      </c>
      <c r="CK26">
        <v>1689987905.5</v>
      </c>
      <c r="CL26">
        <v>0</v>
      </c>
      <c r="CM26">
        <v>1689987175.0999999</v>
      </c>
      <c r="CN26" t="s">
        <v>353</v>
      </c>
      <c r="CO26">
        <v>1689987175.0999999</v>
      </c>
      <c r="CP26">
        <v>1689987175.0999999</v>
      </c>
      <c r="CQ26">
        <v>47</v>
      </c>
      <c r="CR26">
        <v>0.15</v>
      </c>
      <c r="CS26">
        <v>8.0000000000000002E-3</v>
      </c>
      <c r="CT26">
        <v>-3.79</v>
      </c>
      <c r="CU26">
        <v>-0.72899999999999998</v>
      </c>
      <c r="CV26">
        <v>407</v>
      </c>
      <c r="CW26">
        <v>14</v>
      </c>
      <c r="CX26">
        <v>0.2</v>
      </c>
      <c r="CY26">
        <v>0.1</v>
      </c>
      <c r="CZ26">
        <v>7.0396174418472146</v>
      </c>
      <c r="DA26">
        <v>0.31971146359875652</v>
      </c>
      <c r="DB26">
        <v>4.4128658386829479E-2</v>
      </c>
      <c r="DC26">
        <v>1</v>
      </c>
      <c r="DD26">
        <v>405.47687804878052</v>
      </c>
      <c r="DE26">
        <v>1.0871080144364709E-3</v>
      </c>
      <c r="DF26">
        <v>2.3661428035533411E-2</v>
      </c>
      <c r="DG26">
        <v>-1</v>
      </c>
      <c r="DH26">
        <v>499.98780487804879</v>
      </c>
      <c r="DI26">
        <v>1.9909332630285929E-2</v>
      </c>
      <c r="DJ26">
        <v>0.12055971488956529</v>
      </c>
      <c r="DK26">
        <v>1</v>
      </c>
      <c r="DL26">
        <v>2</v>
      </c>
      <c r="DM26">
        <v>2</v>
      </c>
      <c r="DN26" t="s">
        <v>354</v>
      </c>
      <c r="DO26">
        <v>2.69597</v>
      </c>
      <c r="DP26">
        <v>2.6639599999999999</v>
      </c>
      <c r="DQ26">
        <v>9.5204700000000003E-2</v>
      </c>
      <c r="DR26">
        <v>9.5075099999999996E-2</v>
      </c>
      <c r="DS26">
        <v>8.2128199999999998E-2</v>
      </c>
      <c r="DT26">
        <v>7.6606599999999997E-2</v>
      </c>
      <c r="DU26">
        <v>27390</v>
      </c>
      <c r="DV26">
        <v>30905.200000000001</v>
      </c>
      <c r="DW26">
        <v>28482.7</v>
      </c>
      <c r="DX26">
        <v>32741.5</v>
      </c>
      <c r="DY26">
        <v>36344.9</v>
      </c>
      <c r="DZ26">
        <v>40745</v>
      </c>
      <c r="EA26">
        <v>41804.5</v>
      </c>
      <c r="EB26">
        <v>46972.4</v>
      </c>
      <c r="EC26">
        <v>1.8336300000000001</v>
      </c>
      <c r="ED26">
        <v>2.2358699999999998</v>
      </c>
      <c r="EE26">
        <v>-9.6447800000000004E-3</v>
      </c>
      <c r="EF26">
        <v>0</v>
      </c>
      <c r="EG26">
        <v>19.9358</v>
      </c>
      <c r="EH26">
        <v>999.9</v>
      </c>
      <c r="EI26">
        <v>58.9</v>
      </c>
      <c r="EJ26">
        <v>22.1</v>
      </c>
      <c r="EK26">
        <v>15.6326</v>
      </c>
      <c r="EL26">
        <v>62.851199999999999</v>
      </c>
      <c r="EM26">
        <v>1.35416</v>
      </c>
      <c r="EN26">
        <v>1</v>
      </c>
      <c r="EO26">
        <v>-0.40797800000000001</v>
      </c>
      <c r="EP26">
        <v>0.92175399999999996</v>
      </c>
      <c r="EQ26">
        <v>20.242000000000001</v>
      </c>
      <c r="ER26">
        <v>5.2285199999999996</v>
      </c>
      <c r="ES26">
        <v>12.0099</v>
      </c>
      <c r="ET26">
        <v>4.9904000000000002</v>
      </c>
      <c r="EU26">
        <v>3.3050000000000002</v>
      </c>
      <c r="EV26">
        <v>7919.9</v>
      </c>
      <c r="EW26">
        <v>9999</v>
      </c>
      <c r="EX26">
        <v>536.20000000000005</v>
      </c>
      <c r="EY26">
        <v>82.2</v>
      </c>
      <c r="EZ26">
        <v>1.85242</v>
      </c>
      <c r="FA26">
        <v>1.8614200000000001</v>
      </c>
      <c r="FB26">
        <v>1.8603499999999999</v>
      </c>
      <c r="FC26">
        <v>1.8563799999999999</v>
      </c>
      <c r="FD26">
        <v>1.8608100000000001</v>
      </c>
      <c r="FE26">
        <v>1.8571299999999999</v>
      </c>
      <c r="FF26">
        <v>1.85921</v>
      </c>
      <c r="FG26">
        <v>1.8620300000000001</v>
      </c>
      <c r="FH26">
        <v>0</v>
      </c>
      <c r="FI26">
        <v>0</v>
      </c>
      <c r="FJ26">
        <v>0</v>
      </c>
      <c r="FK26">
        <v>0</v>
      </c>
      <c r="FL26" t="s">
        <v>355</v>
      </c>
      <c r="FM26" t="s">
        <v>356</v>
      </c>
      <c r="FN26" t="s">
        <v>357</v>
      </c>
      <c r="FO26" t="s">
        <v>357</v>
      </c>
      <c r="FP26" t="s">
        <v>357</v>
      </c>
      <c r="FQ26" t="s">
        <v>357</v>
      </c>
      <c r="FR26">
        <v>0</v>
      </c>
      <c r="FS26">
        <v>100</v>
      </c>
      <c r="FT26">
        <v>100</v>
      </c>
      <c r="FU26">
        <v>-3.7679999999999998</v>
      </c>
      <c r="FV26">
        <v>-0.72870000000000001</v>
      </c>
      <c r="FW26">
        <v>-2.3205806838439318</v>
      </c>
      <c r="FX26">
        <v>-4.0117494158234393E-3</v>
      </c>
      <c r="FY26">
        <v>1.087516141204025E-6</v>
      </c>
      <c r="FZ26">
        <v>-8.657206703991749E-11</v>
      </c>
      <c r="GA26">
        <v>-0.72870499999999794</v>
      </c>
      <c r="GB26">
        <v>0</v>
      </c>
      <c r="GC26">
        <v>0</v>
      </c>
      <c r="GD26">
        <v>0</v>
      </c>
      <c r="GE26">
        <v>4</v>
      </c>
      <c r="GF26">
        <v>2094</v>
      </c>
      <c r="GG26">
        <v>-1</v>
      </c>
      <c r="GH26">
        <v>-1</v>
      </c>
      <c r="GI26">
        <v>11.9</v>
      </c>
      <c r="GJ26">
        <v>11.9</v>
      </c>
      <c r="GK26">
        <v>1.00464</v>
      </c>
      <c r="GL26">
        <v>2.3547400000000001</v>
      </c>
      <c r="GM26">
        <v>1.5942400000000001</v>
      </c>
      <c r="GN26">
        <v>2.3315399999999999</v>
      </c>
      <c r="GO26">
        <v>1.40015</v>
      </c>
      <c r="GP26">
        <v>2.2644000000000002</v>
      </c>
      <c r="GQ26">
        <v>24.959199999999999</v>
      </c>
      <c r="GR26">
        <v>15.804399999999999</v>
      </c>
      <c r="GS26">
        <v>18</v>
      </c>
      <c r="GT26">
        <v>385.27499999999998</v>
      </c>
      <c r="GU26">
        <v>698.35599999999999</v>
      </c>
      <c r="GV26">
        <v>17.9284</v>
      </c>
      <c r="GW26">
        <v>21.868099999999998</v>
      </c>
      <c r="GX26">
        <v>30.0002</v>
      </c>
      <c r="GY26">
        <v>21.857299999999999</v>
      </c>
      <c r="GZ26">
        <v>21.818899999999999</v>
      </c>
      <c r="HA26">
        <v>20.1539</v>
      </c>
      <c r="HB26">
        <v>0</v>
      </c>
      <c r="HC26">
        <v>-30</v>
      </c>
      <c r="HD26">
        <v>17.946999999999999</v>
      </c>
      <c r="HE26">
        <v>405.255</v>
      </c>
      <c r="HF26">
        <v>0</v>
      </c>
      <c r="HG26">
        <v>104.574</v>
      </c>
      <c r="HH26">
        <v>103.691</v>
      </c>
    </row>
    <row r="27" spans="1:216" x14ac:dyDescent="0.25">
      <c r="A27">
        <v>9</v>
      </c>
      <c r="B27">
        <v>1689987951.5999999</v>
      </c>
      <c r="C27">
        <v>484</v>
      </c>
      <c r="D27" t="s">
        <v>372</v>
      </c>
      <c r="E27" t="s">
        <v>373</v>
      </c>
      <c r="F27" t="s">
        <v>348</v>
      </c>
      <c r="G27" t="s">
        <v>349</v>
      </c>
      <c r="H27" t="s">
        <v>350</v>
      </c>
      <c r="I27" t="s">
        <v>351</v>
      </c>
      <c r="J27" t="s">
        <v>352</v>
      </c>
      <c r="K27" t="s">
        <v>396</v>
      </c>
      <c r="L27">
        <v>1689987951.5999999</v>
      </c>
      <c r="M27">
        <f t="shared" si="0"/>
        <v>6.0235580098537888E-4</v>
      </c>
      <c r="N27">
        <f t="shared" si="1"/>
        <v>0.60235580098537889</v>
      </c>
      <c r="O27">
        <f t="shared" si="2"/>
        <v>8.1995118190825629</v>
      </c>
      <c r="P27">
        <f t="shared" si="3"/>
        <v>400.02199999999999</v>
      </c>
      <c r="Q27">
        <f t="shared" si="4"/>
        <v>185.35905126133835</v>
      </c>
      <c r="R27">
        <f t="shared" si="5"/>
        <v>18.651699648357095</v>
      </c>
      <c r="S27">
        <f t="shared" si="6"/>
        <v>40.252095303485795</v>
      </c>
      <c r="T27">
        <f t="shared" si="7"/>
        <v>6.288379175665107E-2</v>
      </c>
      <c r="U27">
        <f t="shared" si="8"/>
        <v>4.1085670070385731</v>
      </c>
      <c r="V27">
        <f t="shared" si="9"/>
        <v>6.2353949879271502E-2</v>
      </c>
      <c r="W27">
        <f t="shared" si="10"/>
        <v>3.9018450572421197E-2</v>
      </c>
      <c r="X27">
        <f t="shared" si="11"/>
        <v>62.042353454816869</v>
      </c>
      <c r="Y27">
        <f t="shared" si="12"/>
        <v>20.133201833491242</v>
      </c>
      <c r="Z27">
        <f t="shared" si="13"/>
        <v>20.133201833491242</v>
      </c>
      <c r="AA27">
        <f t="shared" si="14"/>
        <v>2.3660394369593765</v>
      </c>
      <c r="AB27">
        <f t="shared" si="15"/>
        <v>60.254243087006834</v>
      </c>
      <c r="AC27">
        <f t="shared" si="16"/>
        <v>1.4122274693549399</v>
      </c>
      <c r="AD27">
        <f t="shared" si="17"/>
        <v>2.3437809472034865</v>
      </c>
      <c r="AE27">
        <f t="shared" si="18"/>
        <v>0.95381196760443654</v>
      </c>
      <c r="AF27">
        <f t="shared" si="19"/>
        <v>-26.56389082345521</v>
      </c>
      <c r="AG27">
        <f t="shared" si="20"/>
        <v>-33.823618666886858</v>
      </c>
      <c r="AH27">
        <f t="shared" si="21"/>
        <v>-1.6561381744468808</v>
      </c>
      <c r="AI27">
        <f t="shared" si="22"/>
        <v>-1.2942099720802958E-3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54495.207696610029</v>
      </c>
      <c r="AO27">
        <f t="shared" si="26"/>
        <v>375.13600000000002</v>
      </c>
      <c r="AP27">
        <f t="shared" si="27"/>
        <v>316.23892800767715</v>
      </c>
      <c r="AQ27">
        <f t="shared" si="28"/>
        <v>0.84299808071653248</v>
      </c>
      <c r="AR27">
        <f t="shared" si="29"/>
        <v>0.1653862957829077</v>
      </c>
      <c r="AS27">
        <v>1689987951.5999999</v>
      </c>
      <c r="AT27">
        <v>400.02199999999999</v>
      </c>
      <c r="AU27">
        <v>404.97199999999998</v>
      </c>
      <c r="AV27">
        <v>14.034599999999999</v>
      </c>
      <c r="AW27">
        <v>13.686299999999999</v>
      </c>
      <c r="AX27">
        <v>403.791</v>
      </c>
      <c r="AY27">
        <v>14.763299999999999</v>
      </c>
      <c r="AZ27">
        <v>400.02699999999999</v>
      </c>
      <c r="BA27">
        <v>100.58199999999999</v>
      </c>
      <c r="BB27">
        <v>4.2703900000000003E-2</v>
      </c>
      <c r="BC27">
        <v>19.980499999999999</v>
      </c>
      <c r="BD27">
        <v>19.784300000000002</v>
      </c>
      <c r="BE27">
        <v>999.9</v>
      </c>
      <c r="BF27">
        <v>0</v>
      </c>
      <c r="BG27">
        <v>0</v>
      </c>
      <c r="BH27">
        <v>10006.9</v>
      </c>
      <c r="BI27">
        <v>0</v>
      </c>
      <c r="BJ27">
        <v>25.141500000000001</v>
      </c>
      <c r="BK27">
        <v>-4.9498600000000001</v>
      </c>
      <c r="BL27">
        <v>405.71600000000001</v>
      </c>
      <c r="BM27">
        <v>410.59199999999998</v>
      </c>
      <c r="BN27">
        <v>0.34825800000000001</v>
      </c>
      <c r="BO27">
        <v>404.97199999999998</v>
      </c>
      <c r="BP27">
        <v>13.686299999999999</v>
      </c>
      <c r="BQ27">
        <v>1.4116200000000001</v>
      </c>
      <c r="BR27">
        <v>1.3766</v>
      </c>
      <c r="BS27">
        <v>12.043100000000001</v>
      </c>
      <c r="BT27">
        <v>11.6622</v>
      </c>
      <c r="BU27">
        <v>375.13600000000002</v>
      </c>
      <c r="BV27">
        <v>0.90006699999999995</v>
      </c>
      <c r="BW27">
        <v>9.9933099999999997E-2</v>
      </c>
      <c r="BX27">
        <v>0</v>
      </c>
      <c r="BY27">
        <v>2.3757000000000001</v>
      </c>
      <c r="BZ27">
        <v>0</v>
      </c>
      <c r="CA27">
        <v>3889.83</v>
      </c>
      <c r="CB27">
        <v>3042.9</v>
      </c>
      <c r="CC27">
        <v>37.25</v>
      </c>
      <c r="CD27">
        <v>41.125</v>
      </c>
      <c r="CE27">
        <v>39.311999999999998</v>
      </c>
      <c r="CF27">
        <v>39.936999999999998</v>
      </c>
      <c r="CG27">
        <v>37.186999999999998</v>
      </c>
      <c r="CH27">
        <v>337.65</v>
      </c>
      <c r="CI27">
        <v>37.49</v>
      </c>
      <c r="CJ27">
        <v>0</v>
      </c>
      <c r="CK27">
        <v>1689987966.0999999</v>
      </c>
      <c r="CL27">
        <v>0</v>
      </c>
      <c r="CM27">
        <v>1689987175.0999999</v>
      </c>
      <c r="CN27" t="s">
        <v>353</v>
      </c>
      <c r="CO27">
        <v>1689987175.0999999</v>
      </c>
      <c r="CP27">
        <v>1689987175.0999999</v>
      </c>
      <c r="CQ27">
        <v>47</v>
      </c>
      <c r="CR27">
        <v>0.15</v>
      </c>
      <c r="CS27">
        <v>8.0000000000000002E-3</v>
      </c>
      <c r="CT27">
        <v>-3.79</v>
      </c>
      <c r="CU27">
        <v>-0.72899999999999998</v>
      </c>
      <c r="CV27">
        <v>407</v>
      </c>
      <c r="CW27">
        <v>14</v>
      </c>
      <c r="CX27">
        <v>0.2</v>
      </c>
      <c r="CY27">
        <v>0.1</v>
      </c>
      <c r="CZ27">
        <v>6.4393962764358887</v>
      </c>
      <c r="DA27">
        <v>0.46326475270111211</v>
      </c>
      <c r="DB27">
        <v>7.7384677385265346E-2</v>
      </c>
      <c r="DC27">
        <v>1</v>
      </c>
      <c r="DD27">
        <v>405.01719512195109</v>
      </c>
      <c r="DE27">
        <v>5.8996515679471659E-2</v>
      </c>
      <c r="DF27">
        <v>2.9843673605192231E-2</v>
      </c>
      <c r="DG27">
        <v>-1</v>
      </c>
      <c r="DH27">
        <v>374.99473170731699</v>
      </c>
      <c r="DI27">
        <v>-0.33730683848409487</v>
      </c>
      <c r="DJ27">
        <v>0.149018254633979</v>
      </c>
      <c r="DK27">
        <v>1</v>
      </c>
      <c r="DL27">
        <v>2</v>
      </c>
      <c r="DM27">
        <v>2</v>
      </c>
      <c r="DN27" t="s">
        <v>354</v>
      </c>
      <c r="DO27">
        <v>2.6954400000000001</v>
      </c>
      <c r="DP27">
        <v>2.6644100000000002</v>
      </c>
      <c r="DQ27">
        <v>9.5211599999999993E-2</v>
      </c>
      <c r="DR27">
        <v>9.4990199999999997E-2</v>
      </c>
      <c r="DS27">
        <v>8.1739599999999996E-2</v>
      </c>
      <c r="DT27">
        <v>7.6578800000000002E-2</v>
      </c>
      <c r="DU27">
        <v>27389.7</v>
      </c>
      <c r="DV27">
        <v>30908.7</v>
      </c>
      <c r="DW27">
        <v>28482.6</v>
      </c>
      <c r="DX27">
        <v>32742</v>
      </c>
      <c r="DY27">
        <v>36360.699999999997</v>
      </c>
      <c r="DZ27">
        <v>40747.199999999997</v>
      </c>
      <c r="EA27">
        <v>41804.6</v>
      </c>
      <c r="EB27">
        <v>46973.5</v>
      </c>
      <c r="EC27">
        <v>1.83318</v>
      </c>
      <c r="ED27">
        <v>2.23645</v>
      </c>
      <c r="EE27">
        <v>-2.5630000000000002E-3</v>
      </c>
      <c r="EF27">
        <v>0</v>
      </c>
      <c r="EG27">
        <v>19.826799999999999</v>
      </c>
      <c r="EH27">
        <v>999.9</v>
      </c>
      <c r="EI27">
        <v>58.9</v>
      </c>
      <c r="EJ27">
        <v>22.1</v>
      </c>
      <c r="EK27">
        <v>15.634</v>
      </c>
      <c r="EL27">
        <v>63.181199999999997</v>
      </c>
      <c r="EM27">
        <v>1.4382999999999999</v>
      </c>
      <c r="EN27">
        <v>1</v>
      </c>
      <c r="EO27">
        <v>-0.40837099999999998</v>
      </c>
      <c r="EP27">
        <v>1.5528500000000001</v>
      </c>
      <c r="EQ27">
        <v>20.238199999999999</v>
      </c>
      <c r="ER27">
        <v>5.2289700000000003</v>
      </c>
      <c r="ES27">
        <v>12.0099</v>
      </c>
      <c r="ET27">
        <v>4.9897</v>
      </c>
      <c r="EU27">
        <v>3.3050000000000002</v>
      </c>
      <c r="EV27">
        <v>7921.4</v>
      </c>
      <c r="EW27">
        <v>9999</v>
      </c>
      <c r="EX27">
        <v>536.20000000000005</v>
      </c>
      <c r="EY27">
        <v>82.2</v>
      </c>
      <c r="EZ27">
        <v>1.85242</v>
      </c>
      <c r="FA27">
        <v>1.8614200000000001</v>
      </c>
      <c r="FB27">
        <v>1.8603499999999999</v>
      </c>
      <c r="FC27">
        <v>1.8563799999999999</v>
      </c>
      <c r="FD27">
        <v>1.8608100000000001</v>
      </c>
      <c r="FE27">
        <v>1.8571</v>
      </c>
      <c r="FF27">
        <v>1.85917</v>
      </c>
      <c r="FG27">
        <v>1.8620300000000001</v>
      </c>
      <c r="FH27">
        <v>0</v>
      </c>
      <c r="FI27">
        <v>0</v>
      </c>
      <c r="FJ27">
        <v>0</v>
      </c>
      <c r="FK27">
        <v>0</v>
      </c>
      <c r="FL27" t="s">
        <v>355</v>
      </c>
      <c r="FM27" t="s">
        <v>356</v>
      </c>
      <c r="FN27" t="s">
        <v>357</v>
      </c>
      <c r="FO27" t="s">
        <v>357</v>
      </c>
      <c r="FP27" t="s">
        <v>357</v>
      </c>
      <c r="FQ27" t="s">
        <v>357</v>
      </c>
      <c r="FR27">
        <v>0</v>
      </c>
      <c r="FS27">
        <v>100</v>
      </c>
      <c r="FT27">
        <v>100</v>
      </c>
      <c r="FU27">
        <v>-3.7690000000000001</v>
      </c>
      <c r="FV27">
        <v>-0.72870000000000001</v>
      </c>
      <c r="FW27">
        <v>-2.3205806838439318</v>
      </c>
      <c r="FX27">
        <v>-4.0117494158234393E-3</v>
      </c>
      <c r="FY27">
        <v>1.087516141204025E-6</v>
      </c>
      <c r="FZ27">
        <v>-8.657206703991749E-11</v>
      </c>
      <c r="GA27">
        <v>-0.72870499999999794</v>
      </c>
      <c r="GB27">
        <v>0</v>
      </c>
      <c r="GC27">
        <v>0</v>
      </c>
      <c r="GD27">
        <v>0</v>
      </c>
      <c r="GE27">
        <v>4</v>
      </c>
      <c r="GF27">
        <v>2094</v>
      </c>
      <c r="GG27">
        <v>-1</v>
      </c>
      <c r="GH27">
        <v>-1</v>
      </c>
      <c r="GI27">
        <v>12.9</v>
      </c>
      <c r="GJ27">
        <v>12.9</v>
      </c>
      <c r="GK27">
        <v>1.00342</v>
      </c>
      <c r="GL27">
        <v>2.34985</v>
      </c>
      <c r="GM27">
        <v>1.5942400000000001</v>
      </c>
      <c r="GN27">
        <v>2.3327599999999999</v>
      </c>
      <c r="GO27">
        <v>1.40015</v>
      </c>
      <c r="GP27">
        <v>2.3156699999999999</v>
      </c>
      <c r="GQ27">
        <v>24.959199999999999</v>
      </c>
      <c r="GR27">
        <v>15.804399999999999</v>
      </c>
      <c r="GS27">
        <v>18</v>
      </c>
      <c r="GT27">
        <v>384.83699999999999</v>
      </c>
      <c r="GU27">
        <v>698.47799999999995</v>
      </c>
      <c r="GV27">
        <v>17.524899999999999</v>
      </c>
      <c r="GW27">
        <v>21.835100000000001</v>
      </c>
      <c r="GX27">
        <v>29.999099999999999</v>
      </c>
      <c r="GY27">
        <v>21.828900000000001</v>
      </c>
      <c r="GZ27">
        <v>21.7912</v>
      </c>
      <c r="HA27">
        <v>20.1358</v>
      </c>
      <c r="HB27">
        <v>0</v>
      </c>
      <c r="HC27">
        <v>-30</v>
      </c>
      <c r="HD27">
        <v>17.5624</v>
      </c>
      <c r="HE27">
        <v>405.04700000000003</v>
      </c>
      <c r="HF27">
        <v>0</v>
      </c>
      <c r="HG27">
        <v>104.574</v>
      </c>
      <c r="HH27">
        <v>103.693</v>
      </c>
    </row>
    <row r="28" spans="1:216" x14ac:dyDescent="0.25">
      <c r="A28">
        <v>10</v>
      </c>
      <c r="B28">
        <v>1689988012.0999999</v>
      </c>
      <c r="C28">
        <v>544.5</v>
      </c>
      <c r="D28" t="s">
        <v>374</v>
      </c>
      <c r="E28" t="s">
        <v>375</v>
      </c>
      <c r="F28" t="s">
        <v>348</v>
      </c>
      <c r="G28" t="s">
        <v>349</v>
      </c>
      <c r="H28" t="s">
        <v>350</v>
      </c>
      <c r="I28" t="s">
        <v>351</v>
      </c>
      <c r="J28" t="s">
        <v>352</v>
      </c>
      <c r="K28" t="s">
        <v>396</v>
      </c>
      <c r="L28">
        <v>1689988012.0999999</v>
      </c>
      <c r="M28">
        <f t="shared" si="0"/>
        <v>6.7177477505838031E-4</v>
      </c>
      <c r="N28">
        <f t="shared" si="1"/>
        <v>0.67177477505838035</v>
      </c>
      <c r="O28">
        <f t="shared" si="2"/>
        <v>7.063921888259566</v>
      </c>
      <c r="P28">
        <f t="shared" si="3"/>
        <v>399.92500000000001</v>
      </c>
      <c r="Q28">
        <f t="shared" si="4"/>
        <v>236.01789097973437</v>
      </c>
      <c r="R28">
        <f t="shared" si="5"/>
        <v>23.748974221119383</v>
      </c>
      <c r="S28">
        <f t="shared" si="6"/>
        <v>40.241900628612498</v>
      </c>
      <c r="T28">
        <f t="shared" si="7"/>
        <v>7.1628411519532198E-2</v>
      </c>
      <c r="U28">
        <f t="shared" si="8"/>
        <v>4.1145575764822446</v>
      </c>
      <c r="V28">
        <f t="shared" si="9"/>
        <v>7.0942821384327434E-2</v>
      </c>
      <c r="W28">
        <f t="shared" si="10"/>
        <v>4.4400313860875354E-2</v>
      </c>
      <c r="X28">
        <f t="shared" si="11"/>
        <v>41.368851679443509</v>
      </c>
      <c r="Y28">
        <f t="shared" si="12"/>
        <v>20.031875038574576</v>
      </c>
      <c r="Z28">
        <f t="shared" si="13"/>
        <v>20.031875038574576</v>
      </c>
      <c r="AA28">
        <f t="shared" si="14"/>
        <v>2.3512490289815284</v>
      </c>
      <c r="AB28">
        <f t="shared" si="15"/>
        <v>60.422812372364852</v>
      </c>
      <c r="AC28">
        <f t="shared" si="16"/>
        <v>1.4162573056637999</v>
      </c>
      <c r="AD28">
        <f t="shared" si="17"/>
        <v>2.3439115957329113</v>
      </c>
      <c r="AE28">
        <f t="shared" si="18"/>
        <v>0.93499172331772851</v>
      </c>
      <c r="AF28">
        <f t="shared" si="19"/>
        <v>-29.625267580074571</v>
      </c>
      <c r="AG28">
        <f t="shared" si="20"/>
        <v>-11.19657637326325</v>
      </c>
      <c r="AH28">
        <f t="shared" si="21"/>
        <v>-0.54714910064666789</v>
      </c>
      <c r="AI28">
        <f t="shared" si="22"/>
        <v>-1.4137454098239743E-4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54602.043644127793</v>
      </c>
      <c r="AO28">
        <f t="shared" si="26"/>
        <v>250.13399999999999</v>
      </c>
      <c r="AP28">
        <f t="shared" si="27"/>
        <v>210.86254201007435</v>
      </c>
      <c r="AQ28">
        <f t="shared" si="28"/>
        <v>0.84299832094027349</v>
      </c>
      <c r="AR28">
        <f t="shared" si="29"/>
        <v>0.16538675941472775</v>
      </c>
      <c r="AS28">
        <v>1689988012.0999999</v>
      </c>
      <c r="AT28">
        <v>399.92500000000001</v>
      </c>
      <c r="AU28">
        <v>404.22500000000002</v>
      </c>
      <c r="AV28">
        <v>14.0748</v>
      </c>
      <c r="AW28">
        <v>13.686400000000001</v>
      </c>
      <c r="AX28">
        <v>403.69299999999998</v>
      </c>
      <c r="AY28">
        <v>14.8035</v>
      </c>
      <c r="AZ28">
        <v>400.05200000000002</v>
      </c>
      <c r="BA28">
        <v>100.581</v>
      </c>
      <c r="BB28">
        <v>4.2618499999999997E-2</v>
      </c>
      <c r="BC28">
        <v>19.981400000000001</v>
      </c>
      <c r="BD28">
        <v>19.769500000000001</v>
      </c>
      <c r="BE28">
        <v>999.9</v>
      </c>
      <c r="BF28">
        <v>0</v>
      </c>
      <c r="BG28">
        <v>0</v>
      </c>
      <c r="BH28">
        <v>10027.5</v>
      </c>
      <c r="BI28">
        <v>0</v>
      </c>
      <c r="BJ28">
        <v>25.639099999999999</v>
      </c>
      <c r="BK28">
        <v>-4.3003200000000001</v>
      </c>
      <c r="BL28">
        <v>405.63400000000001</v>
      </c>
      <c r="BM28">
        <v>409.834</v>
      </c>
      <c r="BN28">
        <v>0.38836799999999999</v>
      </c>
      <c r="BO28">
        <v>404.22500000000002</v>
      </c>
      <c r="BP28">
        <v>13.686400000000001</v>
      </c>
      <c r="BQ28">
        <v>1.4156599999999999</v>
      </c>
      <c r="BR28">
        <v>1.3766</v>
      </c>
      <c r="BS28">
        <v>12.086499999999999</v>
      </c>
      <c r="BT28">
        <v>11.6623</v>
      </c>
      <c r="BU28">
        <v>250.13399999999999</v>
      </c>
      <c r="BV28">
        <v>0.900065</v>
      </c>
      <c r="BW28">
        <v>9.9934599999999998E-2</v>
      </c>
      <c r="BX28">
        <v>0</v>
      </c>
      <c r="BY28">
        <v>2.6063999999999998</v>
      </c>
      <c r="BZ28">
        <v>0</v>
      </c>
      <c r="CA28">
        <v>3557.27</v>
      </c>
      <c r="CB28">
        <v>2028.95</v>
      </c>
      <c r="CC28">
        <v>37.25</v>
      </c>
      <c r="CD28">
        <v>41.375</v>
      </c>
      <c r="CE28">
        <v>39.5</v>
      </c>
      <c r="CF28">
        <v>40.375</v>
      </c>
      <c r="CG28">
        <v>37.311999999999998</v>
      </c>
      <c r="CH28">
        <v>225.14</v>
      </c>
      <c r="CI28">
        <v>25</v>
      </c>
      <c r="CJ28">
        <v>0</v>
      </c>
      <c r="CK28">
        <v>1689988026.7</v>
      </c>
      <c r="CL28">
        <v>0</v>
      </c>
      <c r="CM28">
        <v>1689987175.0999999</v>
      </c>
      <c r="CN28" t="s">
        <v>353</v>
      </c>
      <c r="CO28">
        <v>1689987175.0999999</v>
      </c>
      <c r="CP28">
        <v>1689987175.0999999</v>
      </c>
      <c r="CQ28">
        <v>47</v>
      </c>
      <c r="CR28">
        <v>0.15</v>
      </c>
      <c r="CS28">
        <v>8.0000000000000002E-3</v>
      </c>
      <c r="CT28">
        <v>-3.79</v>
      </c>
      <c r="CU28">
        <v>-0.72899999999999998</v>
      </c>
      <c r="CV28">
        <v>407</v>
      </c>
      <c r="CW28">
        <v>14</v>
      </c>
      <c r="CX28">
        <v>0.2</v>
      </c>
      <c r="CY28">
        <v>0.1</v>
      </c>
      <c r="CZ28">
        <v>5.1859609968188511</v>
      </c>
      <c r="DA28">
        <v>0.9286256961887448</v>
      </c>
      <c r="DB28">
        <v>0.1144164879135848</v>
      </c>
      <c r="DC28">
        <v>1</v>
      </c>
      <c r="DD28">
        <v>404.12492500000002</v>
      </c>
      <c r="DE28">
        <v>3.7812382739206327E-2</v>
      </c>
      <c r="DF28">
        <v>4.2372389300106089E-2</v>
      </c>
      <c r="DG28">
        <v>-1</v>
      </c>
      <c r="DH28">
        <v>249.99785</v>
      </c>
      <c r="DI28">
        <v>3.1948310919206781E-2</v>
      </c>
      <c r="DJ28">
        <v>0.1456034941201603</v>
      </c>
      <c r="DK28">
        <v>1</v>
      </c>
      <c r="DL28">
        <v>2</v>
      </c>
      <c r="DM28">
        <v>2</v>
      </c>
      <c r="DN28" t="s">
        <v>354</v>
      </c>
      <c r="DO28">
        <v>2.69556</v>
      </c>
      <c r="DP28">
        <v>2.6645099999999999</v>
      </c>
      <c r="DQ28">
        <v>9.5201300000000003E-2</v>
      </c>
      <c r="DR28">
        <v>9.4864100000000007E-2</v>
      </c>
      <c r="DS28">
        <v>8.19101E-2</v>
      </c>
      <c r="DT28">
        <v>7.6584700000000006E-2</v>
      </c>
      <c r="DU28">
        <v>27391.8</v>
      </c>
      <c r="DV28">
        <v>30913.7</v>
      </c>
      <c r="DW28">
        <v>28484.3</v>
      </c>
      <c r="DX28">
        <v>32742.6</v>
      </c>
      <c r="DY28">
        <v>36356.400000000001</v>
      </c>
      <c r="DZ28">
        <v>40747.5</v>
      </c>
      <c r="EA28">
        <v>41807.599999999999</v>
      </c>
      <c r="EB28">
        <v>46974.1</v>
      </c>
      <c r="EC28">
        <v>1.83318</v>
      </c>
      <c r="ED28">
        <v>2.2370000000000001</v>
      </c>
      <c r="EE28">
        <v>-2.4996699999999998E-3</v>
      </c>
      <c r="EF28">
        <v>0</v>
      </c>
      <c r="EG28">
        <v>19.8108</v>
      </c>
      <c r="EH28">
        <v>999.9</v>
      </c>
      <c r="EI28">
        <v>58.9</v>
      </c>
      <c r="EJ28">
        <v>22.1</v>
      </c>
      <c r="EK28">
        <v>15.634399999999999</v>
      </c>
      <c r="EL28">
        <v>62.781199999999998</v>
      </c>
      <c r="EM28">
        <v>0.90945399999999998</v>
      </c>
      <c r="EN28">
        <v>1</v>
      </c>
      <c r="EO28">
        <v>-0.41154000000000002</v>
      </c>
      <c r="EP28">
        <v>1.29247</v>
      </c>
      <c r="EQ28">
        <v>20.241700000000002</v>
      </c>
      <c r="ER28">
        <v>5.2289700000000003</v>
      </c>
      <c r="ES28">
        <v>12.0099</v>
      </c>
      <c r="ET28">
        <v>4.9898999999999996</v>
      </c>
      <c r="EU28">
        <v>3.3050000000000002</v>
      </c>
      <c r="EV28">
        <v>7922.9</v>
      </c>
      <c r="EW28">
        <v>9999</v>
      </c>
      <c r="EX28">
        <v>536.20000000000005</v>
      </c>
      <c r="EY28">
        <v>82.3</v>
      </c>
      <c r="EZ28">
        <v>1.85242</v>
      </c>
      <c r="FA28">
        <v>1.8614200000000001</v>
      </c>
      <c r="FB28">
        <v>1.8603499999999999</v>
      </c>
      <c r="FC28">
        <v>1.8563799999999999</v>
      </c>
      <c r="FD28">
        <v>1.8607899999999999</v>
      </c>
      <c r="FE28">
        <v>1.8571299999999999</v>
      </c>
      <c r="FF28">
        <v>1.8591899999999999</v>
      </c>
      <c r="FG28">
        <v>1.8620300000000001</v>
      </c>
      <c r="FH28">
        <v>0</v>
      </c>
      <c r="FI28">
        <v>0</v>
      </c>
      <c r="FJ28">
        <v>0</v>
      </c>
      <c r="FK28">
        <v>0</v>
      </c>
      <c r="FL28" t="s">
        <v>355</v>
      </c>
      <c r="FM28" t="s">
        <v>356</v>
      </c>
      <c r="FN28" t="s">
        <v>357</v>
      </c>
      <c r="FO28" t="s">
        <v>357</v>
      </c>
      <c r="FP28" t="s">
        <v>357</v>
      </c>
      <c r="FQ28" t="s">
        <v>357</v>
      </c>
      <c r="FR28">
        <v>0</v>
      </c>
      <c r="FS28">
        <v>100</v>
      </c>
      <c r="FT28">
        <v>100</v>
      </c>
      <c r="FU28">
        <v>-3.7679999999999998</v>
      </c>
      <c r="FV28">
        <v>-0.72870000000000001</v>
      </c>
      <c r="FW28">
        <v>-2.3205806838439318</v>
      </c>
      <c r="FX28">
        <v>-4.0117494158234393E-3</v>
      </c>
      <c r="FY28">
        <v>1.087516141204025E-6</v>
      </c>
      <c r="FZ28">
        <v>-8.657206703991749E-11</v>
      </c>
      <c r="GA28">
        <v>-0.72870499999999794</v>
      </c>
      <c r="GB28">
        <v>0</v>
      </c>
      <c r="GC28">
        <v>0</v>
      </c>
      <c r="GD28">
        <v>0</v>
      </c>
      <c r="GE28">
        <v>4</v>
      </c>
      <c r="GF28">
        <v>2094</v>
      </c>
      <c r="GG28">
        <v>-1</v>
      </c>
      <c r="GH28">
        <v>-1</v>
      </c>
      <c r="GI28">
        <v>13.9</v>
      </c>
      <c r="GJ28">
        <v>13.9</v>
      </c>
      <c r="GK28">
        <v>1.0022</v>
      </c>
      <c r="GL28">
        <v>2.3584000000000001</v>
      </c>
      <c r="GM28">
        <v>1.5942400000000001</v>
      </c>
      <c r="GN28">
        <v>2.3327599999999999</v>
      </c>
      <c r="GO28">
        <v>1.40015</v>
      </c>
      <c r="GP28">
        <v>2.2924799999999999</v>
      </c>
      <c r="GQ28">
        <v>24.959199999999999</v>
      </c>
      <c r="GR28">
        <v>15.7957</v>
      </c>
      <c r="GS28">
        <v>18</v>
      </c>
      <c r="GT28">
        <v>384.61500000000001</v>
      </c>
      <c r="GU28">
        <v>698.53899999999999</v>
      </c>
      <c r="GV28">
        <v>17.820900000000002</v>
      </c>
      <c r="GW28">
        <v>21.804500000000001</v>
      </c>
      <c r="GX28">
        <v>29.9999</v>
      </c>
      <c r="GY28">
        <v>21.7988</v>
      </c>
      <c r="GZ28">
        <v>21.7608</v>
      </c>
      <c r="HA28">
        <v>20.104399999999998</v>
      </c>
      <c r="HB28">
        <v>0</v>
      </c>
      <c r="HC28">
        <v>-30</v>
      </c>
      <c r="HD28">
        <v>17.834399999999999</v>
      </c>
      <c r="HE28">
        <v>404.21699999999998</v>
      </c>
      <c r="HF28">
        <v>0</v>
      </c>
      <c r="HG28">
        <v>104.581</v>
      </c>
      <c r="HH28">
        <v>103.69499999999999</v>
      </c>
    </row>
    <row r="29" spans="1:216" x14ac:dyDescent="0.25">
      <c r="A29">
        <v>11</v>
      </c>
      <c r="B29">
        <v>1689988072.5999999</v>
      </c>
      <c r="C29">
        <v>605</v>
      </c>
      <c r="D29" t="s">
        <v>376</v>
      </c>
      <c r="E29" t="s">
        <v>377</v>
      </c>
      <c r="F29" t="s">
        <v>348</v>
      </c>
      <c r="G29" t="s">
        <v>349</v>
      </c>
      <c r="H29" t="s">
        <v>350</v>
      </c>
      <c r="I29" t="s">
        <v>351</v>
      </c>
      <c r="J29" t="s">
        <v>352</v>
      </c>
      <c r="K29" t="s">
        <v>396</v>
      </c>
      <c r="L29">
        <v>1689988072.5999999</v>
      </c>
      <c r="M29">
        <f t="shared" si="0"/>
        <v>5.8803633622490361E-4</v>
      </c>
      <c r="N29">
        <f t="shared" si="1"/>
        <v>0.58803633622490359</v>
      </c>
      <c r="O29">
        <f t="shared" si="2"/>
        <v>5.4687533281151559</v>
      </c>
      <c r="P29">
        <f t="shared" si="3"/>
        <v>400.05500000000001</v>
      </c>
      <c r="Q29">
        <f t="shared" si="4"/>
        <v>254.15709808658102</v>
      </c>
      <c r="R29">
        <f t="shared" si="5"/>
        <v>25.575124307808167</v>
      </c>
      <c r="S29">
        <f t="shared" si="6"/>
        <v>40.256425777550994</v>
      </c>
      <c r="T29">
        <f t="shared" si="7"/>
        <v>6.2531638143629595E-2</v>
      </c>
      <c r="U29">
        <f t="shared" si="8"/>
        <v>4.1130381153199975</v>
      </c>
      <c r="V29">
        <f t="shared" si="9"/>
        <v>6.2008251697131561E-2</v>
      </c>
      <c r="W29">
        <f t="shared" si="10"/>
        <v>3.8801816177665656E-2</v>
      </c>
      <c r="X29">
        <f t="shared" si="11"/>
        <v>29.777435614823659</v>
      </c>
      <c r="Y29">
        <f t="shared" si="12"/>
        <v>20.016531991461832</v>
      </c>
      <c r="Z29">
        <f t="shared" si="13"/>
        <v>20.016531991461832</v>
      </c>
      <c r="AA29">
        <f t="shared" si="14"/>
        <v>2.3490165215226426</v>
      </c>
      <c r="AB29">
        <f t="shared" si="15"/>
        <v>60.196753668535642</v>
      </c>
      <c r="AC29">
        <f t="shared" si="16"/>
        <v>1.4125849040259599</v>
      </c>
      <c r="AD29">
        <f t="shared" si="17"/>
        <v>2.346613094460452</v>
      </c>
      <c r="AE29">
        <f t="shared" si="18"/>
        <v>0.93643161749668269</v>
      </c>
      <c r="AF29">
        <f t="shared" si="19"/>
        <v>-25.932402427518248</v>
      </c>
      <c r="AG29">
        <f t="shared" si="20"/>
        <v>-3.665838683683277</v>
      </c>
      <c r="AH29">
        <f t="shared" si="21"/>
        <v>-0.17920967027740362</v>
      </c>
      <c r="AI29">
        <f t="shared" si="22"/>
        <v>-1.5166655271237062E-5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54571.520284914615</v>
      </c>
      <c r="AO29">
        <f t="shared" si="26"/>
        <v>180.04900000000001</v>
      </c>
      <c r="AP29">
        <f t="shared" si="27"/>
        <v>151.78085700249929</v>
      </c>
      <c r="AQ29">
        <f t="shared" si="28"/>
        <v>0.8429975006942515</v>
      </c>
      <c r="AR29">
        <f t="shared" si="29"/>
        <v>0.16538517633990557</v>
      </c>
      <c r="AS29">
        <v>1689988072.5999999</v>
      </c>
      <c r="AT29">
        <v>400.05500000000001</v>
      </c>
      <c r="AU29">
        <v>403.399</v>
      </c>
      <c r="AV29">
        <v>14.037800000000001</v>
      </c>
      <c r="AW29">
        <v>13.697900000000001</v>
      </c>
      <c r="AX29">
        <v>403.82400000000001</v>
      </c>
      <c r="AY29">
        <v>14.766500000000001</v>
      </c>
      <c r="AZ29">
        <v>400.16699999999997</v>
      </c>
      <c r="BA29">
        <v>100.58499999999999</v>
      </c>
      <c r="BB29">
        <v>4.22282E-2</v>
      </c>
      <c r="BC29">
        <v>20</v>
      </c>
      <c r="BD29">
        <v>19.782699999999998</v>
      </c>
      <c r="BE29">
        <v>999.9</v>
      </c>
      <c r="BF29">
        <v>0</v>
      </c>
      <c r="BG29">
        <v>0</v>
      </c>
      <c r="BH29">
        <v>10021.9</v>
      </c>
      <c r="BI29">
        <v>0</v>
      </c>
      <c r="BJ29">
        <v>25.528199999999998</v>
      </c>
      <c r="BK29">
        <v>-3.3437199999999998</v>
      </c>
      <c r="BL29">
        <v>405.75099999999998</v>
      </c>
      <c r="BM29">
        <v>409.00099999999998</v>
      </c>
      <c r="BN29">
        <v>0.33988400000000002</v>
      </c>
      <c r="BO29">
        <v>403.399</v>
      </c>
      <c r="BP29">
        <v>13.697900000000001</v>
      </c>
      <c r="BQ29">
        <v>1.41198</v>
      </c>
      <c r="BR29">
        <v>1.3777999999999999</v>
      </c>
      <c r="BS29">
        <v>12.046900000000001</v>
      </c>
      <c r="BT29">
        <v>11.6754</v>
      </c>
      <c r="BU29">
        <v>180.04900000000001</v>
      </c>
      <c r="BV29">
        <v>0.90009899999999998</v>
      </c>
      <c r="BW29">
        <v>9.9901199999999996E-2</v>
      </c>
      <c r="BX29">
        <v>0</v>
      </c>
      <c r="BY29">
        <v>2.6274000000000002</v>
      </c>
      <c r="BZ29">
        <v>0</v>
      </c>
      <c r="CA29">
        <v>3372.48</v>
      </c>
      <c r="CB29">
        <v>1460.48</v>
      </c>
      <c r="CC29">
        <v>37.25</v>
      </c>
      <c r="CD29">
        <v>41.625</v>
      </c>
      <c r="CE29">
        <v>39.686999999999998</v>
      </c>
      <c r="CF29">
        <v>40.686999999999998</v>
      </c>
      <c r="CG29">
        <v>37.436999999999998</v>
      </c>
      <c r="CH29">
        <v>162.06</v>
      </c>
      <c r="CI29">
        <v>17.989999999999998</v>
      </c>
      <c r="CJ29">
        <v>0</v>
      </c>
      <c r="CK29">
        <v>1689988087.3</v>
      </c>
      <c r="CL29">
        <v>0</v>
      </c>
      <c r="CM29">
        <v>1689987175.0999999</v>
      </c>
      <c r="CN29" t="s">
        <v>353</v>
      </c>
      <c r="CO29">
        <v>1689987175.0999999</v>
      </c>
      <c r="CP29">
        <v>1689987175.0999999</v>
      </c>
      <c r="CQ29">
        <v>47</v>
      </c>
      <c r="CR29">
        <v>0.15</v>
      </c>
      <c r="CS29">
        <v>8.0000000000000002E-3</v>
      </c>
      <c r="CT29">
        <v>-3.79</v>
      </c>
      <c r="CU29">
        <v>-0.72899999999999998</v>
      </c>
      <c r="CV29">
        <v>407</v>
      </c>
      <c r="CW29">
        <v>14</v>
      </c>
      <c r="CX29">
        <v>0.2</v>
      </c>
      <c r="CY29">
        <v>0.1</v>
      </c>
      <c r="CZ29">
        <v>4.1782135436981438</v>
      </c>
      <c r="DA29">
        <v>1.1368582310924771</v>
      </c>
      <c r="DB29">
        <v>0.13370051493020199</v>
      </c>
      <c r="DC29">
        <v>1</v>
      </c>
      <c r="DD29">
        <v>403.36007500000011</v>
      </c>
      <c r="DE29">
        <v>0.2611519699798498</v>
      </c>
      <c r="DF29">
        <v>5.1469110882162203E-2</v>
      </c>
      <c r="DG29">
        <v>-1</v>
      </c>
      <c r="DH29">
        <v>179.9992</v>
      </c>
      <c r="DI29">
        <v>2.0565734600818081E-2</v>
      </c>
      <c r="DJ29">
        <v>0.1204765952374125</v>
      </c>
      <c r="DK29">
        <v>1</v>
      </c>
      <c r="DL29">
        <v>2</v>
      </c>
      <c r="DM29">
        <v>2</v>
      </c>
      <c r="DN29" t="s">
        <v>354</v>
      </c>
      <c r="DO29">
        <v>2.6959599999999999</v>
      </c>
      <c r="DP29">
        <v>2.6640799999999998</v>
      </c>
      <c r="DQ29">
        <v>9.52345E-2</v>
      </c>
      <c r="DR29">
        <v>9.4726699999999997E-2</v>
      </c>
      <c r="DS29">
        <v>8.1767099999999995E-2</v>
      </c>
      <c r="DT29">
        <v>7.6639499999999999E-2</v>
      </c>
      <c r="DU29">
        <v>27391.599999999999</v>
      </c>
      <c r="DV29">
        <v>30918.9</v>
      </c>
      <c r="DW29">
        <v>28485</v>
      </c>
      <c r="DX29">
        <v>32743</v>
      </c>
      <c r="DY29">
        <v>36363</v>
      </c>
      <c r="DZ29">
        <v>40746.1</v>
      </c>
      <c r="EA29">
        <v>41808.6</v>
      </c>
      <c r="EB29">
        <v>46975.199999999997</v>
      </c>
      <c r="EC29">
        <v>1.8334999999999999</v>
      </c>
      <c r="ED29">
        <v>2.2374999999999998</v>
      </c>
      <c r="EE29">
        <v>-2.3171300000000001E-3</v>
      </c>
      <c r="EF29">
        <v>0</v>
      </c>
      <c r="EG29">
        <v>19.821000000000002</v>
      </c>
      <c r="EH29">
        <v>999.9</v>
      </c>
      <c r="EI29">
        <v>58.9</v>
      </c>
      <c r="EJ29">
        <v>22.1</v>
      </c>
      <c r="EK29">
        <v>15.6335</v>
      </c>
      <c r="EL29">
        <v>62.841200000000001</v>
      </c>
      <c r="EM29">
        <v>0.88941999999999999</v>
      </c>
      <c r="EN29">
        <v>1</v>
      </c>
      <c r="EO29">
        <v>-0.41285100000000002</v>
      </c>
      <c r="EP29">
        <v>1.50817</v>
      </c>
      <c r="EQ29">
        <v>20.240500000000001</v>
      </c>
      <c r="ER29">
        <v>5.2288199999999998</v>
      </c>
      <c r="ES29">
        <v>12.0099</v>
      </c>
      <c r="ET29">
        <v>4.9901999999999997</v>
      </c>
      <c r="EU29">
        <v>3.3050000000000002</v>
      </c>
      <c r="EV29">
        <v>7924.2</v>
      </c>
      <c r="EW29">
        <v>9999</v>
      </c>
      <c r="EX29">
        <v>536.20000000000005</v>
      </c>
      <c r="EY29">
        <v>82.3</v>
      </c>
      <c r="EZ29">
        <v>1.85242</v>
      </c>
      <c r="FA29">
        <v>1.8614200000000001</v>
      </c>
      <c r="FB29">
        <v>1.86036</v>
      </c>
      <c r="FC29">
        <v>1.85639</v>
      </c>
      <c r="FD29">
        <v>1.8608100000000001</v>
      </c>
      <c r="FE29">
        <v>1.8571299999999999</v>
      </c>
      <c r="FF29">
        <v>1.8591899999999999</v>
      </c>
      <c r="FG29">
        <v>1.8620300000000001</v>
      </c>
      <c r="FH29">
        <v>0</v>
      </c>
      <c r="FI29">
        <v>0</v>
      </c>
      <c r="FJ29">
        <v>0</v>
      </c>
      <c r="FK29">
        <v>0</v>
      </c>
      <c r="FL29" t="s">
        <v>355</v>
      </c>
      <c r="FM29" t="s">
        <v>356</v>
      </c>
      <c r="FN29" t="s">
        <v>357</v>
      </c>
      <c r="FO29" t="s">
        <v>357</v>
      </c>
      <c r="FP29" t="s">
        <v>357</v>
      </c>
      <c r="FQ29" t="s">
        <v>357</v>
      </c>
      <c r="FR29">
        <v>0</v>
      </c>
      <c r="FS29">
        <v>100</v>
      </c>
      <c r="FT29">
        <v>100</v>
      </c>
      <c r="FU29">
        <v>-3.7690000000000001</v>
      </c>
      <c r="FV29">
        <v>-0.72870000000000001</v>
      </c>
      <c r="FW29">
        <v>-2.3205806838439318</v>
      </c>
      <c r="FX29">
        <v>-4.0117494158234393E-3</v>
      </c>
      <c r="FY29">
        <v>1.087516141204025E-6</v>
      </c>
      <c r="FZ29">
        <v>-8.657206703991749E-11</v>
      </c>
      <c r="GA29">
        <v>-0.72870499999999794</v>
      </c>
      <c r="GB29">
        <v>0</v>
      </c>
      <c r="GC29">
        <v>0</v>
      </c>
      <c r="GD29">
        <v>0</v>
      </c>
      <c r="GE29">
        <v>4</v>
      </c>
      <c r="GF29">
        <v>2094</v>
      </c>
      <c r="GG29">
        <v>-1</v>
      </c>
      <c r="GH29">
        <v>-1</v>
      </c>
      <c r="GI29">
        <v>15</v>
      </c>
      <c r="GJ29">
        <v>15</v>
      </c>
      <c r="GK29">
        <v>0.99975599999999998</v>
      </c>
      <c r="GL29">
        <v>2.3584000000000001</v>
      </c>
      <c r="GM29">
        <v>1.5942400000000001</v>
      </c>
      <c r="GN29">
        <v>2.3315399999999999</v>
      </c>
      <c r="GO29">
        <v>1.40015</v>
      </c>
      <c r="GP29">
        <v>2.2778299999999998</v>
      </c>
      <c r="GQ29">
        <v>24.959199999999999</v>
      </c>
      <c r="GR29">
        <v>15.786899999999999</v>
      </c>
      <c r="GS29">
        <v>18</v>
      </c>
      <c r="GT29">
        <v>384.565</v>
      </c>
      <c r="GU29">
        <v>698.59799999999996</v>
      </c>
      <c r="GV29">
        <v>17.6938</v>
      </c>
      <c r="GW29">
        <v>21.772500000000001</v>
      </c>
      <c r="GX29">
        <v>29.9999</v>
      </c>
      <c r="GY29">
        <v>21.769600000000001</v>
      </c>
      <c r="GZ29">
        <v>21.733599999999999</v>
      </c>
      <c r="HA29">
        <v>20.072700000000001</v>
      </c>
      <c r="HB29">
        <v>0</v>
      </c>
      <c r="HC29">
        <v>-30</v>
      </c>
      <c r="HD29">
        <v>17.712499999999999</v>
      </c>
      <c r="HE29">
        <v>403.44400000000002</v>
      </c>
      <c r="HF29">
        <v>0</v>
      </c>
      <c r="HG29">
        <v>104.583</v>
      </c>
      <c r="HH29">
        <v>103.697</v>
      </c>
    </row>
    <row r="30" spans="1:216" x14ac:dyDescent="0.25">
      <c r="A30">
        <v>12</v>
      </c>
      <c r="B30">
        <v>1689988133.0999999</v>
      </c>
      <c r="C30">
        <v>665.5</v>
      </c>
      <c r="D30" t="s">
        <v>378</v>
      </c>
      <c r="E30" t="s">
        <v>379</v>
      </c>
      <c r="F30" t="s">
        <v>348</v>
      </c>
      <c r="G30" t="s">
        <v>349</v>
      </c>
      <c r="H30" t="s">
        <v>350</v>
      </c>
      <c r="I30" t="s">
        <v>351</v>
      </c>
      <c r="J30" t="s">
        <v>352</v>
      </c>
      <c r="K30" t="s">
        <v>396</v>
      </c>
      <c r="L30">
        <v>1689988133.0999999</v>
      </c>
      <c r="M30">
        <f t="shared" si="0"/>
        <v>5.8044092448611905E-4</v>
      </c>
      <c r="N30">
        <f t="shared" si="1"/>
        <v>0.58044092448611906</v>
      </c>
      <c r="O30">
        <f t="shared" si="2"/>
        <v>3.8377413681141967</v>
      </c>
      <c r="P30">
        <f t="shared" si="3"/>
        <v>400.07400000000001</v>
      </c>
      <c r="Q30">
        <f t="shared" si="4"/>
        <v>295.86157802846986</v>
      </c>
      <c r="R30">
        <f t="shared" si="5"/>
        <v>29.771937305539826</v>
      </c>
      <c r="S30">
        <f t="shared" si="6"/>
        <v>40.258617306605395</v>
      </c>
      <c r="T30">
        <f t="shared" si="7"/>
        <v>6.2469998324818775E-2</v>
      </c>
      <c r="U30">
        <f t="shared" si="8"/>
        <v>4.1190541754305183</v>
      </c>
      <c r="V30">
        <f t="shared" si="9"/>
        <v>6.1948394619048955E-2</v>
      </c>
      <c r="W30">
        <f t="shared" si="10"/>
        <v>3.8764247455688343E-2</v>
      </c>
      <c r="X30">
        <f t="shared" si="11"/>
        <v>20.655366771655057</v>
      </c>
      <c r="Y30">
        <f t="shared" si="12"/>
        <v>19.94918047820028</v>
      </c>
      <c r="Z30">
        <f t="shared" si="13"/>
        <v>19.94918047820028</v>
      </c>
      <c r="AA30">
        <f t="shared" si="14"/>
        <v>2.3392384207767329</v>
      </c>
      <c r="AB30">
        <f t="shared" si="15"/>
        <v>60.366053382879961</v>
      </c>
      <c r="AC30">
        <f t="shared" si="16"/>
        <v>1.4139632548529397</v>
      </c>
      <c r="AD30">
        <f t="shared" si="17"/>
        <v>2.3423152179333044</v>
      </c>
      <c r="AE30">
        <f t="shared" si="18"/>
        <v>0.92527516592379322</v>
      </c>
      <c r="AF30">
        <f t="shared" si="19"/>
        <v>-25.59744476983785</v>
      </c>
      <c r="AG30">
        <f t="shared" si="20"/>
        <v>4.7121438492997791</v>
      </c>
      <c r="AH30">
        <f t="shared" si="21"/>
        <v>0.22990916927489824</v>
      </c>
      <c r="AI30">
        <f t="shared" si="22"/>
        <v>-2.4979608116204588E-5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54684.54026401123</v>
      </c>
      <c r="AO30">
        <f t="shared" si="26"/>
        <v>124.892</v>
      </c>
      <c r="AP30">
        <f t="shared" si="27"/>
        <v>105.28368599567619</v>
      </c>
      <c r="AQ30">
        <f t="shared" si="28"/>
        <v>0.84299783809752582</v>
      </c>
      <c r="AR30">
        <f t="shared" si="29"/>
        <v>0.16538582752822484</v>
      </c>
      <c r="AS30">
        <v>1689988133.0999999</v>
      </c>
      <c r="AT30">
        <v>400.07400000000001</v>
      </c>
      <c r="AU30">
        <v>402.46</v>
      </c>
      <c r="AV30">
        <v>14.051399999999999</v>
      </c>
      <c r="AW30">
        <v>13.7159</v>
      </c>
      <c r="AX30">
        <v>403.84300000000002</v>
      </c>
      <c r="AY30">
        <v>14.780099999999999</v>
      </c>
      <c r="AZ30">
        <v>400.173</v>
      </c>
      <c r="BA30">
        <v>100.58499999999999</v>
      </c>
      <c r="BB30">
        <v>4.2927100000000003E-2</v>
      </c>
      <c r="BC30">
        <v>19.970400000000001</v>
      </c>
      <c r="BD30">
        <v>19.741499999999998</v>
      </c>
      <c r="BE30">
        <v>999.9</v>
      </c>
      <c r="BF30">
        <v>0</v>
      </c>
      <c r="BG30">
        <v>0</v>
      </c>
      <c r="BH30">
        <v>10042.5</v>
      </c>
      <c r="BI30">
        <v>0</v>
      </c>
      <c r="BJ30">
        <v>25.1235</v>
      </c>
      <c r="BK30">
        <v>-2.3853800000000001</v>
      </c>
      <c r="BL30">
        <v>405.77600000000001</v>
      </c>
      <c r="BM30">
        <v>408.05700000000002</v>
      </c>
      <c r="BN30">
        <v>0.33551399999999998</v>
      </c>
      <c r="BO30">
        <v>402.46</v>
      </c>
      <c r="BP30">
        <v>13.7159</v>
      </c>
      <c r="BQ30">
        <v>1.4133599999999999</v>
      </c>
      <c r="BR30">
        <v>1.37961</v>
      </c>
      <c r="BS30">
        <v>12.0617</v>
      </c>
      <c r="BT30">
        <v>11.695399999999999</v>
      </c>
      <c r="BU30">
        <v>124.892</v>
      </c>
      <c r="BV30">
        <v>0.90007000000000004</v>
      </c>
      <c r="BW30">
        <v>9.9929900000000002E-2</v>
      </c>
      <c r="BX30">
        <v>0</v>
      </c>
      <c r="BY30">
        <v>2.0177999999999998</v>
      </c>
      <c r="BZ30">
        <v>0</v>
      </c>
      <c r="CA30">
        <v>3113.04</v>
      </c>
      <c r="CB30">
        <v>1013.06</v>
      </c>
      <c r="CC30">
        <v>37.25</v>
      </c>
      <c r="CD30">
        <v>41.75</v>
      </c>
      <c r="CE30">
        <v>39.75</v>
      </c>
      <c r="CF30">
        <v>41</v>
      </c>
      <c r="CG30">
        <v>37.436999999999998</v>
      </c>
      <c r="CH30">
        <v>112.41</v>
      </c>
      <c r="CI30">
        <v>12.48</v>
      </c>
      <c r="CJ30">
        <v>0</v>
      </c>
      <c r="CK30">
        <v>1689988147.9000001</v>
      </c>
      <c r="CL30">
        <v>0</v>
      </c>
      <c r="CM30">
        <v>1689987175.0999999</v>
      </c>
      <c r="CN30" t="s">
        <v>353</v>
      </c>
      <c r="CO30">
        <v>1689987175.0999999</v>
      </c>
      <c r="CP30">
        <v>1689987175.0999999</v>
      </c>
      <c r="CQ30">
        <v>47</v>
      </c>
      <c r="CR30">
        <v>0.15</v>
      </c>
      <c r="CS30">
        <v>8.0000000000000002E-3</v>
      </c>
      <c r="CT30">
        <v>-3.79</v>
      </c>
      <c r="CU30">
        <v>-0.72899999999999998</v>
      </c>
      <c r="CV30">
        <v>407</v>
      </c>
      <c r="CW30">
        <v>14</v>
      </c>
      <c r="CX30">
        <v>0.2</v>
      </c>
      <c r="CY30">
        <v>0.1</v>
      </c>
      <c r="CZ30">
        <v>2.9829028911797928</v>
      </c>
      <c r="DA30">
        <v>-0.28505594533757911</v>
      </c>
      <c r="DB30">
        <v>7.2144362815514118E-2</v>
      </c>
      <c r="DC30">
        <v>1</v>
      </c>
      <c r="DD30">
        <v>402.49558536585357</v>
      </c>
      <c r="DE30">
        <v>-0.48100348432141138</v>
      </c>
      <c r="DF30">
        <v>5.848075589655187E-2</v>
      </c>
      <c r="DG30">
        <v>-1</v>
      </c>
      <c r="DH30">
        <v>124.994975</v>
      </c>
      <c r="DI30">
        <v>-0.31014848466450518</v>
      </c>
      <c r="DJ30">
        <v>0.1439354868508782</v>
      </c>
      <c r="DK30">
        <v>1</v>
      </c>
      <c r="DL30">
        <v>2</v>
      </c>
      <c r="DM30">
        <v>2</v>
      </c>
      <c r="DN30" t="s">
        <v>354</v>
      </c>
      <c r="DO30">
        <v>2.6960000000000002</v>
      </c>
      <c r="DP30">
        <v>2.6649500000000002</v>
      </c>
      <c r="DQ30">
        <v>9.5242199999999999E-2</v>
      </c>
      <c r="DR30">
        <v>9.4562999999999994E-2</v>
      </c>
      <c r="DS30">
        <v>8.1826399999999994E-2</v>
      </c>
      <c r="DT30">
        <v>7.6716699999999999E-2</v>
      </c>
      <c r="DU30">
        <v>27392.1</v>
      </c>
      <c r="DV30">
        <v>30923.9</v>
      </c>
      <c r="DW30">
        <v>28485.7</v>
      </c>
      <c r="DX30">
        <v>32742.400000000001</v>
      </c>
      <c r="DY30">
        <v>36361.4</v>
      </c>
      <c r="DZ30">
        <v>40742.1</v>
      </c>
      <c r="EA30">
        <v>41809.4</v>
      </c>
      <c r="EB30">
        <v>46974.5</v>
      </c>
      <c r="EC30">
        <v>1.83388</v>
      </c>
      <c r="ED30">
        <v>2.2374000000000001</v>
      </c>
      <c r="EE30">
        <v>-5.10737E-3</v>
      </c>
      <c r="EF30">
        <v>0</v>
      </c>
      <c r="EG30">
        <v>19.826000000000001</v>
      </c>
      <c r="EH30">
        <v>999.9</v>
      </c>
      <c r="EI30">
        <v>58.9</v>
      </c>
      <c r="EJ30">
        <v>22.1</v>
      </c>
      <c r="EK30">
        <v>15.6342</v>
      </c>
      <c r="EL30">
        <v>63.071199999999997</v>
      </c>
      <c r="EM30">
        <v>1.3221099999999999</v>
      </c>
      <c r="EN30">
        <v>1</v>
      </c>
      <c r="EO30">
        <v>-0.414022</v>
      </c>
      <c r="EP30">
        <v>1.28104</v>
      </c>
      <c r="EQ30">
        <v>20.2425</v>
      </c>
      <c r="ER30">
        <v>5.2285199999999996</v>
      </c>
      <c r="ES30">
        <v>12.0099</v>
      </c>
      <c r="ET30">
        <v>4.9899500000000003</v>
      </c>
      <c r="EU30">
        <v>3.3050000000000002</v>
      </c>
      <c r="EV30">
        <v>7925.7</v>
      </c>
      <c r="EW30">
        <v>9999</v>
      </c>
      <c r="EX30">
        <v>536.20000000000005</v>
      </c>
      <c r="EY30">
        <v>82.3</v>
      </c>
      <c r="EZ30">
        <v>1.85242</v>
      </c>
      <c r="FA30">
        <v>1.8614200000000001</v>
      </c>
      <c r="FB30">
        <v>1.8603799999999999</v>
      </c>
      <c r="FC30">
        <v>1.8563799999999999</v>
      </c>
      <c r="FD30">
        <v>1.8608100000000001</v>
      </c>
      <c r="FE30">
        <v>1.8571200000000001</v>
      </c>
      <c r="FF30">
        <v>1.85921</v>
      </c>
      <c r="FG30">
        <v>1.8620300000000001</v>
      </c>
      <c r="FH30">
        <v>0</v>
      </c>
      <c r="FI30">
        <v>0</v>
      </c>
      <c r="FJ30">
        <v>0</v>
      </c>
      <c r="FK30">
        <v>0</v>
      </c>
      <c r="FL30" t="s">
        <v>355</v>
      </c>
      <c r="FM30" t="s">
        <v>356</v>
      </c>
      <c r="FN30" t="s">
        <v>357</v>
      </c>
      <c r="FO30" t="s">
        <v>357</v>
      </c>
      <c r="FP30" t="s">
        <v>357</v>
      </c>
      <c r="FQ30" t="s">
        <v>357</v>
      </c>
      <c r="FR30">
        <v>0</v>
      </c>
      <c r="FS30">
        <v>100</v>
      </c>
      <c r="FT30">
        <v>100</v>
      </c>
      <c r="FU30">
        <v>-3.7690000000000001</v>
      </c>
      <c r="FV30">
        <v>-0.72870000000000001</v>
      </c>
      <c r="FW30">
        <v>-2.3205806838439318</v>
      </c>
      <c r="FX30">
        <v>-4.0117494158234393E-3</v>
      </c>
      <c r="FY30">
        <v>1.087516141204025E-6</v>
      </c>
      <c r="FZ30">
        <v>-8.657206703991749E-11</v>
      </c>
      <c r="GA30">
        <v>-0.72870499999999794</v>
      </c>
      <c r="GB30">
        <v>0</v>
      </c>
      <c r="GC30">
        <v>0</v>
      </c>
      <c r="GD30">
        <v>0</v>
      </c>
      <c r="GE30">
        <v>4</v>
      </c>
      <c r="GF30">
        <v>2094</v>
      </c>
      <c r="GG30">
        <v>-1</v>
      </c>
      <c r="GH30">
        <v>-1</v>
      </c>
      <c r="GI30">
        <v>16</v>
      </c>
      <c r="GJ30">
        <v>16</v>
      </c>
      <c r="GK30">
        <v>0.99853499999999995</v>
      </c>
      <c r="GL30">
        <v>2.3547400000000001</v>
      </c>
      <c r="GM30">
        <v>1.5942400000000001</v>
      </c>
      <c r="GN30">
        <v>2.3303199999999999</v>
      </c>
      <c r="GO30">
        <v>1.40015</v>
      </c>
      <c r="GP30">
        <v>2.2668499999999998</v>
      </c>
      <c r="GQ30">
        <v>24.959199999999999</v>
      </c>
      <c r="GR30">
        <v>15.7781</v>
      </c>
      <c r="GS30">
        <v>18</v>
      </c>
      <c r="GT30">
        <v>384.63400000000001</v>
      </c>
      <c r="GU30">
        <v>698.29399999999998</v>
      </c>
      <c r="GV30">
        <v>17.7668</v>
      </c>
      <c r="GW30">
        <v>21.755299999999998</v>
      </c>
      <c r="GX30">
        <v>30.0001</v>
      </c>
      <c r="GY30">
        <v>21.753299999999999</v>
      </c>
      <c r="GZ30">
        <v>21.718900000000001</v>
      </c>
      <c r="HA30">
        <v>20.034099999999999</v>
      </c>
      <c r="HB30">
        <v>0</v>
      </c>
      <c r="HC30">
        <v>-30</v>
      </c>
      <c r="HD30">
        <v>17.789400000000001</v>
      </c>
      <c r="HE30">
        <v>402.4</v>
      </c>
      <c r="HF30">
        <v>0</v>
      </c>
      <c r="HG30">
        <v>104.586</v>
      </c>
      <c r="HH30">
        <v>103.69499999999999</v>
      </c>
    </row>
    <row r="31" spans="1:216" x14ac:dyDescent="0.25">
      <c r="A31">
        <v>13</v>
      </c>
      <c r="B31">
        <v>1689988193.5999999</v>
      </c>
      <c r="C31">
        <v>726</v>
      </c>
      <c r="D31" t="s">
        <v>380</v>
      </c>
      <c r="E31" t="s">
        <v>381</v>
      </c>
      <c r="F31" t="s">
        <v>348</v>
      </c>
      <c r="G31" t="s">
        <v>349</v>
      </c>
      <c r="H31" t="s">
        <v>350</v>
      </c>
      <c r="I31" t="s">
        <v>351</v>
      </c>
      <c r="J31" t="s">
        <v>352</v>
      </c>
      <c r="K31" t="s">
        <v>396</v>
      </c>
      <c r="L31">
        <v>1689988193.5999999</v>
      </c>
      <c r="M31">
        <f t="shared" si="0"/>
        <v>5.8116101515139225E-4</v>
      </c>
      <c r="N31">
        <f t="shared" si="1"/>
        <v>0.58116101515139229</v>
      </c>
      <c r="O31">
        <f t="shared" si="2"/>
        <v>3.0468940833571274</v>
      </c>
      <c r="P31">
        <f t="shared" si="3"/>
        <v>400.00700000000001</v>
      </c>
      <c r="Q31">
        <f t="shared" si="4"/>
        <v>316.27279537548992</v>
      </c>
      <c r="R31">
        <f t="shared" si="5"/>
        <v>31.824926725353652</v>
      </c>
      <c r="S31">
        <f t="shared" si="6"/>
        <v>40.250674894484099</v>
      </c>
      <c r="T31">
        <f t="shared" si="7"/>
        <v>6.2648466729439078E-2</v>
      </c>
      <c r="U31">
        <f t="shared" si="8"/>
        <v>4.1069295342130721</v>
      </c>
      <c r="V31">
        <f t="shared" si="9"/>
        <v>6.2122357327774325E-2</v>
      </c>
      <c r="W31">
        <f t="shared" si="10"/>
        <v>3.8873373724156224E-2</v>
      </c>
      <c r="X31">
        <f t="shared" si="11"/>
        <v>16.53121006737695</v>
      </c>
      <c r="Y31">
        <f t="shared" si="12"/>
        <v>19.94082670547624</v>
      </c>
      <c r="Z31">
        <f t="shared" si="13"/>
        <v>19.94082670547624</v>
      </c>
      <c r="AA31">
        <f t="shared" si="14"/>
        <v>2.3380281088327983</v>
      </c>
      <c r="AB31">
        <f t="shared" si="15"/>
        <v>60.341251660622376</v>
      </c>
      <c r="AC31">
        <f t="shared" si="16"/>
        <v>1.41422296419072</v>
      </c>
      <c r="AD31">
        <f t="shared" si="17"/>
        <v>2.3437083674444503</v>
      </c>
      <c r="AE31">
        <f t="shared" si="18"/>
        <v>0.9238051446420783</v>
      </c>
      <c r="AF31">
        <f t="shared" si="19"/>
        <v>-25.6292007681764</v>
      </c>
      <c r="AG31">
        <f t="shared" si="20"/>
        <v>8.6734682400306546</v>
      </c>
      <c r="AH31">
        <f t="shared" si="21"/>
        <v>0.4244373263173743</v>
      </c>
      <c r="AI31">
        <f t="shared" si="22"/>
        <v>-8.5134451420998403E-5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54466.072703345671</v>
      </c>
      <c r="AO31">
        <f t="shared" si="26"/>
        <v>99.954999999999998</v>
      </c>
      <c r="AP31">
        <f t="shared" si="27"/>
        <v>84.261885009003592</v>
      </c>
      <c r="AQ31">
        <f t="shared" si="28"/>
        <v>0.84299819927971187</v>
      </c>
      <c r="AR31">
        <f t="shared" si="29"/>
        <v>0.16538652460984393</v>
      </c>
      <c r="AS31">
        <v>1689988193.5999999</v>
      </c>
      <c r="AT31">
        <v>400.00700000000001</v>
      </c>
      <c r="AU31">
        <v>401.93</v>
      </c>
      <c r="AV31">
        <v>14.054399999999999</v>
      </c>
      <c r="AW31">
        <v>13.718400000000001</v>
      </c>
      <c r="AX31">
        <v>403.77499999999998</v>
      </c>
      <c r="AY31">
        <v>14.783099999999999</v>
      </c>
      <c r="AZ31">
        <v>400.072</v>
      </c>
      <c r="BA31">
        <v>100.583</v>
      </c>
      <c r="BB31">
        <v>4.19263E-2</v>
      </c>
      <c r="BC31">
        <v>19.98</v>
      </c>
      <c r="BD31">
        <v>19.735900000000001</v>
      </c>
      <c r="BE31">
        <v>999.9</v>
      </c>
      <c r="BF31">
        <v>0</v>
      </c>
      <c r="BG31">
        <v>0</v>
      </c>
      <c r="BH31">
        <v>10001.200000000001</v>
      </c>
      <c r="BI31">
        <v>0</v>
      </c>
      <c r="BJ31">
        <v>24.691800000000001</v>
      </c>
      <c r="BK31">
        <v>-1.9234</v>
      </c>
      <c r="BL31">
        <v>405.709</v>
      </c>
      <c r="BM31">
        <v>407.52100000000002</v>
      </c>
      <c r="BN31">
        <v>0.33597300000000002</v>
      </c>
      <c r="BO31">
        <v>401.93</v>
      </c>
      <c r="BP31">
        <v>13.718400000000001</v>
      </c>
      <c r="BQ31">
        <v>1.4136299999999999</v>
      </c>
      <c r="BR31">
        <v>1.37984</v>
      </c>
      <c r="BS31">
        <v>12.0646</v>
      </c>
      <c r="BT31">
        <v>11.697800000000001</v>
      </c>
      <c r="BU31">
        <v>99.954999999999998</v>
      </c>
      <c r="BV31">
        <v>0.90007700000000002</v>
      </c>
      <c r="BW31">
        <v>9.9923100000000001E-2</v>
      </c>
      <c r="BX31">
        <v>0</v>
      </c>
      <c r="BY31">
        <v>2.4767000000000001</v>
      </c>
      <c r="BZ31">
        <v>0</v>
      </c>
      <c r="CA31">
        <v>3037.77</v>
      </c>
      <c r="CB31">
        <v>810.78399999999999</v>
      </c>
      <c r="CC31">
        <v>37.186999999999998</v>
      </c>
      <c r="CD31">
        <v>41.875</v>
      </c>
      <c r="CE31">
        <v>39.75</v>
      </c>
      <c r="CF31">
        <v>41.125</v>
      </c>
      <c r="CG31">
        <v>37.436999999999998</v>
      </c>
      <c r="CH31">
        <v>89.97</v>
      </c>
      <c r="CI31">
        <v>9.99</v>
      </c>
      <c r="CJ31">
        <v>0</v>
      </c>
      <c r="CK31">
        <v>1689988208.5</v>
      </c>
      <c r="CL31">
        <v>0</v>
      </c>
      <c r="CM31">
        <v>1689987175.0999999</v>
      </c>
      <c r="CN31" t="s">
        <v>353</v>
      </c>
      <c r="CO31">
        <v>1689987175.0999999</v>
      </c>
      <c r="CP31">
        <v>1689987175.0999999</v>
      </c>
      <c r="CQ31">
        <v>47</v>
      </c>
      <c r="CR31">
        <v>0.15</v>
      </c>
      <c r="CS31">
        <v>8.0000000000000002E-3</v>
      </c>
      <c r="CT31">
        <v>-3.79</v>
      </c>
      <c r="CU31">
        <v>-0.72899999999999998</v>
      </c>
      <c r="CV31">
        <v>407</v>
      </c>
      <c r="CW31">
        <v>14</v>
      </c>
      <c r="CX31">
        <v>0.2</v>
      </c>
      <c r="CY31">
        <v>0.1</v>
      </c>
      <c r="CZ31">
        <v>2.3052467814347111</v>
      </c>
      <c r="DA31">
        <v>-0.23907434513740489</v>
      </c>
      <c r="DB31">
        <v>7.6796901942234569E-2</v>
      </c>
      <c r="DC31">
        <v>1</v>
      </c>
      <c r="DD31">
        <v>401.94463414634151</v>
      </c>
      <c r="DE31">
        <v>-0.2182160278738349</v>
      </c>
      <c r="DF31">
        <v>4.6284252232904638E-2</v>
      </c>
      <c r="DG31">
        <v>-1</v>
      </c>
      <c r="DH31">
        <v>100.0225775</v>
      </c>
      <c r="DI31">
        <v>0.17851785821346439</v>
      </c>
      <c r="DJ31">
        <v>0.10346105182023729</v>
      </c>
      <c r="DK31">
        <v>1</v>
      </c>
      <c r="DL31">
        <v>2</v>
      </c>
      <c r="DM31">
        <v>2</v>
      </c>
      <c r="DN31" t="s">
        <v>354</v>
      </c>
      <c r="DO31">
        <v>2.6957200000000001</v>
      </c>
      <c r="DP31">
        <v>2.6635900000000001</v>
      </c>
      <c r="DQ31">
        <v>9.5233499999999999E-2</v>
      </c>
      <c r="DR31">
        <v>9.4472799999999996E-2</v>
      </c>
      <c r="DS31">
        <v>8.1841200000000003E-2</v>
      </c>
      <c r="DT31">
        <v>7.6730099999999996E-2</v>
      </c>
      <c r="DU31">
        <v>27392.400000000001</v>
      </c>
      <c r="DV31">
        <v>30928.7</v>
      </c>
      <c r="DW31">
        <v>28485.7</v>
      </c>
      <c r="DX31">
        <v>32744.1</v>
      </c>
      <c r="DY31">
        <v>36360.9</v>
      </c>
      <c r="DZ31">
        <v>40743.300000000003</v>
      </c>
      <c r="EA31">
        <v>41809.599999999999</v>
      </c>
      <c r="EB31">
        <v>46976.6</v>
      </c>
      <c r="EC31">
        <v>1.8343</v>
      </c>
      <c r="ED31">
        <v>2.2378499999999999</v>
      </c>
      <c r="EE31">
        <v>-1.4081600000000001E-3</v>
      </c>
      <c r="EF31">
        <v>0</v>
      </c>
      <c r="EG31">
        <v>19.7593</v>
      </c>
      <c r="EH31">
        <v>999.9</v>
      </c>
      <c r="EI31">
        <v>58.9</v>
      </c>
      <c r="EJ31">
        <v>22.1</v>
      </c>
      <c r="EK31">
        <v>15.6342</v>
      </c>
      <c r="EL31">
        <v>62.861199999999997</v>
      </c>
      <c r="EM31">
        <v>1.1618599999999999</v>
      </c>
      <c r="EN31">
        <v>1</v>
      </c>
      <c r="EO31">
        <v>-0.41593000000000002</v>
      </c>
      <c r="EP31">
        <v>1.1021399999999999</v>
      </c>
      <c r="EQ31">
        <v>20.244299999999999</v>
      </c>
      <c r="ER31">
        <v>5.2288199999999998</v>
      </c>
      <c r="ES31">
        <v>12.0099</v>
      </c>
      <c r="ET31">
        <v>4.9897</v>
      </c>
      <c r="EU31">
        <v>3.3050000000000002</v>
      </c>
      <c r="EV31">
        <v>7927.2</v>
      </c>
      <c r="EW31">
        <v>9999</v>
      </c>
      <c r="EX31">
        <v>536.20000000000005</v>
      </c>
      <c r="EY31">
        <v>82.3</v>
      </c>
      <c r="EZ31">
        <v>1.85242</v>
      </c>
      <c r="FA31">
        <v>1.8614200000000001</v>
      </c>
      <c r="FB31">
        <v>1.86039</v>
      </c>
      <c r="FC31">
        <v>1.85639</v>
      </c>
      <c r="FD31">
        <v>1.8607899999999999</v>
      </c>
      <c r="FE31">
        <v>1.85714</v>
      </c>
      <c r="FF31">
        <v>1.8592</v>
      </c>
      <c r="FG31">
        <v>1.8620300000000001</v>
      </c>
      <c r="FH31">
        <v>0</v>
      </c>
      <c r="FI31">
        <v>0</v>
      </c>
      <c r="FJ31">
        <v>0</v>
      </c>
      <c r="FK31">
        <v>0</v>
      </c>
      <c r="FL31" t="s">
        <v>355</v>
      </c>
      <c r="FM31" t="s">
        <v>356</v>
      </c>
      <c r="FN31" t="s">
        <v>357</v>
      </c>
      <c r="FO31" t="s">
        <v>357</v>
      </c>
      <c r="FP31" t="s">
        <v>357</v>
      </c>
      <c r="FQ31" t="s">
        <v>357</v>
      </c>
      <c r="FR31">
        <v>0</v>
      </c>
      <c r="FS31">
        <v>100</v>
      </c>
      <c r="FT31">
        <v>100</v>
      </c>
      <c r="FU31">
        <v>-3.7679999999999998</v>
      </c>
      <c r="FV31">
        <v>-0.72870000000000001</v>
      </c>
      <c r="FW31">
        <v>-2.3205806838439318</v>
      </c>
      <c r="FX31">
        <v>-4.0117494158234393E-3</v>
      </c>
      <c r="FY31">
        <v>1.087516141204025E-6</v>
      </c>
      <c r="FZ31">
        <v>-8.657206703991749E-11</v>
      </c>
      <c r="GA31">
        <v>-0.72870499999999794</v>
      </c>
      <c r="GB31">
        <v>0</v>
      </c>
      <c r="GC31">
        <v>0</v>
      </c>
      <c r="GD31">
        <v>0</v>
      </c>
      <c r="GE31">
        <v>4</v>
      </c>
      <c r="GF31">
        <v>2094</v>
      </c>
      <c r="GG31">
        <v>-1</v>
      </c>
      <c r="GH31">
        <v>-1</v>
      </c>
      <c r="GI31">
        <v>17</v>
      </c>
      <c r="GJ31">
        <v>17</v>
      </c>
      <c r="GK31">
        <v>0.99731400000000003</v>
      </c>
      <c r="GL31">
        <v>2.3559600000000001</v>
      </c>
      <c r="GM31">
        <v>1.5942400000000001</v>
      </c>
      <c r="GN31">
        <v>2.3315399999999999</v>
      </c>
      <c r="GO31">
        <v>1.40015</v>
      </c>
      <c r="GP31">
        <v>2.3107899999999999</v>
      </c>
      <c r="GQ31">
        <v>24.959199999999999</v>
      </c>
      <c r="GR31">
        <v>15.786899999999999</v>
      </c>
      <c r="GS31">
        <v>18</v>
      </c>
      <c r="GT31">
        <v>384.69900000000001</v>
      </c>
      <c r="GU31">
        <v>698.35799999999995</v>
      </c>
      <c r="GV31">
        <v>18.0045</v>
      </c>
      <c r="GW31">
        <v>21.738600000000002</v>
      </c>
      <c r="GX31">
        <v>29.9998</v>
      </c>
      <c r="GY31">
        <v>21.732900000000001</v>
      </c>
      <c r="GZ31">
        <v>21.6951</v>
      </c>
      <c r="HA31">
        <v>20.015599999999999</v>
      </c>
      <c r="HB31">
        <v>0</v>
      </c>
      <c r="HC31">
        <v>-30</v>
      </c>
      <c r="HD31">
        <v>18.014900000000001</v>
      </c>
      <c r="HE31">
        <v>402.01</v>
      </c>
      <c r="HF31">
        <v>0</v>
      </c>
      <c r="HG31">
        <v>104.586</v>
      </c>
      <c r="HH31">
        <v>103.7</v>
      </c>
    </row>
    <row r="32" spans="1:216" x14ac:dyDescent="0.25">
      <c r="A32">
        <v>14</v>
      </c>
      <c r="B32">
        <v>1689988254.0999999</v>
      </c>
      <c r="C32">
        <v>786.5</v>
      </c>
      <c r="D32" t="s">
        <v>382</v>
      </c>
      <c r="E32" t="s">
        <v>383</v>
      </c>
      <c r="F32" t="s">
        <v>348</v>
      </c>
      <c r="G32" t="s">
        <v>349</v>
      </c>
      <c r="H32" t="s">
        <v>350</v>
      </c>
      <c r="I32" t="s">
        <v>351</v>
      </c>
      <c r="J32" t="s">
        <v>352</v>
      </c>
      <c r="K32" t="s">
        <v>396</v>
      </c>
      <c r="L32">
        <v>1689988254.0999999</v>
      </c>
      <c r="M32">
        <f t="shared" si="0"/>
        <v>5.2701530205112731E-4</v>
      </c>
      <c r="N32">
        <f t="shared" si="1"/>
        <v>0.52701530205112734</v>
      </c>
      <c r="O32">
        <f t="shared" si="2"/>
        <v>2.1197027421130974</v>
      </c>
      <c r="P32">
        <f t="shared" si="3"/>
        <v>400.02</v>
      </c>
      <c r="Q32">
        <f t="shared" si="4"/>
        <v>333.82606486714934</v>
      </c>
      <c r="R32">
        <f t="shared" si="5"/>
        <v>33.592235735495876</v>
      </c>
      <c r="S32">
        <f t="shared" si="6"/>
        <v>40.253196359189992</v>
      </c>
      <c r="T32">
        <f t="shared" si="7"/>
        <v>5.6274928283482198E-2</v>
      </c>
      <c r="U32">
        <f t="shared" si="8"/>
        <v>4.1026147081752997</v>
      </c>
      <c r="V32">
        <f t="shared" si="9"/>
        <v>5.584958612186617E-2</v>
      </c>
      <c r="W32">
        <f t="shared" si="10"/>
        <v>3.4943938447506831E-2</v>
      </c>
      <c r="X32">
        <f t="shared" si="11"/>
        <v>12.405804973055998</v>
      </c>
      <c r="Y32">
        <f t="shared" si="12"/>
        <v>19.96049902782681</v>
      </c>
      <c r="Z32">
        <f t="shared" si="13"/>
        <v>19.96049902782681</v>
      </c>
      <c r="AA32">
        <f t="shared" si="14"/>
        <v>2.3408791515958285</v>
      </c>
      <c r="AB32">
        <f t="shared" si="15"/>
        <v>60.017765507094921</v>
      </c>
      <c r="AC32">
        <f t="shared" si="16"/>
        <v>1.4090128145109</v>
      </c>
      <c r="AD32">
        <f t="shared" si="17"/>
        <v>2.347659568139596</v>
      </c>
      <c r="AE32">
        <f t="shared" si="18"/>
        <v>0.9318663370849285</v>
      </c>
      <c r="AF32">
        <f t="shared" si="19"/>
        <v>-23.241374820454713</v>
      </c>
      <c r="AG32">
        <f t="shared" si="20"/>
        <v>10.329328691097773</v>
      </c>
      <c r="AH32">
        <f t="shared" si="21"/>
        <v>0.50612013823995894</v>
      </c>
      <c r="AI32">
        <f t="shared" si="22"/>
        <v>-1.2101806098208101E-4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54384.001231773342</v>
      </c>
      <c r="AO32">
        <f t="shared" si="26"/>
        <v>75.002399999999994</v>
      </c>
      <c r="AP32">
        <f t="shared" si="27"/>
        <v>63.227623219199991</v>
      </c>
      <c r="AQ32">
        <f t="shared" si="28"/>
        <v>0.84300799999999998</v>
      </c>
      <c r="AR32">
        <f t="shared" si="29"/>
        <v>0.16540543999999999</v>
      </c>
      <c r="AS32">
        <v>1689988254.0999999</v>
      </c>
      <c r="AT32">
        <v>400.02</v>
      </c>
      <c r="AU32">
        <v>401.387</v>
      </c>
      <c r="AV32">
        <v>14.0022</v>
      </c>
      <c r="AW32">
        <v>13.6974</v>
      </c>
      <c r="AX32">
        <v>403.78899999999999</v>
      </c>
      <c r="AY32">
        <v>14.7309</v>
      </c>
      <c r="AZ32">
        <v>399.95600000000002</v>
      </c>
      <c r="BA32">
        <v>100.58499999999999</v>
      </c>
      <c r="BB32">
        <v>4.2959499999999998E-2</v>
      </c>
      <c r="BC32">
        <v>20.007200000000001</v>
      </c>
      <c r="BD32">
        <v>19.7483</v>
      </c>
      <c r="BE32">
        <v>999.9</v>
      </c>
      <c r="BF32">
        <v>0</v>
      </c>
      <c r="BG32">
        <v>0</v>
      </c>
      <c r="BH32">
        <v>9986.25</v>
      </c>
      <c r="BI32">
        <v>0</v>
      </c>
      <c r="BJ32">
        <v>24.1388</v>
      </c>
      <c r="BK32">
        <v>-1.3672200000000001</v>
      </c>
      <c r="BL32">
        <v>405.70100000000002</v>
      </c>
      <c r="BM32">
        <v>406.96199999999999</v>
      </c>
      <c r="BN32">
        <v>0.30485200000000001</v>
      </c>
      <c r="BO32">
        <v>401.387</v>
      </c>
      <c r="BP32">
        <v>13.6974</v>
      </c>
      <c r="BQ32">
        <v>1.4084099999999999</v>
      </c>
      <c r="BR32">
        <v>1.37775</v>
      </c>
      <c r="BS32">
        <v>12.0085</v>
      </c>
      <c r="BT32">
        <v>11.674899999999999</v>
      </c>
      <c r="BU32">
        <v>75.002399999999994</v>
      </c>
      <c r="BV32">
        <v>0.89970399999999995</v>
      </c>
      <c r="BW32">
        <v>0.100296</v>
      </c>
      <c r="BX32">
        <v>0</v>
      </c>
      <c r="BY32">
        <v>2.2450999999999999</v>
      </c>
      <c r="BZ32">
        <v>0</v>
      </c>
      <c r="CA32">
        <v>2925.88</v>
      </c>
      <c r="CB32">
        <v>608.31399999999996</v>
      </c>
      <c r="CC32">
        <v>37.125</v>
      </c>
      <c r="CD32">
        <v>41.936999999999998</v>
      </c>
      <c r="CE32">
        <v>39.811999999999998</v>
      </c>
      <c r="CF32">
        <v>41.25</v>
      </c>
      <c r="CG32">
        <v>37.436999999999998</v>
      </c>
      <c r="CH32">
        <v>67.48</v>
      </c>
      <c r="CI32">
        <v>7.52</v>
      </c>
      <c r="CJ32">
        <v>0</v>
      </c>
      <c r="CK32">
        <v>1689988269.0999999</v>
      </c>
      <c r="CL32">
        <v>0</v>
      </c>
      <c r="CM32">
        <v>1689987175.0999999</v>
      </c>
      <c r="CN32" t="s">
        <v>353</v>
      </c>
      <c r="CO32">
        <v>1689987175.0999999</v>
      </c>
      <c r="CP32">
        <v>1689987175.0999999</v>
      </c>
      <c r="CQ32">
        <v>47</v>
      </c>
      <c r="CR32">
        <v>0.15</v>
      </c>
      <c r="CS32">
        <v>8.0000000000000002E-3</v>
      </c>
      <c r="CT32">
        <v>-3.79</v>
      </c>
      <c r="CU32">
        <v>-0.72899999999999998</v>
      </c>
      <c r="CV32">
        <v>407</v>
      </c>
      <c r="CW32">
        <v>14</v>
      </c>
      <c r="CX32">
        <v>0.2</v>
      </c>
      <c r="CY32">
        <v>0.1</v>
      </c>
      <c r="CZ32">
        <v>1.623406653175729</v>
      </c>
      <c r="DA32">
        <v>0.2252617629776649</v>
      </c>
      <c r="DB32">
        <v>3.4025635636102107E-2</v>
      </c>
      <c r="DC32">
        <v>1</v>
      </c>
      <c r="DD32">
        <v>401.41065853658529</v>
      </c>
      <c r="DE32">
        <v>-5.2515679442559353E-2</v>
      </c>
      <c r="DF32">
        <v>2.2115671252116331E-2</v>
      </c>
      <c r="DG32">
        <v>-1</v>
      </c>
      <c r="DH32">
        <v>74.997192500000011</v>
      </c>
      <c r="DI32">
        <v>7.9844594011347185E-3</v>
      </c>
      <c r="DJ32">
        <v>3.9862505879583914E-3</v>
      </c>
      <c r="DK32">
        <v>1</v>
      </c>
      <c r="DL32">
        <v>2</v>
      </c>
      <c r="DM32">
        <v>2</v>
      </c>
      <c r="DN32" t="s">
        <v>354</v>
      </c>
      <c r="DO32">
        <v>2.69543</v>
      </c>
      <c r="DP32">
        <v>2.6644899999999998</v>
      </c>
      <c r="DQ32">
        <v>9.5245499999999997E-2</v>
      </c>
      <c r="DR32">
        <v>9.4385499999999997E-2</v>
      </c>
      <c r="DS32">
        <v>8.1636E-2</v>
      </c>
      <c r="DT32">
        <v>7.6651399999999995E-2</v>
      </c>
      <c r="DU32">
        <v>27394.799999999999</v>
      </c>
      <c r="DV32">
        <v>30932</v>
      </c>
      <c r="DW32">
        <v>28488.5</v>
      </c>
      <c r="DX32">
        <v>32744.3</v>
      </c>
      <c r="DY32">
        <v>36372.800000000003</v>
      </c>
      <c r="DZ32">
        <v>40747.199999999997</v>
      </c>
      <c r="EA32">
        <v>41813.699999999997</v>
      </c>
      <c r="EB32">
        <v>46977</v>
      </c>
      <c r="EC32">
        <v>1.8340000000000001</v>
      </c>
      <c r="ED32">
        <v>2.2385000000000002</v>
      </c>
      <c r="EE32">
        <v>1.30013E-3</v>
      </c>
      <c r="EF32">
        <v>0</v>
      </c>
      <c r="EG32">
        <v>19.726800000000001</v>
      </c>
      <c r="EH32">
        <v>999.9</v>
      </c>
      <c r="EI32">
        <v>58.9</v>
      </c>
      <c r="EJ32">
        <v>22.1</v>
      </c>
      <c r="EK32">
        <v>15.6332</v>
      </c>
      <c r="EL32">
        <v>63.241199999999999</v>
      </c>
      <c r="EM32">
        <v>1.1899</v>
      </c>
      <c r="EN32">
        <v>1</v>
      </c>
      <c r="EO32">
        <v>-0.41888500000000001</v>
      </c>
      <c r="EP32">
        <v>1.3549500000000001</v>
      </c>
      <c r="EQ32">
        <v>20.2425</v>
      </c>
      <c r="ER32">
        <v>5.2288199999999998</v>
      </c>
      <c r="ES32">
        <v>12.0099</v>
      </c>
      <c r="ET32">
        <v>4.9907500000000002</v>
      </c>
      <c r="EU32">
        <v>3.3050000000000002</v>
      </c>
      <c r="EV32">
        <v>7928.8</v>
      </c>
      <c r="EW32">
        <v>9999</v>
      </c>
      <c r="EX32">
        <v>536.20000000000005</v>
      </c>
      <c r="EY32">
        <v>82.3</v>
      </c>
      <c r="EZ32">
        <v>1.8524099999999999</v>
      </c>
      <c r="FA32">
        <v>1.8614200000000001</v>
      </c>
      <c r="FB32">
        <v>1.8603499999999999</v>
      </c>
      <c r="FC32">
        <v>1.8563799999999999</v>
      </c>
      <c r="FD32">
        <v>1.8608</v>
      </c>
      <c r="FE32">
        <v>1.8571299999999999</v>
      </c>
      <c r="FF32">
        <v>1.8591800000000001</v>
      </c>
      <c r="FG32">
        <v>1.8620300000000001</v>
      </c>
      <c r="FH32">
        <v>0</v>
      </c>
      <c r="FI32">
        <v>0</v>
      </c>
      <c r="FJ32">
        <v>0</v>
      </c>
      <c r="FK32">
        <v>0</v>
      </c>
      <c r="FL32" t="s">
        <v>355</v>
      </c>
      <c r="FM32" t="s">
        <v>356</v>
      </c>
      <c r="FN32" t="s">
        <v>357</v>
      </c>
      <c r="FO32" t="s">
        <v>357</v>
      </c>
      <c r="FP32" t="s">
        <v>357</v>
      </c>
      <c r="FQ32" t="s">
        <v>357</v>
      </c>
      <c r="FR32">
        <v>0</v>
      </c>
      <c r="FS32">
        <v>100</v>
      </c>
      <c r="FT32">
        <v>100</v>
      </c>
      <c r="FU32">
        <v>-3.7690000000000001</v>
      </c>
      <c r="FV32">
        <v>-0.72870000000000001</v>
      </c>
      <c r="FW32">
        <v>-2.3205806838439318</v>
      </c>
      <c r="FX32">
        <v>-4.0117494158234393E-3</v>
      </c>
      <c r="FY32">
        <v>1.087516141204025E-6</v>
      </c>
      <c r="FZ32">
        <v>-8.657206703991749E-11</v>
      </c>
      <c r="GA32">
        <v>-0.72870499999999794</v>
      </c>
      <c r="GB32">
        <v>0</v>
      </c>
      <c r="GC32">
        <v>0</v>
      </c>
      <c r="GD32">
        <v>0</v>
      </c>
      <c r="GE32">
        <v>4</v>
      </c>
      <c r="GF32">
        <v>2094</v>
      </c>
      <c r="GG32">
        <v>-1</v>
      </c>
      <c r="GH32">
        <v>-1</v>
      </c>
      <c r="GI32">
        <v>18</v>
      </c>
      <c r="GJ32">
        <v>18</v>
      </c>
      <c r="GK32">
        <v>0.99609400000000003</v>
      </c>
      <c r="GL32">
        <v>2.3596200000000001</v>
      </c>
      <c r="GM32">
        <v>1.5942400000000001</v>
      </c>
      <c r="GN32">
        <v>2.3315399999999999</v>
      </c>
      <c r="GO32">
        <v>1.40015</v>
      </c>
      <c r="GP32">
        <v>2.2534200000000002</v>
      </c>
      <c r="GQ32">
        <v>24.959199999999999</v>
      </c>
      <c r="GR32">
        <v>15.7606</v>
      </c>
      <c r="GS32">
        <v>18</v>
      </c>
      <c r="GT32">
        <v>384.30500000000001</v>
      </c>
      <c r="GU32">
        <v>698.476</v>
      </c>
      <c r="GV32">
        <v>17.849299999999999</v>
      </c>
      <c r="GW32">
        <v>21.706199999999999</v>
      </c>
      <c r="GX32">
        <v>29.9998</v>
      </c>
      <c r="GY32">
        <v>21.700099999999999</v>
      </c>
      <c r="GZ32">
        <v>21.662400000000002</v>
      </c>
      <c r="HA32">
        <v>19.994299999999999</v>
      </c>
      <c r="HB32">
        <v>0</v>
      </c>
      <c r="HC32">
        <v>-30</v>
      </c>
      <c r="HD32">
        <v>17.8443</v>
      </c>
      <c r="HE32">
        <v>401.44600000000003</v>
      </c>
      <c r="HF32">
        <v>0</v>
      </c>
      <c r="HG32">
        <v>104.596</v>
      </c>
      <c r="HH32">
        <v>103.70099999999999</v>
      </c>
    </row>
    <row r="33" spans="1:216" x14ac:dyDescent="0.25">
      <c r="A33">
        <v>15</v>
      </c>
      <c r="B33">
        <v>1689988314.5999999</v>
      </c>
      <c r="C33">
        <v>847</v>
      </c>
      <c r="D33" t="s">
        <v>384</v>
      </c>
      <c r="E33" t="s">
        <v>385</v>
      </c>
      <c r="F33" t="s">
        <v>348</v>
      </c>
      <c r="G33" t="s">
        <v>349</v>
      </c>
      <c r="H33" t="s">
        <v>350</v>
      </c>
      <c r="I33" t="s">
        <v>351</v>
      </c>
      <c r="J33" t="s">
        <v>352</v>
      </c>
      <c r="K33" t="s">
        <v>396</v>
      </c>
      <c r="L33">
        <v>1689988314.5999999</v>
      </c>
      <c r="M33">
        <f t="shared" si="0"/>
        <v>4.9936760996332141E-4</v>
      </c>
      <c r="N33">
        <f t="shared" si="1"/>
        <v>0.49936760996332141</v>
      </c>
      <c r="O33">
        <f t="shared" si="2"/>
        <v>1.5477850788813261</v>
      </c>
      <c r="P33">
        <f t="shared" si="3"/>
        <v>400.04599999999999</v>
      </c>
      <c r="Q33">
        <f t="shared" si="4"/>
        <v>347.91371447574596</v>
      </c>
      <c r="R33">
        <f t="shared" si="5"/>
        <v>35.009055109397551</v>
      </c>
      <c r="S33">
        <f t="shared" si="6"/>
        <v>40.254901941413401</v>
      </c>
      <c r="T33">
        <f t="shared" si="7"/>
        <v>5.3565331556610481E-2</v>
      </c>
      <c r="U33">
        <f t="shared" si="8"/>
        <v>4.1042037199068551</v>
      </c>
      <c r="V33">
        <f t="shared" si="9"/>
        <v>5.3179959827483594E-2</v>
      </c>
      <c r="W33">
        <f t="shared" si="10"/>
        <v>3.327186769046693E-2</v>
      </c>
      <c r="X33">
        <f t="shared" si="11"/>
        <v>9.9222916112100012</v>
      </c>
      <c r="Y33">
        <f t="shared" si="12"/>
        <v>19.916468434304509</v>
      </c>
      <c r="Z33">
        <f t="shared" si="13"/>
        <v>19.916468434304509</v>
      </c>
      <c r="AA33">
        <f t="shared" si="14"/>
        <v>2.3345021640313552</v>
      </c>
      <c r="AB33">
        <f t="shared" si="15"/>
        <v>60.083144427464831</v>
      </c>
      <c r="AC33">
        <f t="shared" si="16"/>
        <v>1.40717973737847</v>
      </c>
      <c r="AD33">
        <f t="shared" si="17"/>
        <v>2.3420540832001278</v>
      </c>
      <c r="AE33">
        <f t="shared" si="18"/>
        <v>0.92732242665288522</v>
      </c>
      <c r="AF33">
        <f t="shared" si="19"/>
        <v>-22.022111599382473</v>
      </c>
      <c r="AG33">
        <f t="shared" si="20"/>
        <v>11.534934202212888</v>
      </c>
      <c r="AH33">
        <f t="shared" si="21"/>
        <v>0.56473502805909404</v>
      </c>
      <c r="AI33">
        <f t="shared" si="22"/>
        <v>-1.5075790049046134E-4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54419.50329586005</v>
      </c>
      <c r="AO33">
        <f t="shared" si="26"/>
        <v>60.000300000000003</v>
      </c>
      <c r="AP33">
        <f t="shared" si="27"/>
        <v>50.579652897000003</v>
      </c>
      <c r="AQ33">
        <f t="shared" si="28"/>
        <v>0.84299000000000002</v>
      </c>
      <c r="AR33">
        <f t="shared" si="29"/>
        <v>0.16537070000000001</v>
      </c>
      <c r="AS33">
        <v>1689988314.5999999</v>
      </c>
      <c r="AT33">
        <v>400.04599999999999</v>
      </c>
      <c r="AU33">
        <v>401.07100000000003</v>
      </c>
      <c r="AV33">
        <v>13.984299999999999</v>
      </c>
      <c r="AW33">
        <v>13.695499999999999</v>
      </c>
      <c r="AX33">
        <v>403.815</v>
      </c>
      <c r="AY33">
        <v>14.712999999999999</v>
      </c>
      <c r="AZ33">
        <v>399.97699999999998</v>
      </c>
      <c r="BA33">
        <v>100.583</v>
      </c>
      <c r="BB33">
        <v>4.2682900000000003E-2</v>
      </c>
      <c r="BC33">
        <v>19.968599999999999</v>
      </c>
      <c r="BD33">
        <v>19.701599999999999</v>
      </c>
      <c r="BE33">
        <v>999.9</v>
      </c>
      <c r="BF33">
        <v>0</v>
      </c>
      <c r="BG33">
        <v>0</v>
      </c>
      <c r="BH33">
        <v>9991.8799999999992</v>
      </c>
      <c r="BI33">
        <v>0</v>
      </c>
      <c r="BJ33">
        <v>24.0593</v>
      </c>
      <c r="BK33">
        <v>-1.0242599999999999</v>
      </c>
      <c r="BL33">
        <v>405.72</v>
      </c>
      <c r="BM33">
        <v>406.64</v>
      </c>
      <c r="BN33">
        <v>0.28875299999999998</v>
      </c>
      <c r="BO33">
        <v>401.07100000000003</v>
      </c>
      <c r="BP33">
        <v>13.695499999999999</v>
      </c>
      <c r="BQ33">
        <v>1.4065700000000001</v>
      </c>
      <c r="BR33">
        <v>1.3775299999999999</v>
      </c>
      <c r="BS33">
        <v>11.9887</v>
      </c>
      <c r="BT33">
        <v>11.672499999999999</v>
      </c>
      <c r="BU33">
        <v>60.000300000000003</v>
      </c>
      <c r="BV33">
        <v>0.90029199999999998</v>
      </c>
      <c r="BW33">
        <v>9.9708199999999997E-2</v>
      </c>
      <c r="BX33">
        <v>0</v>
      </c>
      <c r="BY33">
        <v>2.3357999999999999</v>
      </c>
      <c r="BZ33">
        <v>0</v>
      </c>
      <c r="CA33">
        <v>2955.89</v>
      </c>
      <c r="CB33">
        <v>486.72300000000001</v>
      </c>
      <c r="CC33">
        <v>37.125</v>
      </c>
      <c r="CD33">
        <v>41.936999999999998</v>
      </c>
      <c r="CE33">
        <v>39.75</v>
      </c>
      <c r="CF33">
        <v>41.375</v>
      </c>
      <c r="CG33">
        <v>37.436999999999998</v>
      </c>
      <c r="CH33">
        <v>54.02</v>
      </c>
      <c r="CI33">
        <v>5.98</v>
      </c>
      <c r="CJ33">
        <v>0</v>
      </c>
      <c r="CK33">
        <v>1689988329.0999999</v>
      </c>
      <c r="CL33">
        <v>0</v>
      </c>
      <c r="CM33">
        <v>1689987175.0999999</v>
      </c>
      <c r="CN33" t="s">
        <v>353</v>
      </c>
      <c r="CO33">
        <v>1689987175.0999999</v>
      </c>
      <c r="CP33">
        <v>1689987175.0999999</v>
      </c>
      <c r="CQ33">
        <v>47</v>
      </c>
      <c r="CR33">
        <v>0.15</v>
      </c>
      <c r="CS33">
        <v>8.0000000000000002E-3</v>
      </c>
      <c r="CT33">
        <v>-3.79</v>
      </c>
      <c r="CU33">
        <v>-0.72899999999999998</v>
      </c>
      <c r="CV33">
        <v>407</v>
      </c>
      <c r="CW33">
        <v>14</v>
      </c>
      <c r="CX33">
        <v>0.2</v>
      </c>
      <c r="CY33">
        <v>0.1</v>
      </c>
      <c r="CZ33">
        <v>1.218560362275648</v>
      </c>
      <c r="DA33">
        <v>7.4071366462742774E-2</v>
      </c>
      <c r="DB33">
        <v>5.13490411780817E-2</v>
      </c>
      <c r="DC33">
        <v>1</v>
      </c>
      <c r="DD33">
        <v>401.07524390243901</v>
      </c>
      <c r="DE33">
        <v>-0.1104041811852168</v>
      </c>
      <c r="DF33">
        <v>2.6225830208725161E-2</v>
      </c>
      <c r="DG33">
        <v>-1</v>
      </c>
      <c r="DH33">
        <v>60.002865</v>
      </c>
      <c r="DI33">
        <v>2.919346130479106E-3</v>
      </c>
      <c r="DJ33">
        <v>4.304274038673621E-3</v>
      </c>
      <c r="DK33">
        <v>1</v>
      </c>
      <c r="DL33">
        <v>2</v>
      </c>
      <c r="DM33">
        <v>2</v>
      </c>
      <c r="DN33" t="s">
        <v>354</v>
      </c>
      <c r="DO33">
        <v>2.6955499999999999</v>
      </c>
      <c r="DP33">
        <v>2.6642600000000001</v>
      </c>
      <c r="DQ33">
        <v>9.5254000000000005E-2</v>
      </c>
      <c r="DR33">
        <v>9.4332399999999997E-2</v>
      </c>
      <c r="DS33">
        <v>8.1565600000000002E-2</v>
      </c>
      <c r="DT33">
        <v>7.6646500000000006E-2</v>
      </c>
      <c r="DU33">
        <v>27394.799999999999</v>
      </c>
      <c r="DV33">
        <v>30934.3</v>
      </c>
      <c r="DW33">
        <v>28488.6</v>
      </c>
      <c r="DX33">
        <v>32744.7</v>
      </c>
      <c r="DY33">
        <v>36375.599999999999</v>
      </c>
      <c r="DZ33">
        <v>40747.9</v>
      </c>
      <c r="EA33">
        <v>41813.699999999997</v>
      </c>
      <c r="EB33">
        <v>46977.599999999999</v>
      </c>
      <c r="EC33">
        <v>1.83447</v>
      </c>
      <c r="ED33">
        <v>2.2389999999999999</v>
      </c>
      <c r="EE33">
        <v>1.6540299999999999E-3</v>
      </c>
      <c r="EF33">
        <v>0</v>
      </c>
      <c r="EG33">
        <v>19.674199999999999</v>
      </c>
      <c r="EH33">
        <v>999.9</v>
      </c>
      <c r="EI33">
        <v>58.8</v>
      </c>
      <c r="EJ33">
        <v>22.1</v>
      </c>
      <c r="EK33">
        <v>15.606400000000001</v>
      </c>
      <c r="EL33">
        <v>62.671199999999999</v>
      </c>
      <c r="EM33">
        <v>1.0216400000000001</v>
      </c>
      <c r="EN33">
        <v>1</v>
      </c>
      <c r="EO33">
        <v>-0.420765</v>
      </c>
      <c r="EP33">
        <v>1.0604100000000001</v>
      </c>
      <c r="EQ33">
        <v>20.2454</v>
      </c>
      <c r="ER33">
        <v>5.2285199999999996</v>
      </c>
      <c r="ES33">
        <v>12.0099</v>
      </c>
      <c r="ET33">
        <v>4.99</v>
      </c>
      <c r="EU33">
        <v>3.3050000000000002</v>
      </c>
      <c r="EV33">
        <v>7930.3</v>
      </c>
      <c r="EW33">
        <v>9999</v>
      </c>
      <c r="EX33">
        <v>536.20000000000005</v>
      </c>
      <c r="EY33">
        <v>82.4</v>
      </c>
      <c r="EZ33">
        <v>1.85242</v>
      </c>
      <c r="FA33">
        <v>1.8614200000000001</v>
      </c>
      <c r="FB33">
        <v>1.86036</v>
      </c>
      <c r="FC33">
        <v>1.8563799999999999</v>
      </c>
      <c r="FD33">
        <v>1.8608100000000001</v>
      </c>
      <c r="FE33">
        <v>1.85711</v>
      </c>
      <c r="FF33">
        <v>1.85921</v>
      </c>
      <c r="FG33">
        <v>1.86202</v>
      </c>
      <c r="FH33">
        <v>0</v>
      </c>
      <c r="FI33">
        <v>0</v>
      </c>
      <c r="FJ33">
        <v>0</v>
      </c>
      <c r="FK33">
        <v>0</v>
      </c>
      <c r="FL33" t="s">
        <v>355</v>
      </c>
      <c r="FM33" t="s">
        <v>356</v>
      </c>
      <c r="FN33" t="s">
        <v>357</v>
      </c>
      <c r="FO33" t="s">
        <v>357</v>
      </c>
      <c r="FP33" t="s">
        <v>357</v>
      </c>
      <c r="FQ33" t="s">
        <v>357</v>
      </c>
      <c r="FR33">
        <v>0</v>
      </c>
      <c r="FS33">
        <v>100</v>
      </c>
      <c r="FT33">
        <v>100</v>
      </c>
      <c r="FU33">
        <v>-3.7690000000000001</v>
      </c>
      <c r="FV33">
        <v>-0.72870000000000001</v>
      </c>
      <c r="FW33">
        <v>-2.3205806838439318</v>
      </c>
      <c r="FX33">
        <v>-4.0117494158234393E-3</v>
      </c>
      <c r="FY33">
        <v>1.087516141204025E-6</v>
      </c>
      <c r="FZ33">
        <v>-8.657206703991749E-11</v>
      </c>
      <c r="GA33">
        <v>-0.72870499999999794</v>
      </c>
      <c r="GB33">
        <v>0</v>
      </c>
      <c r="GC33">
        <v>0</v>
      </c>
      <c r="GD33">
        <v>0</v>
      </c>
      <c r="GE33">
        <v>4</v>
      </c>
      <c r="GF33">
        <v>2094</v>
      </c>
      <c r="GG33">
        <v>-1</v>
      </c>
      <c r="GH33">
        <v>-1</v>
      </c>
      <c r="GI33">
        <v>19</v>
      </c>
      <c r="GJ33">
        <v>19</v>
      </c>
      <c r="GK33">
        <v>0.99487300000000001</v>
      </c>
      <c r="GL33">
        <v>2.3559600000000001</v>
      </c>
      <c r="GM33">
        <v>1.5942400000000001</v>
      </c>
      <c r="GN33">
        <v>2.3303199999999999</v>
      </c>
      <c r="GO33">
        <v>1.40015</v>
      </c>
      <c r="GP33">
        <v>2.31934</v>
      </c>
      <c r="GQ33">
        <v>24.979600000000001</v>
      </c>
      <c r="GR33">
        <v>15.769399999999999</v>
      </c>
      <c r="GS33">
        <v>18</v>
      </c>
      <c r="GT33">
        <v>384.35700000000003</v>
      </c>
      <c r="GU33">
        <v>698.58399999999995</v>
      </c>
      <c r="GV33">
        <v>17.983799999999999</v>
      </c>
      <c r="GW33">
        <v>21.675799999999999</v>
      </c>
      <c r="GX33">
        <v>29.9999</v>
      </c>
      <c r="GY33">
        <v>21.674499999999998</v>
      </c>
      <c r="GZ33">
        <v>21.6386</v>
      </c>
      <c r="HA33">
        <v>19.980399999999999</v>
      </c>
      <c r="HB33">
        <v>0</v>
      </c>
      <c r="HC33">
        <v>-30</v>
      </c>
      <c r="HD33">
        <v>18.000800000000002</v>
      </c>
      <c r="HE33">
        <v>401.03399999999999</v>
      </c>
      <c r="HF33">
        <v>0</v>
      </c>
      <c r="HG33">
        <v>104.596</v>
      </c>
      <c r="HH33">
        <v>103.702</v>
      </c>
    </row>
    <row r="34" spans="1:216" x14ac:dyDescent="0.25">
      <c r="A34">
        <v>16</v>
      </c>
      <c r="B34">
        <v>1689988375.0999999</v>
      </c>
      <c r="C34">
        <v>907.5</v>
      </c>
      <c r="D34" t="s">
        <v>386</v>
      </c>
      <c r="E34" t="s">
        <v>387</v>
      </c>
      <c r="F34" t="s">
        <v>348</v>
      </c>
      <c r="G34" t="s">
        <v>349</v>
      </c>
      <c r="H34" t="s">
        <v>350</v>
      </c>
      <c r="I34" t="s">
        <v>351</v>
      </c>
      <c r="J34" t="s">
        <v>352</v>
      </c>
      <c r="K34" t="s">
        <v>396</v>
      </c>
      <c r="L34">
        <v>1689988375.0999999</v>
      </c>
      <c r="M34">
        <f t="shared" si="0"/>
        <v>4.4979670865922085E-4</v>
      </c>
      <c r="N34">
        <f t="shared" si="1"/>
        <v>0.44979670865922083</v>
      </c>
      <c r="O34">
        <f t="shared" si="2"/>
        <v>1.1586181213399398</v>
      </c>
      <c r="P34">
        <f t="shared" si="3"/>
        <v>400.04899999999998</v>
      </c>
      <c r="Q34">
        <f t="shared" si="4"/>
        <v>355.3560256662368</v>
      </c>
      <c r="R34">
        <f t="shared" si="5"/>
        <v>35.757259903156083</v>
      </c>
      <c r="S34">
        <f t="shared" si="6"/>
        <v>40.254435084303694</v>
      </c>
      <c r="T34">
        <f t="shared" si="7"/>
        <v>4.7823299145469018E-2</v>
      </c>
      <c r="U34">
        <f t="shared" si="8"/>
        <v>4.1123665483507565</v>
      </c>
      <c r="V34">
        <f t="shared" si="9"/>
        <v>4.751647042087729E-2</v>
      </c>
      <c r="W34">
        <f t="shared" si="10"/>
        <v>2.9725197042009766E-2</v>
      </c>
      <c r="X34">
        <f t="shared" si="11"/>
        <v>8.2393910357117051</v>
      </c>
      <c r="Y34">
        <f t="shared" si="12"/>
        <v>19.955131767835898</v>
      </c>
      <c r="Z34">
        <f t="shared" si="13"/>
        <v>19.955131767835898</v>
      </c>
      <c r="AA34">
        <f t="shared" si="14"/>
        <v>2.3401009908250416</v>
      </c>
      <c r="AB34">
        <f t="shared" si="15"/>
        <v>59.868258908425155</v>
      </c>
      <c r="AC34">
        <f t="shared" si="16"/>
        <v>1.4053114503158</v>
      </c>
      <c r="AD34">
        <f t="shared" si="17"/>
        <v>2.3473397689172368</v>
      </c>
      <c r="AE34">
        <f t="shared" si="18"/>
        <v>0.93478954050924168</v>
      </c>
      <c r="AF34">
        <f t="shared" si="19"/>
        <v>-19.836034851871638</v>
      </c>
      <c r="AG34">
        <f t="shared" si="20"/>
        <v>11.05608156037975</v>
      </c>
      <c r="AH34">
        <f t="shared" si="21"/>
        <v>0.54042426926657128</v>
      </c>
      <c r="AI34">
        <f t="shared" si="22"/>
        <v>-1.379865136108549E-4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54558.501589862026</v>
      </c>
      <c r="AO34">
        <f t="shared" si="26"/>
        <v>49.811300000000003</v>
      </c>
      <c r="AP34">
        <f t="shared" si="27"/>
        <v>41.991495914876531</v>
      </c>
      <c r="AQ34">
        <f t="shared" si="28"/>
        <v>0.84301144348524393</v>
      </c>
      <c r="AR34">
        <f t="shared" si="29"/>
        <v>0.16541208592652079</v>
      </c>
      <c r="AS34">
        <v>1689988375.0999999</v>
      </c>
      <c r="AT34">
        <v>400.04899999999998</v>
      </c>
      <c r="AU34">
        <v>400.834</v>
      </c>
      <c r="AV34">
        <v>13.965999999999999</v>
      </c>
      <c r="AW34">
        <v>13.7059</v>
      </c>
      <c r="AX34">
        <v>403.81799999999998</v>
      </c>
      <c r="AY34">
        <v>14.694699999999999</v>
      </c>
      <c r="AZ34">
        <v>400.03300000000002</v>
      </c>
      <c r="BA34">
        <v>100.581</v>
      </c>
      <c r="BB34">
        <v>4.2761300000000002E-2</v>
      </c>
      <c r="BC34">
        <v>20.004999999999999</v>
      </c>
      <c r="BD34">
        <v>19.732500000000002</v>
      </c>
      <c r="BE34">
        <v>999.9</v>
      </c>
      <c r="BF34">
        <v>0</v>
      </c>
      <c r="BG34">
        <v>0</v>
      </c>
      <c r="BH34">
        <v>10020</v>
      </c>
      <c r="BI34">
        <v>0</v>
      </c>
      <c r="BJ34">
        <v>24.009899999999998</v>
      </c>
      <c r="BK34">
        <v>-0.78497300000000003</v>
      </c>
      <c r="BL34">
        <v>405.71499999999997</v>
      </c>
      <c r="BM34">
        <v>406.404</v>
      </c>
      <c r="BN34">
        <v>0.26006000000000001</v>
      </c>
      <c r="BO34">
        <v>400.834</v>
      </c>
      <c r="BP34">
        <v>13.7059</v>
      </c>
      <c r="BQ34">
        <v>1.40472</v>
      </c>
      <c r="BR34">
        <v>1.37856</v>
      </c>
      <c r="BS34">
        <v>11.9687</v>
      </c>
      <c r="BT34">
        <v>11.6838</v>
      </c>
      <c r="BU34">
        <v>49.811300000000003</v>
      </c>
      <c r="BV34">
        <v>0.89954500000000004</v>
      </c>
      <c r="BW34">
        <v>0.100455</v>
      </c>
      <c r="BX34">
        <v>0</v>
      </c>
      <c r="BY34">
        <v>2.3734000000000002</v>
      </c>
      <c r="BZ34">
        <v>0</v>
      </c>
      <c r="CA34">
        <v>2927.26</v>
      </c>
      <c r="CB34">
        <v>403.98</v>
      </c>
      <c r="CC34">
        <v>37.061999999999998</v>
      </c>
      <c r="CD34">
        <v>42</v>
      </c>
      <c r="CE34">
        <v>39.75</v>
      </c>
      <c r="CF34">
        <v>41.436999999999998</v>
      </c>
      <c r="CG34">
        <v>37.436999999999998</v>
      </c>
      <c r="CH34">
        <v>44.81</v>
      </c>
      <c r="CI34">
        <v>5</v>
      </c>
      <c r="CJ34">
        <v>0</v>
      </c>
      <c r="CK34">
        <v>1689988389.7</v>
      </c>
      <c r="CL34">
        <v>0</v>
      </c>
      <c r="CM34">
        <v>1689987175.0999999</v>
      </c>
      <c r="CN34" t="s">
        <v>353</v>
      </c>
      <c r="CO34">
        <v>1689987175.0999999</v>
      </c>
      <c r="CP34">
        <v>1689987175.0999999</v>
      </c>
      <c r="CQ34">
        <v>47</v>
      </c>
      <c r="CR34">
        <v>0.15</v>
      </c>
      <c r="CS34">
        <v>8.0000000000000002E-3</v>
      </c>
      <c r="CT34">
        <v>-3.79</v>
      </c>
      <c r="CU34">
        <v>-0.72899999999999998</v>
      </c>
      <c r="CV34">
        <v>407</v>
      </c>
      <c r="CW34">
        <v>14</v>
      </c>
      <c r="CX34">
        <v>0.2</v>
      </c>
      <c r="CY34">
        <v>0.1</v>
      </c>
      <c r="CZ34">
        <v>0.94987445976326779</v>
      </c>
      <c r="DA34">
        <v>-2.1915531978132029E-2</v>
      </c>
      <c r="DB34">
        <v>5.6146210996057849E-2</v>
      </c>
      <c r="DC34">
        <v>1</v>
      </c>
      <c r="DD34">
        <v>400.84465853658531</v>
      </c>
      <c r="DE34">
        <v>-4.5156794422689583E-3</v>
      </c>
      <c r="DF34">
        <v>3.5904758673742383E-2</v>
      </c>
      <c r="DG34">
        <v>-1</v>
      </c>
      <c r="DH34">
        <v>49.984960000000001</v>
      </c>
      <c r="DI34">
        <v>8.2583199563215831E-2</v>
      </c>
      <c r="DJ34">
        <v>0.15486259845424241</v>
      </c>
      <c r="DK34">
        <v>1</v>
      </c>
      <c r="DL34">
        <v>2</v>
      </c>
      <c r="DM34">
        <v>2</v>
      </c>
      <c r="DN34" t="s">
        <v>354</v>
      </c>
      <c r="DO34">
        <v>2.6957499999999999</v>
      </c>
      <c r="DP34">
        <v>2.66459</v>
      </c>
      <c r="DQ34">
        <v>9.5257900000000006E-2</v>
      </c>
      <c r="DR34">
        <v>9.4293299999999997E-2</v>
      </c>
      <c r="DS34">
        <v>8.1493700000000002E-2</v>
      </c>
      <c r="DT34">
        <v>7.6691899999999993E-2</v>
      </c>
      <c r="DU34">
        <v>27395.200000000001</v>
      </c>
      <c r="DV34">
        <v>30935.3</v>
      </c>
      <c r="DW34">
        <v>28489.1</v>
      </c>
      <c r="DX34">
        <v>32744.2</v>
      </c>
      <c r="DY34">
        <v>36379.5</v>
      </c>
      <c r="DZ34">
        <v>40745.599999999999</v>
      </c>
      <c r="EA34">
        <v>41814.800000000003</v>
      </c>
      <c r="EB34">
        <v>46977.2</v>
      </c>
      <c r="EC34">
        <v>1.83477</v>
      </c>
      <c r="ED34">
        <v>2.2389800000000002</v>
      </c>
      <c r="EE34">
        <v>5.3905000000000003E-3</v>
      </c>
      <c r="EF34">
        <v>0</v>
      </c>
      <c r="EG34">
        <v>19.6433</v>
      </c>
      <c r="EH34">
        <v>999.9</v>
      </c>
      <c r="EI34">
        <v>58.8</v>
      </c>
      <c r="EJ34">
        <v>22.1</v>
      </c>
      <c r="EK34">
        <v>15.603999999999999</v>
      </c>
      <c r="EL34">
        <v>63.111199999999997</v>
      </c>
      <c r="EM34">
        <v>1.0897399999999999</v>
      </c>
      <c r="EN34">
        <v>1</v>
      </c>
      <c r="EO34">
        <v>-0.42126000000000002</v>
      </c>
      <c r="EP34">
        <v>1.26681</v>
      </c>
      <c r="EQ34">
        <v>20.243600000000001</v>
      </c>
      <c r="ER34">
        <v>5.2288199999999998</v>
      </c>
      <c r="ES34">
        <v>12.0099</v>
      </c>
      <c r="ET34">
        <v>4.9898499999999997</v>
      </c>
      <c r="EU34">
        <v>3.3050000000000002</v>
      </c>
      <c r="EV34">
        <v>7931.6</v>
      </c>
      <c r="EW34">
        <v>9999</v>
      </c>
      <c r="EX34">
        <v>536.20000000000005</v>
      </c>
      <c r="EY34">
        <v>82.4</v>
      </c>
      <c r="EZ34">
        <v>1.85242</v>
      </c>
      <c r="FA34">
        <v>1.86144</v>
      </c>
      <c r="FB34">
        <v>1.86046</v>
      </c>
      <c r="FC34">
        <v>1.8564000000000001</v>
      </c>
      <c r="FD34">
        <v>1.8608100000000001</v>
      </c>
      <c r="FE34">
        <v>1.85714</v>
      </c>
      <c r="FF34">
        <v>1.85928</v>
      </c>
      <c r="FG34">
        <v>1.86206</v>
      </c>
      <c r="FH34">
        <v>0</v>
      </c>
      <c r="FI34">
        <v>0</v>
      </c>
      <c r="FJ34">
        <v>0</v>
      </c>
      <c r="FK34">
        <v>0</v>
      </c>
      <c r="FL34" t="s">
        <v>355</v>
      </c>
      <c r="FM34" t="s">
        <v>356</v>
      </c>
      <c r="FN34" t="s">
        <v>357</v>
      </c>
      <c r="FO34" t="s">
        <v>357</v>
      </c>
      <c r="FP34" t="s">
        <v>357</v>
      </c>
      <c r="FQ34" t="s">
        <v>357</v>
      </c>
      <c r="FR34">
        <v>0</v>
      </c>
      <c r="FS34">
        <v>100</v>
      </c>
      <c r="FT34">
        <v>100</v>
      </c>
      <c r="FU34">
        <v>-3.7690000000000001</v>
      </c>
      <c r="FV34">
        <v>-0.72870000000000001</v>
      </c>
      <c r="FW34">
        <v>-2.3205806838439318</v>
      </c>
      <c r="FX34">
        <v>-4.0117494158234393E-3</v>
      </c>
      <c r="FY34">
        <v>1.087516141204025E-6</v>
      </c>
      <c r="FZ34">
        <v>-8.657206703991749E-11</v>
      </c>
      <c r="GA34">
        <v>-0.72870499999999794</v>
      </c>
      <c r="GB34">
        <v>0</v>
      </c>
      <c r="GC34">
        <v>0</v>
      </c>
      <c r="GD34">
        <v>0</v>
      </c>
      <c r="GE34">
        <v>4</v>
      </c>
      <c r="GF34">
        <v>2094</v>
      </c>
      <c r="GG34">
        <v>-1</v>
      </c>
      <c r="GH34">
        <v>-1</v>
      </c>
      <c r="GI34">
        <v>20</v>
      </c>
      <c r="GJ34">
        <v>20</v>
      </c>
      <c r="GK34">
        <v>0.99487300000000001</v>
      </c>
      <c r="GL34">
        <v>2.3535200000000001</v>
      </c>
      <c r="GM34">
        <v>1.5942400000000001</v>
      </c>
      <c r="GN34">
        <v>2.3315399999999999</v>
      </c>
      <c r="GO34">
        <v>1.40015</v>
      </c>
      <c r="GP34">
        <v>2.33521</v>
      </c>
      <c r="GQ34">
        <v>24.979600000000001</v>
      </c>
      <c r="GR34">
        <v>15.7606</v>
      </c>
      <c r="GS34">
        <v>18</v>
      </c>
      <c r="GT34">
        <v>384.35899999999998</v>
      </c>
      <c r="GU34">
        <v>698.29600000000005</v>
      </c>
      <c r="GV34">
        <v>17.9678</v>
      </c>
      <c r="GW34">
        <v>21.652200000000001</v>
      </c>
      <c r="GX34">
        <v>30</v>
      </c>
      <c r="GY34">
        <v>21.654299999999999</v>
      </c>
      <c r="GZ34">
        <v>21.6204</v>
      </c>
      <c r="HA34">
        <v>19.969000000000001</v>
      </c>
      <c r="HB34">
        <v>0</v>
      </c>
      <c r="HC34">
        <v>-30</v>
      </c>
      <c r="HD34">
        <v>17.977399999999999</v>
      </c>
      <c r="HE34">
        <v>400.755</v>
      </c>
      <c r="HF34">
        <v>0</v>
      </c>
      <c r="HG34">
        <v>104.599</v>
      </c>
      <c r="HH34">
        <v>103.70099999999999</v>
      </c>
    </row>
    <row r="35" spans="1:216" x14ac:dyDescent="0.25">
      <c r="A35">
        <v>17</v>
      </c>
      <c r="B35">
        <v>1689988436</v>
      </c>
      <c r="C35">
        <v>968.40000009536743</v>
      </c>
      <c r="D35" t="s">
        <v>388</v>
      </c>
      <c r="E35" t="s">
        <v>389</v>
      </c>
      <c r="F35" t="s">
        <v>348</v>
      </c>
      <c r="G35" t="s">
        <v>349</v>
      </c>
      <c r="H35" t="s">
        <v>350</v>
      </c>
      <c r="I35" t="s">
        <v>351</v>
      </c>
      <c r="J35" t="s">
        <v>352</v>
      </c>
      <c r="K35" t="s">
        <v>396</v>
      </c>
      <c r="L35">
        <v>1689988436</v>
      </c>
      <c r="M35">
        <f t="shared" si="0"/>
        <v>4.2293176106546947E-4</v>
      </c>
      <c r="N35">
        <f t="shared" si="1"/>
        <v>0.42293176106546948</v>
      </c>
      <c r="O35">
        <f t="shared" si="2"/>
        <v>0.21454898560929489</v>
      </c>
      <c r="P35">
        <f t="shared" si="3"/>
        <v>400.10700000000003</v>
      </c>
      <c r="Q35">
        <f t="shared" si="4"/>
        <v>386.50437609454161</v>
      </c>
      <c r="R35">
        <f t="shared" si="5"/>
        <v>38.890739439008669</v>
      </c>
      <c r="S35">
        <f t="shared" si="6"/>
        <v>40.259459005238398</v>
      </c>
      <c r="T35">
        <f t="shared" si="7"/>
        <v>4.5035670351299031E-2</v>
      </c>
      <c r="U35">
        <f t="shared" si="8"/>
        <v>4.1057603157817146</v>
      </c>
      <c r="V35">
        <f t="shared" si="9"/>
        <v>4.476302430191486E-2</v>
      </c>
      <c r="W35">
        <f t="shared" si="10"/>
        <v>2.8001248548770875E-2</v>
      </c>
      <c r="X35">
        <f t="shared" si="11"/>
        <v>4.97387265143617</v>
      </c>
      <c r="Y35">
        <f t="shared" si="12"/>
        <v>19.939993571254593</v>
      </c>
      <c r="Z35">
        <f t="shared" si="13"/>
        <v>19.939993571254593</v>
      </c>
      <c r="AA35">
        <f t="shared" si="14"/>
        <v>2.3379074327134197</v>
      </c>
      <c r="AB35">
        <f t="shared" si="15"/>
        <v>59.872945334376048</v>
      </c>
      <c r="AC35">
        <f t="shared" si="16"/>
        <v>1.4048906731875199</v>
      </c>
      <c r="AD35">
        <f t="shared" si="17"/>
        <v>2.3464532525359196</v>
      </c>
      <c r="AE35">
        <f t="shared" si="18"/>
        <v>0.9330167595258998</v>
      </c>
      <c r="AF35">
        <f t="shared" si="19"/>
        <v>-18.651290662987204</v>
      </c>
      <c r="AG35">
        <f t="shared" si="20"/>
        <v>13.038923284695867</v>
      </c>
      <c r="AH35">
        <f t="shared" si="21"/>
        <v>0.63830220188337594</v>
      </c>
      <c r="AI35">
        <f t="shared" si="22"/>
        <v>-1.9252497179067518E-4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54441.609862255282</v>
      </c>
      <c r="AO35">
        <f t="shared" si="26"/>
        <v>30.0764</v>
      </c>
      <c r="AP35">
        <f t="shared" si="27"/>
        <v>25.354165228723403</v>
      </c>
      <c r="AQ35">
        <f t="shared" si="28"/>
        <v>0.84299202127659567</v>
      </c>
      <c r="AR35">
        <f t="shared" si="29"/>
        <v>0.16537460106382978</v>
      </c>
      <c r="AS35">
        <v>1689988436</v>
      </c>
      <c r="AT35">
        <v>400.10700000000003</v>
      </c>
      <c r="AU35">
        <v>400.33199999999999</v>
      </c>
      <c r="AV35">
        <v>13.9621</v>
      </c>
      <c r="AW35">
        <v>13.717599999999999</v>
      </c>
      <c r="AX35">
        <v>403.87599999999998</v>
      </c>
      <c r="AY35">
        <v>14.690899999999999</v>
      </c>
      <c r="AZ35">
        <v>400.14100000000002</v>
      </c>
      <c r="BA35">
        <v>100.58</v>
      </c>
      <c r="BB35">
        <v>4.1731200000000003E-2</v>
      </c>
      <c r="BC35">
        <v>19.998899999999999</v>
      </c>
      <c r="BD35">
        <v>19.732700000000001</v>
      </c>
      <c r="BE35">
        <v>999.9</v>
      </c>
      <c r="BF35">
        <v>0</v>
      </c>
      <c r="BG35">
        <v>0</v>
      </c>
      <c r="BH35">
        <v>9997.5</v>
      </c>
      <c r="BI35">
        <v>0</v>
      </c>
      <c r="BJ35">
        <v>23.645600000000002</v>
      </c>
      <c r="BK35">
        <v>-0.22525000000000001</v>
      </c>
      <c r="BL35">
        <v>405.77300000000002</v>
      </c>
      <c r="BM35">
        <v>405.9</v>
      </c>
      <c r="BN35">
        <v>0.24451700000000001</v>
      </c>
      <c r="BO35">
        <v>400.33199999999999</v>
      </c>
      <c r="BP35">
        <v>13.717599999999999</v>
      </c>
      <c r="BQ35">
        <v>1.4043099999999999</v>
      </c>
      <c r="BR35">
        <v>1.3797200000000001</v>
      </c>
      <c r="BS35">
        <v>11.9642</v>
      </c>
      <c r="BT35">
        <v>11.6965</v>
      </c>
      <c r="BU35">
        <v>30.0764</v>
      </c>
      <c r="BV35">
        <v>0.90035299999999996</v>
      </c>
      <c r="BW35">
        <v>9.9646499999999999E-2</v>
      </c>
      <c r="BX35">
        <v>0</v>
      </c>
      <c r="BY35">
        <v>2.5325000000000002</v>
      </c>
      <c r="BZ35">
        <v>0</v>
      </c>
      <c r="CA35">
        <v>2834.61</v>
      </c>
      <c r="CB35">
        <v>243.98400000000001</v>
      </c>
      <c r="CC35">
        <v>36.375</v>
      </c>
      <c r="CD35">
        <v>40.875</v>
      </c>
      <c r="CE35">
        <v>38.75</v>
      </c>
      <c r="CF35">
        <v>39.5</v>
      </c>
      <c r="CG35">
        <v>36.436999999999998</v>
      </c>
      <c r="CH35">
        <v>27.08</v>
      </c>
      <c r="CI35">
        <v>3</v>
      </c>
      <c r="CJ35">
        <v>0</v>
      </c>
      <c r="CK35">
        <v>1689988450.9000001</v>
      </c>
      <c r="CL35">
        <v>0</v>
      </c>
      <c r="CM35">
        <v>1689987175.0999999</v>
      </c>
      <c r="CN35" t="s">
        <v>353</v>
      </c>
      <c r="CO35">
        <v>1689987175.0999999</v>
      </c>
      <c r="CP35">
        <v>1689987175.0999999</v>
      </c>
      <c r="CQ35">
        <v>47</v>
      </c>
      <c r="CR35">
        <v>0.15</v>
      </c>
      <c r="CS35">
        <v>8.0000000000000002E-3</v>
      </c>
      <c r="CT35">
        <v>-3.79</v>
      </c>
      <c r="CU35">
        <v>-0.72899999999999998</v>
      </c>
      <c r="CV35">
        <v>407</v>
      </c>
      <c r="CW35">
        <v>14</v>
      </c>
      <c r="CX35">
        <v>0.2</v>
      </c>
      <c r="CY35">
        <v>0.1</v>
      </c>
      <c r="CZ35">
        <v>0.30189239149998148</v>
      </c>
      <c r="DA35">
        <v>0.2074352040802897</v>
      </c>
      <c r="DB35">
        <v>5.4244992615966818E-2</v>
      </c>
      <c r="DC35">
        <v>1</v>
      </c>
      <c r="DD35">
        <v>400.39739024390252</v>
      </c>
      <c r="DE35">
        <v>3.9470383275372958E-2</v>
      </c>
      <c r="DF35">
        <v>2.312941116665735E-2</v>
      </c>
      <c r="DG35">
        <v>-1</v>
      </c>
      <c r="DH35">
        <v>30.020520000000001</v>
      </c>
      <c r="DI35">
        <v>-0.11684373912615111</v>
      </c>
      <c r="DJ35">
        <v>0.12629154603535389</v>
      </c>
      <c r="DK35">
        <v>1</v>
      </c>
      <c r="DL35">
        <v>2</v>
      </c>
      <c r="DM35">
        <v>2</v>
      </c>
      <c r="DN35" t="s">
        <v>354</v>
      </c>
      <c r="DO35">
        <v>2.6960899999999999</v>
      </c>
      <c r="DP35">
        <v>2.6633599999999999</v>
      </c>
      <c r="DQ35">
        <v>9.5270199999999999E-2</v>
      </c>
      <c r="DR35">
        <v>9.42056E-2</v>
      </c>
      <c r="DS35">
        <v>8.1479300000000005E-2</v>
      </c>
      <c r="DT35">
        <v>7.6741400000000001E-2</v>
      </c>
      <c r="DU35">
        <v>27394.3</v>
      </c>
      <c r="DV35">
        <v>30938.6</v>
      </c>
      <c r="DW35">
        <v>28488.5</v>
      </c>
      <c r="DX35">
        <v>32744.5</v>
      </c>
      <c r="DY35">
        <v>36378.800000000003</v>
      </c>
      <c r="DZ35">
        <v>40743.699999999997</v>
      </c>
      <c r="EA35">
        <v>41813.4</v>
      </c>
      <c r="EB35">
        <v>46977.4</v>
      </c>
      <c r="EC35">
        <v>1.8352999999999999</v>
      </c>
      <c r="ED35">
        <v>2.23895</v>
      </c>
      <c r="EE35">
        <v>5.1856000000000003E-3</v>
      </c>
      <c r="EF35">
        <v>0</v>
      </c>
      <c r="EG35">
        <v>19.646899999999999</v>
      </c>
      <c r="EH35">
        <v>999.9</v>
      </c>
      <c r="EI35">
        <v>58.8</v>
      </c>
      <c r="EJ35">
        <v>22.1</v>
      </c>
      <c r="EK35">
        <v>15.607100000000001</v>
      </c>
      <c r="EL35">
        <v>62.921199999999999</v>
      </c>
      <c r="EM35">
        <v>1.3341400000000001</v>
      </c>
      <c r="EN35">
        <v>1</v>
      </c>
      <c r="EO35">
        <v>-0.42181400000000002</v>
      </c>
      <c r="EP35">
        <v>1.15869</v>
      </c>
      <c r="EQ35">
        <v>20.242699999999999</v>
      </c>
      <c r="ER35">
        <v>5.2279200000000001</v>
      </c>
      <c r="ES35">
        <v>12.0099</v>
      </c>
      <c r="ET35">
        <v>4.9900500000000001</v>
      </c>
      <c r="EU35">
        <v>3.3050000000000002</v>
      </c>
      <c r="EV35">
        <v>7933.1</v>
      </c>
      <c r="EW35">
        <v>9999</v>
      </c>
      <c r="EX35">
        <v>536.20000000000005</v>
      </c>
      <c r="EY35">
        <v>82.4</v>
      </c>
      <c r="EZ35">
        <v>1.85242</v>
      </c>
      <c r="FA35">
        <v>1.8614200000000001</v>
      </c>
      <c r="FB35">
        <v>1.8604099999999999</v>
      </c>
      <c r="FC35">
        <v>1.8563799999999999</v>
      </c>
      <c r="FD35">
        <v>1.8608100000000001</v>
      </c>
      <c r="FE35">
        <v>1.85714</v>
      </c>
      <c r="FF35">
        <v>1.85927</v>
      </c>
      <c r="FG35">
        <v>1.8620300000000001</v>
      </c>
      <c r="FH35">
        <v>0</v>
      </c>
      <c r="FI35">
        <v>0</v>
      </c>
      <c r="FJ35">
        <v>0</v>
      </c>
      <c r="FK35">
        <v>0</v>
      </c>
      <c r="FL35" t="s">
        <v>355</v>
      </c>
      <c r="FM35" t="s">
        <v>356</v>
      </c>
      <c r="FN35" t="s">
        <v>357</v>
      </c>
      <c r="FO35" t="s">
        <v>357</v>
      </c>
      <c r="FP35" t="s">
        <v>357</v>
      </c>
      <c r="FQ35" t="s">
        <v>357</v>
      </c>
      <c r="FR35">
        <v>0</v>
      </c>
      <c r="FS35">
        <v>100</v>
      </c>
      <c r="FT35">
        <v>100</v>
      </c>
      <c r="FU35">
        <v>-3.7690000000000001</v>
      </c>
      <c r="FV35">
        <v>-0.7288</v>
      </c>
      <c r="FW35">
        <v>-2.3205806838439318</v>
      </c>
      <c r="FX35">
        <v>-4.0117494158234393E-3</v>
      </c>
      <c r="FY35">
        <v>1.087516141204025E-6</v>
      </c>
      <c r="FZ35">
        <v>-8.657206703991749E-11</v>
      </c>
      <c r="GA35">
        <v>-0.72870499999999794</v>
      </c>
      <c r="GB35">
        <v>0</v>
      </c>
      <c r="GC35">
        <v>0</v>
      </c>
      <c r="GD35">
        <v>0</v>
      </c>
      <c r="GE35">
        <v>4</v>
      </c>
      <c r="GF35">
        <v>2094</v>
      </c>
      <c r="GG35">
        <v>-1</v>
      </c>
      <c r="GH35">
        <v>-1</v>
      </c>
      <c r="GI35">
        <v>21</v>
      </c>
      <c r="GJ35">
        <v>21</v>
      </c>
      <c r="GK35">
        <v>0.99365199999999998</v>
      </c>
      <c r="GL35">
        <v>2.3559600000000001</v>
      </c>
      <c r="GM35">
        <v>1.5942400000000001</v>
      </c>
      <c r="GN35">
        <v>2.3315399999999999</v>
      </c>
      <c r="GO35">
        <v>1.40015</v>
      </c>
      <c r="GP35">
        <v>2.2644000000000002</v>
      </c>
      <c r="GQ35">
        <v>25</v>
      </c>
      <c r="GR35">
        <v>15.734400000000001</v>
      </c>
      <c r="GS35">
        <v>18</v>
      </c>
      <c r="GT35">
        <v>384.53100000000001</v>
      </c>
      <c r="GU35">
        <v>698.08799999999997</v>
      </c>
      <c r="GV35">
        <v>17.963100000000001</v>
      </c>
      <c r="GW35">
        <v>21.639399999999998</v>
      </c>
      <c r="GX35">
        <v>30.0001</v>
      </c>
      <c r="GY35">
        <v>21.641500000000001</v>
      </c>
      <c r="GZ35">
        <v>21.607600000000001</v>
      </c>
      <c r="HA35">
        <v>19.948399999999999</v>
      </c>
      <c r="HB35">
        <v>0</v>
      </c>
      <c r="HC35">
        <v>-30</v>
      </c>
      <c r="HD35">
        <v>17.964600000000001</v>
      </c>
      <c r="HE35">
        <v>400.303</v>
      </c>
      <c r="HF35">
        <v>0</v>
      </c>
      <c r="HG35">
        <v>104.596</v>
      </c>
      <c r="HH35">
        <v>103.70099999999999</v>
      </c>
    </row>
    <row r="36" spans="1:216" x14ac:dyDescent="0.25">
      <c r="A36">
        <v>18</v>
      </c>
      <c r="B36">
        <v>1689988496.5</v>
      </c>
      <c r="C36">
        <v>1028.900000095367</v>
      </c>
      <c r="D36" t="s">
        <v>390</v>
      </c>
      <c r="E36" t="s">
        <v>391</v>
      </c>
      <c r="F36" t="s">
        <v>348</v>
      </c>
      <c r="G36" t="s">
        <v>349</v>
      </c>
      <c r="H36" t="s">
        <v>350</v>
      </c>
      <c r="I36" t="s">
        <v>351</v>
      </c>
      <c r="J36" t="s">
        <v>352</v>
      </c>
      <c r="K36" t="s">
        <v>396</v>
      </c>
      <c r="L36">
        <v>1689988496.5</v>
      </c>
      <c r="M36">
        <f t="shared" si="0"/>
        <v>4.2607573138810865E-4</v>
      </c>
      <c r="N36">
        <f t="shared" si="1"/>
        <v>0.42607573138810867</v>
      </c>
      <c r="O36">
        <f t="shared" si="2"/>
        <v>3.2556376920106336E-2</v>
      </c>
      <c r="P36">
        <f t="shared" si="3"/>
        <v>399.99200000000002</v>
      </c>
      <c r="Q36">
        <f t="shared" si="4"/>
        <v>392.90518236650462</v>
      </c>
      <c r="R36">
        <f t="shared" si="5"/>
        <v>39.535043169801433</v>
      </c>
      <c r="S36">
        <f t="shared" si="6"/>
        <v>40.248135421191996</v>
      </c>
      <c r="T36">
        <f t="shared" si="7"/>
        <v>4.5727597400113826E-2</v>
      </c>
      <c r="U36">
        <f t="shared" si="8"/>
        <v>4.1095904081789483</v>
      </c>
      <c r="V36">
        <f t="shared" si="9"/>
        <v>4.5446797560493642E-2</v>
      </c>
      <c r="W36">
        <f t="shared" si="10"/>
        <v>2.8429333275636112E-2</v>
      </c>
      <c r="X36">
        <f t="shared" si="11"/>
        <v>3.2856460062908903</v>
      </c>
      <c r="Y36">
        <f t="shared" si="12"/>
        <v>19.894783651761578</v>
      </c>
      <c r="Z36">
        <f t="shared" si="13"/>
        <v>19.894783651761578</v>
      </c>
      <c r="AA36">
        <f t="shared" si="14"/>
        <v>2.3313671374389435</v>
      </c>
      <c r="AB36">
        <f t="shared" si="15"/>
        <v>60.038812291382783</v>
      </c>
      <c r="AC36">
        <f t="shared" si="16"/>
        <v>1.4055231854732999</v>
      </c>
      <c r="AD36">
        <f t="shared" si="17"/>
        <v>2.3410243005007465</v>
      </c>
      <c r="AE36">
        <f t="shared" si="18"/>
        <v>0.92584395196564362</v>
      </c>
      <c r="AF36">
        <f t="shared" si="19"/>
        <v>-18.789939754215592</v>
      </c>
      <c r="AG36">
        <f t="shared" si="20"/>
        <v>14.781423134523317</v>
      </c>
      <c r="AH36">
        <f t="shared" si="21"/>
        <v>0.7226237210650871</v>
      </c>
      <c r="AI36">
        <f t="shared" si="22"/>
        <v>-2.468923362979325E-4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54516.980557618641</v>
      </c>
      <c r="AO36">
        <f t="shared" si="26"/>
        <v>19.864999999999998</v>
      </c>
      <c r="AP36">
        <f t="shared" si="27"/>
        <v>16.746284977352794</v>
      </c>
      <c r="AQ36">
        <f t="shared" si="28"/>
        <v>0.84300452944136894</v>
      </c>
      <c r="AR36">
        <f t="shared" si="29"/>
        <v>0.16539874182184197</v>
      </c>
      <c r="AS36">
        <v>1689988496.5</v>
      </c>
      <c r="AT36">
        <v>399.99200000000002</v>
      </c>
      <c r="AU36">
        <v>400.11099999999999</v>
      </c>
      <c r="AV36">
        <v>13.968299999999999</v>
      </c>
      <c r="AW36">
        <v>13.722</v>
      </c>
      <c r="AX36">
        <v>403.76100000000002</v>
      </c>
      <c r="AY36">
        <v>14.696999999999999</v>
      </c>
      <c r="AZ36">
        <v>400.16699999999997</v>
      </c>
      <c r="BA36">
        <v>100.58</v>
      </c>
      <c r="BB36">
        <v>4.2351E-2</v>
      </c>
      <c r="BC36">
        <v>19.961500000000001</v>
      </c>
      <c r="BD36">
        <v>19.721699999999998</v>
      </c>
      <c r="BE36">
        <v>999.9</v>
      </c>
      <c r="BF36">
        <v>0</v>
      </c>
      <c r="BG36">
        <v>0</v>
      </c>
      <c r="BH36">
        <v>10010.6</v>
      </c>
      <c r="BI36">
        <v>0</v>
      </c>
      <c r="BJ36">
        <v>22.917200000000001</v>
      </c>
      <c r="BK36">
        <v>-0.118774</v>
      </c>
      <c r="BL36">
        <v>405.65800000000002</v>
      </c>
      <c r="BM36">
        <v>405.67700000000002</v>
      </c>
      <c r="BN36">
        <v>0.246285</v>
      </c>
      <c r="BO36">
        <v>400.11099999999999</v>
      </c>
      <c r="BP36">
        <v>13.722</v>
      </c>
      <c r="BQ36">
        <v>1.4049199999999999</v>
      </c>
      <c r="BR36">
        <v>1.38015</v>
      </c>
      <c r="BS36">
        <v>11.9709</v>
      </c>
      <c r="BT36">
        <v>11.7013</v>
      </c>
      <c r="BU36">
        <v>19.864999999999998</v>
      </c>
      <c r="BV36">
        <v>0.89999099999999999</v>
      </c>
      <c r="BW36">
        <v>0.100009</v>
      </c>
      <c r="BX36">
        <v>0</v>
      </c>
      <c r="BY36">
        <v>2.3881000000000001</v>
      </c>
      <c r="BZ36">
        <v>0</v>
      </c>
      <c r="CA36">
        <v>2653.83</v>
      </c>
      <c r="CB36">
        <v>161.131</v>
      </c>
      <c r="CC36">
        <v>34.936999999999998</v>
      </c>
      <c r="CD36">
        <v>38.686999999999998</v>
      </c>
      <c r="CE36">
        <v>37.061999999999998</v>
      </c>
      <c r="CF36">
        <v>36.811999999999998</v>
      </c>
      <c r="CG36">
        <v>34.875</v>
      </c>
      <c r="CH36">
        <v>17.88</v>
      </c>
      <c r="CI36">
        <v>1.99</v>
      </c>
      <c r="CJ36">
        <v>0</v>
      </c>
      <c r="CK36">
        <v>1689988511.5</v>
      </c>
      <c r="CL36">
        <v>0</v>
      </c>
      <c r="CM36">
        <v>1689987175.0999999</v>
      </c>
      <c r="CN36" t="s">
        <v>353</v>
      </c>
      <c r="CO36">
        <v>1689987175.0999999</v>
      </c>
      <c r="CP36">
        <v>1689987175.0999999</v>
      </c>
      <c r="CQ36">
        <v>47</v>
      </c>
      <c r="CR36">
        <v>0.15</v>
      </c>
      <c r="CS36">
        <v>8.0000000000000002E-3</v>
      </c>
      <c r="CT36">
        <v>-3.79</v>
      </c>
      <c r="CU36">
        <v>-0.72899999999999998</v>
      </c>
      <c r="CV36">
        <v>407</v>
      </c>
      <c r="CW36">
        <v>14</v>
      </c>
      <c r="CX36">
        <v>0.2</v>
      </c>
      <c r="CY36">
        <v>0.1</v>
      </c>
      <c r="CZ36">
        <v>-7.1732685079794996E-3</v>
      </c>
      <c r="DA36">
        <v>-7.0533411737035173E-2</v>
      </c>
      <c r="DB36">
        <v>6.1666101443855807E-2</v>
      </c>
      <c r="DC36">
        <v>1</v>
      </c>
      <c r="DD36">
        <v>400.11673170731711</v>
      </c>
      <c r="DE36">
        <v>-0.1733310104523248</v>
      </c>
      <c r="DF36">
        <v>3.9837489629894939E-2</v>
      </c>
      <c r="DG36">
        <v>-1</v>
      </c>
      <c r="DH36">
        <v>19.96762</v>
      </c>
      <c r="DI36">
        <v>0.15995421108540739</v>
      </c>
      <c r="DJ36">
        <v>0.15973828157332859</v>
      </c>
      <c r="DK36">
        <v>1</v>
      </c>
      <c r="DL36">
        <v>2</v>
      </c>
      <c r="DM36">
        <v>2</v>
      </c>
      <c r="DN36" t="s">
        <v>354</v>
      </c>
      <c r="DO36">
        <v>2.69618</v>
      </c>
      <c r="DP36">
        <v>2.6640899999999998</v>
      </c>
      <c r="DQ36">
        <v>9.5251699999999995E-2</v>
      </c>
      <c r="DR36">
        <v>9.4168199999999994E-2</v>
      </c>
      <c r="DS36">
        <v>8.1506099999999998E-2</v>
      </c>
      <c r="DT36">
        <v>7.6761099999999999E-2</v>
      </c>
      <c r="DU36">
        <v>27393.5</v>
      </c>
      <c r="DV36">
        <v>30939.8</v>
      </c>
      <c r="DW36">
        <v>28487</v>
      </c>
      <c r="DX36">
        <v>32744.400000000001</v>
      </c>
      <c r="DY36">
        <v>36376.699999999997</v>
      </c>
      <c r="DZ36">
        <v>40742.9</v>
      </c>
      <c r="EA36">
        <v>41812.199999999997</v>
      </c>
      <c r="EB36">
        <v>46977.5</v>
      </c>
      <c r="EC36">
        <v>1.83538</v>
      </c>
      <c r="ED36">
        <v>2.2388699999999999</v>
      </c>
      <c r="EE36">
        <v>4.4330999999999997E-3</v>
      </c>
      <c r="EF36">
        <v>0</v>
      </c>
      <c r="EG36">
        <v>19.648299999999999</v>
      </c>
      <c r="EH36">
        <v>999.9</v>
      </c>
      <c r="EI36">
        <v>58.7</v>
      </c>
      <c r="EJ36">
        <v>22.1</v>
      </c>
      <c r="EK36">
        <v>15.58</v>
      </c>
      <c r="EL36">
        <v>62.9512</v>
      </c>
      <c r="EM36">
        <v>1.05369</v>
      </c>
      <c r="EN36">
        <v>1</v>
      </c>
      <c r="EO36">
        <v>-0.42206300000000002</v>
      </c>
      <c r="EP36">
        <v>0.874197</v>
      </c>
      <c r="EQ36">
        <v>20.244900000000001</v>
      </c>
      <c r="ER36">
        <v>5.2262700000000004</v>
      </c>
      <c r="ES36">
        <v>12.0099</v>
      </c>
      <c r="ET36">
        <v>4.9901</v>
      </c>
      <c r="EU36">
        <v>3.3050000000000002</v>
      </c>
      <c r="EV36">
        <v>7934.6</v>
      </c>
      <c r="EW36">
        <v>9999</v>
      </c>
      <c r="EX36">
        <v>536.20000000000005</v>
      </c>
      <c r="EY36">
        <v>82.4</v>
      </c>
      <c r="EZ36">
        <v>1.85242</v>
      </c>
      <c r="FA36">
        <v>1.8614200000000001</v>
      </c>
      <c r="FB36">
        <v>1.8603499999999999</v>
      </c>
      <c r="FC36">
        <v>1.8563799999999999</v>
      </c>
      <c r="FD36">
        <v>1.8608</v>
      </c>
      <c r="FE36">
        <v>1.85714</v>
      </c>
      <c r="FF36">
        <v>1.8591299999999999</v>
      </c>
      <c r="FG36">
        <v>1.8620300000000001</v>
      </c>
      <c r="FH36">
        <v>0</v>
      </c>
      <c r="FI36">
        <v>0</v>
      </c>
      <c r="FJ36">
        <v>0</v>
      </c>
      <c r="FK36">
        <v>0</v>
      </c>
      <c r="FL36" t="s">
        <v>355</v>
      </c>
      <c r="FM36" t="s">
        <v>356</v>
      </c>
      <c r="FN36" t="s">
        <v>357</v>
      </c>
      <c r="FO36" t="s">
        <v>357</v>
      </c>
      <c r="FP36" t="s">
        <v>357</v>
      </c>
      <c r="FQ36" t="s">
        <v>357</v>
      </c>
      <c r="FR36">
        <v>0</v>
      </c>
      <c r="FS36">
        <v>100</v>
      </c>
      <c r="FT36">
        <v>100</v>
      </c>
      <c r="FU36">
        <v>-3.7690000000000001</v>
      </c>
      <c r="FV36">
        <v>-0.72870000000000001</v>
      </c>
      <c r="FW36">
        <v>-2.3205806838439318</v>
      </c>
      <c r="FX36">
        <v>-4.0117494158234393E-3</v>
      </c>
      <c r="FY36">
        <v>1.087516141204025E-6</v>
      </c>
      <c r="FZ36">
        <v>-8.657206703991749E-11</v>
      </c>
      <c r="GA36">
        <v>-0.72870499999999794</v>
      </c>
      <c r="GB36">
        <v>0</v>
      </c>
      <c r="GC36">
        <v>0</v>
      </c>
      <c r="GD36">
        <v>0</v>
      </c>
      <c r="GE36">
        <v>4</v>
      </c>
      <c r="GF36">
        <v>2094</v>
      </c>
      <c r="GG36">
        <v>-1</v>
      </c>
      <c r="GH36">
        <v>-1</v>
      </c>
      <c r="GI36">
        <v>22</v>
      </c>
      <c r="GJ36">
        <v>22</v>
      </c>
      <c r="GK36">
        <v>0.99365199999999998</v>
      </c>
      <c r="GL36">
        <v>2.34985</v>
      </c>
      <c r="GM36">
        <v>1.5942400000000001</v>
      </c>
      <c r="GN36">
        <v>2.3315399999999999</v>
      </c>
      <c r="GO36">
        <v>1.40015</v>
      </c>
      <c r="GP36">
        <v>2.34131</v>
      </c>
      <c r="GQ36">
        <v>25.020399999999999</v>
      </c>
      <c r="GR36">
        <v>15.7431</v>
      </c>
      <c r="GS36">
        <v>18</v>
      </c>
      <c r="GT36">
        <v>384.50799999999998</v>
      </c>
      <c r="GU36">
        <v>697.88699999999994</v>
      </c>
      <c r="GV36">
        <v>18.125</v>
      </c>
      <c r="GW36">
        <v>21.631</v>
      </c>
      <c r="GX36">
        <v>30</v>
      </c>
      <c r="GY36">
        <v>21.633199999999999</v>
      </c>
      <c r="GZ36">
        <v>21.598500000000001</v>
      </c>
      <c r="HA36">
        <v>19.942299999999999</v>
      </c>
      <c r="HB36">
        <v>0</v>
      </c>
      <c r="HC36">
        <v>-30</v>
      </c>
      <c r="HD36">
        <v>18.1309</v>
      </c>
      <c r="HE36">
        <v>400.26499999999999</v>
      </c>
      <c r="HF36">
        <v>0</v>
      </c>
      <c r="HG36">
        <v>104.592</v>
      </c>
      <c r="HH36">
        <v>103.70099999999999</v>
      </c>
    </row>
    <row r="37" spans="1:216" x14ac:dyDescent="0.25">
      <c r="A37">
        <v>19</v>
      </c>
      <c r="B37">
        <v>1689988557</v>
      </c>
      <c r="C37">
        <v>1089.400000095367</v>
      </c>
      <c r="D37" t="s">
        <v>392</v>
      </c>
      <c r="E37" t="s">
        <v>393</v>
      </c>
      <c r="F37" t="s">
        <v>348</v>
      </c>
      <c r="G37" t="s">
        <v>349</v>
      </c>
      <c r="H37" t="s">
        <v>350</v>
      </c>
      <c r="I37" t="s">
        <v>351</v>
      </c>
      <c r="J37" t="s">
        <v>352</v>
      </c>
      <c r="K37" t="s">
        <v>396</v>
      </c>
      <c r="L37">
        <v>1689988557</v>
      </c>
      <c r="M37">
        <f t="shared" si="0"/>
        <v>4.1901409327713471E-4</v>
      </c>
      <c r="N37">
        <f t="shared" si="1"/>
        <v>0.41901409327713474</v>
      </c>
      <c r="O37">
        <f t="shared" si="2"/>
        <v>-0.9980400138134855</v>
      </c>
      <c r="P37">
        <f t="shared" si="3"/>
        <v>400.03899999999999</v>
      </c>
      <c r="Q37">
        <f t="shared" si="4"/>
        <v>429.55934855237177</v>
      </c>
      <c r="R37">
        <f t="shared" si="5"/>
        <v>43.222849331484404</v>
      </c>
      <c r="S37">
        <f t="shared" si="6"/>
        <v>40.252471473355904</v>
      </c>
      <c r="T37">
        <f t="shared" si="7"/>
        <v>4.4905853879090678E-2</v>
      </c>
      <c r="U37">
        <f t="shared" si="8"/>
        <v>4.1029584716003562</v>
      </c>
      <c r="V37">
        <f t="shared" si="9"/>
        <v>4.4634588366658942E-2</v>
      </c>
      <c r="W37">
        <f t="shared" si="10"/>
        <v>2.7920853049881254E-2</v>
      </c>
      <c r="X37">
        <f t="shared" si="11"/>
        <v>0</v>
      </c>
      <c r="Y37">
        <f t="shared" si="12"/>
        <v>19.900363466662967</v>
      </c>
      <c r="Z37">
        <f t="shared" si="13"/>
        <v>19.900363466662967</v>
      </c>
      <c r="AA37">
        <f t="shared" si="14"/>
        <v>2.3321734733746853</v>
      </c>
      <c r="AB37">
        <f t="shared" si="15"/>
        <v>59.952725015346573</v>
      </c>
      <c r="AC37">
        <f t="shared" si="16"/>
        <v>1.4051170326956399</v>
      </c>
      <c r="AD37">
        <f t="shared" si="17"/>
        <v>2.3437083674444503</v>
      </c>
      <c r="AE37">
        <f t="shared" si="18"/>
        <v>0.92705644067904536</v>
      </c>
      <c r="AF37">
        <f t="shared" si="19"/>
        <v>-18.478521513521642</v>
      </c>
      <c r="AG37">
        <f t="shared" si="20"/>
        <v>17.615497417378485</v>
      </c>
      <c r="AH37">
        <f t="shared" si="21"/>
        <v>0.86267228478928559</v>
      </c>
      <c r="AI37">
        <f t="shared" si="22"/>
        <v>-3.5181135386963547E-4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54395.036008513373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1689988557</v>
      </c>
      <c r="AT37">
        <v>400.03899999999999</v>
      </c>
      <c r="AU37">
        <v>399.55200000000002</v>
      </c>
      <c r="AV37">
        <v>13.964399999999999</v>
      </c>
      <c r="AW37">
        <v>13.722099999999999</v>
      </c>
      <c r="AX37">
        <v>403.80799999999999</v>
      </c>
      <c r="AY37">
        <v>14.693099999999999</v>
      </c>
      <c r="AZ37">
        <v>400.03300000000002</v>
      </c>
      <c r="BA37">
        <v>100.578</v>
      </c>
      <c r="BB37">
        <v>4.33681E-2</v>
      </c>
      <c r="BC37">
        <v>19.98</v>
      </c>
      <c r="BD37">
        <v>19.772500000000001</v>
      </c>
      <c r="BE37">
        <v>999.9</v>
      </c>
      <c r="BF37">
        <v>0</v>
      </c>
      <c r="BG37">
        <v>0</v>
      </c>
      <c r="BH37">
        <v>9988.1200000000008</v>
      </c>
      <c r="BI37">
        <v>0</v>
      </c>
      <c r="BJ37">
        <v>22.3566</v>
      </c>
      <c r="BK37">
        <v>0.48724400000000001</v>
      </c>
      <c r="BL37">
        <v>405.70499999999998</v>
      </c>
      <c r="BM37">
        <v>405.11099999999999</v>
      </c>
      <c r="BN37">
        <v>0.24221400000000001</v>
      </c>
      <c r="BO37">
        <v>399.55200000000002</v>
      </c>
      <c r="BP37">
        <v>13.722099999999999</v>
      </c>
      <c r="BQ37">
        <v>1.4045099999999999</v>
      </c>
      <c r="BR37">
        <v>1.38015</v>
      </c>
      <c r="BS37">
        <v>11.9664</v>
      </c>
      <c r="BT37">
        <v>11.7013</v>
      </c>
      <c r="BU37">
        <v>0</v>
      </c>
      <c r="BV37">
        <v>0</v>
      </c>
      <c r="BW37">
        <v>0</v>
      </c>
      <c r="BX37">
        <v>0</v>
      </c>
      <c r="BY37">
        <v>3.78</v>
      </c>
      <c r="BZ37">
        <v>0</v>
      </c>
      <c r="CA37">
        <v>2539.25</v>
      </c>
      <c r="CB37">
        <v>3.46</v>
      </c>
      <c r="CC37">
        <v>34.25</v>
      </c>
      <c r="CD37">
        <v>38.375</v>
      </c>
      <c r="CE37">
        <v>36.811999999999998</v>
      </c>
      <c r="CF37">
        <v>36.625</v>
      </c>
      <c r="CG37">
        <v>34.5</v>
      </c>
      <c r="CH37">
        <v>0</v>
      </c>
      <c r="CI37">
        <v>0</v>
      </c>
      <c r="CJ37">
        <v>0</v>
      </c>
      <c r="CK37">
        <v>1689988571.5</v>
      </c>
      <c r="CL37">
        <v>0</v>
      </c>
      <c r="CM37">
        <v>1689987175.0999999</v>
      </c>
      <c r="CN37" t="s">
        <v>353</v>
      </c>
      <c r="CO37">
        <v>1689987175.0999999</v>
      </c>
      <c r="CP37">
        <v>1689987175.0999999</v>
      </c>
      <c r="CQ37">
        <v>47</v>
      </c>
      <c r="CR37">
        <v>0.15</v>
      </c>
      <c r="CS37">
        <v>8.0000000000000002E-3</v>
      </c>
      <c r="CT37">
        <v>-3.79</v>
      </c>
      <c r="CU37">
        <v>-0.72899999999999998</v>
      </c>
      <c r="CV37">
        <v>407</v>
      </c>
      <c r="CW37">
        <v>14</v>
      </c>
      <c r="CX37">
        <v>0.2</v>
      </c>
      <c r="CY37">
        <v>0.1</v>
      </c>
      <c r="CZ37">
        <v>-0.78653804405229799</v>
      </c>
      <c r="DA37">
        <v>0.1544235339921263</v>
      </c>
      <c r="DB37">
        <v>4.0656585919099528E-2</v>
      </c>
      <c r="DC37">
        <v>1</v>
      </c>
      <c r="DD37">
        <v>399.59514634146348</v>
      </c>
      <c r="DE37">
        <v>-0.20818118466858901</v>
      </c>
      <c r="DF37">
        <v>2.7949921222985959E-2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354</v>
      </c>
      <c r="DO37">
        <v>2.6958000000000002</v>
      </c>
      <c r="DP37">
        <v>2.6649099999999999</v>
      </c>
      <c r="DQ37">
        <v>9.5261200000000004E-2</v>
      </c>
      <c r="DR37">
        <v>9.40695E-2</v>
      </c>
      <c r="DS37">
        <v>8.1490999999999994E-2</v>
      </c>
      <c r="DT37">
        <v>7.6762800000000006E-2</v>
      </c>
      <c r="DU37">
        <v>27394.3</v>
      </c>
      <c r="DV37">
        <v>30943.1</v>
      </c>
      <c r="DW37">
        <v>28488.1</v>
      </c>
      <c r="DX37">
        <v>32744.2</v>
      </c>
      <c r="DY37">
        <v>36378.300000000003</v>
      </c>
      <c r="DZ37">
        <v>40742.6</v>
      </c>
      <c r="EA37">
        <v>41813.4</v>
      </c>
      <c r="EB37">
        <v>46977.3</v>
      </c>
      <c r="EC37">
        <v>1.83508</v>
      </c>
      <c r="ED37">
        <v>2.2392500000000002</v>
      </c>
      <c r="EE37">
        <v>5.4612799999999998E-3</v>
      </c>
      <c r="EF37">
        <v>0</v>
      </c>
      <c r="EG37">
        <v>19.682099999999998</v>
      </c>
      <c r="EH37">
        <v>999.9</v>
      </c>
      <c r="EI37">
        <v>58.7</v>
      </c>
      <c r="EJ37">
        <v>22.2</v>
      </c>
      <c r="EK37">
        <v>15.678100000000001</v>
      </c>
      <c r="EL37">
        <v>63.571199999999997</v>
      </c>
      <c r="EM37">
        <v>1.71875</v>
      </c>
      <c r="EN37">
        <v>1</v>
      </c>
      <c r="EO37">
        <v>-0.42297299999999999</v>
      </c>
      <c r="EP37">
        <v>0.73051699999999997</v>
      </c>
      <c r="EQ37">
        <v>20.247800000000002</v>
      </c>
      <c r="ER37">
        <v>5.2262700000000004</v>
      </c>
      <c r="ES37">
        <v>12.0099</v>
      </c>
      <c r="ET37">
        <v>4.9896500000000001</v>
      </c>
      <c r="EU37">
        <v>3.3050000000000002</v>
      </c>
      <c r="EV37">
        <v>7936.1</v>
      </c>
      <c r="EW37">
        <v>9999</v>
      </c>
      <c r="EX37">
        <v>536.20000000000005</v>
      </c>
      <c r="EY37">
        <v>82.4</v>
      </c>
      <c r="EZ37">
        <v>1.85242</v>
      </c>
      <c r="FA37">
        <v>1.8614200000000001</v>
      </c>
      <c r="FB37">
        <v>1.8603499999999999</v>
      </c>
      <c r="FC37">
        <v>1.8563799999999999</v>
      </c>
      <c r="FD37">
        <v>1.8608100000000001</v>
      </c>
      <c r="FE37">
        <v>1.8571200000000001</v>
      </c>
      <c r="FF37">
        <v>1.85924</v>
      </c>
      <c r="FG37">
        <v>1.8620300000000001</v>
      </c>
      <c r="FH37">
        <v>0</v>
      </c>
      <c r="FI37">
        <v>0</v>
      </c>
      <c r="FJ37">
        <v>0</v>
      </c>
      <c r="FK37">
        <v>0</v>
      </c>
      <c r="FL37" t="s">
        <v>355</v>
      </c>
      <c r="FM37" t="s">
        <v>356</v>
      </c>
      <c r="FN37" t="s">
        <v>357</v>
      </c>
      <c r="FO37" t="s">
        <v>357</v>
      </c>
      <c r="FP37" t="s">
        <v>357</v>
      </c>
      <c r="FQ37" t="s">
        <v>357</v>
      </c>
      <c r="FR37">
        <v>0</v>
      </c>
      <c r="FS37">
        <v>100</v>
      </c>
      <c r="FT37">
        <v>100</v>
      </c>
      <c r="FU37">
        <v>-3.7690000000000001</v>
      </c>
      <c r="FV37">
        <v>-0.72870000000000001</v>
      </c>
      <c r="FW37">
        <v>-2.3205806838439318</v>
      </c>
      <c r="FX37">
        <v>-4.0117494158234393E-3</v>
      </c>
      <c r="FY37">
        <v>1.087516141204025E-6</v>
      </c>
      <c r="FZ37">
        <v>-8.657206703991749E-11</v>
      </c>
      <c r="GA37">
        <v>-0.72870499999999794</v>
      </c>
      <c r="GB37">
        <v>0</v>
      </c>
      <c r="GC37">
        <v>0</v>
      </c>
      <c r="GD37">
        <v>0</v>
      </c>
      <c r="GE37">
        <v>4</v>
      </c>
      <c r="GF37">
        <v>2094</v>
      </c>
      <c r="GG37">
        <v>-1</v>
      </c>
      <c r="GH37">
        <v>-1</v>
      </c>
      <c r="GI37">
        <v>23</v>
      </c>
      <c r="GJ37">
        <v>23</v>
      </c>
      <c r="GK37">
        <v>0.99243199999999998</v>
      </c>
      <c r="GL37">
        <v>2.35229</v>
      </c>
      <c r="GM37">
        <v>1.5942400000000001</v>
      </c>
      <c r="GN37">
        <v>2.3315399999999999</v>
      </c>
      <c r="GO37">
        <v>1.40015</v>
      </c>
      <c r="GP37">
        <v>2.2692899999999998</v>
      </c>
      <c r="GQ37">
        <v>25.061299999999999</v>
      </c>
      <c r="GR37">
        <v>15.734400000000001</v>
      </c>
      <c r="GS37">
        <v>18</v>
      </c>
      <c r="GT37">
        <v>384.28100000000001</v>
      </c>
      <c r="GU37">
        <v>698.06899999999996</v>
      </c>
      <c r="GV37">
        <v>18.391200000000001</v>
      </c>
      <c r="GW37">
        <v>21.622900000000001</v>
      </c>
      <c r="GX37">
        <v>30.0001</v>
      </c>
      <c r="GY37">
        <v>21.6233</v>
      </c>
      <c r="GZ37">
        <v>21.587599999999998</v>
      </c>
      <c r="HA37">
        <v>19.918900000000001</v>
      </c>
      <c r="HB37">
        <v>0</v>
      </c>
      <c r="HC37">
        <v>-30</v>
      </c>
      <c r="HD37">
        <v>18.4071</v>
      </c>
      <c r="HE37">
        <v>399.565</v>
      </c>
      <c r="HF37">
        <v>0</v>
      </c>
      <c r="HG37">
        <v>104.595</v>
      </c>
      <c r="HH37">
        <v>103.70099999999999</v>
      </c>
    </row>
    <row r="38" spans="1:216" x14ac:dyDescent="0.25">
      <c r="A38">
        <v>20</v>
      </c>
      <c r="B38">
        <v>1689988617.5</v>
      </c>
      <c r="C38">
        <v>1149.900000095367</v>
      </c>
      <c r="D38" t="s">
        <v>394</v>
      </c>
      <c r="E38" t="s">
        <v>395</v>
      </c>
      <c r="F38" t="s">
        <v>348</v>
      </c>
      <c r="G38" t="s">
        <v>349</v>
      </c>
      <c r="H38" t="s">
        <v>350</v>
      </c>
      <c r="I38" t="s">
        <v>351</v>
      </c>
      <c r="J38" t="s">
        <v>352</v>
      </c>
      <c r="K38" t="s">
        <v>396</v>
      </c>
      <c r="L38">
        <v>1689988617.5</v>
      </c>
      <c r="M38">
        <f t="shared" si="0"/>
        <v>1.8054289125586469E-4</v>
      </c>
      <c r="N38">
        <f t="shared" si="1"/>
        <v>0.1805428912558647</v>
      </c>
      <c r="O38">
        <f t="shared" si="2"/>
        <v>5.3681918366330743</v>
      </c>
      <c r="P38">
        <f t="shared" si="3"/>
        <v>399.601</v>
      </c>
      <c r="Q38">
        <f t="shared" si="4"/>
        <v>-160.25230788148218</v>
      </c>
      <c r="R38">
        <f t="shared" si="5"/>
        <v>-16.12498724084567</v>
      </c>
      <c r="S38">
        <f t="shared" si="6"/>
        <v>40.2088501040162</v>
      </c>
      <c r="T38">
        <f t="shared" si="7"/>
        <v>1.5430993695094663E-2</v>
      </c>
      <c r="U38">
        <f t="shared" si="8"/>
        <v>4.105702176845095</v>
      </c>
      <c r="V38">
        <f t="shared" si="9"/>
        <v>1.5398846011026866E-2</v>
      </c>
      <c r="W38">
        <f t="shared" si="10"/>
        <v>9.6271614603387467E-3</v>
      </c>
      <c r="X38">
        <f t="shared" si="11"/>
        <v>297.71157600000004</v>
      </c>
      <c r="Y38">
        <f t="shared" si="12"/>
        <v>21.333070200730642</v>
      </c>
      <c r="Z38">
        <f t="shared" si="13"/>
        <v>21.333070200730642</v>
      </c>
      <c r="AA38">
        <f t="shared" si="14"/>
        <v>2.5474797707560923</v>
      </c>
      <c r="AB38">
        <f t="shared" si="15"/>
        <v>58.957649011714899</v>
      </c>
      <c r="AC38">
        <f t="shared" si="16"/>
        <v>1.3908242669756401</v>
      </c>
      <c r="AD38">
        <f t="shared" si="17"/>
        <v>2.3590226040039064</v>
      </c>
      <c r="AE38">
        <f t="shared" si="18"/>
        <v>1.1566555037804522</v>
      </c>
      <c r="AF38">
        <f t="shared" si="19"/>
        <v>-7.961941504383633</v>
      </c>
      <c r="AG38">
        <f t="shared" si="20"/>
        <v>-276.21184583707446</v>
      </c>
      <c r="AH38">
        <f t="shared" si="21"/>
        <v>-13.624494190779458</v>
      </c>
      <c r="AI38">
        <f t="shared" si="22"/>
        <v>-8.6705532237488114E-2</v>
      </c>
      <c r="AJ38">
        <v>0</v>
      </c>
      <c r="AK38">
        <v>0</v>
      </c>
      <c r="AL38">
        <f t="shared" si="23"/>
        <v>1</v>
      </c>
      <c r="AM38">
        <f t="shared" si="24"/>
        <v>0</v>
      </c>
      <c r="AN38">
        <f t="shared" si="25"/>
        <v>54424.497098175518</v>
      </c>
      <c r="AO38">
        <f t="shared" si="26"/>
        <v>1800.06</v>
      </c>
      <c r="AP38">
        <f t="shared" si="27"/>
        <v>1517.4503999999999</v>
      </c>
      <c r="AQ38">
        <f t="shared" si="28"/>
        <v>0.84299990000333325</v>
      </c>
      <c r="AR38">
        <f t="shared" si="29"/>
        <v>0.16538980700643313</v>
      </c>
      <c r="AS38">
        <v>1689988617.5</v>
      </c>
      <c r="AT38">
        <v>399.601</v>
      </c>
      <c r="AU38">
        <v>402.791</v>
      </c>
      <c r="AV38">
        <v>13.8222</v>
      </c>
      <c r="AW38">
        <v>13.7178</v>
      </c>
      <c r="AX38">
        <v>403.36900000000003</v>
      </c>
      <c r="AY38">
        <v>14.551</v>
      </c>
      <c r="AZ38">
        <v>400.09500000000003</v>
      </c>
      <c r="BA38">
        <v>100.578</v>
      </c>
      <c r="BB38">
        <v>4.44962E-2</v>
      </c>
      <c r="BC38">
        <v>20.0852</v>
      </c>
      <c r="BD38">
        <v>20.150200000000002</v>
      </c>
      <c r="BE38">
        <v>999.9</v>
      </c>
      <c r="BF38">
        <v>0</v>
      </c>
      <c r="BG38">
        <v>0</v>
      </c>
      <c r="BH38">
        <v>9997.5</v>
      </c>
      <c r="BI38">
        <v>0</v>
      </c>
      <c r="BJ38">
        <v>36.469700000000003</v>
      </c>
      <c r="BK38">
        <v>-3.1895099999999998</v>
      </c>
      <c r="BL38">
        <v>405.202</v>
      </c>
      <c r="BM38">
        <v>408.39299999999997</v>
      </c>
      <c r="BN38">
        <v>0.10442</v>
      </c>
      <c r="BO38">
        <v>402.791</v>
      </c>
      <c r="BP38">
        <v>13.7178</v>
      </c>
      <c r="BQ38">
        <v>1.3902099999999999</v>
      </c>
      <c r="BR38">
        <v>1.37971</v>
      </c>
      <c r="BS38">
        <v>11.811299999999999</v>
      </c>
      <c r="BT38">
        <v>11.696400000000001</v>
      </c>
      <c r="BU38">
        <v>1800.06</v>
      </c>
      <c r="BV38">
        <v>0.90000599999999997</v>
      </c>
      <c r="BW38">
        <v>9.99945E-2</v>
      </c>
      <c r="BX38">
        <v>0</v>
      </c>
      <c r="BY38">
        <v>2.4159000000000002</v>
      </c>
      <c r="BZ38">
        <v>0</v>
      </c>
      <c r="CA38">
        <v>8632.9599999999991</v>
      </c>
      <c r="CB38">
        <v>14600.9</v>
      </c>
      <c r="CC38">
        <v>35.875</v>
      </c>
      <c r="CD38">
        <v>39.311999999999998</v>
      </c>
      <c r="CE38">
        <v>37.311999999999998</v>
      </c>
      <c r="CF38">
        <v>37.686999999999998</v>
      </c>
      <c r="CG38">
        <v>35.5</v>
      </c>
      <c r="CH38">
        <v>1620.06</v>
      </c>
      <c r="CI38">
        <v>180</v>
      </c>
      <c r="CJ38">
        <v>0</v>
      </c>
      <c r="CK38">
        <v>1689988632.7</v>
      </c>
      <c r="CL38">
        <v>0</v>
      </c>
      <c r="CM38">
        <v>1689987175.0999999</v>
      </c>
      <c r="CN38" t="s">
        <v>353</v>
      </c>
      <c r="CO38">
        <v>1689987175.0999999</v>
      </c>
      <c r="CP38">
        <v>1689987175.0999999</v>
      </c>
      <c r="CQ38">
        <v>47</v>
      </c>
      <c r="CR38">
        <v>0.15</v>
      </c>
      <c r="CS38">
        <v>8.0000000000000002E-3</v>
      </c>
      <c r="CT38">
        <v>-3.79</v>
      </c>
      <c r="CU38">
        <v>-0.72899999999999998</v>
      </c>
      <c r="CV38">
        <v>407</v>
      </c>
      <c r="CW38">
        <v>14</v>
      </c>
      <c r="CX38">
        <v>0.2</v>
      </c>
      <c r="CY38">
        <v>0.1</v>
      </c>
      <c r="CZ38">
        <v>4.2028203229027428</v>
      </c>
      <c r="DA38">
        <v>1.050808857073122</v>
      </c>
      <c r="DB38">
        <v>0.12279874554071329</v>
      </c>
      <c r="DC38">
        <v>1</v>
      </c>
      <c r="DD38">
        <v>402.58142500000002</v>
      </c>
      <c r="DE38">
        <v>2.0723414634142898</v>
      </c>
      <c r="DF38">
        <v>0.20421739488838531</v>
      </c>
      <c r="DG38">
        <v>-1</v>
      </c>
      <c r="DH38">
        <v>1799.9702500000001</v>
      </c>
      <c r="DI38">
        <v>0.27243682346163572</v>
      </c>
      <c r="DJ38">
        <v>0.10352505735325659</v>
      </c>
      <c r="DK38">
        <v>1</v>
      </c>
      <c r="DL38">
        <v>2</v>
      </c>
      <c r="DM38">
        <v>2</v>
      </c>
      <c r="DN38" t="s">
        <v>354</v>
      </c>
      <c r="DO38">
        <v>2.6960000000000002</v>
      </c>
      <c r="DP38">
        <v>2.6661299999999999</v>
      </c>
      <c r="DQ38">
        <v>9.5183599999999993E-2</v>
      </c>
      <c r="DR38">
        <v>9.4650799999999993E-2</v>
      </c>
      <c r="DS38">
        <v>8.0908499999999994E-2</v>
      </c>
      <c r="DT38">
        <v>7.6746900000000007E-2</v>
      </c>
      <c r="DU38">
        <v>27396.6</v>
      </c>
      <c r="DV38">
        <v>30923.9</v>
      </c>
      <c r="DW38">
        <v>28488.1</v>
      </c>
      <c r="DX38">
        <v>32744.9</v>
      </c>
      <c r="DY38">
        <v>36401.800000000003</v>
      </c>
      <c r="DZ38">
        <v>40744.199999999997</v>
      </c>
      <c r="EA38">
        <v>41813.199999999997</v>
      </c>
      <c r="EB38">
        <v>46978.3</v>
      </c>
      <c r="EC38">
        <v>1.83508</v>
      </c>
      <c r="ED38">
        <v>2.2391000000000001</v>
      </c>
      <c r="EE38">
        <v>1.9494399999999999E-2</v>
      </c>
      <c r="EF38">
        <v>0</v>
      </c>
      <c r="EG38">
        <v>19.8277</v>
      </c>
      <c r="EH38">
        <v>999.9</v>
      </c>
      <c r="EI38">
        <v>58.7</v>
      </c>
      <c r="EJ38">
        <v>22.2</v>
      </c>
      <c r="EK38">
        <v>15.676600000000001</v>
      </c>
      <c r="EL38">
        <v>63.211199999999998</v>
      </c>
      <c r="EM38">
        <v>1.1057699999999999</v>
      </c>
      <c r="EN38">
        <v>1</v>
      </c>
      <c r="EO38">
        <v>-0.41710900000000001</v>
      </c>
      <c r="EP38">
        <v>3.17645</v>
      </c>
      <c r="EQ38">
        <v>20.202500000000001</v>
      </c>
      <c r="ER38">
        <v>5.2279200000000001</v>
      </c>
      <c r="ES38">
        <v>12.0099</v>
      </c>
      <c r="ET38">
        <v>4.9898999999999996</v>
      </c>
      <c r="EU38">
        <v>3.3050000000000002</v>
      </c>
      <c r="EV38">
        <v>7937.4</v>
      </c>
      <c r="EW38">
        <v>9999</v>
      </c>
      <c r="EX38">
        <v>536.20000000000005</v>
      </c>
      <c r="EY38">
        <v>82.4</v>
      </c>
      <c r="EZ38">
        <v>1.85242</v>
      </c>
      <c r="FA38">
        <v>1.8614200000000001</v>
      </c>
      <c r="FB38">
        <v>1.8603499999999999</v>
      </c>
      <c r="FC38">
        <v>1.8563799999999999</v>
      </c>
      <c r="FD38">
        <v>1.8607899999999999</v>
      </c>
      <c r="FE38">
        <v>1.8570500000000001</v>
      </c>
      <c r="FF38">
        <v>1.8591800000000001</v>
      </c>
      <c r="FG38">
        <v>1.8620300000000001</v>
      </c>
      <c r="FH38">
        <v>0</v>
      </c>
      <c r="FI38">
        <v>0</v>
      </c>
      <c r="FJ38">
        <v>0</v>
      </c>
      <c r="FK38">
        <v>0</v>
      </c>
      <c r="FL38" t="s">
        <v>355</v>
      </c>
      <c r="FM38" t="s">
        <v>356</v>
      </c>
      <c r="FN38" t="s">
        <v>357</v>
      </c>
      <c r="FO38" t="s">
        <v>357</v>
      </c>
      <c r="FP38" t="s">
        <v>357</v>
      </c>
      <c r="FQ38" t="s">
        <v>357</v>
      </c>
      <c r="FR38">
        <v>0</v>
      </c>
      <c r="FS38">
        <v>100</v>
      </c>
      <c r="FT38">
        <v>100</v>
      </c>
      <c r="FU38">
        <v>-3.7679999999999998</v>
      </c>
      <c r="FV38">
        <v>-0.7288</v>
      </c>
      <c r="FW38">
        <v>-2.3205806838439318</v>
      </c>
      <c r="FX38">
        <v>-4.0117494158234393E-3</v>
      </c>
      <c r="FY38">
        <v>1.087516141204025E-6</v>
      </c>
      <c r="FZ38">
        <v>-8.657206703991749E-11</v>
      </c>
      <c r="GA38">
        <v>-0.72870499999999794</v>
      </c>
      <c r="GB38">
        <v>0</v>
      </c>
      <c r="GC38">
        <v>0</v>
      </c>
      <c r="GD38">
        <v>0</v>
      </c>
      <c r="GE38">
        <v>4</v>
      </c>
      <c r="GF38">
        <v>2094</v>
      </c>
      <c r="GG38">
        <v>-1</v>
      </c>
      <c r="GH38">
        <v>-1</v>
      </c>
      <c r="GI38">
        <v>24</v>
      </c>
      <c r="GJ38">
        <v>24</v>
      </c>
      <c r="GK38">
        <v>0.99853499999999995</v>
      </c>
      <c r="GL38">
        <v>2.3596200000000001</v>
      </c>
      <c r="GM38">
        <v>1.5942400000000001</v>
      </c>
      <c r="GN38">
        <v>2.3315399999999999</v>
      </c>
      <c r="GO38">
        <v>1.40015</v>
      </c>
      <c r="GP38">
        <v>2.3120099999999999</v>
      </c>
      <c r="GQ38">
        <v>25.061299999999999</v>
      </c>
      <c r="GR38">
        <v>15.6381</v>
      </c>
      <c r="GS38">
        <v>18</v>
      </c>
      <c r="GT38">
        <v>384.19</v>
      </c>
      <c r="GU38">
        <v>697.74699999999996</v>
      </c>
      <c r="GV38">
        <v>16.417300000000001</v>
      </c>
      <c r="GW38">
        <v>21.613800000000001</v>
      </c>
      <c r="GX38">
        <v>29.9999</v>
      </c>
      <c r="GY38">
        <v>21.610800000000001</v>
      </c>
      <c r="GZ38">
        <v>21.5749</v>
      </c>
      <c r="HA38">
        <v>20.05</v>
      </c>
      <c r="HB38">
        <v>0</v>
      </c>
      <c r="HC38">
        <v>-30</v>
      </c>
      <c r="HD38">
        <v>16.3323</v>
      </c>
      <c r="HE38">
        <v>403.012</v>
      </c>
      <c r="HF38">
        <v>0</v>
      </c>
      <c r="HG38">
        <v>104.595</v>
      </c>
      <c r="HH38">
        <v>103.703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554687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23</v>
      </c>
    </row>
    <row r="14" spans="1:2" x14ac:dyDescent="0.25">
      <c r="A14" t="s">
        <v>25</v>
      </c>
      <c r="B14" t="s">
        <v>21</v>
      </c>
    </row>
    <row r="15" spans="1:2" x14ac:dyDescent="0.25">
      <c r="A15" t="s">
        <v>26</v>
      </c>
      <c r="B15" t="s">
        <v>11</v>
      </c>
    </row>
    <row r="16" spans="1:2" x14ac:dyDescent="0.25">
      <c r="A16" t="s">
        <v>27</v>
      </c>
      <c r="B16" t="s">
        <v>28</v>
      </c>
    </row>
    <row r="17" spans="1:2" x14ac:dyDescent="0.25">
      <c r="A17" t="s">
        <v>29</v>
      </c>
      <c r="B17" t="s">
        <v>30</v>
      </c>
    </row>
    <row r="18" spans="1:2" x14ac:dyDescent="0.25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Julien LAMOUR</cp:lastModifiedBy>
  <dcterms:created xsi:type="dcterms:W3CDTF">2023-07-22T01:20:59Z</dcterms:created>
  <dcterms:modified xsi:type="dcterms:W3CDTF">2023-10-16T13:56:37Z</dcterms:modified>
</cp:coreProperties>
</file>