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imely/Library/CloudStorage/Dropbox/TESTwork/NGEE-Arctic/2023_Seward/2023_gasex_raw/2023-07-21/"/>
    </mc:Choice>
  </mc:AlternateContent>
  <xr:revisionPtr revIDLastSave="0" documentId="13_ncr:1_{B4CF71D6-529B-D740-9E0C-7911A4CC90EC}" xr6:coauthVersionLast="47" xr6:coauthVersionMax="47" xr10:uidLastSave="{00000000-0000-0000-0000-000000000000}"/>
  <bookViews>
    <workbookView xWindow="240" yWindow="760" windowWidth="18720" windowHeight="15660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R38" i="1" l="1"/>
  <c r="AQ38" i="1"/>
  <c r="AO38" i="1"/>
  <c r="AP38" i="1" s="1"/>
  <c r="AN38" i="1"/>
  <c r="AL38" i="1"/>
  <c r="P38" i="1" s="1"/>
  <c r="AD38" i="1"/>
  <c r="AC38" i="1"/>
  <c r="AB38" i="1"/>
  <c r="U38" i="1"/>
  <c r="AR37" i="1"/>
  <c r="AQ37" i="1"/>
  <c r="AO37" i="1"/>
  <c r="AP37" i="1" s="1"/>
  <c r="AN37" i="1"/>
  <c r="AL37" i="1"/>
  <c r="P37" i="1" s="1"/>
  <c r="AD37" i="1"/>
  <c r="AC37" i="1"/>
  <c r="AB37" i="1"/>
  <c r="U37" i="1"/>
  <c r="S37" i="1"/>
  <c r="AR36" i="1"/>
  <c r="AQ36" i="1"/>
  <c r="AP36" i="1"/>
  <c r="AO36" i="1"/>
  <c r="AN36" i="1"/>
  <c r="AL36" i="1"/>
  <c r="N36" i="1" s="1"/>
  <c r="M36" i="1" s="1"/>
  <c r="AD36" i="1"/>
  <c r="AC36" i="1"/>
  <c r="AB36" i="1"/>
  <c r="X36" i="1"/>
  <c r="U36" i="1"/>
  <c r="S36" i="1"/>
  <c r="P36" i="1"/>
  <c r="AR35" i="1"/>
  <c r="AQ35" i="1"/>
  <c r="AO35" i="1"/>
  <c r="AP35" i="1" s="1"/>
  <c r="AN35" i="1"/>
  <c r="AL35" i="1" s="1"/>
  <c r="AD35" i="1"/>
  <c r="AC35" i="1"/>
  <c r="AB35" i="1" s="1"/>
  <c r="U35" i="1"/>
  <c r="AR34" i="1"/>
  <c r="AQ34" i="1"/>
  <c r="AO34" i="1"/>
  <c r="AP34" i="1" s="1"/>
  <c r="AN34" i="1"/>
  <c r="AL34" i="1"/>
  <c r="P34" i="1" s="1"/>
  <c r="AD34" i="1"/>
  <c r="AC34" i="1"/>
  <c r="AB34" i="1"/>
  <c r="U34" i="1"/>
  <c r="AR33" i="1"/>
  <c r="AQ33" i="1"/>
  <c r="AO33" i="1"/>
  <c r="AP33" i="1" s="1"/>
  <c r="AN33" i="1"/>
  <c r="AM33" i="1"/>
  <c r="AL33" i="1"/>
  <c r="P33" i="1" s="1"/>
  <c r="AD33" i="1"/>
  <c r="AC33" i="1"/>
  <c r="AB33" i="1" s="1"/>
  <c r="U33" i="1"/>
  <c r="S33" i="1"/>
  <c r="AR32" i="1"/>
  <c r="AQ32" i="1"/>
  <c r="AP32" i="1"/>
  <c r="AO32" i="1"/>
  <c r="AN32" i="1"/>
  <c r="AL32" i="1"/>
  <c r="N32" i="1" s="1"/>
  <c r="M32" i="1" s="1"/>
  <c r="AD32" i="1"/>
  <c r="AC32" i="1"/>
  <c r="AB32" i="1"/>
  <c r="X32" i="1"/>
  <c r="U32" i="1"/>
  <c r="S32" i="1"/>
  <c r="P32" i="1"/>
  <c r="AR31" i="1"/>
  <c r="AQ31" i="1"/>
  <c r="AO31" i="1"/>
  <c r="AP31" i="1" s="1"/>
  <c r="AN31" i="1"/>
  <c r="AL31" i="1" s="1"/>
  <c r="AD31" i="1"/>
  <c r="AC31" i="1"/>
  <c r="AB31" i="1" s="1"/>
  <c r="U31" i="1"/>
  <c r="AR30" i="1"/>
  <c r="AQ30" i="1"/>
  <c r="AO30" i="1"/>
  <c r="AP30" i="1" s="1"/>
  <c r="AN30" i="1"/>
  <c r="AL30" i="1"/>
  <c r="P30" i="1" s="1"/>
  <c r="AD30" i="1"/>
  <c r="AC30" i="1"/>
  <c r="AB30" i="1"/>
  <c r="U30" i="1"/>
  <c r="AR29" i="1"/>
  <c r="AQ29" i="1"/>
  <c r="AO29" i="1"/>
  <c r="AP29" i="1" s="1"/>
  <c r="AN29" i="1"/>
  <c r="AM29" i="1"/>
  <c r="AL29" i="1"/>
  <c r="P29" i="1" s="1"/>
  <c r="AD29" i="1"/>
  <c r="AC29" i="1"/>
  <c r="AB29" i="1" s="1"/>
  <c r="U29" i="1"/>
  <c r="S29" i="1"/>
  <c r="AR28" i="1"/>
  <c r="AQ28" i="1"/>
  <c r="AP28" i="1"/>
  <c r="AO28" i="1"/>
  <c r="AN28" i="1"/>
  <c r="AL28" i="1"/>
  <c r="N28" i="1" s="1"/>
  <c r="M28" i="1" s="1"/>
  <c r="AD28" i="1"/>
  <c r="AC28" i="1"/>
  <c r="AB28" i="1"/>
  <c r="X28" i="1"/>
  <c r="U28" i="1"/>
  <c r="S28" i="1"/>
  <c r="P28" i="1"/>
  <c r="AR27" i="1"/>
  <c r="AQ27" i="1"/>
  <c r="AO27" i="1"/>
  <c r="AP27" i="1" s="1"/>
  <c r="AN27" i="1"/>
  <c r="AL27" i="1" s="1"/>
  <c r="AD27" i="1"/>
  <c r="AC27" i="1"/>
  <c r="AB27" i="1" s="1"/>
  <c r="U27" i="1"/>
  <c r="AR26" i="1"/>
  <c r="AQ26" i="1"/>
  <c r="AO26" i="1"/>
  <c r="X26" i="1" s="1"/>
  <c r="AN26" i="1"/>
  <c r="AL26" i="1"/>
  <c r="P26" i="1" s="1"/>
  <c r="AD26" i="1"/>
  <c r="AC26" i="1"/>
  <c r="AB26" i="1"/>
  <c r="U26" i="1"/>
  <c r="AR25" i="1"/>
  <c r="AQ25" i="1"/>
  <c r="AO25" i="1"/>
  <c r="AP25" i="1" s="1"/>
  <c r="AN25" i="1"/>
  <c r="AM25" i="1"/>
  <c r="AL25" i="1"/>
  <c r="P25" i="1" s="1"/>
  <c r="AD25" i="1"/>
  <c r="AC25" i="1"/>
  <c r="AB25" i="1" s="1"/>
  <c r="U25" i="1"/>
  <c r="S25" i="1"/>
  <c r="AR24" i="1"/>
  <c r="AQ24" i="1"/>
  <c r="AP24" i="1"/>
  <c r="AO24" i="1"/>
  <c r="AN24" i="1"/>
  <c r="AL24" i="1"/>
  <c r="N24" i="1" s="1"/>
  <c r="M24" i="1" s="1"/>
  <c r="AD24" i="1"/>
  <c r="AC24" i="1"/>
  <c r="AB24" i="1"/>
  <c r="X24" i="1"/>
  <c r="U24" i="1"/>
  <c r="S24" i="1"/>
  <c r="P24" i="1"/>
  <c r="AR23" i="1"/>
  <c r="AQ23" i="1"/>
  <c r="AO23" i="1"/>
  <c r="AP23" i="1" s="1"/>
  <c r="AN23" i="1"/>
  <c r="AL23" i="1" s="1"/>
  <c r="AD23" i="1"/>
  <c r="AC23" i="1"/>
  <c r="AB23" i="1" s="1"/>
  <c r="U23" i="1"/>
  <c r="AR22" i="1"/>
  <c r="AQ22" i="1"/>
  <c r="AO22" i="1"/>
  <c r="AP22" i="1" s="1"/>
  <c r="AN22" i="1"/>
  <c r="AL22" i="1"/>
  <c r="P22" i="1" s="1"/>
  <c r="AD22" i="1"/>
  <c r="AC22" i="1"/>
  <c r="AB22" i="1"/>
  <c r="U22" i="1"/>
  <c r="AR21" i="1"/>
  <c r="AQ21" i="1"/>
  <c r="AO21" i="1"/>
  <c r="AP21" i="1" s="1"/>
  <c r="AN21" i="1"/>
  <c r="AM21" i="1"/>
  <c r="AL21" i="1"/>
  <c r="P21" i="1" s="1"/>
  <c r="AD21" i="1"/>
  <c r="AC21" i="1"/>
  <c r="AB21" i="1" s="1"/>
  <c r="U21" i="1"/>
  <c r="S21" i="1"/>
  <c r="AR20" i="1"/>
  <c r="AQ20" i="1"/>
  <c r="AP20" i="1"/>
  <c r="AO20" i="1"/>
  <c r="AN20" i="1"/>
  <c r="AL20" i="1"/>
  <c r="N20" i="1" s="1"/>
  <c r="M20" i="1" s="1"/>
  <c r="AD20" i="1"/>
  <c r="AC20" i="1"/>
  <c r="AB20" i="1"/>
  <c r="X20" i="1"/>
  <c r="U20" i="1"/>
  <c r="S20" i="1"/>
  <c r="P20" i="1"/>
  <c r="AR19" i="1"/>
  <c r="AQ19" i="1"/>
  <c r="AO19" i="1"/>
  <c r="AP19" i="1" s="1"/>
  <c r="AN19" i="1"/>
  <c r="AL19" i="1" s="1"/>
  <c r="AD19" i="1"/>
  <c r="AC19" i="1"/>
  <c r="AB19" i="1" s="1"/>
  <c r="U19" i="1"/>
  <c r="AF24" i="1" l="1"/>
  <c r="S19" i="1"/>
  <c r="O19" i="1"/>
  <c r="P19" i="1"/>
  <c r="N19" i="1"/>
  <c r="M19" i="1" s="1"/>
  <c r="AM19" i="1"/>
  <c r="AF32" i="1"/>
  <c r="V28" i="1"/>
  <c r="T28" i="1" s="1"/>
  <c r="W28" i="1" s="1"/>
  <c r="Q28" i="1" s="1"/>
  <c r="R28" i="1" s="1"/>
  <c r="AF28" i="1"/>
  <c r="AF20" i="1"/>
  <c r="S35" i="1"/>
  <c r="P35" i="1"/>
  <c r="O35" i="1"/>
  <c r="N35" i="1"/>
  <c r="M35" i="1" s="1"/>
  <c r="AM35" i="1"/>
  <c r="S31" i="1"/>
  <c r="P31" i="1"/>
  <c r="O31" i="1"/>
  <c r="N31" i="1"/>
  <c r="M31" i="1" s="1"/>
  <c r="AM31" i="1"/>
  <c r="Y24" i="1"/>
  <c r="Z24" i="1" s="1"/>
  <c r="S27" i="1"/>
  <c r="P27" i="1"/>
  <c r="O27" i="1"/>
  <c r="N27" i="1"/>
  <c r="M27" i="1" s="1"/>
  <c r="AM27" i="1"/>
  <c r="S23" i="1"/>
  <c r="O23" i="1"/>
  <c r="P23" i="1"/>
  <c r="N23" i="1"/>
  <c r="M23" i="1" s="1"/>
  <c r="AM23" i="1"/>
  <c r="AF36" i="1"/>
  <c r="AM22" i="1"/>
  <c r="O20" i="1"/>
  <c r="S22" i="1"/>
  <c r="O24" i="1"/>
  <c r="S26" i="1"/>
  <c r="O28" i="1"/>
  <c r="S30" i="1"/>
  <c r="O32" i="1"/>
  <c r="S34" i="1"/>
  <c r="O36" i="1"/>
  <c r="S38" i="1"/>
  <c r="Y20" i="1"/>
  <c r="Z20" i="1" s="1"/>
  <c r="AM26" i="1"/>
  <c r="Y28" i="1"/>
  <c r="Z28" i="1" s="1"/>
  <c r="AM30" i="1"/>
  <c r="Y32" i="1"/>
  <c r="Z32" i="1" s="1"/>
  <c r="AM34" i="1"/>
  <c r="Y36" i="1"/>
  <c r="Z36" i="1" s="1"/>
  <c r="AM38" i="1"/>
  <c r="X19" i="1"/>
  <c r="N22" i="1"/>
  <c r="M22" i="1" s="1"/>
  <c r="X23" i="1"/>
  <c r="N26" i="1"/>
  <c r="M26" i="1" s="1"/>
  <c r="Y26" i="1" s="1"/>
  <c r="Z26" i="1" s="1"/>
  <c r="X27" i="1"/>
  <c r="N30" i="1"/>
  <c r="M30" i="1" s="1"/>
  <c r="X31" i="1"/>
  <c r="N34" i="1"/>
  <c r="M34" i="1" s="1"/>
  <c r="X35" i="1"/>
  <c r="N38" i="1"/>
  <c r="M38" i="1" s="1"/>
  <c r="O22" i="1"/>
  <c r="O26" i="1"/>
  <c r="O30" i="1"/>
  <c r="O34" i="1"/>
  <c r="AM37" i="1"/>
  <c r="O38" i="1"/>
  <c r="X22" i="1"/>
  <c r="N25" i="1"/>
  <c r="M25" i="1" s="1"/>
  <c r="AP26" i="1"/>
  <c r="N29" i="1"/>
  <c r="M29" i="1" s="1"/>
  <c r="X30" i="1"/>
  <c r="N33" i="1"/>
  <c r="M33" i="1" s="1"/>
  <c r="X34" i="1"/>
  <c r="N37" i="1"/>
  <c r="M37" i="1" s="1"/>
  <c r="X38" i="1"/>
  <c r="AM20" i="1"/>
  <c r="O21" i="1"/>
  <c r="AM24" i="1"/>
  <c r="O25" i="1"/>
  <c r="AM28" i="1"/>
  <c r="O29" i="1"/>
  <c r="AM32" i="1"/>
  <c r="O33" i="1"/>
  <c r="AM36" i="1"/>
  <c r="O37" i="1"/>
  <c r="N21" i="1"/>
  <c r="M21" i="1" s="1"/>
  <c r="X21" i="1"/>
  <c r="X25" i="1"/>
  <c r="X29" i="1"/>
  <c r="X33" i="1"/>
  <c r="X37" i="1"/>
  <c r="AH26" i="1" l="1"/>
  <c r="AA26" i="1"/>
  <c r="AE26" i="1" s="1"/>
  <c r="AG26" i="1"/>
  <c r="Y34" i="1"/>
  <c r="Z34" i="1" s="1"/>
  <c r="AA32" i="1"/>
  <c r="AE32" i="1" s="1"/>
  <c r="AH32" i="1"/>
  <c r="AI32" i="1" s="1"/>
  <c r="AG32" i="1"/>
  <c r="Y33" i="1"/>
  <c r="Z33" i="1" s="1"/>
  <c r="V33" i="1" s="1"/>
  <c r="T33" i="1" s="1"/>
  <c r="W33" i="1" s="1"/>
  <c r="Q33" i="1" s="1"/>
  <c r="R33" i="1" s="1"/>
  <c r="AF37" i="1"/>
  <c r="Y35" i="1"/>
  <c r="Z35" i="1" s="1"/>
  <c r="Y19" i="1"/>
  <c r="Z19" i="1" s="1"/>
  <c r="AG20" i="1"/>
  <c r="AA20" i="1"/>
  <c r="AE20" i="1" s="1"/>
  <c r="AH20" i="1"/>
  <c r="AI20" i="1" s="1"/>
  <c r="Y25" i="1"/>
  <c r="Z25" i="1" s="1"/>
  <c r="AF33" i="1"/>
  <c r="Y31" i="1"/>
  <c r="Z31" i="1" s="1"/>
  <c r="AA36" i="1"/>
  <c r="AE36" i="1" s="1"/>
  <c r="AH36" i="1"/>
  <c r="AG36" i="1"/>
  <c r="AF19" i="1"/>
  <c r="V19" i="1"/>
  <c r="T19" i="1" s="1"/>
  <c r="W19" i="1" s="1"/>
  <c r="Q19" i="1" s="1"/>
  <c r="R19" i="1" s="1"/>
  <c r="Y29" i="1"/>
  <c r="Z29" i="1" s="1"/>
  <c r="V29" i="1" s="1"/>
  <c r="T29" i="1" s="1"/>
  <c r="W29" i="1" s="1"/>
  <c r="Q29" i="1" s="1"/>
  <c r="R29" i="1" s="1"/>
  <c r="AF34" i="1"/>
  <c r="AF27" i="1"/>
  <c r="Y30" i="1"/>
  <c r="Z30" i="1" s="1"/>
  <c r="V30" i="1" s="1"/>
  <c r="T30" i="1" s="1"/>
  <c r="W30" i="1" s="1"/>
  <c r="Q30" i="1" s="1"/>
  <c r="R30" i="1" s="1"/>
  <c r="AF30" i="1"/>
  <c r="AF31" i="1"/>
  <c r="V31" i="1"/>
  <c r="T31" i="1" s="1"/>
  <c r="W31" i="1" s="1"/>
  <c r="Q31" i="1" s="1"/>
  <c r="R31" i="1" s="1"/>
  <c r="AF23" i="1"/>
  <c r="Y21" i="1"/>
  <c r="Z21" i="1" s="1"/>
  <c r="V21" i="1" s="1"/>
  <c r="T21" i="1" s="1"/>
  <c r="W21" i="1" s="1"/>
  <c r="Q21" i="1" s="1"/>
  <c r="R21" i="1" s="1"/>
  <c r="AF21" i="1"/>
  <c r="AF26" i="1"/>
  <c r="V26" i="1"/>
  <c r="T26" i="1" s="1"/>
  <c r="W26" i="1" s="1"/>
  <c r="Q26" i="1" s="1"/>
  <c r="R26" i="1" s="1"/>
  <c r="AG24" i="1"/>
  <c r="AA24" i="1"/>
  <c r="AE24" i="1" s="1"/>
  <c r="AH24" i="1"/>
  <c r="AI24" i="1" s="1"/>
  <c r="V32" i="1"/>
  <c r="T32" i="1" s="1"/>
  <c r="W32" i="1" s="1"/>
  <c r="Q32" i="1" s="1"/>
  <c r="R32" i="1" s="1"/>
  <c r="AF29" i="1"/>
  <c r="Y27" i="1"/>
  <c r="Z27" i="1" s="1"/>
  <c r="V27" i="1" s="1"/>
  <c r="T27" i="1" s="1"/>
  <c r="W27" i="1" s="1"/>
  <c r="Q27" i="1" s="1"/>
  <c r="R27" i="1" s="1"/>
  <c r="AA28" i="1"/>
  <c r="AE28" i="1" s="1"/>
  <c r="AH28" i="1"/>
  <c r="AG28" i="1"/>
  <c r="AF25" i="1"/>
  <c r="V25" i="1"/>
  <c r="T25" i="1" s="1"/>
  <c r="W25" i="1" s="1"/>
  <c r="Q25" i="1" s="1"/>
  <c r="R25" i="1" s="1"/>
  <c r="Y23" i="1"/>
  <c r="Z23" i="1" s="1"/>
  <c r="V23" i="1" s="1"/>
  <c r="T23" i="1" s="1"/>
  <c r="W23" i="1" s="1"/>
  <c r="Q23" i="1" s="1"/>
  <c r="R23" i="1" s="1"/>
  <c r="V36" i="1"/>
  <c r="T36" i="1" s="1"/>
  <c r="W36" i="1" s="1"/>
  <c r="Q36" i="1" s="1"/>
  <c r="R36" i="1" s="1"/>
  <c r="V20" i="1"/>
  <c r="T20" i="1" s="1"/>
  <c r="W20" i="1" s="1"/>
  <c r="Q20" i="1" s="1"/>
  <c r="R20" i="1" s="1"/>
  <c r="Y37" i="1"/>
  <c r="Z37" i="1" s="1"/>
  <c r="V37" i="1" s="1"/>
  <c r="T37" i="1" s="1"/>
  <c r="W37" i="1" s="1"/>
  <c r="Q37" i="1" s="1"/>
  <c r="R37" i="1" s="1"/>
  <c r="Y38" i="1"/>
  <c r="Z38" i="1" s="1"/>
  <c r="V38" i="1" s="1"/>
  <c r="T38" i="1" s="1"/>
  <c r="W38" i="1" s="1"/>
  <c r="Q38" i="1" s="1"/>
  <c r="R38" i="1" s="1"/>
  <c r="Y22" i="1"/>
  <c r="Z22" i="1" s="1"/>
  <c r="AF38" i="1"/>
  <c r="AF22" i="1"/>
  <c r="AF35" i="1"/>
  <c r="V35" i="1"/>
  <c r="T35" i="1" s="1"/>
  <c r="W35" i="1" s="1"/>
  <c r="Q35" i="1" s="1"/>
  <c r="R35" i="1" s="1"/>
  <c r="V24" i="1"/>
  <c r="T24" i="1" s="1"/>
  <c r="W24" i="1" s="1"/>
  <c r="Q24" i="1" s="1"/>
  <c r="R24" i="1" s="1"/>
  <c r="AH22" i="1" l="1"/>
  <c r="AA22" i="1"/>
  <c r="AE22" i="1" s="1"/>
  <c r="AG22" i="1"/>
  <c r="AA19" i="1"/>
  <c r="AE19" i="1" s="1"/>
  <c r="AH19" i="1"/>
  <c r="AG19" i="1"/>
  <c r="AA29" i="1"/>
  <c r="AE29" i="1" s="1"/>
  <c r="AH29" i="1"/>
  <c r="AI29" i="1" s="1"/>
  <c r="AG29" i="1"/>
  <c r="AH25" i="1"/>
  <c r="AA25" i="1"/>
  <c r="AE25" i="1" s="1"/>
  <c r="AG25" i="1"/>
  <c r="AI36" i="1"/>
  <c r="AH21" i="1"/>
  <c r="AA21" i="1"/>
  <c r="AE21" i="1" s="1"/>
  <c r="AG21" i="1"/>
  <c r="AH30" i="1"/>
  <c r="AA30" i="1"/>
  <c r="AE30" i="1" s="1"/>
  <c r="AG30" i="1"/>
  <c r="V22" i="1"/>
  <c r="T22" i="1" s="1"/>
  <c r="W22" i="1" s="1"/>
  <c r="Q22" i="1" s="1"/>
  <c r="R22" i="1" s="1"/>
  <c r="AI28" i="1"/>
  <c r="AH34" i="1"/>
  <c r="AA34" i="1"/>
  <c r="AE34" i="1" s="1"/>
  <c r="AG34" i="1"/>
  <c r="AH38" i="1"/>
  <c r="AA38" i="1"/>
  <c r="AE38" i="1" s="1"/>
  <c r="AG38" i="1"/>
  <c r="AA35" i="1"/>
  <c r="AE35" i="1" s="1"/>
  <c r="AH35" i="1"/>
  <c r="AG35" i="1"/>
  <c r="AA37" i="1"/>
  <c r="AE37" i="1" s="1"/>
  <c r="AH37" i="1"/>
  <c r="AI37" i="1" s="1"/>
  <c r="AG37" i="1"/>
  <c r="AA27" i="1"/>
  <c r="AE27" i="1" s="1"/>
  <c r="AG27" i="1"/>
  <c r="AH27" i="1"/>
  <c r="AI27" i="1" s="1"/>
  <c r="V34" i="1"/>
  <c r="T34" i="1" s="1"/>
  <c r="W34" i="1" s="1"/>
  <c r="Q34" i="1" s="1"/>
  <c r="R34" i="1" s="1"/>
  <c r="AA33" i="1"/>
  <c r="AE33" i="1" s="1"/>
  <c r="AH33" i="1"/>
  <c r="AG33" i="1"/>
  <c r="AA23" i="1"/>
  <c r="AE23" i="1" s="1"/>
  <c r="AG23" i="1"/>
  <c r="AH23" i="1"/>
  <c r="AI23" i="1" s="1"/>
  <c r="AA31" i="1"/>
  <c r="AE31" i="1" s="1"/>
  <c r="AH31" i="1"/>
  <c r="AG31" i="1"/>
  <c r="AI26" i="1"/>
  <c r="AI34" i="1" l="1"/>
  <c r="AI21" i="1"/>
  <c r="AI33" i="1"/>
  <c r="AI35" i="1"/>
  <c r="AI31" i="1"/>
  <c r="AI19" i="1"/>
  <c r="AI25" i="1"/>
  <c r="AI38" i="1"/>
  <c r="AI30" i="1"/>
  <c r="AI22" i="1"/>
</calcChain>
</file>

<file path=xl/sharedStrings.xml><?xml version="1.0" encoding="utf-8"?>
<sst xmlns="http://schemas.openxmlformats.org/spreadsheetml/2006/main" count="1012" uniqueCount="393">
  <si>
    <t>File opened</t>
  </si>
  <si>
    <t>2023-07-21 13:37:08</t>
  </si>
  <si>
    <t>Console s/n</t>
  </si>
  <si>
    <t>68C-702710</t>
  </si>
  <si>
    <t>Console ver</t>
  </si>
  <si>
    <t>Bluestem v.2.1.08</t>
  </si>
  <si>
    <t>Scripts ver</t>
  </si>
  <si>
    <t>2022.05  2.1.08, Aug 2022</t>
  </si>
  <si>
    <t>Head s/n</t>
  </si>
  <si>
    <t>68H-132700</t>
  </si>
  <si>
    <t>Head ver</t>
  </si>
  <si>
    <t>1.4.22</t>
  </si>
  <si>
    <t>Head cal</t>
  </si>
  <si>
    <t>{"oxygen": "21", "co2azero": "0.937793", "co2aspan1": "1.00152", "co2aspan2": "-0.0321776", "co2aspan2a": "0.29089", "co2aspan2b": "0.28861", "co2aspanconc1": "2491", "co2aspanconc2": "299.3", "co2bzero": "0.955587", "co2bspan1": "1.00103", "co2bspan2": "-0.0308328", "co2bspan2a": "0.289493", "co2bspan2b": "0.287208", "co2bspanconc1": "2491", "co2bspanconc2": "299.3", "h2oazero": "1.05327", "h2oaspan1": "1.00926", "h2oaspan2": "0", "h2oaspan2a": "0.0672159", "h2oaspan2b": "0.0678386", "h2oaspanconc1": "12.12", "h2oaspanconc2": "0", "h2obzero": "1.06268", "h2obspan1": "1.00042", "h2obspan2": "0", "h2obspan2a": "0.0667034", "h2obspan2b": "0.0667317", "h2obspanconc1": "12.12", "h2obspanconc2": "0", "tazero": "0.00764084", "tbzero": "0.0667534", "flowmeterzero": "1.00102", "flowazero": "0.314", "flowbzero": "0.30235", "chamberpressurezero": "2.57423", "ssa_ref": "33606.5", "ssb_ref": "38438.2"}</t>
  </si>
  <si>
    <t>CO2 rangematch</t>
  </si>
  <si>
    <t>Mon Jul 10 11:01</t>
  </si>
  <si>
    <t>H2O rangematch</t>
  </si>
  <si>
    <t>Tue Jun  6 10:03</t>
  </si>
  <si>
    <t>Chamber type</t>
  </si>
  <si>
    <t>6800-01A</t>
  </si>
  <si>
    <t>Chamber s/n</t>
  </si>
  <si>
    <t>MPF-842310</t>
  </si>
  <si>
    <t>Chamber rev</t>
  </si>
  <si>
    <t>0</t>
  </si>
  <si>
    <t>Chamber cal</t>
  </si>
  <si>
    <t>Fluorometer</t>
  </si>
  <si>
    <t>Flr. Version</t>
  </si>
  <si>
    <t>13:37:08</t>
  </si>
  <si>
    <t>Stability Definition:	CO2_r (Meas): Per=20	A (GasEx): Std&lt;0.2 Per=20	Qin (LeafQ): Std&lt;1 Per=20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</si>
  <si>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</si>
  <si>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</si>
  <si>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</si>
  <si>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</si>
  <si>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</si>
  <si>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</si>
  <si>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</si>
  <si>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</si>
  <si>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</si>
  <si>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</si>
  <si>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</si>
  <si>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</si>
  <si>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</si>
  <si>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</si>
  <si>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</si>
  <si>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</si>
  <si>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Const</t>
  </si>
  <si>
    <t>S</t>
  </si>
  <si>
    <t>K</t>
  </si>
  <si>
    <t>Geometry</t>
  </si>
  <si>
    <t>0: Broadleaf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</si>
  <si>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</si>
  <si>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</si>
  <si>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</si>
  <si>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</si>
  <si>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</si>
  <si>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</si>
  <si>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</si>
  <si>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</si>
  <si>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</si>
  <si>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</si>
  <si>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</si>
  <si>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</si>
  <si>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</si>
  <si>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</si>
  <si>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</si>
  <si>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</si>
  <si>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</si>
  <si>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</si>
  <si>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</si>
  <si>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</si>
  <si>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</si>
  <si>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</si>
  <si>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</si>
  <si>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</si>
  <si>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</si>
  <si>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</si>
  <si>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</si>
  <si>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</si>
  <si>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</si>
  <si>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</si>
  <si>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</si>
  <si>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</si>
  <si>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</si>
  <si>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</si>
  <si>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</si>
  <si>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</si>
  <si>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</si>
  <si>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4.29091 79.2302 373.133 617.827 870.802 1079.05 1273.95 1402.87</t>
  </si>
  <si>
    <t>Fs_true</t>
  </si>
  <si>
    <t>0.173742 100.438 403.649 601.426 804.534 1000.71 1202.06 1400.94</t>
  </si>
  <si>
    <t>leak_wt</t>
  </si>
  <si>
    <t>SysObs</t>
  </si>
  <si>
    <t>UserDefCon</t>
  </si>
  <si>
    <t>GasEx</t>
  </si>
  <si>
    <t>Leak</t>
  </si>
  <si>
    <t>LeafQ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</si>
  <si>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</si>
  <si>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</si>
  <si>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</si>
  <si>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</si>
  <si>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</si>
  <si>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</si>
  <si>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</si>
  <si>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</si>
  <si>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</si>
  <si>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</si>
  <si>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</si>
  <si>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</si>
  <si>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</si>
  <si>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</si>
  <si>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</si>
  <si>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</si>
  <si>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</si>
  <si>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Machine</t>
  </si>
  <si>
    <t>Date</t>
  </si>
  <si>
    <t>User</t>
  </si>
  <si>
    <t>Species</t>
  </si>
  <si>
    <t>SampleID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</si>
  <si>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</si>
  <si>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</si>
  <si>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</si>
  <si>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</si>
  <si>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</si>
  <si>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</si>
  <si>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</si>
  <si>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</si>
  <si>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</si>
  <si>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</si>
  <si>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</si>
  <si>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</si>
  <si>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</si>
  <si>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</si>
  <si>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</si>
  <si>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</si>
  <si>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</si>
  <si>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</si>
  <si>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</si>
  <si>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</si>
  <si>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</si>
  <si>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</si>
  <si>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</si>
  <si>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</si>
  <si>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</si>
  <si>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</si>
  <si>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</si>
  <si>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</si>
  <si>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</si>
  <si>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</si>
  <si>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</si>
  <si>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</si>
  <si>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</si>
  <si>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</si>
  <si>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</si>
  <si>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</si>
  <si>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</si>
  <si>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</si>
  <si>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</si>
  <si>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</si>
  <si>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</si>
  <si>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</si>
  <si>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</si>
  <si>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</si>
  <si>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</si>
  <si>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</si>
  <si>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</si>
  <si>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</si>
  <si>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</si>
  <si>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</si>
  <si>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</si>
  <si>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</si>
  <si>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</si>
  <si>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</si>
  <si>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</si>
  <si>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</si>
  <si>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</si>
  <si>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</si>
  <si>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</si>
  <si>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</si>
  <si>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</si>
  <si>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</si>
  <si>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</si>
  <si>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</si>
  <si>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</si>
  <si>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</si>
  <si>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</si>
  <si>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</si>
  <si>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</si>
  <si>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</si>
  <si>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</si>
  <si>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</si>
  <si>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</si>
  <si>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</si>
  <si>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</si>
  <si>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</si>
  <si>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</si>
  <si>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</si>
  <si>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</si>
  <si>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</si>
  <si>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</si>
  <si>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</si>
  <si>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</si>
  <si>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</si>
  <si>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</si>
  <si>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</si>
  <si>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</si>
  <si>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</si>
  <si>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</si>
  <si>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</si>
  <si>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</si>
  <si>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</si>
  <si>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CO2_r:MN</t>
  </si>
  <si>
    <t>CO2_r:SLP</t>
  </si>
  <si>
    <t>CO2_r:SD</t>
  </si>
  <si>
    <t>CO2_r:OK</t>
  </si>
  <si>
    <t>Qin:MN</t>
  </si>
  <si>
    <t>Qin:SLP</t>
  </si>
  <si>
    <t>Qin:SD</t>
  </si>
  <si>
    <t>Qin:OK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</si>
  <si>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</si>
  <si>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</si>
  <si>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</si>
  <si>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</si>
  <si>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</si>
  <si>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</si>
  <si>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</si>
  <si>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</si>
  <si>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</si>
  <si>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</si>
  <si>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</si>
  <si>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</si>
  <si>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</si>
  <si>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</si>
  <si>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</si>
  <si>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</si>
  <si>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</si>
  <si>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</si>
  <si>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</si>
  <si>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</si>
  <si>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</si>
  <si>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</si>
  <si>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</si>
  <si>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</si>
  <si>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</si>
  <si>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</si>
  <si>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</si>
  <si>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</si>
  <si>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</si>
  <si>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</si>
  <si>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</si>
  <si>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</si>
  <si>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</si>
  <si>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</si>
  <si>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</si>
  <si>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</si>
  <si>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</si>
  <si>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</si>
  <si>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</si>
  <si>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</si>
  <si>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</si>
  <si>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</si>
  <si>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</si>
  <si>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</si>
  <si>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</si>
  <si>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</si>
  <si>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</si>
  <si>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</si>
  <si>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</si>
  <si>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</si>
  <si>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</si>
  <si>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</si>
  <si>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</si>
  <si>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</si>
  <si>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</si>
  <si>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</si>
  <si>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</si>
  <si>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</si>
  <si>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</si>
  <si>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</si>
  <si>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</si>
  <si>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</si>
  <si>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</si>
  <si>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</si>
  <si>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</si>
  <si>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</si>
  <si>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</si>
  <si>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</si>
  <si>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</si>
  <si>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</si>
  <si>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</si>
  <si>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</si>
  <si>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</si>
  <si>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</si>
  <si>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</si>
  <si>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</si>
  <si>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</si>
  <si>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</si>
  <si>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</si>
  <si>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</si>
  <si>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</si>
  <si>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</si>
  <si>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</si>
  <si>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</si>
  <si>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</si>
  <si>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</si>
  <si>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</si>
  <si>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</si>
  <si>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</si>
  <si>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</si>
  <si>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</si>
  <si>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</si>
  <si>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</si>
  <si>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</si>
  <si>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</si>
  <si>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</si>
  <si>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</si>
  <si>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</si>
  <si>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</si>
  <si>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</si>
  <si>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</si>
  <si>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</si>
  <si>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</si>
  <si>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</si>
  <si>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</si>
  <si>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</si>
  <si>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</si>
  <si>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</si>
  <si>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</si>
  <si>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</si>
  <si>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</si>
  <si>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</si>
  <si>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mmol mol⁻¹</t>
  </si>
  <si>
    <t>rpm</t>
  </si>
  <si>
    <t>secs</t>
  </si>
  <si>
    <t>µmol/mol</t>
  </si>
  <si>
    <t>mmol/mol</t>
  </si>
  <si>
    <t>µmol m⁻² s⁻¹ min⁻¹</t>
  </si>
  <si>
    <t>µmol mol⁻¹ min⁻¹</t>
  </si>
  <si>
    <t>V</t>
  </si>
  <si>
    <t>mV</t>
  </si>
  <si>
    <t>mg</t>
  </si>
  <si>
    <t>hrs</t>
  </si>
  <si>
    <t>min</t>
  </si>
  <si>
    <t>20230721 13:54:19</t>
  </si>
  <si>
    <t>13:54:19</t>
  </si>
  <si>
    <t>none</t>
  </si>
  <si>
    <t>Picabo</t>
  </si>
  <si>
    <t>20230721</t>
  </si>
  <si>
    <t>kse</t>
  </si>
  <si>
    <t>unconfirmed</t>
  </si>
  <si>
    <t>BNL21873</t>
  </si>
  <si>
    <t>13:50:12</t>
  </si>
  <si>
    <t>2/2</t>
  </si>
  <si>
    <t>00000000</t>
  </si>
  <si>
    <t>iiiiiiii</t>
  </si>
  <si>
    <t>off</t>
  </si>
  <si>
    <t>20230721 13:55:19</t>
  </si>
  <si>
    <t>13:55:19</t>
  </si>
  <si>
    <t>20230721 13:56:20</t>
  </si>
  <si>
    <t>13:56:20</t>
  </si>
  <si>
    <t>20230721 13:57:20</t>
  </si>
  <si>
    <t>13:57:20</t>
  </si>
  <si>
    <t>20230721 13:58:21</t>
  </si>
  <si>
    <t>13:58:21</t>
  </si>
  <si>
    <t>20230721 13:59:21</t>
  </si>
  <si>
    <t>13:59:21</t>
  </si>
  <si>
    <t>20230721 14:00:22</t>
  </si>
  <si>
    <t>14:00:22</t>
  </si>
  <si>
    <t>20230721 14:01:22</t>
  </si>
  <si>
    <t>14:01:22</t>
  </si>
  <si>
    <t>20230721 14:02:23</t>
  </si>
  <si>
    <t>14:02:23</t>
  </si>
  <si>
    <t>20230721 14:03:23</t>
  </si>
  <si>
    <t>14:03:23</t>
  </si>
  <si>
    <t>20230721 14:04:24</t>
  </si>
  <si>
    <t>14:04:24</t>
  </si>
  <si>
    <t>20230721 14:05:24</t>
  </si>
  <si>
    <t>14:05:24</t>
  </si>
  <si>
    <t>20230721 14:06:25</t>
  </si>
  <si>
    <t>14:06:25</t>
  </si>
  <si>
    <t>20230721 14:07:25</t>
  </si>
  <si>
    <t>14:07:25</t>
  </si>
  <si>
    <t>20230721 14:08:26</t>
  </si>
  <si>
    <t>14:08:26</t>
  </si>
  <si>
    <t>20230721 14:09:26</t>
  </si>
  <si>
    <t>14:09:26</t>
  </si>
  <si>
    <t>20230721 14:10:27</t>
  </si>
  <si>
    <t>14:10:27</t>
  </si>
  <si>
    <t>20230721 14:11:27</t>
  </si>
  <si>
    <t>14:11:27</t>
  </si>
  <si>
    <t>20230721 14:12:28</t>
  </si>
  <si>
    <t>14:12:28</t>
  </si>
  <si>
    <t>20230721 14:13:28</t>
  </si>
  <si>
    <t>14:13:28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</si>
</sst>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H38"/>
  <sheetViews>
    <sheetView tabSelected="1" workbookViewId="0">
      <selection activeCell="B9" sqref="B9"/>
    </sheetView>
  </sheetViews>
  <sheetFormatPr baseColWidth="10" defaultColWidth="8.83203125" defaultRowHeight="15" x14ac:dyDescent="0.2"/>
  <sheetData>
    <row r="2" spans="1:216" x14ac:dyDescent="0.2">
      <c r="A2" t="s">
        <v>29</v>
      </c>
      <c r="B2" t="s">
        <v>30</v>
      </c>
      <c r="C2" t="s">
        <v>32</v>
      </c>
    </row>
    <row r="3" spans="1:216" x14ac:dyDescent="0.2">
      <c r="B3" t="s">
        <v>31</v>
      </c>
      <c r="C3">
        <v>21</v>
      </c>
    </row>
    <row r="4" spans="1:216" x14ac:dyDescent="0.2">
      <c r="A4" t="s">
        <v>33</v>
      </c>
      <c r="B4" t="s">
        <v>34</v>
      </c>
      <c r="C4" t="s">
        <v>35</v>
      </c>
      <c r="D4" t="s">
        <v>37</v>
      </c>
      <c r="E4" t="s">
        <v>38</v>
      </c>
      <c r="F4" t="s">
        <v>39</v>
      </c>
      <c r="G4" t="s">
        <v>40</v>
      </c>
      <c r="H4" t="s">
        <v>41</v>
      </c>
      <c r="I4" t="s">
        <v>42</v>
      </c>
      <c r="J4" t="s">
        <v>43</v>
      </c>
      <c r="K4" t="s">
        <v>44</v>
      </c>
    </row>
    <row r="5" spans="1:216" x14ac:dyDescent="0.2">
      <c r="B5" t="s">
        <v>19</v>
      </c>
      <c r="C5" t="s">
        <v>36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216" x14ac:dyDescent="0.2">
      <c r="A6" t="s">
        <v>45</v>
      </c>
      <c r="B6" t="s">
        <v>46</v>
      </c>
      <c r="C6" t="s">
        <v>47</v>
      </c>
      <c r="D6" t="s">
        <v>48</v>
      </c>
      <c r="E6" t="s">
        <v>50</v>
      </c>
    </row>
    <row r="7" spans="1:216" x14ac:dyDescent="0.2">
      <c r="B7">
        <v>1.38</v>
      </c>
      <c r="C7">
        <v>0.5</v>
      </c>
      <c r="D7" t="s">
        <v>49</v>
      </c>
      <c r="E7">
        <v>2</v>
      </c>
    </row>
    <row r="8" spans="1:216" x14ac:dyDescent="0.2">
      <c r="A8" t="s">
        <v>51</v>
      </c>
      <c r="B8" t="s">
        <v>52</v>
      </c>
      <c r="C8" t="s">
        <v>53</v>
      </c>
      <c r="D8" t="s">
        <v>54</v>
      </c>
      <c r="E8" t="s">
        <v>55</v>
      </c>
    </row>
    <row r="9" spans="1:216" x14ac:dyDescent="0.2">
      <c r="B9">
        <v>0</v>
      </c>
      <c r="C9">
        <v>0</v>
      </c>
      <c r="D9">
        <v>0</v>
      </c>
      <c r="E9">
        <v>1</v>
      </c>
    </row>
    <row r="10" spans="1:216" x14ac:dyDescent="0.2">
      <c r="A10" t="s">
        <v>56</v>
      </c>
      <c r="B10" t="s">
        <v>57</v>
      </c>
      <c r="C10" t="s">
        <v>59</v>
      </c>
      <c r="D10" t="s">
        <v>61</v>
      </c>
      <c r="E10" t="s">
        <v>62</v>
      </c>
      <c r="F10" t="s">
        <v>63</v>
      </c>
      <c r="G10" t="s">
        <v>64</v>
      </c>
      <c r="H10" t="s">
        <v>65</v>
      </c>
      <c r="I10" t="s">
        <v>66</v>
      </c>
      <c r="J10" t="s">
        <v>67</v>
      </c>
      <c r="K10" t="s">
        <v>68</v>
      </c>
      <c r="L10" t="s">
        <v>69</v>
      </c>
      <c r="M10" t="s">
        <v>70</v>
      </c>
      <c r="N10" t="s">
        <v>71</v>
      </c>
      <c r="O10" t="s">
        <v>72</v>
      </c>
      <c r="P10" t="s">
        <v>73</v>
      </c>
      <c r="Q10" t="s">
        <v>74</v>
      </c>
    </row>
    <row r="11" spans="1:216" x14ac:dyDescent="0.2">
      <c r="B11" t="s">
        <v>58</v>
      </c>
      <c r="C11" t="s">
        <v>60</v>
      </c>
      <c r="D11">
        <v>0.8</v>
      </c>
      <c r="E11">
        <v>0.84</v>
      </c>
      <c r="F11">
        <v>0.7</v>
      </c>
      <c r="G11">
        <v>0.87</v>
      </c>
      <c r="H11">
        <v>0.75</v>
      </c>
      <c r="I11">
        <v>0.84</v>
      </c>
      <c r="J11">
        <v>0.87</v>
      </c>
      <c r="K11">
        <v>0.19109999999999999</v>
      </c>
      <c r="L11">
        <v>0.1512</v>
      </c>
      <c r="M11">
        <v>0.161</v>
      </c>
      <c r="N11">
        <v>0.22620000000000001</v>
      </c>
      <c r="O11">
        <v>0.1575</v>
      </c>
      <c r="P11">
        <v>0.15959999999999999</v>
      </c>
      <c r="Q11">
        <v>0.2175</v>
      </c>
    </row>
    <row r="12" spans="1:216" x14ac:dyDescent="0.2">
      <c r="A12" t="s">
        <v>75</v>
      </c>
      <c r="B12" t="s">
        <v>76</v>
      </c>
      <c r="C12" t="s">
        <v>77</v>
      </c>
      <c r="D12" t="s">
        <v>78</v>
      </c>
      <c r="E12" t="s">
        <v>79</v>
      </c>
      <c r="F12" t="s">
        <v>80</v>
      </c>
    </row>
    <row r="13" spans="1:216" x14ac:dyDescent="0.2">
      <c r="B13">
        <v>0</v>
      </c>
      <c r="C13">
        <v>0</v>
      </c>
      <c r="D13">
        <v>0</v>
      </c>
      <c r="E13">
        <v>0</v>
      </c>
      <c r="F13">
        <v>1</v>
      </c>
    </row>
    <row r="14" spans="1:216" x14ac:dyDescent="0.2">
      <c r="A14" t="s">
        <v>81</v>
      </c>
      <c r="B14" t="s">
        <v>82</v>
      </c>
      <c r="C14" t="s">
        <v>83</v>
      </c>
      <c r="D14" t="s">
        <v>84</v>
      </c>
      <c r="E14" t="s">
        <v>85</v>
      </c>
      <c r="F14" t="s">
        <v>86</v>
      </c>
      <c r="G14" t="s">
        <v>88</v>
      </c>
      <c r="H14" t="s">
        <v>90</v>
      </c>
    </row>
    <row r="15" spans="1:216" x14ac:dyDescent="0.2">
      <c r="B15">
        <v>-6276</v>
      </c>
      <c r="C15">
        <v>6.6</v>
      </c>
      <c r="D15">
        <v>1.7090000000000001E-5</v>
      </c>
      <c r="E15">
        <v>3.11</v>
      </c>
      <c r="F15" t="s">
        <v>87</v>
      </c>
      <c r="G15" t="s">
        <v>89</v>
      </c>
      <c r="H15">
        <v>0</v>
      </c>
    </row>
    <row r="16" spans="1:216" x14ac:dyDescent="0.2">
      <c r="A16" t="s">
        <v>91</v>
      </c>
      <c r="B16" t="s">
        <v>91</v>
      </c>
      <c r="C16" t="s">
        <v>91</v>
      </c>
      <c r="D16" t="s">
        <v>91</v>
      </c>
      <c r="E16" t="s">
        <v>91</v>
      </c>
      <c r="F16" t="s">
        <v>91</v>
      </c>
      <c r="G16" t="s">
        <v>92</v>
      </c>
      <c r="H16" t="s">
        <v>92</v>
      </c>
      <c r="I16" t="s">
        <v>92</v>
      </c>
      <c r="J16" t="s">
        <v>92</v>
      </c>
      <c r="K16" t="s">
        <v>92</v>
      </c>
      <c r="L16" t="s">
        <v>93</v>
      </c>
      <c r="M16" t="s">
        <v>93</v>
      </c>
      <c r="N16" t="s">
        <v>93</v>
      </c>
      <c r="O16" t="s">
        <v>93</v>
      </c>
      <c r="P16" t="s">
        <v>93</v>
      </c>
      <c r="Q16" t="s">
        <v>93</v>
      </c>
      <c r="R16" t="s">
        <v>93</v>
      </c>
      <c r="S16" t="s">
        <v>93</v>
      </c>
      <c r="T16" t="s">
        <v>93</v>
      </c>
      <c r="U16" t="s">
        <v>93</v>
      </c>
      <c r="V16" t="s">
        <v>93</v>
      </c>
      <c r="W16" t="s">
        <v>93</v>
      </c>
      <c r="X16" t="s">
        <v>93</v>
      </c>
      <c r="Y16" t="s">
        <v>93</v>
      </c>
      <c r="Z16" t="s">
        <v>93</v>
      </c>
      <c r="AA16" t="s">
        <v>93</v>
      </c>
      <c r="AB16" t="s">
        <v>93</v>
      </c>
      <c r="AC16" t="s">
        <v>93</v>
      </c>
      <c r="AD16" t="s">
        <v>93</v>
      </c>
      <c r="AE16" t="s">
        <v>93</v>
      </c>
      <c r="AF16" t="s">
        <v>93</v>
      </c>
      <c r="AG16" t="s">
        <v>93</v>
      </c>
      <c r="AH16" t="s">
        <v>93</v>
      </c>
      <c r="AI16" t="s">
        <v>93</v>
      </c>
      <c r="AJ16" t="s">
        <v>94</v>
      </c>
      <c r="AK16" t="s">
        <v>94</v>
      </c>
      <c r="AL16" t="s">
        <v>94</v>
      </c>
      <c r="AM16" t="s">
        <v>94</v>
      </c>
      <c r="AN16" t="s">
        <v>94</v>
      </c>
      <c r="AO16" t="s">
        <v>95</v>
      </c>
      <c r="AP16" t="s">
        <v>95</v>
      </c>
      <c r="AQ16" t="s">
        <v>95</v>
      </c>
      <c r="AR16" t="s">
        <v>95</v>
      </c>
      <c r="AS16" t="s">
        <v>96</v>
      </c>
      <c r="AT16" t="s">
        <v>96</v>
      </c>
      <c r="AU16" t="s">
        <v>96</v>
      </c>
      <c r="AV16" t="s">
        <v>96</v>
      </c>
      <c r="AW16" t="s">
        <v>96</v>
      </c>
      <c r="AX16" t="s">
        <v>96</v>
      </c>
      <c r="AY16" t="s">
        <v>96</v>
      </c>
      <c r="AZ16" t="s">
        <v>96</v>
      </c>
      <c r="BA16" t="s">
        <v>96</v>
      </c>
      <c r="BB16" t="s">
        <v>96</v>
      </c>
      <c r="BC16" t="s">
        <v>96</v>
      </c>
      <c r="BD16" t="s">
        <v>96</v>
      </c>
      <c r="BE16" t="s">
        <v>96</v>
      </c>
      <c r="BF16" t="s">
        <v>96</v>
      </c>
      <c r="BG16" t="s">
        <v>96</v>
      </c>
      <c r="BH16" t="s">
        <v>96</v>
      </c>
      <c r="BI16" t="s">
        <v>96</v>
      </c>
      <c r="BJ16" t="s">
        <v>96</v>
      </c>
      <c r="BK16" t="s">
        <v>97</v>
      </c>
      <c r="BL16" t="s">
        <v>97</v>
      </c>
      <c r="BM16" t="s">
        <v>97</v>
      </c>
      <c r="BN16" t="s">
        <v>97</v>
      </c>
      <c r="BO16" t="s">
        <v>97</v>
      </c>
      <c r="BP16" t="s">
        <v>97</v>
      </c>
      <c r="BQ16" t="s">
        <v>97</v>
      </c>
      <c r="BR16" t="s">
        <v>97</v>
      </c>
      <c r="BS16" t="s">
        <v>97</v>
      </c>
      <c r="BT16" t="s">
        <v>97</v>
      </c>
      <c r="BU16" t="s">
        <v>98</v>
      </c>
      <c r="BV16" t="s">
        <v>98</v>
      </c>
      <c r="BW16" t="s">
        <v>98</v>
      </c>
      <c r="BX16" t="s">
        <v>98</v>
      </c>
      <c r="BY16" t="s">
        <v>98</v>
      </c>
      <c r="BZ16" t="s">
        <v>98</v>
      </c>
      <c r="CA16" t="s">
        <v>98</v>
      </c>
      <c r="CB16" t="s">
        <v>98</v>
      </c>
      <c r="CC16" t="s">
        <v>98</v>
      </c>
      <c r="CD16" t="s">
        <v>98</v>
      </c>
      <c r="CE16" t="s">
        <v>98</v>
      </c>
      <c r="CF16" t="s">
        <v>98</v>
      </c>
      <c r="CG16" t="s">
        <v>98</v>
      </c>
      <c r="CH16" t="s">
        <v>98</v>
      </c>
      <c r="CI16" t="s">
        <v>98</v>
      </c>
      <c r="CJ16" t="s">
        <v>98</v>
      </c>
      <c r="CK16" t="s">
        <v>98</v>
      </c>
      <c r="CL16" t="s">
        <v>98</v>
      </c>
      <c r="CM16" t="s">
        <v>99</v>
      </c>
      <c r="CN16" t="s">
        <v>99</v>
      </c>
      <c r="CO16" t="s">
        <v>99</v>
      </c>
      <c r="CP16" t="s">
        <v>99</v>
      </c>
      <c r="CQ16" t="s">
        <v>99</v>
      </c>
      <c r="CR16" t="s">
        <v>99</v>
      </c>
      <c r="CS16" t="s">
        <v>99</v>
      </c>
      <c r="CT16" t="s">
        <v>99</v>
      </c>
      <c r="CU16" t="s">
        <v>99</v>
      </c>
      <c r="CV16" t="s">
        <v>99</v>
      </c>
      <c r="CW16" t="s">
        <v>99</v>
      </c>
      <c r="CX16" t="s">
        <v>99</v>
      </c>
      <c r="CY16" t="s">
        <v>99</v>
      </c>
      <c r="CZ16" t="s">
        <v>100</v>
      </c>
      <c r="DA16" t="s">
        <v>100</v>
      </c>
      <c r="DB16" t="s">
        <v>100</v>
      </c>
      <c r="DC16" t="s">
        <v>100</v>
      </c>
      <c r="DD16" t="s">
        <v>100</v>
      </c>
      <c r="DE16" t="s">
        <v>100</v>
      </c>
      <c r="DF16" t="s">
        <v>100</v>
      </c>
      <c r="DG16" t="s">
        <v>100</v>
      </c>
      <c r="DH16" t="s">
        <v>100</v>
      </c>
      <c r="DI16" t="s">
        <v>100</v>
      </c>
      <c r="DJ16" t="s">
        <v>100</v>
      </c>
      <c r="DK16" t="s">
        <v>100</v>
      </c>
      <c r="DL16" t="s">
        <v>100</v>
      </c>
      <c r="DM16" t="s">
        <v>100</v>
      </c>
      <c r="DN16" t="s">
        <v>100</v>
      </c>
      <c r="DO16" t="s">
        <v>101</v>
      </c>
      <c r="DP16" t="s">
        <v>101</v>
      </c>
      <c r="DQ16" t="s">
        <v>101</v>
      </c>
      <c r="DR16" t="s">
        <v>101</v>
      </c>
      <c r="DS16" t="s">
        <v>101</v>
      </c>
      <c r="DT16" t="s">
        <v>101</v>
      </c>
      <c r="DU16" t="s">
        <v>101</v>
      </c>
      <c r="DV16" t="s">
        <v>101</v>
      </c>
      <c r="DW16" t="s">
        <v>101</v>
      </c>
      <c r="DX16" t="s">
        <v>101</v>
      </c>
      <c r="DY16" t="s">
        <v>101</v>
      </c>
      <c r="DZ16" t="s">
        <v>101</v>
      </c>
      <c r="EA16" t="s">
        <v>101</v>
      </c>
      <c r="EB16" t="s">
        <v>101</v>
      </c>
      <c r="EC16" t="s">
        <v>101</v>
      </c>
      <c r="ED16" t="s">
        <v>101</v>
      </c>
      <c r="EE16" t="s">
        <v>101</v>
      </c>
      <c r="EF16" t="s">
        <v>101</v>
      </c>
      <c r="EG16" t="s">
        <v>102</v>
      </c>
      <c r="EH16" t="s">
        <v>102</v>
      </c>
      <c r="EI16" t="s">
        <v>102</v>
      </c>
      <c r="EJ16" t="s">
        <v>102</v>
      </c>
      <c r="EK16" t="s">
        <v>102</v>
      </c>
      <c r="EL16" t="s">
        <v>102</v>
      </c>
      <c r="EM16" t="s">
        <v>102</v>
      </c>
      <c r="EN16" t="s">
        <v>102</v>
      </c>
      <c r="EO16" t="s">
        <v>102</v>
      </c>
      <c r="EP16" t="s">
        <v>102</v>
      </c>
      <c r="EQ16" t="s">
        <v>102</v>
      </c>
      <c r="ER16" t="s">
        <v>102</v>
      </c>
      <c r="ES16" t="s">
        <v>102</v>
      </c>
      <c r="ET16" t="s">
        <v>102</v>
      </c>
      <c r="EU16" t="s">
        <v>102</v>
      </c>
      <c r="EV16" t="s">
        <v>102</v>
      </c>
      <c r="EW16" t="s">
        <v>102</v>
      </c>
      <c r="EX16" t="s">
        <v>102</v>
      </c>
      <c r="EY16" t="s">
        <v>102</v>
      </c>
      <c r="EZ16" t="s">
        <v>103</v>
      </c>
      <c r="FA16" t="s">
        <v>103</v>
      </c>
      <c r="FB16" t="s">
        <v>103</v>
      </c>
      <c r="FC16" t="s">
        <v>103</v>
      </c>
      <c r="FD16" t="s">
        <v>103</v>
      </c>
      <c r="FE16" t="s">
        <v>103</v>
      </c>
      <c r="FF16" t="s">
        <v>103</v>
      </c>
      <c r="FG16" t="s">
        <v>103</v>
      </c>
      <c r="FH16" t="s">
        <v>103</v>
      </c>
      <c r="FI16" t="s">
        <v>103</v>
      </c>
      <c r="FJ16" t="s">
        <v>103</v>
      </c>
      <c r="FK16" t="s">
        <v>103</v>
      </c>
      <c r="FL16" t="s">
        <v>103</v>
      </c>
      <c r="FM16" t="s">
        <v>103</v>
      </c>
      <c r="FN16" t="s">
        <v>103</v>
      </c>
      <c r="FO16" t="s">
        <v>103</v>
      </c>
      <c r="FP16" t="s">
        <v>103</v>
      </c>
      <c r="FQ16" t="s">
        <v>103</v>
      </c>
      <c r="FR16" t="s">
        <v>103</v>
      </c>
      <c r="FS16" t="s">
        <v>104</v>
      </c>
      <c r="FT16" t="s">
        <v>104</v>
      </c>
      <c r="FU16" t="s">
        <v>104</v>
      </c>
      <c r="FV16" t="s">
        <v>104</v>
      </c>
      <c r="FW16" t="s">
        <v>104</v>
      </c>
      <c r="FX16" t="s">
        <v>104</v>
      </c>
      <c r="FY16" t="s">
        <v>104</v>
      </c>
      <c r="FZ16" t="s">
        <v>104</v>
      </c>
      <c r="GA16" t="s">
        <v>104</v>
      </c>
      <c r="GB16" t="s">
        <v>104</v>
      </c>
      <c r="GC16" t="s">
        <v>104</v>
      </c>
      <c r="GD16" t="s">
        <v>104</v>
      </c>
      <c r="GE16" t="s">
        <v>104</v>
      </c>
      <c r="GF16" t="s">
        <v>104</v>
      </c>
      <c r="GG16" t="s">
        <v>104</v>
      </c>
      <c r="GH16" t="s">
        <v>104</v>
      </c>
      <c r="GI16" t="s">
        <v>104</v>
      </c>
      <c r="GJ16" t="s">
        <v>104</v>
      </c>
      <c r="GK16" t="s">
        <v>105</v>
      </c>
      <c r="GL16" t="s">
        <v>105</v>
      </c>
      <c r="GM16" t="s">
        <v>105</v>
      </c>
      <c r="GN16" t="s">
        <v>105</v>
      </c>
      <c r="GO16" t="s">
        <v>105</v>
      </c>
      <c r="GP16" t="s">
        <v>105</v>
      </c>
      <c r="GQ16" t="s">
        <v>105</v>
      </c>
      <c r="GR16" t="s">
        <v>105</v>
      </c>
      <c r="GS16" t="s">
        <v>106</v>
      </c>
      <c r="GT16" t="s">
        <v>106</v>
      </c>
      <c r="GU16" t="s">
        <v>106</v>
      </c>
      <c r="GV16" t="s">
        <v>106</v>
      </c>
      <c r="GW16" t="s">
        <v>106</v>
      </c>
      <c r="GX16" t="s">
        <v>106</v>
      </c>
      <c r="GY16" t="s">
        <v>106</v>
      </c>
      <c r="GZ16" t="s">
        <v>106</v>
      </c>
      <c r="HA16" t="s">
        <v>106</v>
      </c>
      <c r="HB16" t="s">
        <v>106</v>
      </c>
      <c r="HC16" t="s">
        <v>106</v>
      </c>
      <c r="HD16" t="s">
        <v>106</v>
      </c>
      <c r="HE16" t="s">
        <v>106</v>
      </c>
      <c r="HF16" t="s">
        <v>106</v>
      </c>
      <c r="HG16" t="s">
        <v>106</v>
      </c>
      <c r="HH16" t="s">
        <v>106</v>
      </c>
    </row>
    <row r="17" spans="1:216" x14ac:dyDescent="0.2">
      <c r="A17" t="s">
        <v>107</v>
      </c>
      <c r="B17" t="s">
        <v>108</v>
      </c>
      <c r="C17" t="s">
        <v>109</v>
      </c>
      <c r="D17" t="s">
        <v>110</v>
      </c>
      <c r="E17" t="s">
        <v>111</v>
      </c>
      <c r="F17" t="s">
        <v>112</v>
      </c>
      <c r="G17" t="s">
        <v>113</v>
      </c>
      <c r="H17" t="s">
        <v>114</v>
      </c>
      <c r="I17" t="s">
        <v>115</v>
      </c>
      <c r="J17" t="s">
        <v>116</v>
      </c>
      <c r="K17" t="s">
        <v>117</v>
      </c>
      <c r="L17" t="s">
        <v>118</v>
      </c>
      <c r="M17" t="s">
        <v>119</v>
      </c>
      <c r="N17" t="s">
        <v>120</v>
      </c>
      <c r="O17" t="s">
        <v>121</v>
      </c>
      <c r="P17" t="s">
        <v>122</v>
      </c>
      <c r="Q17" t="s">
        <v>123</v>
      </c>
      <c r="R17" t="s">
        <v>124</v>
      </c>
      <c r="S17" t="s">
        <v>125</v>
      </c>
      <c r="T17" t="s">
        <v>126</v>
      </c>
      <c r="U17" t="s">
        <v>127</v>
      </c>
      <c r="V17" t="s">
        <v>128</v>
      </c>
      <c r="W17" t="s">
        <v>129</v>
      </c>
      <c r="X17" t="s">
        <v>130</v>
      </c>
      <c r="Y17" t="s">
        <v>131</v>
      </c>
      <c r="Z17" t="s">
        <v>132</v>
      </c>
      <c r="AA17" t="s">
        <v>133</v>
      </c>
      <c r="AB17" t="s">
        <v>134</v>
      </c>
      <c r="AC17" t="s">
        <v>135</v>
      </c>
      <c r="AD17" t="s">
        <v>136</v>
      </c>
      <c r="AE17" t="s">
        <v>137</v>
      </c>
      <c r="AF17" t="s">
        <v>138</v>
      </c>
      <c r="AG17" t="s">
        <v>139</v>
      </c>
      <c r="AH17" t="s">
        <v>140</v>
      </c>
      <c r="AI17" t="s">
        <v>141</v>
      </c>
      <c r="AJ17" t="s">
        <v>94</v>
      </c>
      <c r="AK17" t="s">
        <v>142</v>
      </c>
      <c r="AL17" t="s">
        <v>143</v>
      </c>
      <c r="AM17" t="s">
        <v>144</v>
      </c>
      <c r="AN17" t="s">
        <v>145</v>
      </c>
      <c r="AO17" t="s">
        <v>146</v>
      </c>
      <c r="AP17" t="s">
        <v>147</v>
      </c>
      <c r="AQ17" t="s">
        <v>148</v>
      </c>
      <c r="AR17" t="s">
        <v>149</v>
      </c>
      <c r="AS17" t="s">
        <v>118</v>
      </c>
      <c r="AT17" t="s">
        <v>150</v>
      </c>
      <c r="AU17" t="s">
        <v>151</v>
      </c>
      <c r="AV17" t="s">
        <v>152</v>
      </c>
      <c r="AW17" t="s">
        <v>153</v>
      </c>
      <c r="AX17" t="s">
        <v>154</v>
      </c>
      <c r="AY17" t="s">
        <v>155</v>
      </c>
      <c r="AZ17" t="s">
        <v>156</v>
      </c>
      <c r="BA17" t="s">
        <v>157</v>
      </c>
      <c r="BB17" t="s">
        <v>158</v>
      </c>
      <c r="BC17" t="s">
        <v>159</v>
      </c>
      <c r="BD17" t="s">
        <v>160</v>
      </c>
      <c r="BE17" t="s">
        <v>161</v>
      </c>
      <c r="BF17" t="s">
        <v>162</v>
      </c>
      <c r="BG17" t="s">
        <v>163</v>
      </c>
      <c r="BH17" t="s">
        <v>164</v>
      </c>
      <c r="BI17" t="s">
        <v>165</v>
      </c>
      <c r="BJ17" t="s">
        <v>166</v>
      </c>
      <c r="BK17" t="s">
        <v>167</v>
      </c>
      <c r="BL17" t="s">
        <v>168</v>
      </c>
      <c r="BM17" t="s">
        <v>169</v>
      </c>
      <c r="BN17" t="s">
        <v>170</v>
      </c>
      <c r="BO17" t="s">
        <v>171</v>
      </c>
      <c r="BP17" t="s">
        <v>172</v>
      </c>
      <c r="BQ17" t="s">
        <v>173</v>
      </c>
      <c r="BR17" t="s">
        <v>174</v>
      </c>
      <c r="BS17" t="s">
        <v>175</v>
      </c>
      <c r="BT17" t="s">
        <v>176</v>
      </c>
      <c r="BU17" t="s">
        <v>177</v>
      </c>
      <c r="BV17" t="s">
        <v>178</v>
      </c>
      <c r="BW17" t="s">
        <v>179</v>
      </c>
      <c r="BX17" t="s">
        <v>180</v>
      </c>
      <c r="BY17" t="s">
        <v>181</v>
      </c>
      <c r="BZ17" t="s">
        <v>182</v>
      </c>
      <c r="CA17" t="s">
        <v>183</v>
      </c>
      <c r="CB17" t="s">
        <v>184</v>
      </c>
      <c r="CC17" t="s">
        <v>185</v>
      </c>
      <c r="CD17" t="s">
        <v>186</v>
      </c>
      <c r="CE17" t="s">
        <v>187</v>
      </c>
      <c r="CF17" t="s">
        <v>188</v>
      </c>
      <c r="CG17" t="s">
        <v>189</v>
      </c>
      <c r="CH17" t="s">
        <v>190</v>
      </c>
      <c r="CI17" t="s">
        <v>191</v>
      </c>
      <c r="CJ17" t="s">
        <v>192</v>
      </c>
      <c r="CK17" t="s">
        <v>193</v>
      </c>
      <c r="CL17" t="s">
        <v>194</v>
      </c>
      <c r="CM17" t="s">
        <v>108</v>
      </c>
      <c r="CN17" t="s">
        <v>111</v>
      </c>
      <c r="CO17" t="s">
        <v>195</v>
      </c>
      <c r="CP17" t="s">
        <v>196</v>
      </c>
      <c r="CQ17" t="s">
        <v>197</v>
      </c>
      <c r="CR17" t="s">
        <v>198</v>
      </c>
      <c r="CS17" t="s">
        <v>199</v>
      </c>
      <c r="CT17" t="s">
        <v>200</v>
      </c>
      <c r="CU17" t="s">
        <v>201</v>
      </c>
      <c r="CV17" t="s">
        <v>202</v>
      </c>
      <c r="CW17" t="s">
        <v>203</v>
      </c>
      <c r="CX17" t="s">
        <v>204</v>
      </c>
      <c r="CY17" t="s">
        <v>205</v>
      </c>
      <c r="CZ17" t="s">
        <v>206</v>
      </c>
      <c r="DA17" t="s">
        <v>207</v>
      </c>
      <c r="DB17" t="s">
        <v>208</v>
      </c>
      <c r="DC17" t="s">
        <v>209</v>
      </c>
      <c r="DD17" t="s">
        <v>210</v>
      </c>
      <c r="DE17" t="s">
        <v>211</v>
      </c>
      <c r="DF17" t="s">
        <v>212</v>
      </c>
      <c r="DG17" t="s">
        <v>213</v>
      </c>
      <c r="DH17" t="s">
        <v>214</v>
      </c>
      <c r="DI17" t="s">
        <v>215</v>
      </c>
      <c r="DJ17" t="s">
        <v>216</v>
      </c>
      <c r="DK17" t="s">
        <v>217</v>
      </c>
      <c r="DL17" t="s">
        <v>218</v>
      </c>
      <c r="DM17" t="s">
        <v>219</v>
      </c>
      <c r="DN17" t="s">
        <v>220</v>
      </c>
      <c r="DO17" t="s">
        <v>221</v>
      </c>
      <c r="DP17" t="s">
        <v>222</v>
      </c>
      <c r="DQ17" t="s">
        <v>223</v>
      </c>
      <c r="DR17" t="s">
        <v>224</v>
      </c>
      <c r="DS17" t="s">
        <v>225</v>
      </c>
      <c r="DT17" t="s">
        <v>226</v>
      </c>
      <c r="DU17" t="s">
        <v>227</v>
      </c>
      <c r="DV17" t="s">
        <v>228</v>
      </c>
      <c r="DW17" t="s">
        <v>229</v>
      </c>
      <c r="DX17" t="s">
        <v>230</v>
      </c>
      <c r="DY17" t="s">
        <v>231</v>
      </c>
      <c r="DZ17" t="s">
        <v>232</v>
      </c>
      <c r="EA17" t="s">
        <v>233</v>
      </c>
      <c r="EB17" t="s">
        <v>234</v>
      </c>
      <c r="EC17" t="s">
        <v>235</v>
      </c>
      <c r="ED17" t="s">
        <v>236</v>
      </c>
      <c r="EE17" t="s">
        <v>237</v>
      </c>
      <c r="EF17" t="s">
        <v>238</v>
      </c>
      <c r="EG17" t="s">
        <v>239</v>
      </c>
      <c r="EH17" t="s">
        <v>240</v>
      </c>
      <c r="EI17" t="s">
        <v>241</v>
      </c>
      <c r="EJ17" t="s">
        <v>242</v>
      </c>
      <c r="EK17" t="s">
        <v>243</v>
      </c>
      <c r="EL17" t="s">
        <v>244</v>
      </c>
      <c r="EM17" t="s">
        <v>245</v>
      </c>
      <c r="EN17" t="s">
        <v>246</v>
      </c>
      <c r="EO17" t="s">
        <v>247</v>
      </c>
      <c r="EP17" t="s">
        <v>248</v>
      </c>
      <c r="EQ17" t="s">
        <v>249</v>
      </c>
      <c r="ER17" t="s">
        <v>250</v>
      </c>
      <c r="ES17" t="s">
        <v>251</v>
      </c>
      <c r="ET17" t="s">
        <v>252</v>
      </c>
      <c r="EU17" t="s">
        <v>253</v>
      </c>
      <c r="EV17" t="s">
        <v>254</v>
      </c>
      <c r="EW17" t="s">
        <v>255</v>
      </c>
      <c r="EX17" t="s">
        <v>256</v>
      </c>
      <c r="EY17" t="s">
        <v>257</v>
      </c>
      <c r="EZ17" t="s">
        <v>258</v>
      </c>
      <c r="FA17" t="s">
        <v>259</v>
      </c>
      <c r="FB17" t="s">
        <v>260</v>
      </c>
      <c r="FC17" t="s">
        <v>261</v>
      </c>
      <c r="FD17" t="s">
        <v>262</v>
      </c>
      <c r="FE17" t="s">
        <v>263</v>
      </c>
      <c r="FF17" t="s">
        <v>264</v>
      </c>
      <c r="FG17" t="s">
        <v>265</v>
      </c>
      <c r="FH17" t="s">
        <v>266</v>
      </c>
      <c r="FI17" t="s">
        <v>267</v>
      </c>
      <c r="FJ17" t="s">
        <v>268</v>
      </c>
      <c r="FK17" t="s">
        <v>269</v>
      </c>
      <c r="FL17" t="s">
        <v>270</v>
      </c>
      <c r="FM17" t="s">
        <v>271</v>
      </c>
      <c r="FN17" t="s">
        <v>272</v>
      </c>
      <c r="FO17" t="s">
        <v>273</v>
      </c>
      <c r="FP17" t="s">
        <v>274</v>
      </c>
      <c r="FQ17" t="s">
        <v>275</v>
      </c>
      <c r="FR17" t="s">
        <v>276</v>
      </c>
      <c r="FS17" t="s">
        <v>277</v>
      </c>
      <c r="FT17" t="s">
        <v>278</v>
      </c>
      <c r="FU17" t="s">
        <v>279</v>
      </c>
      <c r="FV17" t="s">
        <v>280</v>
      </c>
      <c r="FW17" t="s">
        <v>281</v>
      </c>
      <c r="FX17" t="s">
        <v>282</v>
      </c>
      <c r="FY17" t="s">
        <v>283</v>
      </c>
      <c r="FZ17" t="s">
        <v>284</v>
      </c>
      <c r="GA17" t="s">
        <v>285</v>
      </c>
      <c r="GB17" t="s">
        <v>286</v>
      </c>
      <c r="GC17" t="s">
        <v>287</v>
      </c>
      <c r="GD17" t="s">
        <v>288</v>
      </c>
      <c r="GE17" t="s">
        <v>289</v>
      </c>
      <c r="GF17" t="s">
        <v>290</v>
      </c>
      <c r="GG17" t="s">
        <v>291</v>
      </c>
      <c r="GH17" t="s">
        <v>292</v>
      </c>
      <c r="GI17" t="s">
        <v>293</v>
      </c>
      <c r="GJ17" t="s">
        <v>294</v>
      </c>
      <c r="GK17" t="s">
        <v>295</v>
      </c>
      <c r="GL17" t="s">
        <v>296</v>
      </c>
      <c r="GM17" t="s">
        <v>297</v>
      </c>
      <c r="GN17" t="s">
        <v>298</v>
      </c>
      <c r="GO17" t="s">
        <v>299</v>
      </c>
      <c r="GP17" t="s">
        <v>300</v>
      </c>
      <c r="GQ17" t="s">
        <v>301</v>
      </c>
      <c r="GR17" t="s">
        <v>302</v>
      </c>
      <c r="GS17" t="s">
        <v>303</v>
      </c>
      <c r="GT17" t="s">
        <v>304</v>
      </c>
      <c r="GU17" t="s">
        <v>305</v>
      </c>
      <c r="GV17" t="s">
        <v>306</v>
      </c>
      <c r="GW17" t="s">
        <v>307</v>
      </c>
      <c r="GX17" t="s">
        <v>308</v>
      </c>
      <c r="GY17" t="s">
        <v>309</v>
      </c>
      <c r="GZ17" t="s">
        <v>310</v>
      </c>
      <c r="HA17" t="s">
        <v>311</v>
      </c>
      <c r="HB17" t="s">
        <v>312</v>
      </c>
      <c r="HC17" t="s">
        <v>313</v>
      </c>
      <c r="HD17" t="s">
        <v>314</v>
      </c>
      <c r="HE17" t="s">
        <v>315</v>
      </c>
      <c r="HF17" t="s">
        <v>316</v>
      </c>
      <c r="HG17" t="s">
        <v>317</v>
      </c>
      <c r="HH17" t="s">
        <v>318</v>
      </c>
    </row>
    <row r="18" spans="1:216" x14ac:dyDescent="0.2">
      <c r="B18" t="s">
        <v>319</v>
      </c>
      <c r="C18" t="s">
        <v>319</v>
      </c>
      <c r="F18" t="s">
        <v>319</v>
      </c>
      <c r="L18" t="s">
        <v>319</v>
      </c>
      <c r="M18" t="s">
        <v>320</v>
      </c>
      <c r="N18" t="s">
        <v>321</v>
      </c>
      <c r="O18" t="s">
        <v>322</v>
      </c>
      <c r="P18" t="s">
        <v>323</v>
      </c>
      <c r="Q18" t="s">
        <v>323</v>
      </c>
      <c r="R18" t="s">
        <v>157</v>
      </c>
      <c r="S18" t="s">
        <v>157</v>
      </c>
      <c r="T18" t="s">
        <v>320</v>
      </c>
      <c r="U18" t="s">
        <v>320</v>
      </c>
      <c r="V18" t="s">
        <v>320</v>
      </c>
      <c r="W18" t="s">
        <v>320</v>
      </c>
      <c r="X18" t="s">
        <v>324</v>
      </c>
      <c r="Y18" t="s">
        <v>325</v>
      </c>
      <c r="Z18" t="s">
        <v>325</v>
      </c>
      <c r="AA18" t="s">
        <v>326</v>
      </c>
      <c r="AB18" t="s">
        <v>327</v>
      </c>
      <c r="AC18" t="s">
        <v>326</v>
      </c>
      <c r="AD18" t="s">
        <v>326</v>
      </c>
      <c r="AE18" t="s">
        <v>326</v>
      </c>
      <c r="AF18" t="s">
        <v>324</v>
      </c>
      <c r="AG18" t="s">
        <v>324</v>
      </c>
      <c r="AH18" t="s">
        <v>324</v>
      </c>
      <c r="AI18" t="s">
        <v>324</v>
      </c>
      <c r="AJ18" t="s">
        <v>328</v>
      </c>
      <c r="AK18" t="s">
        <v>327</v>
      </c>
      <c r="AM18" t="s">
        <v>327</v>
      </c>
      <c r="AN18" t="s">
        <v>328</v>
      </c>
      <c r="AO18" t="s">
        <v>322</v>
      </c>
      <c r="AP18" t="s">
        <v>322</v>
      </c>
      <c r="AR18" t="s">
        <v>329</v>
      </c>
      <c r="AS18" t="s">
        <v>319</v>
      </c>
      <c r="AT18" t="s">
        <v>323</v>
      </c>
      <c r="AU18" t="s">
        <v>323</v>
      </c>
      <c r="AV18" t="s">
        <v>330</v>
      </c>
      <c r="AW18" t="s">
        <v>330</v>
      </c>
      <c r="AX18" t="s">
        <v>323</v>
      </c>
      <c r="AY18" t="s">
        <v>330</v>
      </c>
      <c r="AZ18" t="s">
        <v>328</v>
      </c>
      <c r="BA18" t="s">
        <v>326</v>
      </c>
      <c r="BB18" t="s">
        <v>326</v>
      </c>
      <c r="BC18" t="s">
        <v>325</v>
      </c>
      <c r="BD18" t="s">
        <v>325</v>
      </c>
      <c r="BE18" t="s">
        <v>325</v>
      </c>
      <c r="BF18" t="s">
        <v>325</v>
      </c>
      <c r="BG18" t="s">
        <v>325</v>
      </c>
      <c r="BH18" t="s">
        <v>331</v>
      </c>
      <c r="BI18" t="s">
        <v>322</v>
      </c>
      <c r="BJ18" t="s">
        <v>322</v>
      </c>
      <c r="BK18" t="s">
        <v>323</v>
      </c>
      <c r="BL18" t="s">
        <v>323</v>
      </c>
      <c r="BM18" t="s">
        <v>323</v>
      </c>
      <c r="BN18" t="s">
        <v>330</v>
      </c>
      <c r="BO18" t="s">
        <v>323</v>
      </c>
      <c r="BP18" t="s">
        <v>330</v>
      </c>
      <c r="BQ18" t="s">
        <v>326</v>
      </c>
      <c r="BR18" t="s">
        <v>326</v>
      </c>
      <c r="BS18" t="s">
        <v>325</v>
      </c>
      <c r="BT18" t="s">
        <v>325</v>
      </c>
      <c r="BU18" t="s">
        <v>322</v>
      </c>
      <c r="BZ18" t="s">
        <v>322</v>
      </c>
      <c r="CC18" t="s">
        <v>325</v>
      </c>
      <c r="CD18" t="s">
        <v>325</v>
      </c>
      <c r="CE18" t="s">
        <v>325</v>
      </c>
      <c r="CF18" t="s">
        <v>325</v>
      </c>
      <c r="CG18" t="s">
        <v>325</v>
      </c>
      <c r="CH18" t="s">
        <v>322</v>
      </c>
      <c r="CI18" t="s">
        <v>322</v>
      </c>
      <c r="CJ18" t="s">
        <v>322</v>
      </c>
      <c r="CK18" t="s">
        <v>319</v>
      </c>
      <c r="CM18" t="s">
        <v>332</v>
      </c>
      <c r="CO18" t="s">
        <v>319</v>
      </c>
      <c r="CP18" t="s">
        <v>319</v>
      </c>
      <c r="CR18" t="s">
        <v>333</v>
      </c>
      <c r="CS18" t="s">
        <v>334</v>
      </c>
      <c r="CT18" t="s">
        <v>333</v>
      </c>
      <c r="CU18" t="s">
        <v>334</v>
      </c>
      <c r="CV18" t="s">
        <v>333</v>
      </c>
      <c r="CW18" t="s">
        <v>334</v>
      </c>
      <c r="CX18" t="s">
        <v>327</v>
      </c>
      <c r="CY18" t="s">
        <v>327</v>
      </c>
      <c r="CZ18" t="s">
        <v>322</v>
      </c>
      <c r="DA18" t="s">
        <v>335</v>
      </c>
      <c r="DB18" t="s">
        <v>322</v>
      </c>
      <c r="DD18" t="s">
        <v>323</v>
      </c>
      <c r="DE18" t="s">
        <v>336</v>
      </c>
      <c r="DF18" t="s">
        <v>323</v>
      </c>
      <c r="DH18" t="s">
        <v>322</v>
      </c>
      <c r="DI18" t="s">
        <v>335</v>
      </c>
      <c r="DJ18" t="s">
        <v>322</v>
      </c>
      <c r="DO18" t="s">
        <v>337</v>
      </c>
      <c r="DP18" t="s">
        <v>337</v>
      </c>
      <c r="EC18" t="s">
        <v>337</v>
      </c>
      <c r="ED18" t="s">
        <v>337</v>
      </c>
      <c r="EE18" t="s">
        <v>338</v>
      </c>
      <c r="EF18" t="s">
        <v>338</v>
      </c>
      <c r="EG18" t="s">
        <v>325</v>
      </c>
      <c r="EH18" t="s">
        <v>325</v>
      </c>
      <c r="EI18" t="s">
        <v>327</v>
      </c>
      <c r="EJ18" t="s">
        <v>325</v>
      </c>
      <c r="EK18" t="s">
        <v>330</v>
      </c>
      <c r="EL18" t="s">
        <v>327</v>
      </c>
      <c r="EM18" t="s">
        <v>327</v>
      </c>
      <c r="EO18" t="s">
        <v>337</v>
      </c>
      <c r="EP18" t="s">
        <v>337</v>
      </c>
      <c r="EQ18" t="s">
        <v>337</v>
      </c>
      <c r="ER18" t="s">
        <v>337</v>
      </c>
      <c r="ES18" t="s">
        <v>337</v>
      </c>
      <c r="ET18" t="s">
        <v>337</v>
      </c>
      <c r="EU18" t="s">
        <v>337</v>
      </c>
      <c r="EV18" t="s">
        <v>339</v>
      </c>
      <c r="EW18" t="s">
        <v>339</v>
      </c>
      <c r="EX18" t="s">
        <v>339</v>
      </c>
      <c r="EY18" t="s">
        <v>340</v>
      </c>
      <c r="EZ18" t="s">
        <v>337</v>
      </c>
      <c r="FA18" t="s">
        <v>337</v>
      </c>
      <c r="FB18" t="s">
        <v>337</v>
      </c>
      <c r="FC18" t="s">
        <v>337</v>
      </c>
      <c r="FD18" t="s">
        <v>337</v>
      </c>
      <c r="FE18" t="s">
        <v>337</v>
      </c>
      <c r="FF18" t="s">
        <v>337</v>
      </c>
      <c r="FG18" t="s">
        <v>337</v>
      </c>
      <c r="FH18" t="s">
        <v>337</v>
      </c>
      <c r="FI18" t="s">
        <v>337</v>
      </c>
      <c r="FJ18" t="s">
        <v>337</v>
      </c>
      <c r="FK18" t="s">
        <v>337</v>
      </c>
      <c r="FR18" t="s">
        <v>337</v>
      </c>
      <c r="FS18" t="s">
        <v>327</v>
      </c>
      <c r="FT18" t="s">
        <v>327</v>
      </c>
      <c r="FU18" t="s">
        <v>333</v>
      </c>
      <c r="FV18" t="s">
        <v>334</v>
      </c>
      <c r="FW18" t="s">
        <v>334</v>
      </c>
      <c r="GA18" t="s">
        <v>334</v>
      </c>
      <c r="GE18" t="s">
        <v>323</v>
      </c>
      <c r="GF18" t="s">
        <v>323</v>
      </c>
      <c r="GG18" t="s">
        <v>330</v>
      </c>
      <c r="GH18" t="s">
        <v>330</v>
      </c>
      <c r="GI18" t="s">
        <v>341</v>
      </c>
      <c r="GJ18" t="s">
        <v>341</v>
      </c>
      <c r="GK18" t="s">
        <v>337</v>
      </c>
      <c r="GL18" t="s">
        <v>337</v>
      </c>
      <c r="GM18" t="s">
        <v>337</v>
      </c>
      <c r="GN18" t="s">
        <v>337</v>
      </c>
      <c r="GO18" t="s">
        <v>337</v>
      </c>
      <c r="GP18" t="s">
        <v>337</v>
      </c>
      <c r="GQ18" t="s">
        <v>325</v>
      </c>
      <c r="GR18" t="s">
        <v>337</v>
      </c>
      <c r="GT18" t="s">
        <v>328</v>
      </c>
      <c r="GU18" t="s">
        <v>328</v>
      </c>
      <c r="GV18" t="s">
        <v>325</v>
      </c>
      <c r="GW18" t="s">
        <v>325</v>
      </c>
      <c r="GX18" t="s">
        <v>325</v>
      </c>
      <c r="GY18" t="s">
        <v>325</v>
      </c>
      <c r="GZ18" t="s">
        <v>325</v>
      </c>
      <c r="HA18" t="s">
        <v>327</v>
      </c>
      <c r="HB18" t="s">
        <v>327</v>
      </c>
      <c r="HC18" t="s">
        <v>327</v>
      </c>
      <c r="HD18" t="s">
        <v>325</v>
      </c>
      <c r="HE18" t="s">
        <v>323</v>
      </c>
      <c r="HF18" t="s">
        <v>330</v>
      </c>
      <c r="HG18" t="s">
        <v>327</v>
      </c>
      <c r="HH18" t="s">
        <v>327</v>
      </c>
    </row>
    <row r="19" spans="1:216" x14ac:dyDescent="0.2">
      <c r="A19">
        <v>1</v>
      </c>
      <c r="B19">
        <v>1689976459.0999999</v>
      </c>
      <c r="C19">
        <v>0</v>
      </c>
      <c r="D19" t="s">
        <v>342</v>
      </c>
      <c r="E19" t="s">
        <v>343</v>
      </c>
      <c r="F19" t="s">
        <v>344</v>
      </c>
      <c r="G19" t="s">
        <v>345</v>
      </c>
      <c r="H19" t="s">
        <v>346</v>
      </c>
      <c r="I19" t="s">
        <v>347</v>
      </c>
      <c r="J19" t="s">
        <v>348</v>
      </c>
      <c r="K19" t="s">
        <v>349</v>
      </c>
      <c r="L19">
        <v>1689976459.0999999</v>
      </c>
      <c r="M19">
        <f t="shared" ref="M19:M38" si="0">(N19)/1000</f>
        <v>8.5604781682958257E-4</v>
      </c>
      <c r="N19">
        <f t="shared" ref="N19:N38" si="1">1000*AZ19*AL19*(AV19-AW19)/(100*$B$7*(1000-AL19*AV19))</f>
        <v>0.85604781682958253</v>
      </c>
      <c r="O19">
        <f t="shared" ref="O19:O38" si="2">AZ19*AL19*(AU19-AT19*(1000-AL19*AW19)/(1000-AL19*AV19))/(100*$B$7)</f>
        <v>10.141004337180172</v>
      </c>
      <c r="P19">
        <f t="shared" ref="P19:P38" si="3">AT19 - IF(AL19&gt;1, O19*$B$7*100/(AN19*BH19), 0)</f>
        <v>400.03699999999998</v>
      </c>
      <c r="Q19">
        <f t="shared" ref="Q19:Q38" si="4">((W19-M19/2)*P19-O19)/(W19+M19/2)</f>
        <v>137.45340021702066</v>
      </c>
      <c r="R19">
        <f t="shared" ref="R19:R38" si="5">Q19*(BA19+BB19)/1000</f>
        <v>13.823610427530465</v>
      </c>
      <c r="S19">
        <f t="shared" ref="S19:S38" si="6">(AT19 - IF(AL19&gt;1, O19*$B$7*100/(AN19*BH19), 0))*(BA19+BB19)/1000</f>
        <v>40.231493988995098</v>
      </c>
      <c r="T19">
        <f t="shared" ref="T19:T38" si="7">2/((1/V19-1/U19)+SIGN(V19)*SQRT((1/V19-1/U19)*(1/V19-1/U19) + 4*$C$7/(($C$7+1)*($C$7+1))*(2*1/V19*1/U19-1/U19*1/U19)))</f>
        <v>6.3610771180451248E-2</v>
      </c>
      <c r="U19">
        <f t="shared" ref="U19:U38" si="8">IF(LEFT($D$7,1)&lt;&gt;"0",IF(LEFT($D$7,1)="1",3,$E$7),$D$5+$E$5*(BH19*BA19/($K$5*1000))+$F$5*(BH19*BA19/($K$5*1000))*MAX(MIN($B$7,$J$5),$I$5)*MAX(MIN($B$7,$J$5),$I$5)+$G$5*MAX(MIN($B$7,$J$5),$I$5)*(BH19*BA19/($K$5*1000))+$H$5*(BH19*BA19/($K$5*1000))*(BH19*BA19/($K$5*1000)))</f>
        <v>4.5854345960041725</v>
      </c>
      <c r="V19">
        <f t="shared" ref="V19:V38" si="9">M19*(1000-(1000*0.61365*EXP(17.502*Z19/(240.97+Z19))/(BA19+BB19)+AV19)/2)/(1000*0.61365*EXP(17.502*Z19/(240.97+Z19))/(BA19+BB19)-AV19)</f>
        <v>6.3124576808468877E-2</v>
      </c>
      <c r="W19">
        <f t="shared" ref="W19:W38" si="10">1/(($C$7+1)/(T19/1.6)+1/(U19/1.37)) + $C$7/(($C$7+1)/(T19/1.6) + $C$7/(U19/1.37))</f>
        <v>3.9496233152367444E-2</v>
      </c>
      <c r="X19">
        <f t="shared" ref="X19:X38" si="11">(AO19*AR19)</f>
        <v>330.78594600000002</v>
      </c>
      <c r="Y19">
        <f t="shared" ref="Y19:Y38" si="12">(BC19+(X19+2*0.95*0.0000000567*(((BC19+$B$9)+273)^4-(BC19+273)^4)-44100*M19)/(1.84*29.3*U19+8*0.95*0.0000000567*(BC19+273)^3))</f>
        <v>21.122281530764784</v>
      </c>
      <c r="Z19">
        <f t="shared" ref="Z19:Z38" si="13">($C$9*BD19+$D$9*BE19+$E$9*Y19)</f>
        <v>21.122281530764784</v>
      </c>
      <c r="AA19">
        <f t="shared" ref="AA19:AA38" si="14">0.61365*EXP(17.502*Z19/(240.97+Z19))</f>
        <v>2.5147497635263258</v>
      </c>
      <c r="AB19">
        <f t="shared" ref="AB19:AB38" si="15">(AC19/AD19*100)</f>
        <v>50.153012327632474</v>
      </c>
      <c r="AC19">
        <f t="shared" ref="AC19:AC38" si="16">AV19*(BA19+BB19)/1000</f>
        <v>1.1759282010542103</v>
      </c>
      <c r="AD19">
        <f t="shared" ref="AD19:AD38" si="17">0.61365*EXP(17.502*BC19/(240.97+BC19))</f>
        <v>2.3446810998555252</v>
      </c>
      <c r="AE19">
        <f t="shared" ref="AE19:AE38" si="18">(AA19-AV19*(BA19+BB19)/1000)</f>
        <v>1.3388215624721156</v>
      </c>
      <c r="AF19">
        <f t="shared" ref="AF19:AF38" si="19">(-M19*44100)</f>
        <v>-37.751708722184588</v>
      </c>
      <c r="AG19">
        <f t="shared" ref="AG19:AG38" si="20">2*29.3*U19*0.92*(BC19-Z19)</f>
        <v>-280.72705337289784</v>
      </c>
      <c r="AH19">
        <f t="shared" ref="AH19:AH38" si="21">2*0.95*0.0000000567*(((BC19+$B$9)+273)^4-(Z19+273)^4)</f>
        <v>-12.37892073519639</v>
      </c>
      <c r="AI19">
        <f t="shared" ref="AI19:AI38" si="22">X19+AH19+AF19+AG19</f>
        <v>-7.1736830278780417E-2</v>
      </c>
      <c r="AJ19">
        <v>0</v>
      </c>
      <c r="AK19">
        <v>0</v>
      </c>
      <c r="AL19">
        <f t="shared" ref="AL19:AL38" si="23">IF(AJ19*$H$15&gt;=AN19,1,(AN19/(AN19-AJ19*$H$15)))</f>
        <v>1</v>
      </c>
      <c r="AM19">
        <f t="shared" ref="AM19:AM38" si="24">(AL19-1)*100</f>
        <v>0</v>
      </c>
      <c r="AN19">
        <f t="shared" ref="AN19:AN38" si="25">MAX(0,($B$15+$C$15*BH19)/(1+$D$15*BH19)*BA19/(BC19+273)*$E$15)</f>
        <v>54413.022760913263</v>
      </c>
      <c r="AO19">
        <f t="shared" ref="AO19:AO38" si="26">$B$13*BI19+$C$13*BJ19+$F$13*BU19*(1-BX19)</f>
        <v>2000.03</v>
      </c>
      <c r="AP19">
        <f t="shared" ref="AP19:AP38" si="27">AO19*AQ19</f>
        <v>1686.0257999999999</v>
      </c>
      <c r="AQ19">
        <f t="shared" ref="AQ19:AQ38" si="28">($B$13*$D$11+$C$13*$D$11+$F$13*((CH19+BZ19)/MAX(CH19+BZ19+CI19, 0.1)*$I$11+CI19/MAX(CH19+BZ19+CI19, 0.1)*$J$11))/($B$13+$C$13+$F$13)</f>
        <v>0.84300025499617504</v>
      </c>
      <c r="AR19">
        <f t="shared" ref="AR19:AR38" si="29">($B$13*$K$11+$C$13*$K$11+$F$13*((CH19+BZ19)/MAX(CH19+BZ19+CI19, 0.1)*$P$11+CI19/MAX(CH19+BZ19+CI19, 0.1)*$Q$11))/($B$13+$C$13+$F$13)</f>
        <v>0.16539049214261786</v>
      </c>
      <c r="AS19">
        <v>1689976459.0999999</v>
      </c>
      <c r="AT19">
        <v>400.03699999999998</v>
      </c>
      <c r="AU19">
        <v>403.654</v>
      </c>
      <c r="AV19">
        <v>11.6927</v>
      </c>
      <c r="AW19">
        <v>11.4008</v>
      </c>
      <c r="AX19">
        <v>403.80099999999999</v>
      </c>
      <c r="AY19">
        <v>12.4359</v>
      </c>
      <c r="AZ19">
        <v>399.97699999999998</v>
      </c>
      <c r="BA19">
        <v>100.523</v>
      </c>
      <c r="BB19">
        <v>4.6432300000000003E-2</v>
      </c>
      <c r="BC19">
        <v>19.986699999999999</v>
      </c>
      <c r="BD19">
        <v>20.126899999999999</v>
      </c>
      <c r="BE19">
        <v>999.9</v>
      </c>
      <c r="BF19">
        <v>0</v>
      </c>
      <c r="BG19">
        <v>0</v>
      </c>
      <c r="BH19">
        <v>9997.5</v>
      </c>
      <c r="BI19">
        <v>0</v>
      </c>
      <c r="BJ19">
        <v>35.693300000000001</v>
      </c>
      <c r="BK19">
        <v>-3.6166999999999998</v>
      </c>
      <c r="BL19">
        <v>404.77</v>
      </c>
      <c r="BM19">
        <v>408.30900000000003</v>
      </c>
      <c r="BN19">
        <v>0.29186000000000001</v>
      </c>
      <c r="BO19">
        <v>403.654</v>
      </c>
      <c r="BP19">
        <v>11.4008</v>
      </c>
      <c r="BQ19">
        <v>1.1753800000000001</v>
      </c>
      <c r="BR19">
        <v>1.1460399999999999</v>
      </c>
      <c r="BS19">
        <v>9.2933599999999998</v>
      </c>
      <c r="BT19">
        <v>8.9185300000000005</v>
      </c>
      <c r="BU19">
        <v>2000.03</v>
      </c>
      <c r="BV19">
        <v>0.89999099999999999</v>
      </c>
      <c r="BW19">
        <v>0.100009</v>
      </c>
      <c r="BX19">
        <v>0</v>
      </c>
      <c r="BY19">
        <v>2.3260999999999998</v>
      </c>
      <c r="BZ19">
        <v>0</v>
      </c>
      <c r="CA19">
        <v>5502.44</v>
      </c>
      <c r="CB19">
        <v>16222.8</v>
      </c>
      <c r="CC19">
        <v>37.5</v>
      </c>
      <c r="CD19">
        <v>38.625</v>
      </c>
      <c r="CE19">
        <v>37.75</v>
      </c>
      <c r="CF19">
        <v>36.186999999999998</v>
      </c>
      <c r="CG19">
        <v>36.25</v>
      </c>
      <c r="CH19">
        <v>1800.01</v>
      </c>
      <c r="CI19">
        <v>200.02</v>
      </c>
      <c r="CJ19">
        <v>0</v>
      </c>
      <c r="CK19">
        <v>1689976473.5999999</v>
      </c>
      <c r="CL19">
        <v>0</v>
      </c>
      <c r="CM19">
        <v>1689976212.5</v>
      </c>
      <c r="CN19" t="s">
        <v>350</v>
      </c>
      <c r="CO19">
        <v>1689976212.5</v>
      </c>
      <c r="CP19">
        <v>1689976209.5</v>
      </c>
      <c r="CQ19">
        <v>24</v>
      </c>
      <c r="CR19">
        <v>0.09</v>
      </c>
      <c r="CS19">
        <v>-1E-3</v>
      </c>
      <c r="CT19">
        <v>-3.7749999999999999</v>
      </c>
      <c r="CU19">
        <v>-0.74299999999999999</v>
      </c>
      <c r="CV19">
        <v>404</v>
      </c>
      <c r="CW19">
        <v>12</v>
      </c>
      <c r="CX19">
        <v>0.28999999999999998</v>
      </c>
      <c r="CY19">
        <v>0.13</v>
      </c>
      <c r="CZ19">
        <v>5.7893198653849316</v>
      </c>
      <c r="DA19">
        <v>-0.14016916550452371</v>
      </c>
      <c r="DB19">
        <v>4.4394464483877981E-2</v>
      </c>
      <c r="DC19">
        <v>1</v>
      </c>
      <c r="DD19">
        <v>403.64643902439019</v>
      </c>
      <c r="DE19">
        <v>-0.1215470383281937</v>
      </c>
      <c r="DF19">
        <v>3.3625664400351411E-2</v>
      </c>
      <c r="DG19">
        <v>-1</v>
      </c>
      <c r="DH19">
        <v>2000.01125</v>
      </c>
      <c r="DI19">
        <v>-9.9440840009773893E-2</v>
      </c>
      <c r="DJ19">
        <v>0.12056507578895551</v>
      </c>
      <c r="DK19">
        <v>1</v>
      </c>
      <c r="DL19">
        <v>2</v>
      </c>
      <c r="DM19">
        <v>2</v>
      </c>
      <c r="DN19" t="s">
        <v>351</v>
      </c>
      <c r="DO19">
        <v>2.69536</v>
      </c>
      <c r="DP19">
        <v>2.6680600000000001</v>
      </c>
      <c r="DQ19">
        <v>9.51187E-2</v>
      </c>
      <c r="DR19">
        <v>9.4652899999999998E-2</v>
      </c>
      <c r="DS19">
        <v>7.1851700000000004E-2</v>
      </c>
      <c r="DT19">
        <v>6.67822E-2</v>
      </c>
      <c r="DU19">
        <v>27406.6</v>
      </c>
      <c r="DV19">
        <v>30935.5</v>
      </c>
      <c r="DW19">
        <v>28497.200000000001</v>
      </c>
      <c r="DX19">
        <v>32758.1</v>
      </c>
      <c r="DY19">
        <v>36777.300000000003</v>
      </c>
      <c r="DZ19">
        <v>41196.400000000001</v>
      </c>
      <c r="EA19">
        <v>41823.800000000003</v>
      </c>
      <c r="EB19">
        <v>46991</v>
      </c>
      <c r="EC19">
        <v>1.8391999999999999</v>
      </c>
      <c r="ED19">
        <v>2.2414999999999998</v>
      </c>
      <c r="EE19">
        <v>7.8700500000000007E-2</v>
      </c>
      <c r="EF19">
        <v>0</v>
      </c>
      <c r="EG19">
        <v>18.823799999999999</v>
      </c>
      <c r="EH19">
        <v>999.9</v>
      </c>
      <c r="EI19">
        <v>54.8</v>
      </c>
      <c r="EJ19">
        <v>20.6</v>
      </c>
      <c r="EK19">
        <v>13.276300000000001</v>
      </c>
      <c r="EL19">
        <v>63.179000000000002</v>
      </c>
      <c r="EM19">
        <v>0.97355700000000001</v>
      </c>
      <c r="EN19">
        <v>1</v>
      </c>
      <c r="EO19">
        <v>-0.40518500000000002</v>
      </c>
      <c r="EP19">
        <v>0.99900900000000004</v>
      </c>
      <c r="EQ19">
        <v>20.2287</v>
      </c>
      <c r="ER19">
        <v>5.22837</v>
      </c>
      <c r="ES19">
        <v>12.0099</v>
      </c>
      <c r="ET19">
        <v>4.9899500000000003</v>
      </c>
      <c r="EU19">
        <v>3.3050000000000002</v>
      </c>
      <c r="EV19">
        <v>7647.4</v>
      </c>
      <c r="EW19">
        <v>9999</v>
      </c>
      <c r="EX19">
        <v>536.20000000000005</v>
      </c>
      <c r="EY19">
        <v>79.099999999999994</v>
      </c>
      <c r="EZ19">
        <v>1.8521799999999999</v>
      </c>
      <c r="FA19">
        <v>1.86128</v>
      </c>
      <c r="FB19">
        <v>1.8602000000000001</v>
      </c>
      <c r="FC19">
        <v>1.85622</v>
      </c>
      <c r="FD19">
        <v>1.86059</v>
      </c>
      <c r="FE19">
        <v>1.85697</v>
      </c>
      <c r="FF19">
        <v>1.8589899999999999</v>
      </c>
      <c r="FG19">
        <v>1.86188</v>
      </c>
      <c r="FH19">
        <v>0</v>
      </c>
      <c r="FI19">
        <v>0</v>
      </c>
      <c r="FJ19">
        <v>0</v>
      </c>
      <c r="FK19">
        <v>0</v>
      </c>
      <c r="FL19" t="s">
        <v>352</v>
      </c>
      <c r="FM19" t="s">
        <v>353</v>
      </c>
      <c r="FN19" t="s">
        <v>354</v>
      </c>
      <c r="FO19" t="s">
        <v>354</v>
      </c>
      <c r="FP19" t="s">
        <v>354</v>
      </c>
      <c r="FQ19" t="s">
        <v>354</v>
      </c>
      <c r="FR19">
        <v>0</v>
      </c>
      <c r="FS19">
        <v>100</v>
      </c>
      <c r="FT19">
        <v>100</v>
      </c>
      <c r="FU19">
        <v>-3.7639999999999998</v>
      </c>
      <c r="FV19">
        <v>-0.74319999999999997</v>
      </c>
      <c r="FW19">
        <v>-2.315154446502977</v>
      </c>
      <c r="FX19">
        <v>-4.0117494158234393E-3</v>
      </c>
      <c r="FY19">
        <v>1.087516141204025E-6</v>
      </c>
      <c r="FZ19">
        <v>-8.657206703991749E-11</v>
      </c>
      <c r="GA19">
        <v>-0.74320999999999771</v>
      </c>
      <c r="GB19">
        <v>0</v>
      </c>
      <c r="GC19">
        <v>0</v>
      </c>
      <c r="GD19">
        <v>0</v>
      </c>
      <c r="GE19">
        <v>4</v>
      </c>
      <c r="GF19">
        <v>2094</v>
      </c>
      <c r="GG19">
        <v>-1</v>
      </c>
      <c r="GH19">
        <v>-1</v>
      </c>
      <c r="GI19">
        <v>4.0999999999999996</v>
      </c>
      <c r="GJ19">
        <v>4.2</v>
      </c>
      <c r="GK19">
        <v>0.99975599999999998</v>
      </c>
      <c r="GL19">
        <v>2.34741</v>
      </c>
      <c r="GM19">
        <v>1.5942400000000001</v>
      </c>
      <c r="GN19">
        <v>2.3315399999999999</v>
      </c>
      <c r="GO19">
        <v>1.40015</v>
      </c>
      <c r="GP19">
        <v>2.2412100000000001</v>
      </c>
      <c r="GQ19">
        <v>23.313300000000002</v>
      </c>
      <c r="GR19">
        <v>14.7712</v>
      </c>
      <c r="GS19">
        <v>18</v>
      </c>
      <c r="GT19">
        <v>388.47699999999998</v>
      </c>
      <c r="GU19">
        <v>704.73</v>
      </c>
      <c r="GV19">
        <v>17.546600000000002</v>
      </c>
      <c r="GW19">
        <v>21.786799999999999</v>
      </c>
      <c r="GX19">
        <v>29.9998</v>
      </c>
      <c r="GY19">
        <v>21.905100000000001</v>
      </c>
      <c r="GZ19">
        <v>21.903300000000002</v>
      </c>
      <c r="HA19">
        <v>20.063199999999998</v>
      </c>
      <c r="HB19">
        <v>0</v>
      </c>
      <c r="HC19">
        <v>-30</v>
      </c>
      <c r="HD19">
        <v>17.551600000000001</v>
      </c>
      <c r="HE19">
        <v>403.59699999999998</v>
      </c>
      <c r="HF19">
        <v>0</v>
      </c>
      <c r="HG19">
        <v>104.624</v>
      </c>
      <c r="HH19">
        <v>103.73699999999999</v>
      </c>
    </row>
    <row r="20" spans="1:216" x14ac:dyDescent="0.2">
      <c r="A20">
        <v>2</v>
      </c>
      <c r="B20">
        <v>1689976519.5999999</v>
      </c>
      <c r="C20">
        <v>60.5</v>
      </c>
      <c r="D20" t="s">
        <v>355</v>
      </c>
      <c r="E20" t="s">
        <v>356</v>
      </c>
      <c r="F20" t="s">
        <v>344</v>
      </c>
      <c r="G20" t="s">
        <v>345</v>
      </c>
      <c r="H20" t="s">
        <v>346</v>
      </c>
      <c r="I20" t="s">
        <v>347</v>
      </c>
      <c r="J20" t="s">
        <v>348</v>
      </c>
      <c r="K20" t="s">
        <v>349</v>
      </c>
      <c r="L20">
        <v>1689976519.5999999</v>
      </c>
      <c r="M20">
        <f t="shared" si="0"/>
        <v>8.6679668248286132E-4</v>
      </c>
      <c r="N20">
        <f t="shared" si="1"/>
        <v>0.86679668248286135</v>
      </c>
      <c r="O20">
        <f t="shared" si="2"/>
        <v>10.208746198690495</v>
      </c>
      <c r="P20">
        <f t="shared" si="3"/>
        <v>400.00599999999997</v>
      </c>
      <c r="Q20">
        <f t="shared" si="4"/>
        <v>142.78131364926421</v>
      </c>
      <c r="R20">
        <f t="shared" si="5"/>
        <v>14.359428946033001</v>
      </c>
      <c r="S20">
        <f t="shared" si="6"/>
        <v>40.22835753631179</v>
      </c>
      <c r="T20">
        <f t="shared" si="7"/>
        <v>6.5404926420366077E-2</v>
      </c>
      <c r="U20">
        <f t="shared" si="8"/>
        <v>4.583091666861681</v>
      </c>
      <c r="V20">
        <f t="shared" si="9"/>
        <v>6.489077790513606E-2</v>
      </c>
      <c r="W20">
        <f t="shared" si="10"/>
        <v>4.0602593274551402E-2</v>
      </c>
      <c r="X20">
        <f t="shared" si="11"/>
        <v>297.72269010450299</v>
      </c>
      <c r="Y20">
        <f t="shared" si="12"/>
        <v>20.985011971423038</v>
      </c>
      <c r="Z20">
        <f t="shared" si="13"/>
        <v>20.985011971423038</v>
      </c>
      <c r="AA20">
        <f t="shared" si="14"/>
        <v>2.4936338938047911</v>
      </c>
      <c r="AB20">
        <f t="shared" si="15"/>
        <v>50.127014225785182</v>
      </c>
      <c r="AC20">
        <f t="shared" si="16"/>
        <v>1.1747509896892998</v>
      </c>
      <c r="AD20">
        <f t="shared" si="17"/>
        <v>2.3435486989069689</v>
      </c>
      <c r="AE20">
        <f t="shared" si="18"/>
        <v>1.3188829041154913</v>
      </c>
      <c r="AF20">
        <f t="shared" si="19"/>
        <v>-38.225733697494185</v>
      </c>
      <c r="AG20">
        <f t="shared" si="20"/>
        <v>-248.59380607806017</v>
      </c>
      <c r="AH20">
        <f t="shared" si="21"/>
        <v>-10.959442398269541</v>
      </c>
      <c r="AI20">
        <f t="shared" si="22"/>
        <v>-5.6292069320875271E-2</v>
      </c>
      <c r="AJ20">
        <v>0</v>
      </c>
      <c r="AK20">
        <v>0</v>
      </c>
      <c r="AL20">
        <f t="shared" si="23"/>
        <v>1</v>
      </c>
      <c r="AM20">
        <f t="shared" si="24"/>
        <v>0</v>
      </c>
      <c r="AN20">
        <f t="shared" si="25"/>
        <v>54378.549564329238</v>
      </c>
      <c r="AO20">
        <f t="shared" si="26"/>
        <v>1800.13</v>
      </c>
      <c r="AP20">
        <f t="shared" si="27"/>
        <v>1517.5091700023331</v>
      </c>
      <c r="AQ20">
        <f t="shared" si="28"/>
        <v>0.84299976668481336</v>
      </c>
      <c r="AR20">
        <f t="shared" si="29"/>
        <v>0.16538954970168987</v>
      </c>
      <c r="AS20">
        <v>1689976519.5999999</v>
      </c>
      <c r="AT20">
        <v>400.00599999999997</v>
      </c>
      <c r="AU20">
        <v>403.64699999999999</v>
      </c>
      <c r="AV20">
        <v>11.680999999999999</v>
      </c>
      <c r="AW20">
        <v>11.3855</v>
      </c>
      <c r="AX20">
        <v>403.76900000000001</v>
      </c>
      <c r="AY20">
        <v>12.424200000000001</v>
      </c>
      <c r="AZ20">
        <v>400.07</v>
      </c>
      <c r="BA20">
        <v>100.523</v>
      </c>
      <c r="BB20">
        <v>4.6385299999999997E-2</v>
      </c>
      <c r="BC20">
        <v>19.978899999999999</v>
      </c>
      <c r="BD20">
        <v>20.114100000000001</v>
      </c>
      <c r="BE20">
        <v>999.9</v>
      </c>
      <c r="BF20">
        <v>0</v>
      </c>
      <c r="BG20">
        <v>0</v>
      </c>
      <c r="BH20">
        <v>9990.6200000000008</v>
      </c>
      <c r="BI20">
        <v>0</v>
      </c>
      <c r="BJ20">
        <v>39.1646</v>
      </c>
      <c r="BK20">
        <v>-3.64194</v>
      </c>
      <c r="BL20">
        <v>404.733</v>
      </c>
      <c r="BM20">
        <v>408.29599999999999</v>
      </c>
      <c r="BN20">
        <v>0.29550199999999999</v>
      </c>
      <c r="BO20">
        <v>403.64699999999999</v>
      </c>
      <c r="BP20">
        <v>11.3855</v>
      </c>
      <c r="BQ20">
        <v>1.17422</v>
      </c>
      <c r="BR20">
        <v>1.1445099999999999</v>
      </c>
      <c r="BS20">
        <v>9.2786100000000005</v>
      </c>
      <c r="BT20">
        <v>8.8987200000000009</v>
      </c>
      <c r="BU20">
        <v>1800.13</v>
      </c>
      <c r="BV20">
        <v>0.90000999999999998</v>
      </c>
      <c r="BW20">
        <v>9.9990499999999996E-2</v>
      </c>
      <c r="BX20">
        <v>0</v>
      </c>
      <c r="BY20">
        <v>2.2863000000000002</v>
      </c>
      <c r="BZ20">
        <v>0</v>
      </c>
      <c r="CA20">
        <v>5409.87</v>
      </c>
      <c r="CB20">
        <v>14601.4</v>
      </c>
      <c r="CC20">
        <v>36.811999999999998</v>
      </c>
      <c r="CD20">
        <v>38.25</v>
      </c>
      <c r="CE20">
        <v>37.186999999999998</v>
      </c>
      <c r="CF20">
        <v>35.811999999999998</v>
      </c>
      <c r="CG20">
        <v>35.811999999999998</v>
      </c>
      <c r="CH20">
        <v>1620.14</v>
      </c>
      <c r="CI20">
        <v>180</v>
      </c>
      <c r="CJ20">
        <v>0</v>
      </c>
      <c r="CK20">
        <v>1689976534.2</v>
      </c>
      <c r="CL20">
        <v>0</v>
      </c>
      <c r="CM20">
        <v>1689976212.5</v>
      </c>
      <c r="CN20" t="s">
        <v>350</v>
      </c>
      <c r="CO20">
        <v>1689976212.5</v>
      </c>
      <c r="CP20">
        <v>1689976209.5</v>
      </c>
      <c r="CQ20">
        <v>24</v>
      </c>
      <c r="CR20">
        <v>0.09</v>
      </c>
      <c r="CS20">
        <v>-1E-3</v>
      </c>
      <c r="CT20">
        <v>-3.7749999999999999</v>
      </c>
      <c r="CU20">
        <v>-0.74299999999999999</v>
      </c>
      <c r="CV20">
        <v>404</v>
      </c>
      <c r="CW20">
        <v>12</v>
      </c>
      <c r="CX20">
        <v>0.28999999999999998</v>
      </c>
      <c r="CY20">
        <v>0.13</v>
      </c>
      <c r="CZ20">
        <v>5.7805980773236678</v>
      </c>
      <c r="DA20">
        <v>0.30672068585123319</v>
      </c>
      <c r="DB20">
        <v>7.4131078357316166E-2</v>
      </c>
      <c r="DC20">
        <v>1</v>
      </c>
      <c r="DD20">
        <v>403.65109999999999</v>
      </c>
      <c r="DE20">
        <v>0.18042776735495639</v>
      </c>
      <c r="DF20">
        <v>3.150857026270746E-2</v>
      </c>
      <c r="DG20">
        <v>-1</v>
      </c>
      <c r="DH20">
        <v>1800.0263414634151</v>
      </c>
      <c r="DI20">
        <v>6.9546705528669234E-2</v>
      </c>
      <c r="DJ20">
        <v>8.1052710869652975E-2</v>
      </c>
      <c r="DK20">
        <v>1</v>
      </c>
      <c r="DL20">
        <v>2</v>
      </c>
      <c r="DM20">
        <v>2</v>
      </c>
      <c r="DN20" t="s">
        <v>351</v>
      </c>
      <c r="DO20">
        <v>2.6957200000000001</v>
      </c>
      <c r="DP20">
        <v>2.6679499999999998</v>
      </c>
      <c r="DQ20">
        <v>9.51235E-2</v>
      </c>
      <c r="DR20">
        <v>9.4661999999999996E-2</v>
      </c>
      <c r="DS20">
        <v>7.1808899999999995E-2</v>
      </c>
      <c r="DT20">
        <v>6.6722100000000006E-2</v>
      </c>
      <c r="DU20">
        <v>27407.3</v>
      </c>
      <c r="DV20">
        <v>30936.400000000001</v>
      </c>
      <c r="DW20">
        <v>28497.9</v>
      </c>
      <c r="DX20">
        <v>32759.200000000001</v>
      </c>
      <c r="DY20">
        <v>36780.400000000001</v>
      </c>
      <c r="DZ20">
        <v>41200.6</v>
      </c>
      <c r="EA20">
        <v>41825.300000000003</v>
      </c>
      <c r="EB20">
        <v>46992.7</v>
      </c>
      <c r="EC20">
        <v>1.83935</v>
      </c>
      <c r="ED20">
        <v>2.2422300000000002</v>
      </c>
      <c r="EE20">
        <v>7.6197100000000004E-2</v>
      </c>
      <c r="EF20">
        <v>0</v>
      </c>
      <c r="EG20">
        <v>18.852399999999999</v>
      </c>
      <c r="EH20">
        <v>999.9</v>
      </c>
      <c r="EI20">
        <v>54.7</v>
      </c>
      <c r="EJ20">
        <v>20.6</v>
      </c>
      <c r="EK20">
        <v>13.2507</v>
      </c>
      <c r="EL20">
        <v>63.149000000000001</v>
      </c>
      <c r="EM20">
        <v>0.80128500000000003</v>
      </c>
      <c r="EN20">
        <v>1</v>
      </c>
      <c r="EO20">
        <v>-0.40853200000000001</v>
      </c>
      <c r="EP20">
        <v>0.75510100000000002</v>
      </c>
      <c r="EQ20">
        <v>20.2317</v>
      </c>
      <c r="ER20">
        <v>5.2237299999999998</v>
      </c>
      <c r="ES20">
        <v>12.0099</v>
      </c>
      <c r="ET20">
        <v>4.99</v>
      </c>
      <c r="EU20">
        <v>3.3050000000000002</v>
      </c>
      <c r="EV20">
        <v>7648.9</v>
      </c>
      <c r="EW20">
        <v>9999</v>
      </c>
      <c r="EX20">
        <v>536.20000000000005</v>
      </c>
      <c r="EY20">
        <v>79.099999999999994</v>
      </c>
      <c r="EZ20">
        <v>1.85223</v>
      </c>
      <c r="FA20">
        <v>1.8613</v>
      </c>
      <c r="FB20">
        <v>1.8602000000000001</v>
      </c>
      <c r="FC20">
        <v>1.85622</v>
      </c>
      <c r="FD20">
        <v>1.8606499999999999</v>
      </c>
      <c r="FE20">
        <v>1.8569800000000001</v>
      </c>
      <c r="FF20">
        <v>1.859</v>
      </c>
      <c r="FG20">
        <v>1.86188</v>
      </c>
      <c r="FH20">
        <v>0</v>
      </c>
      <c r="FI20">
        <v>0</v>
      </c>
      <c r="FJ20">
        <v>0</v>
      </c>
      <c r="FK20">
        <v>0</v>
      </c>
      <c r="FL20" t="s">
        <v>352</v>
      </c>
      <c r="FM20" t="s">
        <v>353</v>
      </c>
      <c r="FN20" t="s">
        <v>354</v>
      </c>
      <c r="FO20" t="s">
        <v>354</v>
      </c>
      <c r="FP20" t="s">
        <v>354</v>
      </c>
      <c r="FQ20" t="s">
        <v>354</v>
      </c>
      <c r="FR20">
        <v>0</v>
      </c>
      <c r="FS20">
        <v>100</v>
      </c>
      <c r="FT20">
        <v>100</v>
      </c>
      <c r="FU20">
        <v>-3.7629999999999999</v>
      </c>
      <c r="FV20">
        <v>-0.74319999999999997</v>
      </c>
      <c r="FW20">
        <v>-2.315154446502977</v>
      </c>
      <c r="FX20">
        <v>-4.0117494158234393E-3</v>
      </c>
      <c r="FY20">
        <v>1.087516141204025E-6</v>
      </c>
      <c r="FZ20">
        <v>-8.657206703991749E-11</v>
      </c>
      <c r="GA20">
        <v>-0.74320999999999771</v>
      </c>
      <c r="GB20">
        <v>0</v>
      </c>
      <c r="GC20">
        <v>0</v>
      </c>
      <c r="GD20">
        <v>0</v>
      </c>
      <c r="GE20">
        <v>4</v>
      </c>
      <c r="GF20">
        <v>2094</v>
      </c>
      <c r="GG20">
        <v>-1</v>
      </c>
      <c r="GH20">
        <v>-1</v>
      </c>
      <c r="GI20">
        <v>5.0999999999999996</v>
      </c>
      <c r="GJ20">
        <v>5.2</v>
      </c>
      <c r="GK20">
        <v>0.99975599999999998</v>
      </c>
      <c r="GL20">
        <v>2.34985</v>
      </c>
      <c r="GM20">
        <v>1.5942400000000001</v>
      </c>
      <c r="GN20">
        <v>2.3327599999999999</v>
      </c>
      <c r="GO20">
        <v>1.40015</v>
      </c>
      <c r="GP20">
        <v>2.3144499999999999</v>
      </c>
      <c r="GQ20">
        <v>23.2729</v>
      </c>
      <c r="GR20">
        <v>14.762499999999999</v>
      </c>
      <c r="GS20">
        <v>18</v>
      </c>
      <c r="GT20">
        <v>388.23899999999998</v>
      </c>
      <c r="GU20">
        <v>704.79499999999996</v>
      </c>
      <c r="GV20">
        <v>17.769500000000001</v>
      </c>
      <c r="GW20">
        <v>21.7425</v>
      </c>
      <c r="GX20">
        <v>29.9999</v>
      </c>
      <c r="GY20">
        <v>21.8628</v>
      </c>
      <c r="GZ20">
        <v>21.862200000000001</v>
      </c>
      <c r="HA20">
        <v>20.065799999999999</v>
      </c>
      <c r="HB20">
        <v>0</v>
      </c>
      <c r="HC20">
        <v>-30</v>
      </c>
      <c r="HD20">
        <v>17.776</v>
      </c>
      <c r="HE20">
        <v>403.61700000000002</v>
      </c>
      <c r="HF20">
        <v>0</v>
      </c>
      <c r="HG20">
        <v>104.627</v>
      </c>
      <c r="HH20">
        <v>103.74</v>
      </c>
    </row>
    <row r="21" spans="1:216" x14ac:dyDescent="0.2">
      <c r="A21">
        <v>3</v>
      </c>
      <c r="B21">
        <v>1689976580.0999999</v>
      </c>
      <c r="C21">
        <v>121</v>
      </c>
      <c r="D21" t="s">
        <v>357</v>
      </c>
      <c r="E21" t="s">
        <v>358</v>
      </c>
      <c r="F21" t="s">
        <v>344</v>
      </c>
      <c r="G21" t="s">
        <v>345</v>
      </c>
      <c r="H21" t="s">
        <v>346</v>
      </c>
      <c r="I21" t="s">
        <v>347</v>
      </c>
      <c r="J21" t="s">
        <v>348</v>
      </c>
      <c r="K21" t="s">
        <v>349</v>
      </c>
      <c r="L21">
        <v>1689976580.0999999</v>
      </c>
      <c r="M21">
        <f t="shared" si="0"/>
        <v>8.2596699128605186E-4</v>
      </c>
      <c r="N21">
        <f t="shared" si="1"/>
        <v>0.82596699128605189</v>
      </c>
      <c r="O21">
        <f t="shared" si="2"/>
        <v>9.9374366454660255</v>
      </c>
      <c r="P21">
        <f t="shared" si="3"/>
        <v>400.06</v>
      </c>
      <c r="Q21">
        <f t="shared" si="4"/>
        <v>142.54539410650781</v>
      </c>
      <c r="R21">
        <f t="shared" si="5"/>
        <v>14.335662721418304</v>
      </c>
      <c r="S21">
        <f t="shared" si="6"/>
        <v>40.233676186305999</v>
      </c>
      <c r="T21">
        <f t="shared" si="7"/>
        <v>6.3551434683221469E-2</v>
      </c>
      <c r="U21">
        <f t="shared" si="8"/>
        <v>4.5917998446869603</v>
      </c>
      <c r="V21">
        <f t="shared" si="9"/>
        <v>6.3066810389640238E-2</v>
      </c>
      <c r="W21">
        <f t="shared" si="10"/>
        <v>3.9459989784353007E-2</v>
      </c>
      <c r="X21">
        <f t="shared" si="11"/>
        <v>248.086017</v>
      </c>
      <c r="Y21">
        <f t="shared" si="12"/>
        <v>20.81004841289279</v>
      </c>
      <c r="Z21">
        <f t="shared" si="13"/>
        <v>20.81004841289279</v>
      </c>
      <c r="AA21">
        <f t="shared" si="14"/>
        <v>2.4669448407295214</v>
      </c>
      <c r="AB21">
        <f t="shared" si="15"/>
        <v>50.043322723001424</v>
      </c>
      <c r="AC21">
        <f t="shared" si="16"/>
        <v>1.17366157033802</v>
      </c>
      <c r="AD21">
        <f t="shared" si="17"/>
        <v>2.3452910527832906</v>
      </c>
      <c r="AE21">
        <f t="shared" si="18"/>
        <v>1.2932832703915014</v>
      </c>
      <c r="AF21">
        <f t="shared" si="19"/>
        <v>-36.425144315714888</v>
      </c>
      <c r="AG21">
        <f t="shared" si="20"/>
        <v>-202.78273980637249</v>
      </c>
      <c r="AH21">
        <f t="shared" si="21"/>
        <v>-8.9154347514034669</v>
      </c>
      <c r="AI21">
        <f t="shared" si="22"/>
        <v>-3.7301873490832804E-2</v>
      </c>
      <c r="AJ21">
        <v>0</v>
      </c>
      <c r="AK21">
        <v>0</v>
      </c>
      <c r="AL21">
        <f t="shared" si="23"/>
        <v>1</v>
      </c>
      <c r="AM21">
        <f t="shared" si="24"/>
        <v>0</v>
      </c>
      <c r="AN21">
        <f t="shared" si="25"/>
        <v>54509.838705926828</v>
      </c>
      <c r="AO21">
        <f t="shared" si="26"/>
        <v>1500.01</v>
      </c>
      <c r="AP21">
        <f t="shared" si="27"/>
        <v>1264.5080999999998</v>
      </c>
      <c r="AQ21">
        <f t="shared" si="28"/>
        <v>0.84299978000146658</v>
      </c>
      <c r="AR21">
        <f t="shared" si="29"/>
        <v>0.16538957540283064</v>
      </c>
      <c r="AS21">
        <v>1689976580.0999999</v>
      </c>
      <c r="AT21">
        <v>400.06</v>
      </c>
      <c r="AU21">
        <v>403.60199999999998</v>
      </c>
      <c r="AV21">
        <v>11.670199999999999</v>
      </c>
      <c r="AW21">
        <v>11.3886</v>
      </c>
      <c r="AX21">
        <v>403.82299999999998</v>
      </c>
      <c r="AY21">
        <v>12.413500000000001</v>
      </c>
      <c r="AZ21">
        <v>400.04700000000003</v>
      </c>
      <c r="BA21">
        <v>100.523</v>
      </c>
      <c r="BB21">
        <v>4.6105100000000003E-2</v>
      </c>
      <c r="BC21">
        <v>19.9909</v>
      </c>
      <c r="BD21">
        <v>20.082999999999998</v>
      </c>
      <c r="BE21">
        <v>999.9</v>
      </c>
      <c r="BF21">
        <v>0</v>
      </c>
      <c r="BG21">
        <v>0</v>
      </c>
      <c r="BH21">
        <v>10016.200000000001</v>
      </c>
      <c r="BI21">
        <v>0</v>
      </c>
      <c r="BJ21">
        <v>41.277900000000002</v>
      </c>
      <c r="BK21">
        <v>-3.5421100000000001</v>
      </c>
      <c r="BL21">
        <v>404.78399999999999</v>
      </c>
      <c r="BM21">
        <v>408.25099999999998</v>
      </c>
      <c r="BN21">
        <v>0.28169</v>
      </c>
      <c r="BO21">
        <v>403.60199999999998</v>
      </c>
      <c r="BP21">
        <v>11.3886</v>
      </c>
      <c r="BQ21">
        <v>1.17313</v>
      </c>
      <c r="BR21">
        <v>1.1448100000000001</v>
      </c>
      <c r="BS21">
        <v>9.2648799999999998</v>
      </c>
      <c r="BT21">
        <v>8.9026300000000003</v>
      </c>
      <c r="BU21">
        <v>1500.01</v>
      </c>
      <c r="BV21">
        <v>0.90000999999999998</v>
      </c>
      <c r="BW21">
        <v>9.9989900000000007E-2</v>
      </c>
      <c r="BX21">
        <v>0</v>
      </c>
      <c r="BY21">
        <v>2.3233999999999999</v>
      </c>
      <c r="BZ21">
        <v>0</v>
      </c>
      <c r="CA21">
        <v>5077.6000000000004</v>
      </c>
      <c r="CB21">
        <v>12167.1</v>
      </c>
      <c r="CC21">
        <v>36.625</v>
      </c>
      <c r="CD21">
        <v>38.436999999999998</v>
      </c>
      <c r="CE21">
        <v>37.311999999999998</v>
      </c>
      <c r="CF21">
        <v>36.311999999999998</v>
      </c>
      <c r="CG21">
        <v>35.936999999999998</v>
      </c>
      <c r="CH21">
        <v>1350.02</v>
      </c>
      <c r="CI21">
        <v>149.99</v>
      </c>
      <c r="CJ21">
        <v>0</v>
      </c>
      <c r="CK21">
        <v>1689976594.8</v>
      </c>
      <c r="CL21">
        <v>0</v>
      </c>
      <c r="CM21">
        <v>1689976212.5</v>
      </c>
      <c r="CN21" t="s">
        <v>350</v>
      </c>
      <c r="CO21">
        <v>1689976212.5</v>
      </c>
      <c r="CP21">
        <v>1689976209.5</v>
      </c>
      <c r="CQ21">
        <v>24</v>
      </c>
      <c r="CR21">
        <v>0.09</v>
      </c>
      <c r="CS21">
        <v>-1E-3</v>
      </c>
      <c r="CT21">
        <v>-3.7749999999999999</v>
      </c>
      <c r="CU21">
        <v>-0.74299999999999999</v>
      </c>
      <c r="CV21">
        <v>404</v>
      </c>
      <c r="CW21">
        <v>12</v>
      </c>
      <c r="CX21">
        <v>0.28999999999999998</v>
      </c>
      <c r="CY21">
        <v>0.13</v>
      </c>
      <c r="CZ21">
        <v>5.7087211185991693</v>
      </c>
      <c r="DA21">
        <v>0.21311393421754149</v>
      </c>
      <c r="DB21">
        <v>7.1657655015505514E-2</v>
      </c>
      <c r="DC21">
        <v>1</v>
      </c>
      <c r="DD21">
        <v>403.60858536585368</v>
      </c>
      <c r="DE21">
        <v>7.2731707316663397E-2</v>
      </c>
      <c r="DF21">
        <v>2.5270223111118689E-2</v>
      </c>
      <c r="DG21">
        <v>-1</v>
      </c>
      <c r="DH21">
        <v>1499.94775</v>
      </c>
      <c r="DI21">
        <v>0.38215461807745948</v>
      </c>
      <c r="DJ21">
        <v>0.1111190240237858</v>
      </c>
      <c r="DK21">
        <v>1</v>
      </c>
      <c r="DL21">
        <v>2</v>
      </c>
      <c r="DM21">
        <v>2</v>
      </c>
      <c r="DN21" t="s">
        <v>351</v>
      </c>
      <c r="DO21">
        <v>2.6956699999999998</v>
      </c>
      <c r="DP21">
        <v>2.6678899999999999</v>
      </c>
      <c r="DQ21">
        <v>9.5137700000000006E-2</v>
      </c>
      <c r="DR21">
        <v>9.4657900000000003E-2</v>
      </c>
      <c r="DS21">
        <v>7.1765399999999993E-2</v>
      </c>
      <c r="DT21">
        <v>6.6738199999999998E-2</v>
      </c>
      <c r="DU21">
        <v>27406.400000000001</v>
      </c>
      <c r="DV21">
        <v>30937</v>
      </c>
      <c r="DW21">
        <v>28497.3</v>
      </c>
      <c r="DX21">
        <v>32759.7</v>
      </c>
      <c r="DY21">
        <v>36781</v>
      </c>
      <c r="DZ21">
        <v>41200.400000000001</v>
      </c>
      <c r="EA21">
        <v>41823.9</v>
      </c>
      <c r="EB21">
        <v>46993.3</v>
      </c>
      <c r="EC21">
        <v>1.8399300000000001</v>
      </c>
      <c r="ED21">
        <v>2.2423299999999999</v>
      </c>
      <c r="EE21">
        <v>6.8694400000000003E-2</v>
      </c>
      <c r="EF21">
        <v>0</v>
      </c>
      <c r="EG21">
        <v>18.945599999999999</v>
      </c>
      <c r="EH21">
        <v>999.9</v>
      </c>
      <c r="EI21">
        <v>54.8</v>
      </c>
      <c r="EJ21">
        <v>20.5</v>
      </c>
      <c r="EK21">
        <v>13.1927</v>
      </c>
      <c r="EL21">
        <v>63.079000000000001</v>
      </c>
      <c r="EM21">
        <v>0.92548399999999997</v>
      </c>
      <c r="EN21">
        <v>1</v>
      </c>
      <c r="EO21">
        <v>-0.40821600000000002</v>
      </c>
      <c r="EP21">
        <v>0.78245399999999998</v>
      </c>
      <c r="EQ21">
        <v>20.235700000000001</v>
      </c>
      <c r="ER21">
        <v>5.2289700000000003</v>
      </c>
      <c r="ES21">
        <v>12.0099</v>
      </c>
      <c r="ET21">
        <v>4.9896500000000001</v>
      </c>
      <c r="EU21">
        <v>3.3050000000000002</v>
      </c>
      <c r="EV21">
        <v>7650.5</v>
      </c>
      <c r="EW21">
        <v>9999</v>
      </c>
      <c r="EX21">
        <v>536.20000000000005</v>
      </c>
      <c r="EY21">
        <v>79.099999999999994</v>
      </c>
      <c r="EZ21">
        <v>1.85223</v>
      </c>
      <c r="FA21">
        <v>1.8612899999999999</v>
      </c>
      <c r="FB21">
        <v>1.8602000000000001</v>
      </c>
      <c r="FC21">
        <v>1.85623</v>
      </c>
      <c r="FD21">
        <v>1.8606499999999999</v>
      </c>
      <c r="FE21">
        <v>1.8569899999999999</v>
      </c>
      <c r="FF21">
        <v>1.8590199999999999</v>
      </c>
      <c r="FG21">
        <v>1.86188</v>
      </c>
      <c r="FH21">
        <v>0</v>
      </c>
      <c r="FI21">
        <v>0</v>
      </c>
      <c r="FJ21">
        <v>0</v>
      </c>
      <c r="FK21">
        <v>0</v>
      </c>
      <c r="FL21" t="s">
        <v>352</v>
      </c>
      <c r="FM21" t="s">
        <v>353</v>
      </c>
      <c r="FN21" t="s">
        <v>354</v>
      </c>
      <c r="FO21" t="s">
        <v>354</v>
      </c>
      <c r="FP21" t="s">
        <v>354</v>
      </c>
      <c r="FQ21" t="s">
        <v>354</v>
      </c>
      <c r="FR21">
        <v>0</v>
      </c>
      <c r="FS21">
        <v>100</v>
      </c>
      <c r="FT21">
        <v>100</v>
      </c>
      <c r="FU21">
        <v>-3.7629999999999999</v>
      </c>
      <c r="FV21">
        <v>-0.74329999999999996</v>
      </c>
      <c r="FW21">
        <v>-2.315154446502977</v>
      </c>
      <c r="FX21">
        <v>-4.0117494158234393E-3</v>
      </c>
      <c r="FY21">
        <v>1.087516141204025E-6</v>
      </c>
      <c r="FZ21">
        <v>-8.657206703991749E-11</v>
      </c>
      <c r="GA21">
        <v>-0.74320999999999771</v>
      </c>
      <c r="GB21">
        <v>0</v>
      </c>
      <c r="GC21">
        <v>0</v>
      </c>
      <c r="GD21">
        <v>0</v>
      </c>
      <c r="GE21">
        <v>4</v>
      </c>
      <c r="GF21">
        <v>2094</v>
      </c>
      <c r="GG21">
        <v>-1</v>
      </c>
      <c r="GH21">
        <v>-1</v>
      </c>
      <c r="GI21">
        <v>6.1</v>
      </c>
      <c r="GJ21">
        <v>6.2</v>
      </c>
      <c r="GK21">
        <v>0.99975599999999998</v>
      </c>
      <c r="GL21">
        <v>2.34985</v>
      </c>
      <c r="GM21">
        <v>1.5942400000000001</v>
      </c>
      <c r="GN21">
        <v>2.3315399999999999</v>
      </c>
      <c r="GO21">
        <v>1.40015</v>
      </c>
      <c r="GP21">
        <v>2.2534200000000002</v>
      </c>
      <c r="GQ21">
        <v>23.252600000000001</v>
      </c>
      <c r="GR21">
        <v>14.762499999999999</v>
      </c>
      <c r="GS21">
        <v>18</v>
      </c>
      <c r="GT21">
        <v>388.38799999999998</v>
      </c>
      <c r="GU21">
        <v>704.63499999999999</v>
      </c>
      <c r="GV21">
        <v>17.8934</v>
      </c>
      <c r="GW21">
        <v>21.7273</v>
      </c>
      <c r="GX21">
        <v>30.0002</v>
      </c>
      <c r="GY21">
        <v>21.843399999999999</v>
      </c>
      <c r="GZ21">
        <v>21.844899999999999</v>
      </c>
      <c r="HA21">
        <v>20.059699999999999</v>
      </c>
      <c r="HB21">
        <v>0</v>
      </c>
      <c r="HC21">
        <v>-30</v>
      </c>
      <c r="HD21">
        <v>17.895600000000002</v>
      </c>
      <c r="HE21">
        <v>403.57400000000001</v>
      </c>
      <c r="HF21">
        <v>0</v>
      </c>
      <c r="HG21">
        <v>104.624</v>
      </c>
      <c r="HH21">
        <v>103.742</v>
      </c>
    </row>
    <row r="22" spans="1:216" x14ac:dyDescent="0.2">
      <c r="A22">
        <v>4</v>
      </c>
      <c r="B22">
        <v>1689976640.5999999</v>
      </c>
      <c r="C22">
        <v>181.5</v>
      </c>
      <c r="D22" t="s">
        <v>359</v>
      </c>
      <c r="E22" t="s">
        <v>360</v>
      </c>
      <c r="F22" t="s">
        <v>344</v>
      </c>
      <c r="G22" t="s">
        <v>345</v>
      </c>
      <c r="H22" t="s">
        <v>346</v>
      </c>
      <c r="I22" t="s">
        <v>347</v>
      </c>
      <c r="J22" t="s">
        <v>348</v>
      </c>
      <c r="K22" t="s">
        <v>349</v>
      </c>
      <c r="L22">
        <v>1689976640.5999999</v>
      </c>
      <c r="M22">
        <f t="shared" si="0"/>
        <v>8.2637992986852422E-4</v>
      </c>
      <c r="N22">
        <f t="shared" si="1"/>
        <v>0.82637992986852427</v>
      </c>
      <c r="O22">
        <f t="shared" si="2"/>
        <v>9.5995456136813235</v>
      </c>
      <c r="P22">
        <f t="shared" si="3"/>
        <v>400.05399999999997</v>
      </c>
      <c r="Q22">
        <f t="shared" si="4"/>
        <v>156.1784605724398</v>
      </c>
      <c r="R22">
        <f t="shared" si="5"/>
        <v>15.706944447776564</v>
      </c>
      <c r="S22">
        <f t="shared" si="6"/>
        <v>40.233627166508597</v>
      </c>
      <c r="T22">
        <f t="shared" si="7"/>
        <v>6.4921157189206852E-2</v>
      </c>
      <c r="U22">
        <f t="shared" si="8"/>
        <v>4.5933308515933957</v>
      </c>
      <c r="V22">
        <f t="shared" si="9"/>
        <v>6.4415674386002056E-2</v>
      </c>
      <c r="W22">
        <f t="shared" si="10"/>
        <v>4.030488382571154E-2</v>
      </c>
      <c r="X22">
        <f t="shared" si="11"/>
        <v>206.73329099999998</v>
      </c>
      <c r="Y22">
        <f t="shared" si="12"/>
        <v>20.636232180473719</v>
      </c>
      <c r="Z22">
        <f t="shared" si="13"/>
        <v>20.636232180473719</v>
      </c>
      <c r="AA22">
        <f t="shared" si="14"/>
        <v>2.4406788689586412</v>
      </c>
      <c r="AB22">
        <f t="shared" si="15"/>
        <v>50.08501302608299</v>
      </c>
      <c r="AC22">
        <f t="shared" si="16"/>
        <v>1.1736576288029998</v>
      </c>
      <c r="AD22">
        <f t="shared" si="17"/>
        <v>2.3433309844439671</v>
      </c>
      <c r="AE22">
        <f t="shared" si="18"/>
        <v>1.2670212401556413</v>
      </c>
      <c r="AF22">
        <f t="shared" si="19"/>
        <v>-36.443354907201915</v>
      </c>
      <c r="AG22">
        <f t="shared" si="20"/>
        <v>-163.15033714410205</v>
      </c>
      <c r="AH22">
        <f t="shared" si="21"/>
        <v>-7.1637178053511317</v>
      </c>
      <c r="AI22">
        <f t="shared" si="22"/>
        <v>-2.411885665512159E-2</v>
      </c>
      <c r="AJ22">
        <v>0</v>
      </c>
      <c r="AK22">
        <v>0</v>
      </c>
      <c r="AL22">
        <f t="shared" si="23"/>
        <v>1</v>
      </c>
      <c r="AM22">
        <f t="shared" si="24"/>
        <v>0</v>
      </c>
      <c r="AN22">
        <f t="shared" si="25"/>
        <v>54535.850031742972</v>
      </c>
      <c r="AO22">
        <f t="shared" si="26"/>
        <v>1249.97</v>
      </c>
      <c r="AP22">
        <f t="shared" si="27"/>
        <v>1053.7251000000001</v>
      </c>
      <c r="AQ22">
        <f t="shared" si="28"/>
        <v>0.84300031200748826</v>
      </c>
      <c r="AR22">
        <f t="shared" si="29"/>
        <v>0.16539060217445217</v>
      </c>
      <c r="AS22">
        <v>1689976640.5999999</v>
      </c>
      <c r="AT22">
        <v>400.05399999999997</v>
      </c>
      <c r="AU22">
        <v>403.47899999999998</v>
      </c>
      <c r="AV22">
        <v>11.67</v>
      </c>
      <c r="AW22">
        <v>11.388299999999999</v>
      </c>
      <c r="AX22">
        <v>403.81799999999998</v>
      </c>
      <c r="AY22">
        <v>12.4132</v>
      </c>
      <c r="AZ22">
        <v>400.10500000000002</v>
      </c>
      <c r="BA22">
        <v>100.524</v>
      </c>
      <c r="BB22">
        <v>4.6490900000000002E-2</v>
      </c>
      <c r="BC22">
        <v>19.977399999999999</v>
      </c>
      <c r="BD22">
        <v>20.000599999999999</v>
      </c>
      <c r="BE22">
        <v>999.9</v>
      </c>
      <c r="BF22">
        <v>0</v>
      </c>
      <c r="BG22">
        <v>0</v>
      </c>
      <c r="BH22">
        <v>10020.6</v>
      </c>
      <c r="BI22">
        <v>0</v>
      </c>
      <c r="BJ22">
        <v>42.405099999999997</v>
      </c>
      <c r="BK22">
        <v>-3.4245000000000001</v>
      </c>
      <c r="BL22">
        <v>404.77800000000002</v>
      </c>
      <c r="BM22">
        <v>408.12599999999998</v>
      </c>
      <c r="BN22">
        <v>0.28170800000000001</v>
      </c>
      <c r="BO22">
        <v>403.47899999999998</v>
      </c>
      <c r="BP22">
        <v>11.388299999999999</v>
      </c>
      <c r="BQ22">
        <v>1.1731100000000001</v>
      </c>
      <c r="BR22">
        <v>1.14479</v>
      </c>
      <c r="BS22">
        <v>9.2645900000000001</v>
      </c>
      <c r="BT22">
        <v>8.9023099999999999</v>
      </c>
      <c r="BU22">
        <v>1249.97</v>
      </c>
      <c r="BV22">
        <v>0.89999200000000001</v>
      </c>
      <c r="BW22">
        <v>0.100008</v>
      </c>
      <c r="BX22">
        <v>0</v>
      </c>
      <c r="BY22">
        <v>2.3319999999999999</v>
      </c>
      <c r="BZ22">
        <v>0</v>
      </c>
      <c r="CA22">
        <v>4775.71</v>
      </c>
      <c r="CB22">
        <v>10138.9</v>
      </c>
      <c r="CC22">
        <v>37.311999999999998</v>
      </c>
      <c r="CD22">
        <v>39.75</v>
      </c>
      <c r="CE22">
        <v>38.311999999999998</v>
      </c>
      <c r="CF22">
        <v>37.686999999999998</v>
      </c>
      <c r="CG22">
        <v>36.686999999999998</v>
      </c>
      <c r="CH22">
        <v>1124.96</v>
      </c>
      <c r="CI22">
        <v>125.01</v>
      </c>
      <c r="CJ22">
        <v>0</v>
      </c>
      <c r="CK22">
        <v>1689976654.8</v>
      </c>
      <c r="CL22">
        <v>0</v>
      </c>
      <c r="CM22">
        <v>1689976212.5</v>
      </c>
      <c r="CN22" t="s">
        <v>350</v>
      </c>
      <c r="CO22">
        <v>1689976212.5</v>
      </c>
      <c r="CP22">
        <v>1689976209.5</v>
      </c>
      <c r="CQ22">
        <v>24</v>
      </c>
      <c r="CR22">
        <v>0.09</v>
      </c>
      <c r="CS22">
        <v>-1E-3</v>
      </c>
      <c r="CT22">
        <v>-3.7749999999999999</v>
      </c>
      <c r="CU22">
        <v>-0.74299999999999999</v>
      </c>
      <c r="CV22">
        <v>404</v>
      </c>
      <c r="CW22">
        <v>12</v>
      </c>
      <c r="CX22">
        <v>0.28999999999999998</v>
      </c>
      <c r="CY22">
        <v>0.13</v>
      </c>
      <c r="CZ22">
        <v>5.5534913448362291</v>
      </c>
      <c r="DA22">
        <v>-6.6556444385711894E-3</v>
      </c>
      <c r="DB22">
        <v>0.10870518231415</v>
      </c>
      <c r="DC22">
        <v>1</v>
      </c>
      <c r="DD22">
        <v>403.52565853658552</v>
      </c>
      <c r="DE22">
        <v>0.1197909407672299</v>
      </c>
      <c r="DF22">
        <v>4.1171627547757397E-2</v>
      </c>
      <c r="DG22">
        <v>-1</v>
      </c>
      <c r="DH22">
        <v>1249.9909756097561</v>
      </c>
      <c r="DI22">
        <v>-0.139540491730302</v>
      </c>
      <c r="DJ22">
        <v>8.5334489011589562E-2</v>
      </c>
      <c r="DK22">
        <v>1</v>
      </c>
      <c r="DL22">
        <v>2</v>
      </c>
      <c r="DM22">
        <v>2</v>
      </c>
      <c r="DN22" t="s">
        <v>351</v>
      </c>
      <c r="DO22">
        <v>2.6958600000000001</v>
      </c>
      <c r="DP22">
        <v>2.66832</v>
      </c>
      <c r="DQ22">
        <v>9.5142000000000004E-2</v>
      </c>
      <c r="DR22">
        <v>9.4642500000000004E-2</v>
      </c>
      <c r="DS22">
        <v>7.1768100000000001E-2</v>
      </c>
      <c r="DT22">
        <v>6.6741499999999995E-2</v>
      </c>
      <c r="DU22">
        <v>27406.5</v>
      </c>
      <c r="DV22">
        <v>30937</v>
      </c>
      <c r="DW22">
        <v>28497.5</v>
      </c>
      <c r="DX22">
        <v>32759</v>
      </c>
      <c r="DY22">
        <v>36781.599999999999</v>
      </c>
      <c r="DZ22">
        <v>41199.5</v>
      </c>
      <c r="EA22">
        <v>41824.699999999997</v>
      </c>
      <c r="EB22">
        <v>46992.4</v>
      </c>
      <c r="EC22">
        <v>1.8399300000000001</v>
      </c>
      <c r="ED22">
        <v>2.24255</v>
      </c>
      <c r="EE22">
        <v>6.7599099999999995E-2</v>
      </c>
      <c r="EF22">
        <v>0</v>
      </c>
      <c r="EG22">
        <v>18.8813</v>
      </c>
      <c r="EH22">
        <v>999.9</v>
      </c>
      <c r="EI22">
        <v>54.8</v>
      </c>
      <c r="EJ22">
        <v>20.5</v>
      </c>
      <c r="EK22">
        <v>13.194000000000001</v>
      </c>
      <c r="EL22">
        <v>63.139000000000003</v>
      </c>
      <c r="EM22">
        <v>1.1057699999999999</v>
      </c>
      <c r="EN22">
        <v>1</v>
      </c>
      <c r="EO22">
        <v>-0.40956599999999999</v>
      </c>
      <c r="EP22">
        <v>0.516648</v>
      </c>
      <c r="EQ22">
        <v>20.2392</v>
      </c>
      <c r="ER22">
        <v>5.2292699999999996</v>
      </c>
      <c r="ES22">
        <v>12.0099</v>
      </c>
      <c r="ET22">
        <v>4.9898499999999997</v>
      </c>
      <c r="EU22">
        <v>3.3050000000000002</v>
      </c>
      <c r="EV22">
        <v>7652</v>
      </c>
      <c r="EW22">
        <v>9999</v>
      </c>
      <c r="EX22">
        <v>536.20000000000005</v>
      </c>
      <c r="EY22">
        <v>79.099999999999994</v>
      </c>
      <c r="EZ22">
        <v>1.85223</v>
      </c>
      <c r="FA22">
        <v>1.86131</v>
      </c>
      <c r="FB22">
        <v>1.8602099999999999</v>
      </c>
      <c r="FC22">
        <v>1.85623</v>
      </c>
      <c r="FD22">
        <v>1.86066</v>
      </c>
      <c r="FE22">
        <v>1.8569899999999999</v>
      </c>
      <c r="FF22">
        <v>1.85903</v>
      </c>
      <c r="FG22">
        <v>1.8618699999999999</v>
      </c>
      <c r="FH22">
        <v>0</v>
      </c>
      <c r="FI22">
        <v>0</v>
      </c>
      <c r="FJ22">
        <v>0</v>
      </c>
      <c r="FK22">
        <v>0</v>
      </c>
      <c r="FL22" t="s">
        <v>352</v>
      </c>
      <c r="FM22" t="s">
        <v>353</v>
      </c>
      <c r="FN22" t="s">
        <v>354</v>
      </c>
      <c r="FO22" t="s">
        <v>354</v>
      </c>
      <c r="FP22" t="s">
        <v>354</v>
      </c>
      <c r="FQ22" t="s">
        <v>354</v>
      </c>
      <c r="FR22">
        <v>0</v>
      </c>
      <c r="FS22">
        <v>100</v>
      </c>
      <c r="FT22">
        <v>100</v>
      </c>
      <c r="FU22">
        <v>-3.7639999999999998</v>
      </c>
      <c r="FV22">
        <v>-0.74319999999999997</v>
      </c>
      <c r="FW22">
        <v>-2.315154446502977</v>
      </c>
      <c r="FX22">
        <v>-4.0117494158234393E-3</v>
      </c>
      <c r="FY22">
        <v>1.087516141204025E-6</v>
      </c>
      <c r="FZ22">
        <v>-8.657206703991749E-11</v>
      </c>
      <c r="GA22">
        <v>-0.74320999999999771</v>
      </c>
      <c r="GB22">
        <v>0</v>
      </c>
      <c r="GC22">
        <v>0</v>
      </c>
      <c r="GD22">
        <v>0</v>
      </c>
      <c r="GE22">
        <v>4</v>
      </c>
      <c r="GF22">
        <v>2094</v>
      </c>
      <c r="GG22">
        <v>-1</v>
      </c>
      <c r="GH22">
        <v>-1</v>
      </c>
      <c r="GI22">
        <v>7.1</v>
      </c>
      <c r="GJ22">
        <v>7.2</v>
      </c>
      <c r="GK22">
        <v>0.99975599999999998</v>
      </c>
      <c r="GL22">
        <v>2.34863</v>
      </c>
      <c r="GM22">
        <v>1.5942400000000001</v>
      </c>
      <c r="GN22">
        <v>2.3327599999999999</v>
      </c>
      <c r="GO22">
        <v>1.40015</v>
      </c>
      <c r="GP22">
        <v>2.2753899999999998</v>
      </c>
      <c r="GQ22">
        <v>23.232399999999998</v>
      </c>
      <c r="GR22">
        <v>14.762499999999999</v>
      </c>
      <c r="GS22">
        <v>18</v>
      </c>
      <c r="GT22">
        <v>388.25900000000001</v>
      </c>
      <c r="GU22">
        <v>704.50900000000001</v>
      </c>
      <c r="GV22">
        <v>18.122699999999998</v>
      </c>
      <c r="GW22">
        <v>21.7181</v>
      </c>
      <c r="GX22">
        <v>29.9999</v>
      </c>
      <c r="GY22">
        <v>21.826000000000001</v>
      </c>
      <c r="GZ22">
        <v>21.822199999999999</v>
      </c>
      <c r="HA22">
        <v>20.056899999999999</v>
      </c>
      <c r="HB22">
        <v>0</v>
      </c>
      <c r="HC22">
        <v>-30</v>
      </c>
      <c r="HD22">
        <v>18.13</v>
      </c>
      <c r="HE22">
        <v>403.45499999999998</v>
      </c>
      <c r="HF22">
        <v>0</v>
      </c>
      <c r="HG22">
        <v>104.626</v>
      </c>
      <c r="HH22">
        <v>103.74</v>
      </c>
    </row>
    <row r="23" spans="1:216" x14ac:dyDescent="0.2">
      <c r="A23">
        <v>5</v>
      </c>
      <c r="B23">
        <v>1689976701.0999999</v>
      </c>
      <c r="C23">
        <v>242</v>
      </c>
      <c r="D23" t="s">
        <v>361</v>
      </c>
      <c r="E23" t="s">
        <v>362</v>
      </c>
      <c r="F23" t="s">
        <v>344</v>
      </c>
      <c r="G23" t="s">
        <v>345</v>
      </c>
      <c r="H23" t="s">
        <v>346</v>
      </c>
      <c r="I23" t="s">
        <v>347</v>
      </c>
      <c r="J23" t="s">
        <v>348</v>
      </c>
      <c r="K23" t="s">
        <v>349</v>
      </c>
      <c r="L23">
        <v>1689976701.0999999</v>
      </c>
      <c r="M23">
        <f t="shared" si="0"/>
        <v>7.204406012195837E-4</v>
      </c>
      <c r="N23">
        <f t="shared" si="1"/>
        <v>0.72044060121958375</v>
      </c>
      <c r="O23">
        <f t="shared" si="2"/>
        <v>9.4735955795349103</v>
      </c>
      <c r="P23">
        <f t="shared" si="3"/>
        <v>400.02100000000002</v>
      </c>
      <c r="Q23">
        <f t="shared" si="4"/>
        <v>128.73246181430977</v>
      </c>
      <c r="R23">
        <f t="shared" si="5"/>
        <v>12.946379736649996</v>
      </c>
      <c r="S23">
        <f t="shared" si="6"/>
        <v>40.229353930205008</v>
      </c>
      <c r="T23">
        <f t="shared" si="7"/>
        <v>5.7335230252601344E-2</v>
      </c>
      <c r="U23">
        <f t="shared" si="8"/>
        <v>4.5873073327928111</v>
      </c>
      <c r="V23">
        <f t="shared" si="9"/>
        <v>5.6940073634016548E-2</v>
      </c>
      <c r="W23">
        <f t="shared" si="10"/>
        <v>3.5622822014999091E-2</v>
      </c>
      <c r="X23">
        <f t="shared" si="11"/>
        <v>165.35697990057912</v>
      </c>
      <c r="Y23">
        <f t="shared" si="12"/>
        <v>20.498676432688853</v>
      </c>
      <c r="Z23">
        <f t="shared" si="13"/>
        <v>20.498676432688853</v>
      </c>
      <c r="AA23">
        <f t="shared" si="14"/>
        <v>2.4200663105087967</v>
      </c>
      <c r="AB23">
        <f t="shared" si="15"/>
        <v>49.931305023236483</v>
      </c>
      <c r="AC23">
        <f t="shared" si="16"/>
        <v>1.170331151506</v>
      </c>
      <c r="AD23">
        <f t="shared" si="17"/>
        <v>2.3438825621749002</v>
      </c>
      <c r="AE23">
        <f t="shared" si="18"/>
        <v>1.2497351590027967</v>
      </c>
      <c r="AF23">
        <f t="shared" si="19"/>
        <v>-31.771430513783642</v>
      </c>
      <c r="AG23">
        <f t="shared" si="20"/>
        <v>-127.97756898572456</v>
      </c>
      <c r="AH23">
        <f t="shared" si="21"/>
        <v>-5.6228555003584884</v>
      </c>
      <c r="AI23">
        <f t="shared" si="22"/>
        <v>-1.4875099287579019E-2</v>
      </c>
      <c r="AJ23">
        <v>0</v>
      </c>
      <c r="AK23">
        <v>0</v>
      </c>
      <c r="AL23">
        <f t="shared" si="23"/>
        <v>1</v>
      </c>
      <c r="AM23">
        <f t="shared" si="24"/>
        <v>0</v>
      </c>
      <c r="AN23">
        <f t="shared" si="25"/>
        <v>54442.73578186841</v>
      </c>
      <c r="AO23">
        <f t="shared" si="26"/>
        <v>999.8</v>
      </c>
      <c r="AP23">
        <f t="shared" si="27"/>
        <v>842.83143000029997</v>
      </c>
      <c r="AQ23">
        <f t="shared" si="28"/>
        <v>0.8430000300063013</v>
      </c>
      <c r="AR23">
        <f t="shared" si="29"/>
        <v>0.16539005791216155</v>
      </c>
      <c r="AS23">
        <v>1689976701.0999999</v>
      </c>
      <c r="AT23">
        <v>400.02100000000002</v>
      </c>
      <c r="AU23">
        <v>403.38799999999998</v>
      </c>
      <c r="AV23">
        <v>11.6372</v>
      </c>
      <c r="AW23">
        <v>11.3916</v>
      </c>
      <c r="AX23">
        <v>403.78399999999999</v>
      </c>
      <c r="AY23">
        <v>12.3804</v>
      </c>
      <c r="AZ23">
        <v>400.09699999999998</v>
      </c>
      <c r="BA23">
        <v>100.52200000000001</v>
      </c>
      <c r="BB23">
        <v>4.6105E-2</v>
      </c>
      <c r="BC23">
        <v>19.981200000000001</v>
      </c>
      <c r="BD23">
        <v>19.9452</v>
      </c>
      <c r="BE23">
        <v>999.9</v>
      </c>
      <c r="BF23">
        <v>0</v>
      </c>
      <c r="BG23">
        <v>0</v>
      </c>
      <c r="BH23">
        <v>10003.1</v>
      </c>
      <c r="BI23">
        <v>0</v>
      </c>
      <c r="BJ23">
        <v>42.901200000000003</v>
      </c>
      <c r="BK23">
        <v>-3.36673</v>
      </c>
      <c r="BL23">
        <v>404.73099999999999</v>
      </c>
      <c r="BM23">
        <v>408.036</v>
      </c>
      <c r="BN23">
        <v>0.24560599999999999</v>
      </c>
      <c r="BO23">
        <v>403.38799999999998</v>
      </c>
      <c r="BP23">
        <v>11.3916</v>
      </c>
      <c r="BQ23">
        <v>1.1698</v>
      </c>
      <c r="BR23">
        <v>1.1451100000000001</v>
      </c>
      <c r="BS23">
        <v>9.2226700000000008</v>
      </c>
      <c r="BT23">
        <v>8.9064700000000006</v>
      </c>
      <c r="BU23">
        <v>999.8</v>
      </c>
      <c r="BV23">
        <v>0.89999399999999996</v>
      </c>
      <c r="BW23">
        <v>0.100005</v>
      </c>
      <c r="BX23">
        <v>0</v>
      </c>
      <c r="BY23">
        <v>2.5621</v>
      </c>
      <c r="BZ23">
        <v>0</v>
      </c>
      <c r="CA23">
        <v>4480.43</v>
      </c>
      <c r="CB23">
        <v>8109.67</v>
      </c>
      <c r="CC23">
        <v>37.811999999999998</v>
      </c>
      <c r="CD23">
        <v>40.625</v>
      </c>
      <c r="CE23">
        <v>39</v>
      </c>
      <c r="CF23">
        <v>38.686999999999998</v>
      </c>
      <c r="CG23">
        <v>37.25</v>
      </c>
      <c r="CH23">
        <v>899.81</v>
      </c>
      <c r="CI23">
        <v>99.98</v>
      </c>
      <c r="CJ23">
        <v>0</v>
      </c>
      <c r="CK23">
        <v>1689976715.4000001</v>
      </c>
      <c r="CL23">
        <v>0</v>
      </c>
      <c r="CM23">
        <v>1689976212.5</v>
      </c>
      <c r="CN23" t="s">
        <v>350</v>
      </c>
      <c r="CO23">
        <v>1689976212.5</v>
      </c>
      <c r="CP23">
        <v>1689976209.5</v>
      </c>
      <c r="CQ23">
        <v>24</v>
      </c>
      <c r="CR23">
        <v>0.09</v>
      </c>
      <c r="CS23">
        <v>-1E-3</v>
      </c>
      <c r="CT23">
        <v>-3.7749999999999999</v>
      </c>
      <c r="CU23">
        <v>-0.74299999999999999</v>
      </c>
      <c r="CV23">
        <v>404</v>
      </c>
      <c r="CW23">
        <v>12</v>
      </c>
      <c r="CX23">
        <v>0.28999999999999998</v>
      </c>
      <c r="CY23">
        <v>0.13</v>
      </c>
      <c r="CZ23">
        <v>5.3653623802254211</v>
      </c>
      <c r="DA23">
        <v>0.1652154850045629</v>
      </c>
      <c r="DB23">
        <v>5.2330735487481059E-2</v>
      </c>
      <c r="DC23">
        <v>1</v>
      </c>
      <c r="DD23">
        <v>403.39812195121948</v>
      </c>
      <c r="DE23">
        <v>5.9456445993419801E-2</v>
      </c>
      <c r="DF23">
        <v>2.720401254653337E-2</v>
      </c>
      <c r="DG23">
        <v>-1</v>
      </c>
      <c r="DH23">
        <v>999.96327500000007</v>
      </c>
      <c r="DI23">
        <v>-0.1329359109371378</v>
      </c>
      <c r="DJ23">
        <v>0.14897264639857941</v>
      </c>
      <c r="DK23">
        <v>1</v>
      </c>
      <c r="DL23">
        <v>2</v>
      </c>
      <c r="DM23">
        <v>2</v>
      </c>
      <c r="DN23" t="s">
        <v>351</v>
      </c>
      <c r="DO23">
        <v>2.6958799999999998</v>
      </c>
      <c r="DP23">
        <v>2.66778</v>
      </c>
      <c r="DQ23">
        <v>9.5141799999999999E-2</v>
      </c>
      <c r="DR23">
        <v>9.4632999999999995E-2</v>
      </c>
      <c r="DS23">
        <v>7.1629700000000004E-2</v>
      </c>
      <c r="DT23">
        <v>6.6761000000000001E-2</v>
      </c>
      <c r="DU23">
        <v>27408.5</v>
      </c>
      <c r="DV23">
        <v>30938.5</v>
      </c>
      <c r="DW23">
        <v>28499.5</v>
      </c>
      <c r="DX23">
        <v>32760.1</v>
      </c>
      <c r="DY23">
        <v>36789.699999999997</v>
      </c>
      <c r="DZ23">
        <v>41200</v>
      </c>
      <c r="EA23">
        <v>41827.599999999999</v>
      </c>
      <c r="EB23">
        <v>46993.9</v>
      </c>
      <c r="EC23">
        <v>1.84013</v>
      </c>
      <c r="ED23">
        <v>2.2433000000000001</v>
      </c>
      <c r="EE23">
        <v>6.8727899999999995E-2</v>
      </c>
      <c r="EF23">
        <v>0</v>
      </c>
      <c r="EG23">
        <v>18.806999999999999</v>
      </c>
      <c r="EH23">
        <v>999.9</v>
      </c>
      <c r="EI23">
        <v>54.9</v>
      </c>
      <c r="EJ23">
        <v>20.5</v>
      </c>
      <c r="EK23">
        <v>13.218</v>
      </c>
      <c r="EL23">
        <v>63.069000000000003</v>
      </c>
      <c r="EM23">
        <v>0.9375</v>
      </c>
      <c r="EN23">
        <v>1</v>
      </c>
      <c r="EO23">
        <v>-0.41122500000000001</v>
      </c>
      <c r="EP23">
        <v>0.98379399999999995</v>
      </c>
      <c r="EQ23">
        <v>20.238700000000001</v>
      </c>
      <c r="ER23">
        <v>5.2285199999999996</v>
      </c>
      <c r="ES23">
        <v>12.0099</v>
      </c>
      <c r="ET23">
        <v>4.9894999999999996</v>
      </c>
      <c r="EU23">
        <v>3.3050000000000002</v>
      </c>
      <c r="EV23">
        <v>7653.3</v>
      </c>
      <c r="EW23">
        <v>9999</v>
      </c>
      <c r="EX23">
        <v>536.20000000000005</v>
      </c>
      <c r="EY23">
        <v>79.099999999999994</v>
      </c>
      <c r="EZ23">
        <v>1.85225</v>
      </c>
      <c r="FA23">
        <v>1.8613</v>
      </c>
      <c r="FB23">
        <v>1.8602000000000001</v>
      </c>
      <c r="FC23">
        <v>1.85623</v>
      </c>
      <c r="FD23">
        <v>1.8606400000000001</v>
      </c>
      <c r="FE23">
        <v>1.85697</v>
      </c>
      <c r="FF23">
        <v>1.8590100000000001</v>
      </c>
      <c r="FG23">
        <v>1.86188</v>
      </c>
      <c r="FH23">
        <v>0</v>
      </c>
      <c r="FI23">
        <v>0</v>
      </c>
      <c r="FJ23">
        <v>0</v>
      </c>
      <c r="FK23">
        <v>0</v>
      </c>
      <c r="FL23" t="s">
        <v>352</v>
      </c>
      <c r="FM23" t="s">
        <v>353</v>
      </c>
      <c r="FN23" t="s">
        <v>354</v>
      </c>
      <c r="FO23" t="s">
        <v>354</v>
      </c>
      <c r="FP23" t="s">
        <v>354</v>
      </c>
      <c r="FQ23" t="s">
        <v>354</v>
      </c>
      <c r="FR23">
        <v>0</v>
      </c>
      <c r="FS23">
        <v>100</v>
      </c>
      <c r="FT23">
        <v>100</v>
      </c>
      <c r="FU23">
        <v>-3.7629999999999999</v>
      </c>
      <c r="FV23">
        <v>-0.74319999999999997</v>
      </c>
      <c r="FW23">
        <v>-2.315154446502977</v>
      </c>
      <c r="FX23">
        <v>-4.0117494158234393E-3</v>
      </c>
      <c r="FY23">
        <v>1.087516141204025E-6</v>
      </c>
      <c r="FZ23">
        <v>-8.657206703991749E-11</v>
      </c>
      <c r="GA23">
        <v>-0.74320999999999771</v>
      </c>
      <c r="GB23">
        <v>0</v>
      </c>
      <c r="GC23">
        <v>0</v>
      </c>
      <c r="GD23">
        <v>0</v>
      </c>
      <c r="GE23">
        <v>4</v>
      </c>
      <c r="GF23">
        <v>2094</v>
      </c>
      <c r="GG23">
        <v>-1</v>
      </c>
      <c r="GH23">
        <v>-1</v>
      </c>
      <c r="GI23">
        <v>8.1</v>
      </c>
      <c r="GJ23">
        <v>8.1999999999999993</v>
      </c>
      <c r="GK23">
        <v>0.99853499999999995</v>
      </c>
      <c r="GL23">
        <v>2.34741</v>
      </c>
      <c r="GM23">
        <v>1.5942400000000001</v>
      </c>
      <c r="GN23">
        <v>2.3327599999999999</v>
      </c>
      <c r="GO23">
        <v>1.40015</v>
      </c>
      <c r="GP23">
        <v>2.3315399999999999</v>
      </c>
      <c r="GQ23">
        <v>23.192</v>
      </c>
      <c r="GR23">
        <v>14.762499999999999</v>
      </c>
      <c r="GS23">
        <v>18</v>
      </c>
      <c r="GT23">
        <v>388.137</v>
      </c>
      <c r="GU23">
        <v>704.71699999999998</v>
      </c>
      <c r="GV23">
        <v>17.833100000000002</v>
      </c>
      <c r="GW23">
        <v>21.69</v>
      </c>
      <c r="GX23">
        <v>29.999300000000002</v>
      </c>
      <c r="GY23">
        <v>21.7957</v>
      </c>
      <c r="GZ23">
        <v>21.789400000000001</v>
      </c>
      <c r="HA23">
        <v>20.053100000000001</v>
      </c>
      <c r="HB23">
        <v>0</v>
      </c>
      <c r="HC23">
        <v>-30</v>
      </c>
      <c r="HD23">
        <v>17.877500000000001</v>
      </c>
      <c r="HE23">
        <v>403.435</v>
      </c>
      <c r="HF23">
        <v>0</v>
      </c>
      <c r="HG23">
        <v>104.633</v>
      </c>
      <c r="HH23">
        <v>103.74299999999999</v>
      </c>
    </row>
    <row r="24" spans="1:216" x14ac:dyDescent="0.2">
      <c r="A24">
        <v>6</v>
      </c>
      <c r="B24">
        <v>1689976761.5999999</v>
      </c>
      <c r="C24">
        <v>302.5</v>
      </c>
      <c r="D24" t="s">
        <v>363</v>
      </c>
      <c r="E24" t="s">
        <v>364</v>
      </c>
      <c r="F24" t="s">
        <v>344</v>
      </c>
      <c r="G24" t="s">
        <v>345</v>
      </c>
      <c r="H24" t="s">
        <v>346</v>
      </c>
      <c r="I24" t="s">
        <v>347</v>
      </c>
      <c r="J24" t="s">
        <v>348</v>
      </c>
      <c r="K24" t="s">
        <v>349</v>
      </c>
      <c r="L24">
        <v>1689976761.5999999</v>
      </c>
      <c r="M24">
        <f t="shared" si="0"/>
        <v>7.9551388172089364E-4</v>
      </c>
      <c r="N24">
        <f t="shared" si="1"/>
        <v>0.79551388172089366</v>
      </c>
      <c r="O24">
        <f t="shared" si="2"/>
        <v>9.1762851375872394</v>
      </c>
      <c r="P24">
        <f t="shared" si="3"/>
        <v>400.024</v>
      </c>
      <c r="Q24">
        <f t="shared" si="4"/>
        <v>166.87787992724202</v>
      </c>
      <c r="R24">
        <f t="shared" si="5"/>
        <v>16.78221801049347</v>
      </c>
      <c r="S24">
        <f t="shared" si="6"/>
        <v>40.228758780711999</v>
      </c>
      <c r="T24">
        <f t="shared" si="7"/>
        <v>6.4954659021660352E-2</v>
      </c>
      <c r="U24">
        <f t="shared" si="8"/>
        <v>4.5955423884626319</v>
      </c>
      <c r="V24">
        <f t="shared" si="9"/>
        <v>6.4448898040518038E-2</v>
      </c>
      <c r="W24">
        <f t="shared" si="10"/>
        <v>4.0325673411082799E-2</v>
      </c>
      <c r="X24">
        <f t="shared" si="11"/>
        <v>124.02706083023163</v>
      </c>
      <c r="Y24">
        <f t="shared" si="12"/>
        <v>20.314060000523391</v>
      </c>
      <c r="Z24">
        <f t="shared" si="13"/>
        <v>20.314060000523391</v>
      </c>
      <c r="AA24">
        <f t="shared" si="14"/>
        <v>2.3926415257368143</v>
      </c>
      <c r="AB24">
        <f t="shared" si="15"/>
        <v>50.093765660608284</v>
      </c>
      <c r="AC24">
        <f t="shared" si="16"/>
        <v>1.1733320933798999</v>
      </c>
      <c r="AD24">
        <f t="shared" si="17"/>
        <v>2.342271693706111</v>
      </c>
      <c r="AE24">
        <f t="shared" si="18"/>
        <v>1.2193094323569145</v>
      </c>
      <c r="AF24">
        <f t="shared" si="19"/>
        <v>-35.082162183891413</v>
      </c>
      <c r="AG24">
        <f t="shared" si="20"/>
        <v>-85.217769083321372</v>
      </c>
      <c r="AH24">
        <f t="shared" si="21"/>
        <v>-3.7336984271368969</v>
      </c>
      <c r="AI24">
        <f t="shared" si="22"/>
        <v>-6.5688641180514651E-3</v>
      </c>
      <c r="AJ24">
        <v>0</v>
      </c>
      <c r="AK24">
        <v>0</v>
      </c>
      <c r="AL24">
        <f t="shared" si="23"/>
        <v>1</v>
      </c>
      <c r="AM24">
        <f t="shared" si="24"/>
        <v>0</v>
      </c>
      <c r="AN24">
        <f t="shared" si="25"/>
        <v>54571.033545043792</v>
      </c>
      <c r="AO24">
        <f t="shared" si="26"/>
        <v>749.90700000000004</v>
      </c>
      <c r="AP24">
        <f t="shared" si="27"/>
        <v>632.17157100012003</v>
      </c>
      <c r="AQ24">
        <f t="shared" si="28"/>
        <v>0.84299995999519939</v>
      </c>
      <c r="AR24">
        <f t="shared" si="29"/>
        <v>0.16538992279073489</v>
      </c>
      <c r="AS24">
        <v>1689976761.5999999</v>
      </c>
      <c r="AT24">
        <v>400.024</v>
      </c>
      <c r="AU24">
        <v>403.29899999999998</v>
      </c>
      <c r="AV24">
        <v>11.667299999999999</v>
      </c>
      <c r="AW24">
        <v>11.396100000000001</v>
      </c>
      <c r="AX24">
        <v>403.78699999999998</v>
      </c>
      <c r="AY24">
        <v>12.410500000000001</v>
      </c>
      <c r="AZ24">
        <v>400.07400000000001</v>
      </c>
      <c r="BA24">
        <v>100.52</v>
      </c>
      <c r="BB24">
        <v>4.5863000000000001E-2</v>
      </c>
      <c r="BC24">
        <v>19.970099999999999</v>
      </c>
      <c r="BD24">
        <v>19.866900000000001</v>
      </c>
      <c r="BE24">
        <v>999.9</v>
      </c>
      <c r="BF24">
        <v>0</v>
      </c>
      <c r="BG24">
        <v>0</v>
      </c>
      <c r="BH24">
        <v>10027.5</v>
      </c>
      <c r="BI24">
        <v>0</v>
      </c>
      <c r="BJ24">
        <v>43.885899999999999</v>
      </c>
      <c r="BK24">
        <v>-3.2750900000000001</v>
      </c>
      <c r="BL24">
        <v>404.74599999999998</v>
      </c>
      <c r="BM24">
        <v>407.94799999999998</v>
      </c>
      <c r="BN24">
        <v>0.27118399999999998</v>
      </c>
      <c r="BO24">
        <v>403.29899999999998</v>
      </c>
      <c r="BP24">
        <v>11.396100000000001</v>
      </c>
      <c r="BQ24">
        <v>1.17279</v>
      </c>
      <c r="BR24">
        <v>1.1455299999999999</v>
      </c>
      <c r="BS24">
        <v>9.2606199999999994</v>
      </c>
      <c r="BT24">
        <v>8.9119399999999995</v>
      </c>
      <c r="BU24">
        <v>749.90700000000004</v>
      </c>
      <c r="BV24">
        <v>0.9</v>
      </c>
      <c r="BW24">
        <v>9.9999900000000003E-2</v>
      </c>
      <c r="BX24">
        <v>0</v>
      </c>
      <c r="BY24">
        <v>2.419</v>
      </c>
      <c r="BZ24">
        <v>0</v>
      </c>
      <c r="CA24">
        <v>4223.58</v>
      </c>
      <c r="CB24">
        <v>6082.73</v>
      </c>
      <c r="CC24">
        <v>38.061999999999998</v>
      </c>
      <c r="CD24">
        <v>41.25</v>
      </c>
      <c r="CE24">
        <v>39.561999999999998</v>
      </c>
      <c r="CF24">
        <v>39.5</v>
      </c>
      <c r="CG24">
        <v>37.686999999999998</v>
      </c>
      <c r="CH24">
        <v>674.92</v>
      </c>
      <c r="CI24">
        <v>74.989999999999995</v>
      </c>
      <c r="CJ24">
        <v>0</v>
      </c>
      <c r="CK24">
        <v>1689976776</v>
      </c>
      <c r="CL24">
        <v>0</v>
      </c>
      <c r="CM24">
        <v>1689976212.5</v>
      </c>
      <c r="CN24" t="s">
        <v>350</v>
      </c>
      <c r="CO24">
        <v>1689976212.5</v>
      </c>
      <c r="CP24">
        <v>1689976209.5</v>
      </c>
      <c r="CQ24">
        <v>24</v>
      </c>
      <c r="CR24">
        <v>0.09</v>
      </c>
      <c r="CS24">
        <v>-1E-3</v>
      </c>
      <c r="CT24">
        <v>-3.7749999999999999</v>
      </c>
      <c r="CU24">
        <v>-0.74299999999999999</v>
      </c>
      <c r="CV24">
        <v>404</v>
      </c>
      <c r="CW24">
        <v>12</v>
      </c>
      <c r="CX24">
        <v>0.28999999999999998</v>
      </c>
      <c r="CY24">
        <v>0.13</v>
      </c>
      <c r="CZ24">
        <v>5.22407785401629</v>
      </c>
      <c r="DA24">
        <v>6.698173913737919E-2</v>
      </c>
      <c r="DB24">
        <v>5.3494178623549819E-2</v>
      </c>
      <c r="DC24">
        <v>1</v>
      </c>
      <c r="DD24">
        <v>403.29547500000001</v>
      </c>
      <c r="DE24">
        <v>0.26797373358214921</v>
      </c>
      <c r="DF24">
        <v>2.882272324052727E-2</v>
      </c>
      <c r="DG24">
        <v>-1</v>
      </c>
      <c r="DH24">
        <v>749.98932500000012</v>
      </c>
      <c r="DI24">
        <v>-0.29328613549352778</v>
      </c>
      <c r="DJ24">
        <v>0.13598315842412509</v>
      </c>
      <c r="DK24">
        <v>1</v>
      </c>
      <c r="DL24">
        <v>2</v>
      </c>
      <c r="DM24">
        <v>2</v>
      </c>
      <c r="DN24" t="s">
        <v>351</v>
      </c>
      <c r="DO24">
        <v>2.6958600000000001</v>
      </c>
      <c r="DP24">
        <v>2.6677599999999999</v>
      </c>
      <c r="DQ24">
        <v>9.5148200000000002E-2</v>
      </c>
      <c r="DR24">
        <v>9.4622800000000007E-2</v>
      </c>
      <c r="DS24">
        <v>7.1764999999999995E-2</v>
      </c>
      <c r="DT24">
        <v>6.6784499999999997E-2</v>
      </c>
      <c r="DU24">
        <v>27409.5</v>
      </c>
      <c r="DV24">
        <v>30941.1</v>
      </c>
      <c r="DW24">
        <v>28500.6</v>
      </c>
      <c r="DX24">
        <v>32762.400000000001</v>
      </c>
      <c r="DY24">
        <v>36785.9</v>
      </c>
      <c r="DZ24">
        <v>41201.599999999999</v>
      </c>
      <c r="EA24">
        <v>41829.5</v>
      </c>
      <c r="EB24">
        <v>46996.9</v>
      </c>
      <c r="EC24">
        <v>1.84067</v>
      </c>
      <c r="ED24">
        <v>2.2443200000000001</v>
      </c>
      <c r="EE24">
        <v>6.9402199999999997E-2</v>
      </c>
      <c r="EF24">
        <v>0</v>
      </c>
      <c r="EG24">
        <v>18.717400000000001</v>
      </c>
      <c r="EH24">
        <v>999.9</v>
      </c>
      <c r="EI24">
        <v>54.9</v>
      </c>
      <c r="EJ24">
        <v>20.5</v>
      </c>
      <c r="EK24">
        <v>13.2189</v>
      </c>
      <c r="EL24">
        <v>62.198999999999998</v>
      </c>
      <c r="EM24">
        <v>0.55689200000000005</v>
      </c>
      <c r="EN24">
        <v>1</v>
      </c>
      <c r="EO24">
        <v>-0.41522599999999998</v>
      </c>
      <c r="EP24">
        <v>0.36313699999999999</v>
      </c>
      <c r="EQ24">
        <v>20.244</v>
      </c>
      <c r="ER24">
        <v>5.2289700000000003</v>
      </c>
      <c r="ES24">
        <v>12.0099</v>
      </c>
      <c r="ET24">
        <v>4.9897499999999999</v>
      </c>
      <c r="EU24">
        <v>3.3050000000000002</v>
      </c>
      <c r="EV24">
        <v>7654.8</v>
      </c>
      <c r="EW24">
        <v>9999</v>
      </c>
      <c r="EX24">
        <v>536.20000000000005</v>
      </c>
      <c r="EY24">
        <v>79.099999999999994</v>
      </c>
      <c r="EZ24">
        <v>1.85222</v>
      </c>
      <c r="FA24">
        <v>1.86128</v>
      </c>
      <c r="FB24">
        <v>1.8602000000000001</v>
      </c>
      <c r="FC24">
        <v>1.85623</v>
      </c>
      <c r="FD24">
        <v>1.8606499999999999</v>
      </c>
      <c r="FE24">
        <v>1.85697</v>
      </c>
      <c r="FF24">
        <v>1.8590199999999999</v>
      </c>
      <c r="FG24">
        <v>1.86188</v>
      </c>
      <c r="FH24">
        <v>0</v>
      </c>
      <c r="FI24">
        <v>0</v>
      </c>
      <c r="FJ24">
        <v>0</v>
      </c>
      <c r="FK24">
        <v>0</v>
      </c>
      <c r="FL24" t="s">
        <v>352</v>
      </c>
      <c r="FM24" t="s">
        <v>353</v>
      </c>
      <c r="FN24" t="s">
        <v>354</v>
      </c>
      <c r="FO24" t="s">
        <v>354</v>
      </c>
      <c r="FP24" t="s">
        <v>354</v>
      </c>
      <c r="FQ24" t="s">
        <v>354</v>
      </c>
      <c r="FR24">
        <v>0</v>
      </c>
      <c r="FS24">
        <v>100</v>
      </c>
      <c r="FT24">
        <v>100</v>
      </c>
      <c r="FU24">
        <v>-3.7629999999999999</v>
      </c>
      <c r="FV24">
        <v>-0.74319999999999997</v>
      </c>
      <c r="FW24">
        <v>-2.315154446502977</v>
      </c>
      <c r="FX24">
        <v>-4.0117494158234393E-3</v>
      </c>
      <c r="FY24">
        <v>1.087516141204025E-6</v>
      </c>
      <c r="FZ24">
        <v>-8.657206703991749E-11</v>
      </c>
      <c r="GA24">
        <v>-0.74320999999999771</v>
      </c>
      <c r="GB24">
        <v>0</v>
      </c>
      <c r="GC24">
        <v>0</v>
      </c>
      <c r="GD24">
        <v>0</v>
      </c>
      <c r="GE24">
        <v>4</v>
      </c>
      <c r="GF24">
        <v>2094</v>
      </c>
      <c r="GG24">
        <v>-1</v>
      </c>
      <c r="GH24">
        <v>-1</v>
      </c>
      <c r="GI24">
        <v>9.1999999999999993</v>
      </c>
      <c r="GJ24">
        <v>9.1999999999999993</v>
      </c>
      <c r="GK24">
        <v>0.99853499999999995</v>
      </c>
      <c r="GL24">
        <v>2.34863</v>
      </c>
      <c r="GM24">
        <v>1.5942400000000001</v>
      </c>
      <c r="GN24">
        <v>2.3327599999999999</v>
      </c>
      <c r="GO24">
        <v>1.40015</v>
      </c>
      <c r="GP24">
        <v>2.3278799999999999</v>
      </c>
      <c r="GQ24">
        <v>23.171800000000001</v>
      </c>
      <c r="GR24">
        <v>14.762499999999999</v>
      </c>
      <c r="GS24">
        <v>18</v>
      </c>
      <c r="GT24">
        <v>388.15600000000001</v>
      </c>
      <c r="GU24">
        <v>705.14499999999998</v>
      </c>
      <c r="GV24">
        <v>18.270099999999999</v>
      </c>
      <c r="GW24">
        <v>21.655899999999999</v>
      </c>
      <c r="GX24">
        <v>29.9999</v>
      </c>
      <c r="GY24">
        <v>21.7607</v>
      </c>
      <c r="GZ24">
        <v>21.754300000000001</v>
      </c>
      <c r="HA24">
        <v>20.045500000000001</v>
      </c>
      <c r="HB24">
        <v>0</v>
      </c>
      <c r="HC24">
        <v>-30</v>
      </c>
      <c r="HD24">
        <v>18.270900000000001</v>
      </c>
      <c r="HE24">
        <v>403.26799999999997</v>
      </c>
      <c r="HF24">
        <v>0</v>
      </c>
      <c r="HG24">
        <v>104.63800000000001</v>
      </c>
      <c r="HH24">
        <v>103.75</v>
      </c>
    </row>
    <row r="25" spans="1:216" x14ac:dyDescent="0.2">
      <c r="A25">
        <v>7</v>
      </c>
      <c r="B25">
        <v>1689976822.0999999</v>
      </c>
      <c r="C25">
        <v>363</v>
      </c>
      <c r="D25" t="s">
        <v>365</v>
      </c>
      <c r="E25" t="s">
        <v>366</v>
      </c>
      <c r="F25" t="s">
        <v>344</v>
      </c>
      <c r="G25" t="s">
        <v>345</v>
      </c>
      <c r="H25" t="s">
        <v>346</v>
      </c>
      <c r="I25" t="s">
        <v>347</v>
      </c>
      <c r="J25" t="s">
        <v>348</v>
      </c>
      <c r="K25" t="s">
        <v>349</v>
      </c>
      <c r="L25">
        <v>1689976822.0999999</v>
      </c>
      <c r="M25">
        <f t="shared" si="0"/>
        <v>7.3306492509425398E-4</v>
      </c>
      <c r="N25">
        <f t="shared" si="1"/>
        <v>0.73306492509425403</v>
      </c>
      <c r="O25">
        <f t="shared" si="2"/>
        <v>8.9147616171328181</v>
      </c>
      <c r="P25">
        <f t="shared" si="3"/>
        <v>399.96300000000002</v>
      </c>
      <c r="Q25">
        <f t="shared" si="4"/>
        <v>156.23303876736358</v>
      </c>
      <c r="R25">
        <f t="shared" si="5"/>
        <v>15.712018370565001</v>
      </c>
      <c r="S25">
        <f t="shared" si="6"/>
        <v>40.22341275012721</v>
      </c>
      <c r="T25">
        <f t="shared" si="7"/>
        <v>6.0233703693072217E-2</v>
      </c>
      <c r="U25">
        <f t="shared" si="8"/>
        <v>4.5937052969451795</v>
      </c>
      <c r="V25">
        <f t="shared" si="9"/>
        <v>5.9798350793779022E-2</v>
      </c>
      <c r="W25">
        <f t="shared" si="10"/>
        <v>3.741282144700131E-2</v>
      </c>
      <c r="X25">
        <f t="shared" si="11"/>
        <v>99.230476941314706</v>
      </c>
      <c r="Y25">
        <f t="shared" si="12"/>
        <v>20.252715311198781</v>
      </c>
      <c r="Z25">
        <f t="shared" si="13"/>
        <v>20.252715311198781</v>
      </c>
      <c r="AA25">
        <f t="shared" si="14"/>
        <v>2.3835892336491229</v>
      </c>
      <c r="AB25">
        <f t="shared" si="15"/>
        <v>49.98580519999129</v>
      </c>
      <c r="AC25">
        <f t="shared" si="16"/>
        <v>1.1725304380530401</v>
      </c>
      <c r="AD25">
        <f t="shared" si="17"/>
        <v>2.345726818567373</v>
      </c>
      <c r="AE25">
        <f t="shared" si="18"/>
        <v>1.2110587955960828</v>
      </c>
      <c r="AF25">
        <f t="shared" si="19"/>
        <v>-32.328163196656604</v>
      </c>
      <c r="AG25">
        <f t="shared" si="20"/>
        <v>-64.097123291748503</v>
      </c>
      <c r="AH25">
        <f t="shared" si="21"/>
        <v>-2.8089095775558781</v>
      </c>
      <c r="AI25">
        <f t="shared" si="22"/>
        <v>-3.7191246462811023E-3</v>
      </c>
      <c r="AJ25">
        <v>0</v>
      </c>
      <c r="AK25">
        <v>0</v>
      </c>
      <c r="AL25">
        <f t="shared" si="23"/>
        <v>1</v>
      </c>
      <c r="AM25">
        <f t="shared" si="24"/>
        <v>0</v>
      </c>
      <c r="AN25">
        <f t="shared" si="25"/>
        <v>54538.475623411083</v>
      </c>
      <c r="AO25">
        <f t="shared" si="26"/>
        <v>599.98500000000001</v>
      </c>
      <c r="AP25">
        <f t="shared" si="27"/>
        <v>505.78681499549981</v>
      </c>
      <c r="AQ25">
        <f t="shared" si="28"/>
        <v>0.84299909996999889</v>
      </c>
      <c r="AR25">
        <f t="shared" si="29"/>
        <v>0.16538826294209805</v>
      </c>
      <c r="AS25">
        <v>1689976822.0999999</v>
      </c>
      <c r="AT25">
        <v>399.96300000000002</v>
      </c>
      <c r="AU25">
        <v>403.13900000000001</v>
      </c>
      <c r="AV25">
        <v>11.6591</v>
      </c>
      <c r="AW25">
        <v>11.4092</v>
      </c>
      <c r="AX25">
        <v>403.72699999999998</v>
      </c>
      <c r="AY25">
        <v>12.4024</v>
      </c>
      <c r="AZ25">
        <v>400.09399999999999</v>
      </c>
      <c r="BA25">
        <v>100.52200000000001</v>
      </c>
      <c r="BB25">
        <v>4.5834399999999997E-2</v>
      </c>
      <c r="BC25">
        <v>19.9939</v>
      </c>
      <c r="BD25">
        <v>19.869800000000001</v>
      </c>
      <c r="BE25">
        <v>999.9</v>
      </c>
      <c r="BF25">
        <v>0</v>
      </c>
      <c r="BG25">
        <v>0</v>
      </c>
      <c r="BH25">
        <v>10021.9</v>
      </c>
      <c r="BI25">
        <v>0</v>
      </c>
      <c r="BJ25">
        <v>44.710299999999997</v>
      </c>
      <c r="BK25">
        <v>-3.17517</v>
      </c>
      <c r="BL25">
        <v>404.68200000000002</v>
      </c>
      <c r="BM25">
        <v>407.791</v>
      </c>
      <c r="BN25">
        <v>0.24992900000000001</v>
      </c>
      <c r="BO25">
        <v>403.13900000000001</v>
      </c>
      <c r="BP25">
        <v>11.4092</v>
      </c>
      <c r="BQ25">
        <v>1.1719999999999999</v>
      </c>
      <c r="BR25">
        <v>1.1468799999999999</v>
      </c>
      <c r="BS25">
        <v>9.25061</v>
      </c>
      <c r="BT25">
        <v>8.9293300000000002</v>
      </c>
      <c r="BU25">
        <v>599.98500000000001</v>
      </c>
      <c r="BV25">
        <v>0.90002599999999999</v>
      </c>
      <c r="BW25">
        <v>9.9973599999999996E-2</v>
      </c>
      <c r="BX25">
        <v>0</v>
      </c>
      <c r="BY25">
        <v>2.4788999999999999</v>
      </c>
      <c r="BZ25">
        <v>0</v>
      </c>
      <c r="CA25">
        <v>4095.82</v>
      </c>
      <c r="CB25">
        <v>4866.7</v>
      </c>
      <c r="CC25">
        <v>38.25</v>
      </c>
      <c r="CD25">
        <v>41.75</v>
      </c>
      <c r="CE25">
        <v>40</v>
      </c>
      <c r="CF25">
        <v>40.125</v>
      </c>
      <c r="CG25">
        <v>37.936999999999998</v>
      </c>
      <c r="CH25">
        <v>540</v>
      </c>
      <c r="CI25">
        <v>59.98</v>
      </c>
      <c r="CJ25">
        <v>0</v>
      </c>
      <c r="CK25">
        <v>1689976836.5999999</v>
      </c>
      <c r="CL25">
        <v>0</v>
      </c>
      <c r="CM25">
        <v>1689976212.5</v>
      </c>
      <c r="CN25" t="s">
        <v>350</v>
      </c>
      <c r="CO25">
        <v>1689976212.5</v>
      </c>
      <c r="CP25">
        <v>1689976209.5</v>
      </c>
      <c r="CQ25">
        <v>24</v>
      </c>
      <c r="CR25">
        <v>0.09</v>
      </c>
      <c r="CS25">
        <v>-1E-3</v>
      </c>
      <c r="CT25">
        <v>-3.7749999999999999</v>
      </c>
      <c r="CU25">
        <v>-0.74299999999999999</v>
      </c>
      <c r="CV25">
        <v>404</v>
      </c>
      <c r="CW25">
        <v>12</v>
      </c>
      <c r="CX25">
        <v>0.28999999999999998</v>
      </c>
      <c r="CY25">
        <v>0.13</v>
      </c>
      <c r="CZ25">
        <v>4.9629215182630153</v>
      </c>
      <c r="DA25">
        <v>0.14906895640254461</v>
      </c>
      <c r="DB25">
        <v>7.5583153188803695E-2</v>
      </c>
      <c r="DC25">
        <v>1</v>
      </c>
      <c r="DD25">
        <v>403.14362499999999</v>
      </c>
      <c r="DE25">
        <v>-1.0705440900492099E-2</v>
      </c>
      <c r="DF25">
        <v>3.0100404897612201E-2</v>
      </c>
      <c r="DG25">
        <v>-1</v>
      </c>
      <c r="DH25">
        <v>599.998875</v>
      </c>
      <c r="DI25">
        <v>-4.2798285702562028E-2</v>
      </c>
      <c r="DJ25">
        <v>1.6477541533854761E-2</v>
      </c>
      <c r="DK25">
        <v>1</v>
      </c>
      <c r="DL25">
        <v>2</v>
      </c>
      <c r="DM25">
        <v>2</v>
      </c>
      <c r="DN25" t="s">
        <v>351</v>
      </c>
      <c r="DO25">
        <v>2.6959599999999999</v>
      </c>
      <c r="DP25">
        <v>2.6676799999999998</v>
      </c>
      <c r="DQ25">
        <v>9.5144999999999993E-2</v>
      </c>
      <c r="DR25">
        <v>9.4601900000000003E-2</v>
      </c>
      <c r="DS25">
        <v>7.1735499999999994E-2</v>
      </c>
      <c r="DT25">
        <v>6.6847699999999996E-2</v>
      </c>
      <c r="DU25">
        <v>27409.7</v>
      </c>
      <c r="DV25">
        <v>30942</v>
      </c>
      <c r="DW25">
        <v>28500.7</v>
      </c>
      <c r="DX25">
        <v>32762.5</v>
      </c>
      <c r="DY25">
        <v>36787.300000000003</v>
      </c>
      <c r="DZ25">
        <v>41199.199999999997</v>
      </c>
      <c r="EA25">
        <v>41829.699999999997</v>
      </c>
      <c r="EB25">
        <v>46997.3</v>
      </c>
      <c r="EC25">
        <v>1.8411500000000001</v>
      </c>
      <c r="ED25">
        <v>2.2447499999999998</v>
      </c>
      <c r="EE25">
        <v>6.9588399999999995E-2</v>
      </c>
      <c r="EF25">
        <v>0</v>
      </c>
      <c r="EG25">
        <v>18.717199999999998</v>
      </c>
      <c r="EH25">
        <v>999.9</v>
      </c>
      <c r="EI25">
        <v>55</v>
      </c>
      <c r="EJ25">
        <v>20.5</v>
      </c>
      <c r="EK25">
        <v>13.2424</v>
      </c>
      <c r="EL25">
        <v>62.518999999999998</v>
      </c>
      <c r="EM25">
        <v>0.64903999999999995</v>
      </c>
      <c r="EN25">
        <v>1</v>
      </c>
      <c r="EO25">
        <v>-0.41711599999999999</v>
      </c>
      <c r="EP25">
        <v>0.67579500000000003</v>
      </c>
      <c r="EQ25">
        <v>20.2438</v>
      </c>
      <c r="ER25">
        <v>5.2288199999999998</v>
      </c>
      <c r="ES25">
        <v>12.0099</v>
      </c>
      <c r="ET25">
        <v>4.9897</v>
      </c>
      <c r="EU25">
        <v>3.3050000000000002</v>
      </c>
      <c r="EV25">
        <v>7656.3</v>
      </c>
      <c r="EW25">
        <v>9999</v>
      </c>
      <c r="EX25">
        <v>536.20000000000005</v>
      </c>
      <c r="EY25">
        <v>79.2</v>
      </c>
      <c r="EZ25">
        <v>1.85226</v>
      </c>
      <c r="FA25">
        <v>1.86134</v>
      </c>
      <c r="FB25">
        <v>1.8602099999999999</v>
      </c>
      <c r="FC25">
        <v>1.85623</v>
      </c>
      <c r="FD25">
        <v>1.86066</v>
      </c>
      <c r="FE25">
        <v>1.8569899999999999</v>
      </c>
      <c r="FF25">
        <v>1.8590100000000001</v>
      </c>
      <c r="FG25">
        <v>1.86188</v>
      </c>
      <c r="FH25">
        <v>0</v>
      </c>
      <c r="FI25">
        <v>0</v>
      </c>
      <c r="FJ25">
        <v>0</v>
      </c>
      <c r="FK25">
        <v>0</v>
      </c>
      <c r="FL25" t="s">
        <v>352</v>
      </c>
      <c r="FM25" t="s">
        <v>353</v>
      </c>
      <c r="FN25" t="s">
        <v>354</v>
      </c>
      <c r="FO25" t="s">
        <v>354</v>
      </c>
      <c r="FP25" t="s">
        <v>354</v>
      </c>
      <c r="FQ25" t="s">
        <v>354</v>
      </c>
      <c r="FR25">
        <v>0</v>
      </c>
      <c r="FS25">
        <v>100</v>
      </c>
      <c r="FT25">
        <v>100</v>
      </c>
      <c r="FU25">
        <v>-3.7639999999999998</v>
      </c>
      <c r="FV25">
        <v>-0.74329999999999996</v>
      </c>
      <c r="FW25">
        <v>-2.315154446502977</v>
      </c>
      <c r="FX25">
        <v>-4.0117494158234393E-3</v>
      </c>
      <c r="FY25">
        <v>1.087516141204025E-6</v>
      </c>
      <c r="FZ25">
        <v>-8.657206703991749E-11</v>
      </c>
      <c r="GA25">
        <v>-0.74320999999999771</v>
      </c>
      <c r="GB25">
        <v>0</v>
      </c>
      <c r="GC25">
        <v>0</v>
      </c>
      <c r="GD25">
        <v>0</v>
      </c>
      <c r="GE25">
        <v>4</v>
      </c>
      <c r="GF25">
        <v>2094</v>
      </c>
      <c r="GG25">
        <v>-1</v>
      </c>
      <c r="GH25">
        <v>-1</v>
      </c>
      <c r="GI25">
        <v>10.199999999999999</v>
      </c>
      <c r="GJ25">
        <v>10.199999999999999</v>
      </c>
      <c r="GK25">
        <v>0.99853499999999995</v>
      </c>
      <c r="GL25">
        <v>2.35107</v>
      </c>
      <c r="GM25">
        <v>1.5942400000000001</v>
      </c>
      <c r="GN25">
        <v>2.3315399999999999</v>
      </c>
      <c r="GO25">
        <v>1.40015</v>
      </c>
      <c r="GP25">
        <v>2.2558600000000002</v>
      </c>
      <c r="GQ25">
        <v>23.171800000000001</v>
      </c>
      <c r="GR25">
        <v>14.7537</v>
      </c>
      <c r="GS25">
        <v>18</v>
      </c>
      <c r="GT25">
        <v>388.19600000000003</v>
      </c>
      <c r="GU25">
        <v>705.15</v>
      </c>
      <c r="GV25">
        <v>18.088699999999999</v>
      </c>
      <c r="GW25">
        <v>21.631499999999999</v>
      </c>
      <c r="GX25">
        <v>29.9998</v>
      </c>
      <c r="GY25">
        <v>21.7334</v>
      </c>
      <c r="GZ25">
        <v>21.728100000000001</v>
      </c>
      <c r="HA25">
        <v>20.043900000000001</v>
      </c>
      <c r="HB25">
        <v>0</v>
      </c>
      <c r="HC25">
        <v>-30</v>
      </c>
      <c r="HD25">
        <v>18.093599999999999</v>
      </c>
      <c r="HE25">
        <v>403.25299999999999</v>
      </c>
      <c r="HF25">
        <v>0</v>
      </c>
      <c r="HG25">
        <v>104.63800000000001</v>
      </c>
      <c r="HH25">
        <v>103.751</v>
      </c>
    </row>
    <row r="26" spans="1:216" x14ac:dyDescent="0.2">
      <c r="A26">
        <v>8</v>
      </c>
      <c r="B26">
        <v>1689976882.5999999</v>
      </c>
      <c r="C26">
        <v>423.5</v>
      </c>
      <c r="D26" t="s">
        <v>367</v>
      </c>
      <c r="E26" t="s">
        <v>368</v>
      </c>
      <c r="F26" t="s">
        <v>344</v>
      </c>
      <c r="G26" t="s">
        <v>345</v>
      </c>
      <c r="H26" t="s">
        <v>346</v>
      </c>
      <c r="I26" t="s">
        <v>347</v>
      </c>
      <c r="J26" t="s">
        <v>348</v>
      </c>
      <c r="K26" t="s">
        <v>349</v>
      </c>
      <c r="L26">
        <v>1689976882.5999999</v>
      </c>
      <c r="M26">
        <f t="shared" si="0"/>
        <v>7.3997812913123031E-4</v>
      </c>
      <c r="N26">
        <f t="shared" si="1"/>
        <v>0.73997812913123029</v>
      </c>
      <c r="O26">
        <f t="shared" si="2"/>
        <v>8.6754424762941529</v>
      </c>
      <c r="P26">
        <f t="shared" si="3"/>
        <v>399.97899999999998</v>
      </c>
      <c r="Q26">
        <f t="shared" si="4"/>
        <v>166.86063460376729</v>
      </c>
      <c r="R26">
        <f t="shared" si="5"/>
        <v>16.780574875620204</v>
      </c>
      <c r="S26">
        <f t="shared" si="6"/>
        <v>40.224451825404692</v>
      </c>
      <c r="T26">
        <f t="shared" si="7"/>
        <v>6.137111223175442E-2</v>
      </c>
      <c r="U26">
        <f t="shared" si="8"/>
        <v>4.5853330021872303</v>
      </c>
      <c r="V26">
        <f t="shared" si="9"/>
        <v>6.0918410370721529E-2</v>
      </c>
      <c r="W26">
        <f t="shared" si="10"/>
        <v>3.811440135725791E-2</v>
      </c>
      <c r="X26">
        <f t="shared" si="11"/>
        <v>82.665999137608281</v>
      </c>
      <c r="Y26">
        <f t="shared" si="12"/>
        <v>20.189993676887511</v>
      </c>
      <c r="Z26">
        <f t="shared" si="13"/>
        <v>20.189993676887511</v>
      </c>
      <c r="AA26">
        <f t="shared" si="14"/>
        <v>2.3743647909860552</v>
      </c>
      <c r="AB26">
        <f t="shared" si="15"/>
        <v>50.055875367512684</v>
      </c>
      <c r="AC26">
        <f t="shared" si="16"/>
        <v>1.1743340746779598</v>
      </c>
      <c r="AD26">
        <f t="shared" si="17"/>
        <v>2.346046425231687</v>
      </c>
      <c r="AE26">
        <f t="shared" si="18"/>
        <v>1.2000307163080954</v>
      </c>
      <c r="AF26">
        <f t="shared" si="19"/>
        <v>-32.633035494687256</v>
      </c>
      <c r="AG26">
        <f t="shared" si="20"/>
        <v>-47.93138417692964</v>
      </c>
      <c r="AH26">
        <f t="shared" si="21"/>
        <v>-2.103666504543559</v>
      </c>
      <c r="AI26">
        <f t="shared" si="22"/>
        <v>-2.0870385521689627E-3</v>
      </c>
      <c r="AJ26">
        <v>0</v>
      </c>
      <c r="AK26">
        <v>0</v>
      </c>
      <c r="AL26">
        <f t="shared" si="23"/>
        <v>1</v>
      </c>
      <c r="AM26">
        <f t="shared" si="24"/>
        <v>0</v>
      </c>
      <c r="AN26">
        <f t="shared" si="25"/>
        <v>54409.653218309839</v>
      </c>
      <c r="AO26">
        <f t="shared" si="26"/>
        <v>499.81799999999998</v>
      </c>
      <c r="AP26">
        <f t="shared" si="27"/>
        <v>421.34714400912344</v>
      </c>
      <c r="AQ26">
        <f t="shared" si="28"/>
        <v>0.8430011404333646</v>
      </c>
      <c r="AR26">
        <f t="shared" si="29"/>
        <v>0.16539220103639382</v>
      </c>
      <c r="AS26">
        <v>1689976882.5999999</v>
      </c>
      <c r="AT26">
        <v>399.97899999999998</v>
      </c>
      <c r="AU26">
        <v>403.07400000000001</v>
      </c>
      <c r="AV26">
        <v>11.677199999999999</v>
      </c>
      <c r="AW26">
        <v>11.424899999999999</v>
      </c>
      <c r="AX26">
        <v>403.74200000000002</v>
      </c>
      <c r="AY26">
        <v>12.420400000000001</v>
      </c>
      <c r="AZ26">
        <v>400.01799999999997</v>
      </c>
      <c r="BA26">
        <v>100.52</v>
      </c>
      <c r="BB26">
        <v>4.6409300000000001E-2</v>
      </c>
      <c r="BC26">
        <v>19.996099999999998</v>
      </c>
      <c r="BD26">
        <v>19.845600000000001</v>
      </c>
      <c r="BE26">
        <v>999.9</v>
      </c>
      <c r="BF26">
        <v>0</v>
      </c>
      <c r="BG26">
        <v>0</v>
      </c>
      <c r="BH26">
        <v>9997.5</v>
      </c>
      <c r="BI26">
        <v>0</v>
      </c>
      <c r="BJ26">
        <v>45.002499999999998</v>
      </c>
      <c r="BK26">
        <v>-3.09537</v>
      </c>
      <c r="BL26">
        <v>404.70499999999998</v>
      </c>
      <c r="BM26">
        <v>407.733</v>
      </c>
      <c r="BN26">
        <v>0.25233800000000001</v>
      </c>
      <c r="BO26">
        <v>403.07400000000001</v>
      </c>
      <c r="BP26">
        <v>11.424899999999999</v>
      </c>
      <c r="BQ26">
        <v>1.1737899999999999</v>
      </c>
      <c r="BR26">
        <v>1.14842</v>
      </c>
      <c r="BS26">
        <v>9.2731899999999996</v>
      </c>
      <c r="BT26">
        <v>8.94923</v>
      </c>
      <c r="BU26">
        <v>499.81799999999998</v>
      </c>
      <c r="BV26">
        <v>0.89995499999999995</v>
      </c>
      <c r="BW26">
        <v>0.100045</v>
      </c>
      <c r="BX26">
        <v>0</v>
      </c>
      <c r="BY26">
        <v>2.4973000000000001</v>
      </c>
      <c r="BZ26">
        <v>0</v>
      </c>
      <c r="CA26">
        <v>3998.55</v>
      </c>
      <c r="CB26">
        <v>4054.12</v>
      </c>
      <c r="CC26">
        <v>37.936999999999998</v>
      </c>
      <c r="CD26">
        <v>41.5</v>
      </c>
      <c r="CE26">
        <v>39.561999999999998</v>
      </c>
      <c r="CF26">
        <v>39.5</v>
      </c>
      <c r="CG26">
        <v>37.436999999999998</v>
      </c>
      <c r="CH26">
        <v>449.81</v>
      </c>
      <c r="CI26">
        <v>50</v>
      </c>
      <c r="CJ26">
        <v>0</v>
      </c>
      <c r="CK26">
        <v>1689976897.2</v>
      </c>
      <c r="CL26">
        <v>0</v>
      </c>
      <c r="CM26">
        <v>1689976212.5</v>
      </c>
      <c r="CN26" t="s">
        <v>350</v>
      </c>
      <c r="CO26">
        <v>1689976212.5</v>
      </c>
      <c r="CP26">
        <v>1689976209.5</v>
      </c>
      <c r="CQ26">
        <v>24</v>
      </c>
      <c r="CR26">
        <v>0.09</v>
      </c>
      <c r="CS26">
        <v>-1E-3</v>
      </c>
      <c r="CT26">
        <v>-3.7749999999999999</v>
      </c>
      <c r="CU26">
        <v>-0.74299999999999999</v>
      </c>
      <c r="CV26">
        <v>404</v>
      </c>
      <c r="CW26">
        <v>12</v>
      </c>
      <c r="CX26">
        <v>0.28999999999999998</v>
      </c>
      <c r="CY26">
        <v>0.13</v>
      </c>
      <c r="CZ26">
        <v>4.8174909486113178</v>
      </c>
      <c r="DA26">
        <v>-3.3019377287634093E-2</v>
      </c>
      <c r="DB26">
        <v>5.7749056494870207E-2</v>
      </c>
      <c r="DC26">
        <v>1</v>
      </c>
      <c r="DD26">
        <v>403.03932500000002</v>
      </c>
      <c r="DE26">
        <v>8.4911819885967188E-2</v>
      </c>
      <c r="DF26">
        <v>2.453404522291237E-2</v>
      </c>
      <c r="DG26">
        <v>-1</v>
      </c>
      <c r="DH26">
        <v>500.02035000000001</v>
      </c>
      <c r="DI26">
        <v>0.2451685408221978</v>
      </c>
      <c r="DJ26">
        <v>7.6917341997759972E-2</v>
      </c>
      <c r="DK26">
        <v>1</v>
      </c>
      <c r="DL26">
        <v>2</v>
      </c>
      <c r="DM26">
        <v>2</v>
      </c>
      <c r="DN26" t="s">
        <v>351</v>
      </c>
      <c r="DO26">
        <v>2.69577</v>
      </c>
      <c r="DP26">
        <v>2.66804</v>
      </c>
      <c r="DQ26">
        <v>9.5152500000000001E-2</v>
      </c>
      <c r="DR26">
        <v>9.4595399999999996E-2</v>
      </c>
      <c r="DS26">
        <v>7.1817599999999995E-2</v>
      </c>
      <c r="DT26">
        <v>6.6919999999999993E-2</v>
      </c>
      <c r="DU26">
        <v>27409.5</v>
      </c>
      <c r="DV26">
        <v>30942.799999999999</v>
      </c>
      <c r="DW26">
        <v>28500.6</v>
      </c>
      <c r="DX26">
        <v>32763.1</v>
      </c>
      <c r="DY26">
        <v>36784.1</v>
      </c>
      <c r="DZ26">
        <v>41196.800000000003</v>
      </c>
      <c r="EA26">
        <v>41829.800000000003</v>
      </c>
      <c r="EB26">
        <v>46998.1</v>
      </c>
      <c r="EC26">
        <v>1.841</v>
      </c>
      <c r="ED26">
        <v>2.2452200000000002</v>
      </c>
      <c r="EE26">
        <v>7.0203100000000004E-2</v>
      </c>
      <c r="EF26">
        <v>0</v>
      </c>
      <c r="EG26">
        <v>18.6828</v>
      </c>
      <c r="EH26">
        <v>999.9</v>
      </c>
      <c r="EI26">
        <v>55.1</v>
      </c>
      <c r="EJ26">
        <v>20.5</v>
      </c>
      <c r="EK26">
        <v>13.2669</v>
      </c>
      <c r="EL26">
        <v>62.579000000000001</v>
      </c>
      <c r="EM26">
        <v>1.07372</v>
      </c>
      <c r="EN26">
        <v>1</v>
      </c>
      <c r="EO26">
        <v>-0.41825699999999999</v>
      </c>
      <c r="EP26">
        <v>0.55983099999999997</v>
      </c>
      <c r="EQ26">
        <v>20.243400000000001</v>
      </c>
      <c r="ER26">
        <v>5.2279200000000001</v>
      </c>
      <c r="ES26">
        <v>12.0099</v>
      </c>
      <c r="ET26">
        <v>4.9903000000000004</v>
      </c>
      <c r="EU26">
        <v>3.3050000000000002</v>
      </c>
      <c r="EV26">
        <v>7657.9</v>
      </c>
      <c r="EW26">
        <v>9999</v>
      </c>
      <c r="EX26">
        <v>536.20000000000005</v>
      </c>
      <c r="EY26">
        <v>79.2</v>
      </c>
      <c r="EZ26">
        <v>1.8521700000000001</v>
      </c>
      <c r="FA26">
        <v>1.86128</v>
      </c>
      <c r="FB26">
        <v>1.8602000000000001</v>
      </c>
      <c r="FC26">
        <v>1.85622</v>
      </c>
      <c r="FD26">
        <v>1.8606100000000001</v>
      </c>
      <c r="FE26">
        <v>1.8569800000000001</v>
      </c>
      <c r="FF26">
        <v>1.859</v>
      </c>
      <c r="FG26">
        <v>1.86188</v>
      </c>
      <c r="FH26">
        <v>0</v>
      </c>
      <c r="FI26">
        <v>0</v>
      </c>
      <c r="FJ26">
        <v>0</v>
      </c>
      <c r="FK26">
        <v>0</v>
      </c>
      <c r="FL26" t="s">
        <v>352</v>
      </c>
      <c r="FM26" t="s">
        <v>353</v>
      </c>
      <c r="FN26" t="s">
        <v>354</v>
      </c>
      <c r="FO26" t="s">
        <v>354</v>
      </c>
      <c r="FP26" t="s">
        <v>354</v>
      </c>
      <c r="FQ26" t="s">
        <v>354</v>
      </c>
      <c r="FR26">
        <v>0</v>
      </c>
      <c r="FS26">
        <v>100</v>
      </c>
      <c r="FT26">
        <v>100</v>
      </c>
      <c r="FU26">
        <v>-3.7629999999999999</v>
      </c>
      <c r="FV26">
        <v>-0.74319999999999997</v>
      </c>
      <c r="FW26">
        <v>-2.315154446502977</v>
      </c>
      <c r="FX26">
        <v>-4.0117494158234393E-3</v>
      </c>
      <c r="FY26">
        <v>1.087516141204025E-6</v>
      </c>
      <c r="FZ26">
        <v>-8.657206703991749E-11</v>
      </c>
      <c r="GA26">
        <v>-0.74320999999999771</v>
      </c>
      <c r="GB26">
        <v>0</v>
      </c>
      <c r="GC26">
        <v>0</v>
      </c>
      <c r="GD26">
        <v>0</v>
      </c>
      <c r="GE26">
        <v>4</v>
      </c>
      <c r="GF26">
        <v>2094</v>
      </c>
      <c r="GG26">
        <v>-1</v>
      </c>
      <c r="GH26">
        <v>-1</v>
      </c>
      <c r="GI26">
        <v>11.2</v>
      </c>
      <c r="GJ26">
        <v>11.2</v>
      </c>
      <c r="GK26">
        <v>0.99853499999999995</v>
      </c>
      <c r="GL26">
        <v>2.3547400000000001</v>
      </c>
      <c r="GM26">
        <v>1.5942400000000001</v>
      </c>
      <c r="GN26">
        <v>2.3327599999999999</v>
      </c>
      <c r="GO26">
        <v>1.40015</v>
      </c>
      <c r="GP26">
        <v>2.2412100000000001</v>
      </c>
      <c r="GQ26">
        <v>23.171800000000001</v>
      </c>
      <c r="GR26">
        <v>14.727399999999999</v>
      </c>
      <c r="GS26">
        <v>18</v>
      </c>
      <c r="GT26">
        <v>387.94900000000001</v>
      </c>
      <c r="GU26">
        <v>705.23800000000006</v>
      </c>
      <c r="GV26">
        <v>18.223800000000001</v>
      </c>
      <c r="GW26">
        <v>21.613800000000001</v>
      </c>
      <c r="GX26">
        <v>30</v>
      </c>
      <c r="GY26">
        <v>21.710799999999999</v>
      </c>
      <c r="GZ26">
        <v>21.7043</v>
      </c>
      <c r="HA26">
        <v>20.0336</v>
      </c>
      <c r="HB26">
        <v>0</v>
      </c>
      <c r="HC26">
        <v>-30</v>
      </c>
      <c r="HD26">
        <v>18.227</v>
      </c>
      <c r="HE26">
        <v>403.09699999999998</v>
      </c>
      <c r="HF26">
        <v>0</v>
      </c>
      <c r="HG26">
        <v>104.63800000000001</v>
      </c>
      <c r="HH26">
        <v>103.753</v>
      </c>
    </row>
    <row r="27" spans="1:216" x14ac:dyDescent="0.2">
      <c r="A27">
        <v>9</v>
      </c>
      <c r="B27">
        <v>1689976943.0999999</v>
      </c>
      <c r="C27">
        <v>484</v>
      </c>
      <c r="D27" t="s">
        <v>369</v>
      </c>
      <c r="E27" t="s">
        <v>370</v>
      </c>
      <c r="F27" t="s">
        <v>344</v>
      </c>
      <c r="G27" t="s">
        <v>345</v>
      </c>
      <c r="H27" t="s">
        <v>346</v>
      </c>
      <c r="I27" t="s">
        <v>347</v>
      </c>
      <c r="J27" t="s">
        <v>348</v>
      </c>
      <c r="K27" t="s">
        <v>349</v>
      </c>
      <c r="L27">
        <v>1689976943.0999999</v>
      </c>
      <c r="M27">
        <f t="shared" si="0"/>
        <v>7.2222476743185964E-4</v>
      </c>
      <c r="N27">
        <f t="shared" si="1"/>
        <v>0.72222476743185959</v>
      </c>
      <c r="O27">
        <f t="shared" si="2"/>
        <v>7.7792018925418454</v>
      </c>
      <c r="P27">
        <f t="shared" si="3"/>
        <v>400.00099999999998</v>
      </c>
      <c r="Q27">
        <f t="shared" si="4"/>
        <v>187.95102940918062</v>
      </c>
      <c r="R27">
        <f t="shared" si="5"/>
        <v>18.90184993481714</v>
      </c>
      <c r="S27">
        <f t="shared" si="6"/>
        <v>40.227281007951099</v>
      </c>
      <c r="T27">
        <f t="shared" si="7"/>
        <v>6.0678306963118357E-2</v>
      </c>
      <c r="U27">
        <f t="shared" si="8"/>
        <v>4.5879541293594075</v>
      </c>
      <c r="V27">
        <f t="shared" si="9"/>
        <v>6.0235979406369017E-2</v>
      </c>
      <c r="W27">
        <f t="shared" si="10"/>
        <v>3.7686959489436511E-2</v>
      </c>
      <c r="X27">
        <f t="shared" si="11"/>
        <v>62.009747217837997</v>
      </c>
      <c r="Y27">
        <f t="shared" si="12"/>
        <v>20.092815234901703</v>
      </c>
      <c r="Z27">
        <f t="shared" si="13"/>
        <v>20.092815234901703</v>
      </c>
      <c r="AA27">
        <f t="shared" si="14"/>
        <v>2.3601345687900146</v>
      </c>
      <c r="AB27">
        <f t="shared" si="15"/>
        <v>50.169210722439686</v>
      </c>
      <c r="AC27">
        <f t="shared" si="16"/>
        <v>1.17552872361279</v>
      </c>
      <c r="AD27">
        <f t="shared" si="17"/>
        <v>2.3431278002685412</v>
      </c>
      <c r="AE27">
        <f t="shared" si="18"/>
        <v>1.1846058451772246</v>
      </c>
      <c r="AF27">
        <f t="shared" si="19"/>
        <v>-31.850112243745009</v>
      </c>
      <c r="AG27">
        <f t="shared" si="20"/>
        <v>-28.893755745663743</v>
      </c>
      <c r="AH27">
        <f t="shared" si="21"/>
        <v>-1.2666365257342793</v>
      </c>
      <c r="AI27">
        <f t="shared" si="22"/>
        <v>-7.5729730503226733E-4</v>
      </c>
      <c r="AJ27">
        <v>0</v>
      </c>
      <c r="AK27">
        <v>0</v>
      </c>
      <c r="AL27">
        <f t="shared" si="23"/>
        <v>1</v>
      </c>
      <c r="AM27">
        <f t="shared" si="24"/>
        <v>0</v>
      </c>
      <c r="AN27">
        <f t="shared" si="25"/>
        <v>54453.619462359638</v>
      </c>
      <c r="AO27">
        <f t="shared" si="26"/>
        <v>374.928</v>
      </c>
      <c r="AP27">
        <f t="shared" si="27"/>
        <v>316.06451399887976</v>
      </c>
      <c r="AQ27">
        <f t="shared" si="28"/>
        <v>0.84300056010455271</v>
      </c>
      <c r="AR27">
        <f t="shared" si="29"/>
        <v>0.16539108100178701</v>
      </c>
      <c r="AS27">
        <v>1689976943.0999999</v>
      </c>
      <c r="AT27">
        <v>400.00099999999998</v>
      </c>
      <c r="AU27">
        <v>402.78500000000003</v>
      </c>
      <c r="AV27">
        <v>11.6889</v>
      </c>
      <c r="AW27">
        <v>11.442600000000001</v>
      </c>
      <c r="AX27">
        <v>403.76400000000001</v>
      </c>
      <c r="AY27">
        <v>12.4321</v>
      </c>
      <c r="AZ27">
        <v>399.92700000000002</v>
      </c>
      <c r="BA27">
        <v>100.52200000000001</v>
      </c>
      <c r="BB27">
        <v>4.5951100000000002E-2</v>
      </c>
      <c r="BC27">
        <v>19.975999999999999</v>
      </c>
      <c r="BD27">
        <v>19.819199999999999</v>
      </c>
      <c r="BE27">
        <v>999.9</v>
      </c>
      <c r="BF27">
        <v>0</v>
      </c>
      <c r="BG27">
        <v>0</v>
      </c>
      <c r="BH27">
        <v>10005</v>
      </c>
      <c r="BI27">
        <v>0</v>
      </c>
      <c r="BJ27">
        <v>44.905099999999997</v>
      </c>
      <c r="BK27">
        <v>-2.78424</v>
      </c>
      <c r="BL27">
        <v>404.73200000000003</v>
      </c>
      <c r="BM27">
        <v>407.447</v>
      </c>
      <c r="BN27">
        <v>0.24629699999999999</v>
      </c>
      <c r="BO27">
        <v>402.78500000000003</v>
      </c>
      <c r="BP27">
        <v>11.442600000000001</v>
      </c>
      <c r="BQ27">
        <v>1.17499</v>
      </c>
      <c r="BR27">
        <v>1.1502399999999999</v>
      </c>
      <c r="BS27">
        <v>9.28843</v>
      </c>
      <c r="BT27">
        <v>8.9725900000000003</v>
      </c>
      <c r="BU27">
        <v>374.928</v>
      </c>
      <c r="BV27">
        <v>0.89998999999999996</v>
      </c>
      <c r="BW27">
        <v>0.10001</v>
      </c>
      <c r="BX27">
        <v>0</v>
      </c>
      <c r="BY27">
        <v>2.3571</v>
      </c>
      <c r="BZ27">
        <v>0</v>
      </c>
      <c r="CA27">
        <v>3837.39</v>
      </c>
      <c r="CB27">
        <v>3041.15</v>
      </c>
      <c r="CC27">
        <v>36.436999999999998</v>
      </c>
      <c r="CD27">
        <v>39.686999999999998</v>
      </c>
      <c r="CE27">
        <v>38</v>
      </c>
      <c r="CF27">
        <v>37.375</v>
      </c>
      <c r="CG27">
        <v>36</v>
      </c>
      <c r="CH27">
        <v>337.43</v>
      </c>
      <c r="CI27">
        <v>37.5</v>
      </c>
      <c r="CJ27">
        <v>0</v>
      </c>
      <c r="CK27">
        <v>1689976957.8</v>
      </c>
      <c r="CL27">
        <v>0</v>
      </c>
      <c r="CM27">
        <v>1689976212.5</v>
      </c>
      <c r="CN27" t="s">
        <v>350</v>
      </c>
      <c r="CO27">
        <v>1689976212.5</v>
      </c>
      <c r="CP27">
        <v>1689976209.5</v>
      </c>
      <c r="CQ27">
        <v>24</v>
      </c>
      <c r="CR27">
        <v>0.09</v>
      </c>
      <c r="CS27">
        <v>-1E-3</v>
      </c>
      <c r="CT27">
        <v>-3.7749999999999999</v>
      </c>
      <c r="CU27">
        <v>-0.74299999999999999</v>
      </c>
      <c r="CV27">
        <v>404</v>
      </c>
      <c r="CW27">
        <v>12</v>
      </c>
      <c r="CX27">
        <v>0.28999999999999998</v>
      </c>
      <c r="CY27">
        <v>0.13</v>
      </c>
      <c r="CZ27">
        <v>4.3795779537794033</v>
      </c>
      <c r="DA27">
        <v>-0.29717384550615161</v>
      </c>
      <c r="DB27">
        <v>4.3628802603279032E-2</v>
      </c>
      <c r="DC27">
        <v>1</v>
      </c>
      <c r="DD27">
        <v>402.79792682926831</v>
      </c>
      <c r="DE27">
        <v>-0.1035679442504626</v>
      </c>
      <c r="DF27">
        <v>1.6503348136135999E-2</v>
      </c>
      <c r="DG27">
        <v>-1</v>
      </c>
      <c r="DH27">
        <v>375.00977499999999</v>
      </c>
      <c r="DI27">
        <v>-0.12619266216475111</v>
      </c>
      <c r="DJ27">
        <v>0.15094212260001419</v>
      </c>
      <c r="DK27">
        <v>1</v>
      </c>
      <c r="DL27">
        <v>2</v>
      </c>
      <c r="DM27">
        <v>2</v>
      </c>
      <c r="DN27" t="s">
        <v>351</v>
      </c>
      <c r="DO27">
        <v>2.6955</v>
      </c>
      <c r="DP27">
        <v>2.66764</v>
      </c>
      <c r="DQ27">
        <v>9.5159900000000006E-2</v>
      </c>
      <c r="DR27">
        <v>9.4547300000000001E-2</v>
      </c>
      <c r="DS27">
        <v>7.1871299999999999E-2</v>
      </c>
      <c r="DT27">
        <v>6.7000599999999993E-2</v>
      </c>
      <c r="DU27">
        <v>27408.7</v>
      </c>
      <c r="DV27">
        <v>30943.7</v>
      </c>
      <c r="DW27">
        <v>28500</v>
      </c>
      <c r="DX27">
        <v>32762.2</v>
      </c>
      <c r="DY27">
        <v>36781.199999999997</v>
      </c>
      <c r="DZ27">
        <v>41192.199999999997</v>
      </c>
      <c r="EA27">
        <v>41829</v>
      </c>
      <c r="EB27">
        <v>46997.1</v>
      </c>
      <c r="EC27">
        <v>1.8409199999999999</v>
      </c>
      <c r="ED27">
        <v>2.2453500000000002</v>
      </c>
      <c r="EE27">
        <v>6.5013799999999997E-2</v>
      </c>
      <c r="EF27">
        <v>0</v>
      </c>
      <c r="EG27">
        <v>18.7424</v>
      </c>
      <c r="EH27">
        <v>999.9</v>
      </c>
      <c r="EI27">
        <v>55.2</v>
      </c>
      <c r="EJ27">
        <v>20.399999999999999</v>
      </c>
      <c r="EK27">
        <v>13.2089</v>
      </c>
      <c r="EL27">
        <v>62.658999999999999</v>
      </c>
      <c r="EM27">
        <v>1.1217999999999999</v>
      </c>
      <c r="EN27">
        <v>1</v>
      </c>
      <c r="EO27">
        <v>-0.41764699999999999</v>
      </c>
      <c r="EP27">
        <v>0.58639399999999997</v>
      </c>
      <c r="EQ27">
        <v>20.244199999999999</v>
      </c>
      <c r="ER27">
        <v>5.2256799999999997</v>
      </c>
      <c r="ES27">
        <v>12.0099</v>
      </c>
      <c r="ET27">
        <v>4.99</v>
      </c>
      <c r="EU27">
        <v>3.3050000000000002</v>
      </c>
      <c r="EV27">
        <v>7659.2</v>
      </c>
      <c r="EW27">
        <v>9999</v>
      </c>
      <c r="EX27">
        <v>536.20000000000005</v>
      </c>
      <c r="EY27">
        <v>79.2</v>
      </c>
      <c r="EZ27">
        <v>1.85219</v>
      </c>
      <c r="FA27">
        <v>1.8612899999999999</v>
      </c>
      <c r="FB27">
        <v>1.8602000000000001</v>
      </c>
      <c r="FC27">
        <v>1.85623</v>
      </c>
      <c r="FD27">
        <v>1.8606400000000001</v>
      </c>
      <c r="FE27">
        <v>1.85697</v>
      </c>
      <c r="FF27">
        <v>1.8589899999999999</v>
      </c>
      <c r="FG27">
        <v>1.86188</v>
      </c>
      <c r="FH27">
        <v>0</v>
      </c>
      <c r="FI27">
        <v>0</v>
      </c>
      <c r="FJ27">
        <v>0</v>
      </c>
      <c r="FK27">
        <v>0</v>
      </c>
      <c r="FL27" t="s">
        <v>352</v>
      </c>
      <c r="FM27" t="s">
        <v>353</v>
      </c>
      <c r="FN27" t="s">
        <v>354</v>
      </c>
      <c r="FO27" t="s">
        <v>354</v>
      </c>
      <c r="FP27" t="s">
        <v>354</v>
      </c>
      <c r="FQ27" t="s">
        <v>354</v>
      </c>
      <c r="FR27">
        <v>0</v>
      </c>
      <c r="FS27">
        <v>100</v>
      </c>
      <c r="FT27">
        <v>100</v>
      </c>
      <c r="FU27">
        <v>-3.7629999999999999</v>
      </c>
      <c r="FV27">
        <v>-0.74319999999999997</v>
      </c>
      <c r="FW27">
        <v>-2.315154446502977</v>
      </c>
      <c r="FX27">
        <v>-4.0117494158234393E-3</v>
      </c>
      <c r="FY27">
        <v>1.087516141204025E-6</v>
      </c>
      <c r="FZ27">
        <v>-8.657206703991749E-11</v>
      </c>
      <c r="GA27">
        <v>-0.74320999999999771</v>
      </c>
      <c r="GB27">
        <v>0</v>
      </c>
      <c r="GC27">
        <v>0</v>
      </c>
      <c r="GD27">
        <v>0</v>
      </c>
      <c r="GE27">
        <v>4</v>
      </c>
      <c r="GF27">
        <v>2094</v>
      </c>
      <c r="GG27">
        <v>-1</v>
      </c>
      <c r="GH27">
        <v>-1</v>
      </c>
      <c r="GI27">
        <v>12.2</v>
      </c>
      <c r="GJ27">
        <v>12.2</v>
      </c>
      <c r="GK27">
        <v>0.99731400000000003</v>
      </c>
      <c r="GL27">
        <v>2.34985</v>
      </c>
      <c r="GM27">
        <v>1.5942400000000001</v>
      </c>
      <c r="GN27">
        <v>2.3327599999999999</v>
      </c>
      <c r="GO27">
        <v>1.40015</v>
      </c>
      <c r="GP27">
        <v>2.2729499999999998</v>
      </c>
      <c r="GQ27">
        <v>23.192</v>
      </c>
      <c r="GR27">
        <v>14.727399999999999</v>
      </c>
      <c r="GS27">
        <v>18</v>
      </c>
      <c r="GT27">
        <v>387.87200000000001</v>
      </c>
      <c r="GU27">
        <v>705.27200000000005</v>
      </c>
      <c r="GV27">
        <v>18.2075</v>
      </c>
      <c r="GW27">
        <v>21.613800000000001</v>
      </c>
      <c r="GX27">
        <v>30.000299999999999</v>
      </c>
      <c r="GY27">
        <v>21.7056</v>
      </c>
      <c r="GZ27">
        <v>21.698799999999999</v>
      </c>
      <c r="HA27">
        <v>20.021999999999998</v>
      </c>
      <c r="HB27">
        <v>0</v>
      </c>
      <c r="HC27">
        <v>-30</v>
      </c>
      <c r="HD27">
        <v>18.221599999999999</v>
      </c>
      <c r="HE27">
        <v>402.74900000000002</v>
      </c>
      <c r="HF27">
        <v>0</v>
      </c>
      <c r="HG27">
        <v>104.636</v>
      </c>
      <c r="HH27">
        <v>103.75</v>
      </c>
    </row>
    <row r="28" spans="1:216" x14ac:dyDescent="0.2">
      <c r="A28">
        <v>10</v>
      </c>
      <c r="B28">
        <v>1689977003.5999999</v>
      </c>
      <c r="C28">
        <v>544.5</v>
      </c>
      <c r="D28" t="s">
        <v>371</v>
      </c>
      <c r="E28" t="s">
        <v>372</v>
      </c>
      <c r="F28" t="s">
        <v>344</v>
      </c>
      <c r="G28" t="s">
        <v>345</v>
      </c>
      <c r="H28" t="s">
        <v>346</v>
      </c>
      <c r="I28" t="s">
        <v>347</v>
      </c>
      <c r="J28" t="s">
        <v>348</v>
      </c>
      <c r="K28" t="s">
        <v>349</v>
      </c>
      <c r="L28">
        <v>1689977003.5999999</v>
      </c>
      <c r="M28">
        <f t="shared" si="0"/>
        <v>7.3343661826682279E-4</v>
      </c>
      <c r="N28">
        <f t="shared" si="1"/>
        <v>0.73343661826682283</v>
      </c>
      <c r="O28">
        <f t="shared" si="2"/>
        <v>6.5463250949289291</v>
      </c>
      <c r="P28">
        <f t="shared" si="3"/>
        <v>399.99799999999999</v>
      </c>
      <c r="Q28">
        <f t="shared" si="4"/>
        <v>225.25357819930915</v>
      </c>
      <c r="R28">
        <f t="shared" si="5"/>
        <v>22.653499242058697</v>
      </c>
      <c r="S28">
        <f t="shared" si="6"/>
        <v>40.227349382247397</v>
      </c>
      <c r="T28">
        <f t="shared" si="7"/>
        <v>6.2440940056236023E-2</v>
      </c>
      <c r="U28">
        <f t="shared" si="8"/>
        <v>4.583340082799773</v>
      </c>
      <c r="V28">
        <f t="shared" si="9"/>
        <v>6.1972180466111436E-2</v>
      </c>
      <c r="W28">
        <f t="shared" si="10"/>
        <v>3.877443541057507E-2</v>
      </c>
      <c r="X28">
        <f t="shared" si="11"/>
        <v>41.326917393012366</v>
      </c>
      <c r="Y28">
        <f t="shared" si="12"/>
        <v>19.999724484200165</v>
      </c>
      <c r="Z28">
        <f t="shared" si="13"/>
        <v>19.999724484200165</v>
      </c>
      <c r="AA28">
        <f t="shared" si="14"/>
        <v>2.3465730581324511</v>
      </c>
      <c r="AB28">
        <f t="shared" si="15"/>
        <v>50.275045212097979</v>
      </c>
      <c r="AC28">
        <f t="shared" si="16"/>
        <v>1.1771989246420198</v>
      </c>
      <c r="AD28">
        <f t="shared" si="17"/>
        <v>2.3415173863607857</v>
      </c>
      <c r="AE28">
        <f t="shared" si="18"/>
        <v>1.1693741334904313</v>
      </c>
      <c r="AF28">
        <f t="shared" si="19"/>
        <v>-32.344554865566884</v>
      </c>
      <c r="AG28">
        <f t="shared" si="20"/>
        <v>-8.6050266360837373</v>
      </c>
      <c r="AH28">
        <f t="shared" si="21"/>
        <v>-0.37740317707995541</v>
      </c>
      <c r="AI28">
        <f t="shared" si="22"/>
        <v>-6.7285718211351764E-5</v>
      </c>
      <c r="AJ28">
        <v>0</v>
      </c>
      <c r="AK28">
        <v>0</v>
      </c>
      <c r="AL28">
        <f t="shared" si="23"/>
        <v>1</v>
      </c>
      <c r="AM28">
        <f t="shared" si="24"/>
        <v>0</v>
      </c>
      <c r="AN28">
        <f t="shared" si="25"/>
        <v>54384.978994694633</v>
      </c>
      <c r="AO28">
        <f t="shared" si="26"/>
        <v>249.87100000000001</v>
      </c>
      <c r="AP28">
        <f t="shared" si="27"/>
        <v>210.64164300156082</v>
      </c>
      <c r="AQ28">
        <f t="shared" si="28"/>
        <v>0.84300156081162203</v>
      </c>
      <c r="AR28">
        <f t="shared" si="29"/>
        <v>0.16539301236643053</v>
      </c>
      <c r="AS28">
        <v>1689977003.5999999</v>
      </c>
      <c r="AT28">
        <v>399.99799999999999</v>
      </c>
      <c r="AU28">
        <v>402.35700000000003</v>
      </c>
      <c r="AV28">
        <v>11.705399999999999</v>
      </c>
      <c r="AW28">
        <v>11.455399999999999</v>
      </c>
      <c r="AX28">
        <v>403.76100000000002</v>
      </c>
      <c r="AY28">
        <v>12.448600000000001</v>
      </c>
      <c r="AZ28">
        <v>400.11799999999999</v>
      </c>
      <c r="BA28">
        <v>100.524</v>
      </c>
      <c r="BB28">
        <v>4.4876300000000001E-2</v>
      </c>
      <c r="BC28">
        <v>19.9649</v>
      </c>
      <c r="BD28">
        <v>19.812000000000001</v>
      </c>
      <c r="BE28">
        <v>999.9</v>
      </c>
      <c r="BF28">
        <v>0</v>
      </c>
      <c r="BG28">
        <v>0</v>
      </c>
      <c r="BH28">
        <v>9991.25</v>
      </c>
      <c r="BI28">
        <v>0</v>
      </c>
      <c r="BJ28">
        <v>45.309800000000003</v>
      </c>
      <c r="BK28">
        <v>-2.3589500000000001</v>
      </c>
      <c r="BL28">
        <v>404.73599999999999</v>
      </c>
      <c r="BM28">
        <v>407.02</v>
      </c>
      <c r="BN28">
        <v>0.24998799999999999</v>
      </c>
      <c r="BO28">
        <v>402.35700000000003</v>
      </c>
      <c r="BP28">
        <v>11.455399999999999</v>
      </c>
      <c r="BQ28">
        <v>1.1766700000000001</v>
      </c>
      <c r="BR28">
        <v>1.15154</v>
      </c>
      <c r="BS28">
        <v>9.3096099999999993</v>
      </c>
      <c r="BT28">
        <v>8.9893800000000006</v>
      </c>
      <c r="BU28">
        <v>249.87100000000001</v>
      </c>
      <c r="BV28">
        <v>0.89994799999999997</v>
      </c>
      <c r="BW28">
        <v>0.100052</v>
      </c>
      <c r="BX28">
        <v>0</v>
      </c>
      <c r="BY28">
        <v>2.2713999999999999</v>
      </c>
      <c r="BZ28">
        <v>0</v>
      </c>
      <c r="CA28">
        <v>3672.18</v>
      </c>
      <c r="CB28">
        <v>2026.75</v>
      </c>
      <c r="CC28">
        <v>35.125</v>
      </c>
      <c r="CD28">
        <v>38.5</v>
      </c>
      <c r="CE28">
        <v>36.811999999999998</v>
      </c>
      <c r="CF28">
        <v>36.25</v>
      </c>
      <c r="CG28">
        <v>34.811999999999998</v>
      </c>
      <c r="CH28">
        <v>224.87</v>
      </c>
      <c r="CI28">
        <v>25</v>
      </c>
      <c r="CJ28">
        <v>0</v>
      </c>
      <c r="CK28">
        <v>1689977017.8</v>
      </c>
      <c r="CL28">
        <v>0</v>
      </c>
      <c r="CM28">
        <v>1689976212.5</v>
      </c>
      <c r="CN28" t="s">
        <v>350</v>
      </c>
      <c r="CO28">
        <v>1689976212.5</v>
      </c>
      <c r="CP28">
        <v>1689976209.5</v>
      </c>
      <c r="CQ28">
        <v>24</v>
      </c>
      <c r="CR28">
        <v>0.09</v>
      </c>
      <c r="CS28">
        <v>-1E-3</v>
      </c>
      <c r="CT28">
        <v>-3.7749999999999999</v>
      </c>
      <c r="CU28">
        <v>-0.74299999999999999</v>
      </c>
      <c r="CV28">
        <v>404</v>
      </c>
      <c r="CW28">
        <v>12</v>
      </c>
      <c r="CX28">
        <v>0.28999999999999998</v>
      </c>
      <c r="CY28">
        <v>0.13</v>
      </c>
      <c r="CZ28">
        <v>3.6019151784586732</v>
      </c>
      <c r="DA28">
        <v>0.52559486510854547</v>
      </c>
      <c r="DB28">
        <v>7.0534252839622419E-2</v>
      </c>
      <c r="DC28">
        <v>1</v>
      </c>
      <c r="DD28">
        <v>402.31826829268289</v>
      </c>
      <c r="DE28">
        <v>8.3811846690123301E-2</v>
      </c>
      <c r="DF28">
        <v>2.900969088732008E-2</v>
      </c>
      <c r="DG28">
        <v>-1</v>
      </c>
      <c r="DH28">
        <v>250.01054999999999</v>
      </c>
      <c r="DI28">
        <v>2.31469152142341E-2</v>
      </c>
      <c r="DJ28">
        <v>0.14659927523695229</v>
      </c>
      <c r="DK28">
        <v>1</v>
      </c>
      <c r="DL28">
        <v>2</v>
      </c>
      <c r="DM28">
        <v>2</v>
      </c>
      <c r="DN28" t="s">
        <v>351</v>
      </c>
      <c r="DO28">
        <v>2.6960299999999999</v>
      </c>
      <c r="DP28">
        <v>2.6664500000000002</v>
      </c>
      <c r="DQ28">
        <v>9.5158900000000005E-2</v>
      </c>
      <c r="DR28">
        <v>9.4470700000000005E-2</v>
      </c>
      <c r="DS28">
        <v>7.1942599999999995E-2</v>
      </c>
      <c r="DT28">
        <v>6.7056699999999997E-2</v>
      </c>
      <c r="DU28">
        <v>27407.9</v>
      </c>
      <c r="DV28">
        <v>30944.7</v>
      </c>
      <c r="DW28">
        <v>28499.200000000001</v>
      </c>
      <c r="DX28">
        <v>32760.6</v>
      </c>
      <c r="DY28">
        <v>36777.1</v>
      </c>
      <c r="DZ28">
        <v>41187.9</v>
      </c>
      <c r="EA28">
        <v>41827.599999999999</v>
      </c>
      <c r="EB28">
        <v>46994.9</v>
      </c>
      <c r="EC28">
        <v>1.8411999999999999</v>
      </c>
      <c r="ED28">
        <v>2.2446999999999999</v>
      </c>
      <c r="EE28">
        <v>6.2260799999999998E-2</v>
      </c>
      <c r="EF28">
        <v>0</v>
      </c>
      <c r="EG28">
        <v>18.780799999999999</v>
      </c>
      <c r="EH28">
        <v>999.9</v>
      </c>
      <c r="EI28">
        <v>55.2</v>
      </c>
      <c r="EJ28">
        <v>20.399999999999999</v>
      </c>
      <c r="EK28">
        <v>13.2088</v>
      </c>
      <c r="EL28">
        <v>62.088999999999999</v>
      </c>
      <c r="EM28">
        <v>0.681091</v>
      </c>
      <c r="EN28">
        <v>1</v>
      </c>
      <c r="EO28">
        <v>-0.41577500000000001</v>
      </c>
      <c r="EP28">
        <v>0.32501400000000003</v>
      </c>
      <c r="EQ28">
        <v>20.246600000000001</v>
      </c>
      <c r="ER28">
        <v>5.2276199999999999</v>
      </c>
      <c r="ES28">
        <v>12.0099</v>
      </c>
      <c r="ET28">
        <v>4.9897499999999999</v>
      </c>
      <c r="EU28">
        <v>3.3050000000000002</v>
      </c>
      <c r="EV28">
        <v>7660.7</v>
      </c>
      <c r="EW28">
        <v>9999</v>
      </c>
      <c r="EX28">
        <v>536.20000000000005</v>
      </c>
      <c r="EY28">
        <v>79.2</v>
      </c>
      <c r="EZ28">
        <v>1.85225</v>
      </c>
      <c r="FA28">
        <v>1.86131</v>
      </c>
      <c r="FB28">
        <v>1.8602099999999999</v>
      </c>
      <c r="FC28">
        <v>1.85623</v>
      </c>
      <c r="FD28">
        <v>1.8606400000000001</v>
      </c>
      <c r="FE28">
        <v>1.8569899999999999</v>
      </c>
      <c r="FF28">
        <v>1.85904</v>
      </c>
      <c r="FG28">
        <v>1.86188</v>
      </c>
      <c r="FH28">
        <v>0</v>
      </c>
      <c r="FI28">
        <v>0</v>
      </c>
      <c r="FJ28">
        <v>0</v>
      </c>
      <c r="FK28">
        <v>0</v>
      </c>
      <c r="FL28" t="s">
        <v>352</v>
      </c>
      <c r="FM28" t="s">
        <v>353</v>
      </c>
      <c r="FN28" t="s">
        <v>354</v>
      </c>
      <c r="FO28" t="s">
        <v>354</v>
      </c>
      <c r="FP28" t="s">
        <v>354</v>
      </c>
      <c r="FQ28" t="s">
        <v>354</v>
      </c>
      <c r="FR28">
        <v>0</v>
      </c>
      <c r="FS28">
        <v>100</v>
      </c>
      <c r="FT28">
        <v>100</v>
      </c>
      <c r="FU28">
        <v>-3.7629999999999999</v>
      </c>
      <c r="FV28">
        <v>-0.74319999999999997</v>
      </c>
      <c r="FW28">
        <v>-2.315154446502977</v>
      </c>
      <c r="FX28">
        <v>-4.0117494158234393E-3</v>
      </c>
      <c r="FY28">
        <v>1.087516141204025E-6</v>
      </c>
      <c r="FZ28">
        <v>-8.657206703991749E-11</v>
      </c>
      <c r="GA28">
        <v>-0.74320999999999771</v>
      </c>
      <c r="GB28">
        <v>0</v>
      </c>
      <c r="GC28">
        <v>0</v>
      </c>
      <c r="GD28">
        <v>0</v>
      </c>
      <c r="GE28">
        <v>4</v>
      </c>
      <c r="GF28">
        <v>2094</v>
      </c>
      <c r="GG28">
        <v>-1</v>
      </c>
      <c r="GH28">
        <v>-1</v>
      </c>
      <c r="GI28">
        <v>13.2</v>
      </c>
      <c r="GJ28">
        <v>13.2</v>
      </c>
      <c r="GK28">
        <v>0.99609400000000003</v>
      </c>
      <c r="GL28">
        <v>2.35107</v>
      </c>
      <c r="GM28">
        <v>1.5942400000000001</v>
      </c>
      <c r="GN28">
        <v>2.3327599999999999</v>
      </c>
      <c r="GO28">
        <v>1.40015</v>
      </c>
      <c r="GP28">
        <v>2.2534200000000002</v>
      </c>
      <c r="GQ28">
        <v>23.192</v>
      </c>
      <c r="GR28">
        <v>14.727399999999999</v>
      </c>
      <c r="GS28">
        <v>18</v>
      </c>
      <c r="GT28">
        <v>388.08</v>
      </c>
      <c r="GU28">
        <v>704.79300000000001</v>
      </c>
      <c r="GV28">
        <v>18.522200000000002</v>
      </c>
      <c r="GW28">
        <v>21.6328</v>
      </c>
      <c r="GX28">
        <v>30.000399999999999</v>
      </c>
      <c r="GY28">
        <v>21.714600000000001</v>
      </c>
      <c r="GZ28">
        <v>21.706800000000001</v>
      </c>
      <c r="HA28">
        <v>20.005500000000001</v>
      </c>
      <c r="HB28">
        <v>0</v>
      </c>
      <c r="HC28">
        <v>-30</v>
      </c>
      <c r="HD28">
        <v>18.540400000000002</v>
      </c>
      <c r="HE28">
        <v>402.32400000000001</v>
      </c>
      <c r="HF28">
        <v>0</v>
      </c>
      <c r="HG28">
        <v>104.633</v>
      </c>
      <c r="HH28">
        <v>103.745</v>
      </c>
    </row>
    <row r="29" spans="1:216" x14ac:dyDescent="0.2">
      <c r="A29">
        <v>11</v>
      </c>
      <c r="B29">
        <v>1689977064.0999999</v>
      </c>
      <c r="C29">
        <v>605</v>
      </c>
      <c r="D29" t="s">
        <v>373</v>
      </c>
      <c r="E29" t="s">
        <v>374</v>
      </c>
      <c r="F29" t="s">
        <v>344</v>
      </c>
      <c r="G29" t="s">
        <v>345</v>
      </c>
      <c r="H29" t="s">
        <v>346</v>
      </c>
      <c r="I29" t="s">
        <v>347</v>
      </c>
      <c r="J29" t="s">
        <v>348</v>
      </c>
      <c r="K29" t="s">
        <v>349</v>
      </c>
      <c r="L29">
        <v>1689977064.0999999</v>
      </c>
      <c r="M29">
        <f t="shared" si="0"/>
        <v>6.5941185424237274E-4</v>
      </c>
      <c r="N29">
        <f t="shared" si="1"/>
        <v>0.6594118542423727</v>
      </c>
      <c r="O29">
        <f t="shared" si="2"/>
        <v>5.2477298741353842</v>
      </c>
      <c r="P29">
        <f t="shared" si="3"/>
        <v>399.98700000000002</v>
      </c>
      <c r="Q29">
        <f t="shared" si="4"/>
        <v>243.3541555347858</v>
      </c>
      <c r="R29">
        <f t="shared" si="5"/>
        <v>24.474707846129771</v>
      </c>
      <c r="S29">
        <f t="shared" si="6"/>
        <v>40.227646598993701</v>
      </c>
      <c r="T29">
        <f t="shared" si="7"/>
        <v>5.6096186050493428E-2</v>
      </c>
      <c r="U29">
        <f t="shared" si="8"/>
        <v>4.5906424365053109</v>
      </c>
      <c r="V29">
        <f t="shared" si="9"/>
        <v>5.5718136010378762E-2</v>
      </c>
      <c r="W29">
        <f t="shared" si="10"/>
        <v>3.4857588680825773E-2</v>
      </c>
      <c r="X29">
        <f t="shared" si="11"/>
        <v>29.779196999999996</v>
      </c>
      <c r="Y29">
        <f t="shared" si="12"/>
        <v>19.993206372302865</v>
      </c>
      <c r="Z29">
        <f t="shared" si="13"/>
        <v>19.993206372302865</v>
      </c>
      <c r="AA29">
        <f t="shared" si="14"/>
        <v>2.3456260591899518</v>
      </c>
      <c r="AB29">
        <f t="shared" si="15"/>
        <v>50.153403958996044</v>
      </c>
      <c r="AC29">
        <f t="shared" si="16"/>
        <v>1.17621415822152</v>
      </c>
      <c r="AD29">
        <f t="shared" si="17"/>
        <v>2.3452329560385539</v>
      </c>
      <c r="AE29">
        <f t="shared" si="18"/>
        <v>1.1694119009684318</v>
      </c>
      <c r="AF29">
        <f t="shared" si="19"/>
        <v>-29.080062772088638</v>
      </c>
      <c r="AG29">
        <f t="shared" si="20"/>
        <v>-0.66980201639179582</v>
      </c>
      <c r="AH29">
        <f t="shared" si="21"/>
        <v>-2.93326179375979E-2</v>
      </c>
      <c r="AI29">
        <f t="shared" si="22"/>
        <v>-4.0641803578100877E-7</v>
      </c>
      <c r="AJ29">
        <v>0</v>
      </c>
      <c r="AK29">
        <v>0</v>
      </c>
      <c r="AL29">
        <f t="shared" si="23"/>
        <v>1</v>
      </c>
      <c r="AM29">
        <f t="shared" si="24"/>
        <v>0</v>
      </c>
      <c r="AN29">
        <f t="shared" si="25"/>
        <v>54492.233109363595</v>
      </c>
      <c r="AO29">
        <f t="shared" si="26"/>
        <v>180.06</v>
      </c>
      <c r="AP29">
        <f t="shared" si="27"/>
        <v>151.7901</v>
      </c>
      <c r="AQ29">
        <f t="shared" si="28"/>
        <v>0.84299733422192602</v>
      </c>
      <c r="AR29">
        <f t="shared" si="29"/>
        <v>0.16538485504831721</v>
      </c>
      <c r="AS29">
        <v>1689977064.0999999</v>
      </c>
      <c r="AT29">
        <v>399.98700000000002</v>
      </c>
      <c r="AU29">
        <v>401.88900000000001</v>
      </c>
      <c r="AV29">
        <v>11.6952</v>
      </c>
      <c r="AW29">
        <v>11.4703</v>
      </c>
      <c r="AX29">
        <v>403.75099999999998</v>
      </c>
      <c r="AY29">
        <v>12.4384</v>
      </c>
      <c r="AZ29">
        <v>399.887</v>
      </c>
      <c r="BA29">
        <v>100.526</v>
      </c>
      <c r="BB29">
        <v>4.6385099999999999E-2</v>
      </c>
      <c r="BC29">
        <v>19.990500000000001</v>
      </c>
      <c r="BD29">
        <v>19.8368</v>
      </c>
      <c r="BE29">
        <v>999.9</v>
      </c>
      <c r="BF29">
        <v>0</v>
      </c>
      <c r="BG29">
        <v>0</v>
      </c>
      <c r="BH29">
        <v>10012.5</v>
      </c>
      <c r="BI29">
        <v>0</v>
      </c>
      <c r="BJ29">
        <v>46.104199999999999</v>
      </c>
      <c r="BK29">
        <v>-1.9019200000000001</v>
      </c>
      <c r="BL29">
        <v>404.721</v>
      </c>
      <c r="BM29">
        <v>406.55200000000002</v>
      </c>
      <c r="BN29">
        <v>0.22490299999999999</v>
      </c>
      <c r="BO29">
        <v>401.88900000000001</v>
      </c>
      <c r="BP29">
        <v>11.4703</v>
      </c>
      <c r="BQ29">
        <v>1.17567</v>
      </c>
      <c r="BR29">
        <v>1.15307</v>
      </c>
      <c r="BS29">
        <v>9.2970299999999995</v>
      </c>
      <c r="BT29">
        <v>9.0089900000000007</v>
      </c>
      <c r="BU29">
        <v>180.06</v>
      </c>
      <c r="BV29">
        <v>0.90009700000000004</v>
      </c>
      <c r="BW29">
        <v>9.9902599999999994E-2</v>
      </c>
      <c r="BX29">
        <v>0</v>
      </c>
      <c r="BY29">
        <v>2.6153</v>
      </c>
      <c r="BZ29">
        <v>0</v>
      </c>
      <c r="CA29">
        <v>3625.15</v>
      </c>
      <c r="CB29">
        <v>1460.56</v>
      </c>
      <c r="CC29">
        <v>34.375</v>
      </c>
      <c r="CD29">
        <v>38.25</v>
      </c>
      <c r="CE29">
        <v>36.5</v>
      </c>
      <c r="CF29">
        <v>36.186999999999998</v>
      </c>
      <c r="CG29">
        <v>34.436999999999998</v>
      </c>
      <c r="CH29">
        <v>162.07</v>
      </c>
      <c r="CI29">
        <v>17.989999999999998</v>
      </c>
      <c r="CJ29">
        <v>0</v>
      </c>
      <c r="CK29">
        <v>1689977078.4000001</v>
      </c>
      <c r="CL29">
        <v>0</v>
      </c>
      <c r="CM29">
        <v>1689976212.5</v>
      </c>
      <c r="CN29" t="s">
        <v>350</v>
      </c>
      <c r="CO29">
        <v>1689976212.5</v>
      </c>
      <c r="CP29">
        <v>1689976209.5</v>
      </c>
      <c r="CQ29">
        <v>24</v>
      </c>
      <c r="CR29">
        <v>0.09</v>
      </c>
      <c r="CS29">
        <v>-1E-3</v>
      </c>
      <c r="CT29">
        <v>-3.7749999999999999</v>
      </c>
      <c r="CU29">
        <v>-0.74299999999999999</v>
      </c>
      <c r="CV29">
        <v>404</v>
      </c>
      <c r="CW29">
        <v>12</v>
      </c>
      <c r="CX29">
        <v>0.28999999999999998</v>
      </c>
      <c r="CY29">
        <v>0.13</v>
      </c>
      <c r="CZ29">
        <v>2.8883707161442791</v>
      </c>
      <c r="DA29">
        <v>-0.85612944895743803</v>
      </c>
      <c r="DB29">
        <v>0.1357307356042482</v>
      </c>
      <c r="DC29">
        <v>1</v>
      </c>
      <c r="DD29">
        <v>401.90697560975622</v>
      </c>
      <c r="DE29">
        <v>-0.221853658535897</v>
      </c>
      <c r="DF29">
        <v>5.392021558764766E-2</v>
      </c>
      <c r="DG29">
        <v>-1</v>
      </c>
      <c r="DH29">
        <v>179.9858536585366</v>
      </c>
      <c r="DI29">
        <v>0.31391711739674022</v>
      </c>
      <c r="DJ29">
        <v>0.13569937379218311</v>
      </c>
      <c r="DK29">
        <v>1</v>
      </c>
      <c r="DL29">
        <v>2</v>
      </c>
      <c r="DM29">
        <v>2</v>
      </c>
      <c r="DN29" t="s">
        <v>351</v>
      </c>
      <c r="DO29">
        <v>2.6953100000000001</v>
      </c>
      <c r="DP29">
        <v>2.6681499999999998</v>
      </c>
      <c r="DQ29">
        <v>9.5154500000000003E-2</v>
      </c>
      <c r="DR29">
        <v>9.4385800000000006E-2</v>
      </c>
      <c r="DS29">
        <v>7.1896500000000002E-2</v>
      </c>
      <c r="DT29">
        <v>6.7121100000000003E-2</v>
      </c>
      <c r="DU29">
        <v>27406.5</v>
      </c>
      <c r="DV29">
        <v>30946.5</v>
      </c>
      <c r="DW29">
        <v>28497.7</v>
      </c>
      <c r="DX29">
        <v>32759.5</v>
      </c>
      <c r="DY29">
        <v>36777.199999999997</v>
      </c>
      <c r="DZ29">
        <v>41183.199999999997</v>
      </c>
      <c r="EA29">
        <v>41825.599999999999</v>
      </c>
      <c r="EB29">
        <v>46992.9</v>
      </c>
      <c r="EC29">
        <v>1.8399700000000001</v>
      </c>
      <c r="ED29">
        <v>2.24458</v>
      </c>
      <c r="EE29">
        <v>5.8680799999999998E-2</v>
      </c>
      <c r="EF29">
        <v>0</v>
      </c>
      <c r="EG29">
        <v>18.864999999999998</v>
      </c>
      <c r="EH29">
        <v>999.9</v>
      </c>
      <c r="EI29">
        <v>55.3</v>
      </c>
      <c r="EJ29">
        <v>20.399999999999999</v>
      </c>
      <c r="EK29">
        <v>13.2324</v>
      </c>
      <c r="EL29">
        <v>62.558999999999997</v>
      </c>
      <c r="EM29">
        <v>1.2219500000000001</v>
      </c>
      <c r="EN29">
        <v>1</v>
      </c>
      <c r="EO29">
        <v>-0.41250999999999999</v>
      </c>
      <c r="EP29">
        <v>0.76429499999999995</v>
      </c>
      <c r="EQ29">
        <v>20.2471</v>
      </c>
      <c r="ER29">
        <v>5.2279200000000001</v>
      </c>
      <c r="ES29">
        <v>12.0099</v>
      </c>
      <c r="ET29">
        <v>4.9897999999999998</v>
      </c>
      <c r="EU29">
        <v>3.3050000000000002</v>
      </c>
      <c r="EV29">
        <v>7662.2</v>
      </c>
      <c r="EW29">
        <v>9999</v>
      </c>
      <c r="EX29">
        <v>536.20000000000005</v>
      </c>
      <c r="EY29">
        <v>79.2</v>
      </c>
      <c r="EZ29">
        <v>1.8522000000000001</v>
      </c>
      <c r="FA29">
        <v>1.86131</v>
      </c>
      <c r="FB29">
        <v>1.8602000000000001</v>
      </c>
      <c r="FC29">
        <v>1.85623</v>
      </c>
      <c r="FD29">
        <v>1.8606499999999999</v>
      </c>
      <c r="FE29">
        <v>1.8569800000000001</v>
      </c>
      <c r="FF29">
        <v>1.8590199999999999</v>
      </c>
      <c r="FG29">
        <v>1.86188</v>
      </c>
      <c r="FH29">
        <v>0</v>
      </c>
      <c r="FI29">
        <v>0</v>
      </c>
      <c r="FJ29">
        <v>0</v>
      </c>
      <c r="FK29">
        <v>0</v>
      </c>
      <c r="FL29" t="s">
        <v>352</v>
      </c>
      <c r="FM29" t="s">
        <v>353</v>
      </c>
      <c r="FN29" t="s">
        <v>354</v>
      </c>
      <c r="FO29" t="s">
        <v>354</v>
      </c>
      <c r="FP29" t="s">
        <v>354</v>
      </c>
      <c r="FQ29" t="s">
        <v>354</v>
      </c>
      <c r="FR29">
        <v>0</v>
      </c>
      <c r="FS29">
        <v>100</v>
      </c>
      <c r="FT29">
        <v>100</v>
      </c>
      <c r="FU29">
        <v>-3.7639999999999998</v>
      </c>
      <c r="FV29">
        <v>-0.74319999999999997</v>
      </c>
      <c r="FW29">
        <v>-2.315154446502977</v>
      </c>
      <c r="FX29">
        <v>-4.0117494158234393E-3</v>
      </c>
      <c r="FY29">
        <v>1.087516141204025E-6</v>
      </c>
      <c r="FZ29">
        <v>-8.657206703991749E-11</v>
      </c>
      <c r="GA29">
        <v>-0.74320999999999771</v>
      </c>
      <c r="GB29">
        <v>0</v>
      </c>
      <c r="GC29">
        <v>0</v>
      </c>
      <c r="GD29">
        <v>0</v>
      </c>
      <c r="GE29">
        <v>4</v>
      </c>
      <c r="GF29">
        <v>2094</v>
      </c>
      <c r="GG29">
        <v>-1</v>
      </c>
      <c r="GH29">
        <v>-1</v>
      </c>
      <c r="GI29">
        <v>14.2</v>
      </c>
      <c r="GJ29">
        <v>14.2</v>
      </c>
      <c r="GK29">
        <v>0.99609400000000003</v>
      </c>
      <c r="GL29">
        <v>2.34985</v>
      </c>
      <c r="GM29">
        <v>1.5942400000000001</v>
      </c>
      <c r="GN29">
        <v>2.3327599999999999</v>
      </c>
      <c r="GO29">
        <v>1.40015</v>
      </c>
      <c r="GP29">
        <v>2.2936999999999999</v>
      </c>
      <c r="GQ29">
        <v>23.192</v>
      </c>
      <c r="GR29">
        <v>14.727399999999999</v>
      </c>
      <c r="GS29">
        <v>18</v>
      </c>
      <c r="GT29">
        <v>387.59199999999998</v>
      </c>
      <c r="GU29">
        <v>704.90899999999999</v>
      </c>
      <c r="GV29">
        <v>18.3782</v>
      </c>
      <c r="GW29">
        <v>21.661000000000001</v>
      </c>
      <c r="GX29">
        <v>30.000299999999999</v>
      </c>
      <c r="GY29">
        <v>21.7332</v>
      </c>
      <c r="GZ29">
        <v>21.7226</v>
      </c>
      <c r="HA29">
        <v>19.984000000000002</v>
      </c>
      <c r="HB29">
        <v>0</v>
      </c>
      <c r="HC29">
        <v>-30</v>
      </c>
      <c r="HD29">
        <v>18.4054</v>
      </c>
      <c r="HE29">
        <v>401.904</v>
      </c>
      <c r="HF29">
        <v>0</v>
      </c>
      <c r="HG29">
        <v>104.627</v>
      </c>
      <c r="HH29">
        <v>103.741</v>
      </c>
    </row>
    <row r="30" spans="1:216" x14ac:dyDescent="0.2">
      <c r="A30">
        <v>12</v>
      </c>
      <c r="B30">
        <v>1689977124.5999999</v>
      </c>
      <c r="C30">
        <v>665.5</v>
      </c>
      <c r="D30" t="s">
        <v>375</v>
      </c>
      <c r="E30" t="s">
        <v>376</v>
      </c>
      <c r="F30" t="s">
        <v>344</v>
      </c>
      <c r="G30" t="s">
        <v>345</v>
      </c>
      <c r="H30" t="s">
        <v>346</v>
      </c>
      <c r="I30" t="s">
        <v>347</v>
      </c>
      <c r="J30" t="s">
        <v>348</v>
      </c>
      <c r="K30" t="s">
        <v>349</v>
      </c>
      <c r="L30">
        <v>1689977124.5999999</v>
      </c>
      <c r="M30">
        <f t="shared" si="0"/>
        <v>6.6911778584450947E-4</v>
      </c>
      <c r="N30">
        <f t="shared" si="1"/>
        <v>0.66911778584450943</v>
      </c>
      <c r="O30">
        <f t="shared" si="2"/>
        <v>3.7939043309887772</v>
      </c>
      <c r="P30">
        <f t="shared" si="3"/>
        <v>400.04300000000001</v>
      </c>
      <c r="Q30">
        <f t="shared" si="4"/>
        <v>287.42849382128327</v>
      </c>
      <c r="R30">
        <f t="shared" si="5"/>
        <v>28.907515182981932</v>
      </c>
      <c r="S30">
        <f t="shared" si="6"/>
        <v>40.233481874403303</v>
      </c>
      <c r="T30">
        <f t="shared" si="7"/>
        <v>5.7511303423554379E-2</v>
      </c>
      <c r="U30">
        <f t="shared" si="8"/>
        <v>4.5894170364665285</v>
      </c>
      <c r="V30">
        <f t="shared" si="9"/>
        <v>5.7113906552845983E-2</v>
      </c>
      <c r="W30">
        <f t="shared" si="10"/>
        <v>3.5731666988721586E-2</v>
      </c>
      <c r="X30">
        <f t="shared" si="11"/>
        <v>20.675238798528</v>
      </c>
      <c r="Y30">
        <f t="shared" si="12"/>
        <v>19.930098585217824</v>
      </c>
      <c r="Z30">
        <f t="shared" si="13"/>
        <v>19.930098585217824</v>
      </c>
      <c r="AA30">
        <f t="shared" si="14"/>
        <v>2.3364746013463122</v>
      </c>
      <c r="AB30">
        <f t="shared" si="15"/>
        <v>50.34549993712276</v>
      </c>
      <c r="AC30">
        <f t="shared" si="16"/>
        <v>1.1788048227357901</v>
      </c>
      <c r="AD30">
        <f t="shared" si="17"/>
        <v>2.3414303645966705</v>
      </c>
      <c r="AE30">
        <f t="shared" si="18"/>
        <v>1.1576697786105221</v>
      </c>
      <c r="AF30">
        <f t="shared" si="19"/>
        <v>-29.508094355742866</v>
      </c>
      <c r="AG30">
        <f t="shared" si="20"/>
        <v>8.4622731254204169</v>
      </c>
      <c r="AH30">
        <f t="shared" si="21"/>
        <v>0.37051754270844706</v>
      </c>
      <c r="AI30">
        <f t="shared" si="22"/>
        <v>-6.4889086001329588E-5</v>
      </c>
      <c r="AJ30">
        <v>0</v>
      </c>
      <c r="AK30">
        <v>0</v>
      </c>
      <c r="AL30">
        <f t="shared" si="23"/>
        <v>1</v>
      </c>
      <c r="AM30">
        <f t="shared" si="24"/>
        <v>0</v>
      </c>
      <c r="AN30">
        <f t="shared" si="25"/>
        <v>54478.337698640273</v>
      </c>
      <c r="AO30">
        <f t="shared" si="26"/>
        <v>125.002</v>
      </c>
      <c r="AP30">
        <f t="shared" si="27"/>
        <v>105.3772860096</v>
      </c>
      <c r="AQ30">
        <f t="shared" si="28"/>
        <v>0.8430048</v>
      </c>
      <c r="AR30">
        <f t="shared" si="29"/>
        <v>0.16539926399999999</v>
      </c>
      <c r="AS30">
        <v>1689977124.5999999</v>
      </c>
      <c r="AT30">
        <v>400.04300000000001</v>
      </c>
      <c r="AU30">
        <v>401.44400000000002</v>
      </c>
      <c r="AV30">
        <v>11.7209</v>
      </c>
      <c r="AW30">
        <v>11.492800000000001</v>
      </c>
      <c r="AX30">
        <v>403.80700000000002</v>
      </c>
      <c r="AY30">
        <v>12.4642</v>
      </c>
      <c r="AZ30">
        <v>400.07</v>
      </c>
      <c r="BA30">
        <v>100.527</v>
      </c>
      <c r="BB30">
        <v>4.5893099999999999E-2</v>
      </c>
      <c r="BC30">
        <v>19.964300000000001</v>
      </c>
      <c r="BD30">
        <v>19.8035</v>
      </c>
      <c r="BE30">
        <v>999.9</v>
      </c>
      <c r="BF30">
        <v>0</v>
      </c>
      <c r="BG30">
        <v>0</v>
      </c>
      <c r="BH30">
        <v>10008.799999999999</v>
      </c>
      <c r="BI30">
        <v>0</v>
      </c>
      <c r="BJ30">
        <v>45.969299999999997</v>
      </c>
      <c r="BK30">
        <v>-1.40073</v>
      </c>
      <c r="BL30">
        <v>404.78800000000001</v>
      </c>
      <c r="BM30">
        <v>406.11099999999999</v>
      </c>
      <c r="BN30">
        <v>0.228127</v>
      </c>
      <c r="BO30">
        <v>401.44400000000002</v>
      </c>
      <c r="BP30">
        <v>11.492800000000001</v>
      </c>
      <c r="BQ30">
        <v>1.1782699999999999</v>
      </c>
      <c r="BR30">
        <v>1.15533</v>
      </c>
      <c r="BS30">
        <v>9.3297399999999993</v>
      </c>
      <c r="BT30">
        <v>9.0381</v>
      </c>
      <c r="BU30">
        <v>125.002</v>
      </c>
      <c r="BV30">
        <v>0.89983999999999997</v>
      </c>
      <c r="BW30">
        <v>0.10016</v>
      </c>
      <c r="BX30">
        <v>0</v>
      </c>
      <c r="BY30">
        <v>2.0569999999999999</v>
      </c>
      <c r="BZ30">
        <v>0</v>
      </c>
      <c r="CA30">
        <v>3599.16</v>
      </c>
      <c r="CB30">
        <v>1013.88</v>
      </c>
      <c r="CC30">
        <v>34.561999999999998</v>
      </c>
      <c r="CD30">
        <v>39.5</v>
      </c>
      <c r="CE30">
        <v>37.125</v>
      </c>
      <c r="CF30">
        <v>37.436999999999998</v>
      </c>
      <c r="CG30">
        <v>34.875</v>
      </c>
      <c r="CH30">
        <v>112.48</v>
      </c>
      <c r="CI30">
        <v>12.52</v>
      </c>
      <c r="CJ30">
        <v>0</v>
      </c>
      <c r="CK30">
        <v>1689977139</v>
      </c>
      <c r="CL30">
        <v>0</v>
      </c>
      <c r="CM30">
        <v>1689976212.5</v>
      </c>
      <c r="CN30" t="s">
        <v>350</v>
      </c>
      <c r="CO30">
        <v>1689976212.5</v>
      </c>
      <c r="CP30">
        <v>1689976209.5</v>
      </c>
      <c r="CQ30">
        <v>24</v>
      </c>
      <c r="CR30">
        <v>0.09</v>
      </c>
      <c r="CS30">
        <v>-1E-3</v>
      </c>
      <c r="CT30">
        <v>-3.7749999999999999</v>
      </c>
      <c r="CU30">
        <v>-0.74299999999999999</v>
      </c>
      <c r="CV30">
        <v>404</v>
      </c>
      <c r="CW30">
        <v>12</v>
      </c>
      <c r="CX30">
        <v>0.28999999999999998</v>
      </c>
      <c r="CY30">
        <v>0.13</v>
      </c>
      <c r="CZ30">
        <v>2.2213700532263938</v>
      </c>
      <c r="DA30">
        <v>0.19222042987653629</v>
      </c>
      <c r="DB30">
        <v>6.7334656014169159E-2</v>
      </c>
      <c r="DC30">
        <v>1</v>
      </c>
      <c r="DD30">
        <v>401.4909024390243</v>
      </c>
      <c r="DE30">
        <v>-4.3484320557287941E-3</v>
      </c>
      <c r="DF30">
        <v>3.9337070506103258E-2</v>
      </c>
      <c r="DG30">
        <v>-1</v>
      </c>
      <c r="DH30">
        <v>124.9989268292683</v>
      </c>
      <c r="DI30">
        <v>2.9184489602002091E-2</v>
      </c>
      <c r="DJ30">
        <v>4.8759751690205322E-3</v>
      </c>
      <c r="DK30">
        <v>1</v>
      </c>
      <c r="DL30">
        <v>2</v>
      </c>
      <c r="DM30">
        <v>2</v>
      </c>
      <c r="DN30" t="s">
        <v>351</v>
      </c>
      <c r="DO30">
        <v>2.6957900000000001</v>
      </c>
      <c r="DP30">
        <v>2.6676199999999999</v>
      </c>
      <c r="DQ30">
        <v>9.5159099999999996E-2</v>
      </c>
      <c r="DR30">
        <v>9.4301899999999994E-2</v>
      </c>
      <c r="DS30">
        <v>7.2004299999999993E-2</v>
      </c>
      <c r="DT30">
        <v>6.7216799999999993E-2</v>
      </c>
      <c r="DU30">
        <v>27405</v>
      </c>
      <c r="DV30">
        <v>30948.799999999999</v>
      </c>
      <c r="DW30">
        <v>28496.400000000001</v>
      </c>
      <c r="DX30">
        <v>32759.1</v>
      </c>
      <c r="DY30">
        <v>36771</v>
      </c>
      <c r="DZ30">
        <v>41178.6</v>
      </c>
      <c r="EA30">
        <v>41823.5</v>
      </c>
      <c r="EB30">
        <v>46992.5</v>
      </c>
      <c r="EC30">
        <v>1.83985</v>
      </c>
      <c r="ED30">
        <v>2.2438500000000001</v>
      </c>
      <c r="EE30">
        <v>5.7063999999999997E-2</v>
      </c>
      <c r="EF30">
        <v>0</v>
      </c>
      <c r="EG30">
        <v>18.858499999999999</v>
      </c>
      <c r="EH30">
        <v>999.9</v>
      </c>
      <c r="EI30">
        <v>55.4</v>
      </c>
      <c r="EJ30">
        <v>20.399999999999999</v>
      </c>
      <c r="EK30">
        <v>13.255699999999999</v>
      </c>
      <c r="EL30">
        <v>62.259</v>
      </c>
      <c r="EM30">
        <v>0.67708599999999997</v>
      </c>
      <c r="EN30">
        <v>1</v>
      </c>
      <c r="EO30">
        <v>-0.41063</v>
      </c>
      <c r="EP30">
        <v>0.25255699999999998</v>
      </c>
      <c r="EQ30">
        <v>20.2498</v>
      </c>
      <c r="ER30">
        <v>5.2273199999999997</v>
      </c>
      <c r="ES30">
        <v>12.0099</v>
      </c>
      <c r="ET30">
        <v>4.9897499999999999</v>
      </c>
      <c r="EU30">
        <v>3.3050000000000002</v>
      </c>
      <c r="EV30">
        <v>7663.7</v>
      </c>
      <c r="EW30">
        <v>9999</v>
      </c>
      <c r="EX30">
        <v>536.20000000000005</v>
      </c>
      <c r="EY30">
        <v>79.2</v>
      </c>
      <c r="EZ30">
        <v>1.85225</v>
      </c>
      <c r="FA30">
        <v>1.86137</v>
      </c>
      <c r="FB30">
        <v>1.8602099999999999</v>
      </c>
      <c r="FC30">
        <v>1.85623</v>
      </c>
      <c r="FD30">
        <v>1.86066</v>
      </c>
      <c r="FE30">
        <v>1.8569899999999999</v>
      </c>
      <c r="FF30">
        <v>1.85904</v>
      </c>
      <c r="FG30">
        <v>1.86188</v>
      </c>
      <c r="FH30">
        <v>0</v>
      </c>
      <c r="FI30">
        <v>0</v>
      </c>
      <c r="FJ30">
        <v>0</v>
      </c>
      <c r="FK30">
        <v>0</v>
      </c>
      <c r="FL30" t="s">
        <v>352</v>
      </c>
      <c r="FM30" t="s">
        <v>353</v>
      </c>
      <c r="FN30" t="s">
        <v>354</v>
      </c>
      <c r="FO30" t="s">
        <v>354</v>
      </c>
      <c r="FP30" t="s">
        <v>354</v>
      </c>
      <c r="FQ30" t="s">
        <v>354</v>
      </c>
      <c r="FR30">
        <v>0</v>
      </c>
      <c r="FS30">
        <v>100</v>
      </c>
      <c r="FT30">
        <v>100</v>
      </c>
      <c r="FU30">
        <v>-3.7639999999999998</v>
      </c>
      <c r="FV30">
        <v>-0.74329999999999996</v>
      </c>
      <c r="FW30">
        <v>-2.315154446502977</v>
      </c>
      <c r="FX30">
        <v>-4.0117494158234393E-3</v>
      </c>
      <c r="FY30">
        <v>1.087516141204025E-6</v>
      </c>
      <c r="FZ30">
        <v>-8.657206703991749E-11</v>
      </c>
      <c r="GA30">
        <v>-0.74320999999999771</v>
      </c>
      <c r="GB30">
        <v>0</v>
      </c>
      <c r="GC30">
        <v>0</v>
      </c>
      <c r="GD30">
        <v>0</v>
      </c>
      <c r="GE30">
        <v>4</v>
      </c>
      <c r="GF30">
        <v>2094</v>
      </c>
      <c r="GG30">
        <v>-1</v>
      </c>
      <c r="GH30">
        <v>-1</v>
      </c>
      <c r="GI30">
        <v>15.2</v>
      </c>
      <c r="GJ30">
        <v>15.3</v>
      </c>
      <c r="GK30">
        <v>0.99487300000000001</v>
      </c>
      <c r="GL30">
        <v>2.34985</v>
      </c>
      <c r="GM30">
        <v>1.5942400000000001</v>
      </c>
      <c r="GN30">
        <v>2.3327599999999999</v>
      </c>
      <c r="GO30">
        <v>1.40015</v>
      </c>
      <c r="GP30">
        <v>2.2583000000000002</v>
      </c>
      <c r="GQ30">
        <v>23.212199999999999</v>
      </c>
      <c r="GR30">
        <v>14.7187</v>
      </c>
      <c r="GS30">
        <v>18</v>
      </c>
      <c r="GT30">
        <v>387.71499999999997</v>
      </c>
      <c r="GU30">
        <v>704.548</v>
      </c>
      <c r="GV30">
        <v>18.6858</v>
      </c>
      <c r="GW30">
        <v>21.694600000000001</v>
      </c>
      <c r="GX30">
        <v>30.000299999999999</v>
      </c>
      <c r="GY30">
        <v>21.758199999999999</v>
      </c>
      <c r="GZ30">
        <v>21.743400000000001</v>
      </c>
      <c r="HA30">
        <v>19.966100000000001</v>
      </c>
      <c r="HB30">
        <v>0</v>
      </c>
      <c r="HC30">
        <v>-30</v>
      </c>
      <c r="HD30">
        <v>18.700500000000002</v>
      </c>
      <c r="HE30">
        <v>401.50099999999998</v>
      </c>
      <c r="HF30">
        <v>0</v>
      </c>
      <c r="HG30">
        <v>104.622</v>
      </c>
      <c r="HH30">
        <v>103.74</v>
      </c>
    </row>
    <row r="31" spans="1:216" x14ac:dyDescent="0.2">
      <c r="A31">
        <v>13</v>
      </c>
      <c r="B31">
        <v>1689977185.0999999</v>
      </c>
      <c r="C31">
        <v>726</v>
      </c>
      <c r="D31" t="s">
        <v>377</v>
      </c>
      <c r="E31" t="s">
        <v>378</v>
      </c>
      <c r="F31" t="s">
        <v>344</v>
      </c>
      <c r="G31" t="s">
        <v>345</v>
      </c>
      <c r="H31" t="s">
        <v>346</v>
      </c>
      <c r="I31" t="s">
        <v>347</v>
      </c>
      <c r="J31" t="s">
        <v>348</v>
      </c>
      <c r="K31" t="s">
        <v>349</v>
      </c>
      <c r="L31">
        <v>1689977185.0999999</v>
      </c>
      <c r="M31">
        <f t="shared" si="0"/>
        <v>6.0345786149409758E-4</v>
      </c>
      <c r="N31">
        <f t="shared" si="1"/>
        <v>0.60345786149409764</v>
      </c>
      <c r="O31">
        <f t="shared" si="2"/>
        <v>2.9478600864212061</v>
      </c>
      <c r="P31">
        <f t="shared" si="3"/>
        <v>399.98599999999999</v>
      </c>
      <c r="Q31">
        <f t="shared" si="4"/>
        <v>301.66985988262974</v>
      </c>
      <c r="R31">
        <f t="shared" si="5"/>
        <v>30.340607732072435</v>
      </c>
      <c r="S31">
        <f t="shared" si="6"/>
        <v>40.2288061825016</v>
      </c>
      <c r="T31">
        <f t="shared" si="7"/>
        <v>5.1693908135611824E-2</v>
      </c>
      <c r="U31">
        <f t="shared" si="8"/>
        <v>4.5964940220369854</v>
      </c>
      <c r="V31">
        <f t="shared" si="9"/>
        <v>5.137308934775741E-2</v>
      </c>
      <c r="W31">
        <f t="shared" si="10"/>
        <v>3.2136838925979856E-2</v>
      </c>
      <c r="X31">
        <f t="shared" si="11"/>
        <v>16.551271843884891</v>
      </c>
      <c r="Y31">
        <f t="shared" si="12"/>
        <v>19.949200141119316</v>
      </c>
      <c r="Z31">
        <f t="shared" si="13"/>
        <v>19.949200141119316</v>
      </c>
      <c r="AA31">
        <f t="shared" si="14"/>
        <v>2.3392412702288077</v>
      </c>
      <c r="AB31">
        <f t="shared" si="15"/>
        <v>50.257649366782765</v>
      </c>
      <c r="AC31">
        <f t="shared" si="16"/>
        <v>1.1784837808394399</v>
      </c>
      <c r="AD31">
        <f t="shared" si="17"/>
        <v>2.3448844020515329</v>
      </c>
      <c r="AE31">
        <f t="shared" si="18"/>
        <v>1.1607574893893677</v>
      </c>
      <c r="AF31">
        <f t="shared" si="19"/>
        <v>-26.612491691889705</v>
      </c>
      <c r="AG31">
        <f t="shared" si="20"/>
        <v>9.6396256541149334</v>
      </c>
      <c r="AH31">
        <f t="shared" si="21"/>
        <v>0.42151023909925894</v>
      </c>
      <c r="AI31">
        <f t="shared" si="22"/>
        <v>-8.3954790621731945E-5</v>
      </c>
      <c r="AJ31">
        <v>0</v>
      </c>
      <c r="AK31">
        <v>0</v>
      </c>
      <c r="AL31">
        <f t="shared" si="23"/>
        <v>1</v>
      </c>
      <c r="AM31">
        <f t="shared" si="24"/>
        <v>0</v>
      </c>
      <c r="AN31">
        <f t="shared" si="25"/>
        <v>54582.477211219011</v>
      </c>
      <c r="AO31">
        <f t="shared" si="26"/>
        <v>100.077</v>
      </c>
      <c r="AP31">
        <f t="shared" si="27"/>
        <v>84.364671007194246</v>
      </c>
      <c r="AQ31">
        <f t="shared" si="28"/>
        <v>0.84299760191846529</v>
      </c>
      <c r="AR31">
        <f t="shared" si="29"/>
        <v>0.1653853717026379</v>
      </c>
      <c r="AS31">
        <v>1689977185.0999999</v>
      </c>
      <c r="AT31">
        <v>399.98599999999999</v>
      </c>
      <c r="AU31">
        <v>401.08600000000001</v>
      </c>
      <c r="AV31">
        <v>11.7174</v>
      </c>
      <c r="AW31">
        <v>11.511699999999999</v>
      </c>
      <c r="AX31">
        <v>403.74900000000002</v>
      </c>
      <c r="AY31">
        <v>12.460599999999999</v>
      </c>
      <c r="AZ31">
        <v>400.10399999999998</v>
      </c>
      <c r="BA31">
        <v>100.529</v>
      </c>
      <c r="BB31">
        <v>4.6535600000000003E-2</v>
      </c>
      <c r="BC31">
        <v>19.988099999999999</v>
      </c>
      <c r="BD31">
        <v>19.829699999999999</v>
      </c>
      <c r="BE31">
        <v>999.9</v>
      </c>
      <c r="BF31">
        <v>0</v>
      </c>
      <c r="BG31">
        <v>0</v>
      </c>
      <c r="BH31">
        <v>10029.4</v>
      </c>
      <c r="BI31">
        <v>0</v>
      </c>
      <c r="BJ31">
        <v>44.575400000000002</v>
      </c>
      <c r="BK31">
        <v>-1.1009800000000001</v>
      </c>
      <c r="BL31">
        <v>404.72800000000001</v>
      </c>
      <c r="BM31">
        <v>405.75700000000001</v>
      </c>
      <c r="BN31">
        <v>0.205649</v>
      </c>
      <c r="BO31">
        <v>401.08600000000001</v>
      </c>
      <c r="BP31">
        <v>11.511699999999999</v>
      </c>
      <c r="BQ31">
        <v>1.1779299999999999</v>
      </c>
      <c r="BR31">
        <v>1.15726</v>
      </c>
      <c r="BS31">
        <v>9.3254999999999999</v>
      </c>
      <c r="BT31">
        <v>9.0627600000000008</v>
      </c>
      <c r="BU31">
        <v>100.077</v>
      </c>
      <c r="BV31">
        <v>0.90008100000000002</v>
      </c>
      <c r="BW31">
        <v>9.9919300000000003E-2</v>
      </c>
      <c r="BX31">
        <v>0</v>
      </c>
      <c r="BY31">
        <v>2.2507999999999999</v>
      </c>
      <c r="BZ31">
        <v>0</v>
      </c>
      <c r="CA31">
        <v>3539.04</v>
      </c>
      <c r="CB31">
        <v>811.774</v>
      </c>
      <c r="CC31">
        <v>34.686999999999998</v>
      </c>
      <c r="CD31">
        <v>40.25</v>
      </c>
      <c r="CE31">
        <v>37.5</v>
      </c>
      <c r="CF31">
        <v>38.375</v>
      </c>
      <c r="CG31">
        <v>35.125</v>
      </c>
      <c r="CH31">
        <v>90.08</v>
      </c>
      <c r="CI31">
        <v>10</v>
      </c>
      <c r="CJ31">
        <v>0</v>
      </c>
      <c r="CK31">
        <v>1689977199.5999999</v>
      </c>
      <c r="CL31">
        <v>0</v>
      </c>
      <c r="CM31">
        <v>1689976212.5</v>
      </c>
      <c r="CN31" t="s">
        <v>350</v>
      </c>
      <c r="CO31">
        <v>1689976212.5</v>
      </c>
      <c r="CP31">
        <v>1689976209.5</v>
      </c>
      <c r="CQ31">
        <v>24</v>
      </c>
      <c r="CR31">
        <v>0.09</v>
      </c>
      <c r="CS31">
        <v>-1E-3</v>
      </c>
      <c r="CT31">
        <v>-3.7749999999999999</v>
      </c>
      <c r="CU31">
        <v>-0.74299999999999999</v>
      </c>
      <c r="CV31">
        <v>404</v>
      </c>
      <c r="CW31">
        <v>12</v>
      </c>
      <c r="CX31">
        <v>0.28999999999999998</v>
      </c>
      <c r="CY31">
        <v>0.13</v>
      </c>
      <c r="CZ31">
        <v>1.709418794832658</v>
      </c>
      <c r="DA31">
        <v>0.68253437655989591</v>
      </c>
      <c r="DB31">
        <v>0.1198214515750561</v>
      </c>
      <c r="DC31">
        <v>1</v>
      </c>
      <c r="DD31">
        <v>401.15072500000002</v>
      </c>
      <c r="DE31">
        <v>0.25302439024287843</v>
      </c>
      <c r="DF31">
        <v>4.5351950068322898E-2</v>
      </c>
      <c r="DG31">
        <v>-1</v>
      </c>
      <c r="DH31">
        <v>99.988346341463398</v>
      </c>
      <c r="DI31">
        <v>0.31036352827243402</v>
      </c>
      <c r="DJ31">
        <v>0.1364001235561271</v>
      </c>
      <c r="DK31">
        <v>1</v>
      </c>
      <c r="DL31">
        <v>2</v>
      </c>
      <c r="DM31">
        <v>2</v>
      </c>
      <c r="DN31" t="s">
        <v>351</v>
      </c>
      <c r="DO31">
        <v>2.6958500000000001</v>
      </c>
      <c r="DP31">
        <v>2.6684399999999999</v>
      </c>
      <c r="DQ31">
        <v>9.5145199999999999E-2</v>
      </c>
      <c r="DR31">
        <v>9.4236E-2</v>
      </c>
      <c r="DS31">
        <v>7.1986099999999997E-2</v>
      </c>
      <c r="DT31">
        <v>6.7298200000000002E-2</v>
      </c>
      <c r="DU31">
        <v>27404.3</v>
      </c>
      <c r="DV31">
        <v>30949.5</v>
      </c>
      <c r="DW31">
        <v>28495.3</v>
      </c>
      <c r="DX31">
        <v>32757.5</v>
      </c>
      <c r="DY31">
        <v>36770.300000000003</v>
      </c>
      <c r="DZ31">
        <v>41173</v>
      </c>
      <c r="EA31">
        <v>41822</v>
      </c>
      <c r="EB31">
        <v>46990.3</v>
      </c>
      <c r="EC31">
        <v>1.8402499999999999</v>
      </c>
      <c r="ED31">
        <v>2.2432799999999999</v>
      </c>
      <c r="EE31">
        <v>5.8397699999999997E-2</v>
      </c>
      <c r="EF31">
        <v>0</v>
      </c>
      <c r="EG31">
        <v>18.8626</v>
      </c>
      <c r="EH31">
        <v>999.9</v>
      </c>
      <c r="EI31">
        <v>55.5</v>
      </c>
      <c r="EJ31">
        <v>20.399999999999999</v>
      </c>
      <c r="EK31">
        <v>13.2784</v>
      </c>
      <c r="EL31">
        <v>62.369</v>
      </c>
      <c r="EM31">
        <v>0.58493799999999996</v>
      </c>
      <c r="EN31">
        <v>1</v>
      </c>
      <c r="EO31">
        <v>-0.40847600000000001</v>
      </c>
      <c r="EP31">
        <v>0.46116000000000001</v>
      </c>
      <c r="EQ31">
        <v>20.249199999999998</v>
      </c>
      <c r="ER31">
        <v>5.2274700000000003</v>
      </c>
      <c r="ES31">
        <v>12.0099</v>
      </c>
      <c r="ET31">
        <v>4.9901999999999997</v>
      </c>
      <c r="EU31">
        <v>3.3050000000000002</v>
      </c>
      <c r="EV31">
        <v>7665</v>
      </c>
      <c r="EW31">
        <v>9999</v>
      </c>
      <c r="EX31">
        <v>536.20000000000005</v>
      </c>
      <c r="EY31">
        <v>79.3</v>
      </c>
      <c r="EZ31">
        <v>1.85225</v>
      </c>
      <c r="FA31">
        <v>1.8613900000000001</v>
      </c>
      <c r="FB31">
        <v>1.86025</v>
      </c>
      <c r="FC31">
        <v>1.85623</v>
      </c>
      <c r="FD31">
        <v>1.86066</v>
      </c>
      <c r="FE31">
        <v>1.8569899999999999</v>
      </c>
      <c r="FF31">
        <v>1.8590800000000001</v>
      </c>
      <c r="FG31">
        <v>1.86188</v>
      </c>
      <c r="FH31">
        <v>0</v>
      </c>
      <c r="FI31">
        <v>0</v>
      </c>
      <c r="FJ31">
        <v>0</v>
      </c>
      <c r="FK31">
        <v>0</v>
      </c>
      <c r="FL31" t="s">
        <v>352</v>
      </c>
      <c r="FM31" t="s">
        <v>353</v>
      </c>
      <c r="FN31" t="s">
        <v>354</v>
      </c>
      <c r="FO31" t="s">
        <v>354</v>
      </c>
      <c r="FP31" t="s">
        <v>354</v>
      </c>
      <c r="FQ31" t="s">
        <v>354</v>
      </c>
      <c r="FR31">
        <v>0</v>
      </c>
      <c r="FS31">
        <v>100</v>
      </c>
      <c r="FT31">
        <v>100</v>
      </c>
      <c r="FU31">
        <v>-3.7629999999999999</v>
      </c>
      <c r="FV31">
        <v>-0.74319999999999997</v>
      </c>
      <c r="FW31">
        <v>-2.315154446502977</v>
      </c>
      <c r="FX31">
        <v>-4.0117494158234393E-3</v>
      </c>
      <c r="FY31">
        <v>1.087516141204025E-6</v>
      </c>
      <c r="FZ31">
        <v>-8.657206703991749E-11</v>
      </c>
      <c r="GA31">
        <v>-0.74320999999999771</v>
      </c>
      <c r="GB31">
        <v>0</v>
      </c>
      <c r="GC31">
        <v>0</v>
      </c>
      <c r="GD31">
        <v>0</v>
      </c>
      <c r="GE31">
        <v>4</v>
      </c>
      <c r="GF31">
        <v>2094</v>
      </c>
      <c r="GG31">
        <v>-1</v>
      </c>
      <c r="GH31">
        <v>-1</v>
      </c>
      <c r="GI31">
        <v>16.2</v>
      </c>
      <c r="GJ31">
        <v>16.3</v>
      </c>
      <c r="GK31">
        <v>0.99365199999999998</v>
      </c>
      <c r="GL31">
        <v>2.34863</v>
      </c>
      <c r="GM31">
        <v>1.5942400000000001</v>
      </c>
      <c r="GN31">
        <v>2.3327599999999999</v>
      </c>
      <c r="GO31">
        <v>1.40015</v>
      </c>
      <c r="GP31">
        <v>2.2753899999999998</v>
      </c>
      <c r="GQ31">
        <v>23.212199999999999</v>
      </c>
      <c r="GR31">
        <v>14.7187</v>
      </c>
      <c r="GS31">
        <v>18</v>
      </c>
      <c r="GT31">
        <v>388.08499999999998</v>
      </c>
      <c r="GU31">
        <v>704.279</v>
      </c>
      <c r="GV31">
        <v>18.564399999999999</v>
      </c>
      <c r="GW31">
        <v>21.723600000000001</v>
      </c>
      <c r="GX31">
        <v>30</v>
      </c>
      <c r="GY31">
        <v>21.7804</v>
      </c>
      <c r="GZ31">
        <v>21.760999999999999</v>
      </c>
      <c r="HA31">
        <v>19.956199999999999</v>
      </c>
      <c r="HB31">
        <v>0</v>
      </c>
      <c r="HC31">
        <v>-30</v>
      </c>
      <c r="HD31">
        <v>18.5808</v>
      </c>
      <c r="HE31">
        <v>401.37700000000001</v>
      </c>
      <c r="HF31">
        <v>0</v>
      </c>
      <c r="HG31">
        <v>104.619</v>
      </c>
      <c r="HH31">
        <v>103.735</v>
      </c>
    </row>
    <row r="32" spans="1:216" x14ac:dyDescent="0.2">
      <c r="A32">
        <v>14</v>
      </c>
      <c r="B32">
        <v>1689977245.5999999</v>
      </c>
      <c r="C32">
        <v>786.5</v>
      </c>
      <c r="D32" t="s">
        <v>379</v>
      </c>
      <c r="E32" t="s">
        <v>380</v>
      </c>
      <c r="F32" t="s">
        <v>344</v>
      </c>
      <c r="G32" t="s">
        <v>345</v>
      </c>
      <c r="H32" t="s">
        <v>346</v>
      </c>
      <c r="I32" t="s">
        <v>347</v>
      </c>
      <c r="J32" t="s">
        <v>348</v>
      </c>
      <c r="K32" t="s">
        <v>349</v>
      </c>
      <c r="L32">
        <v>1689977245.5999999</v>
      </c>
      <c r="M32">
        <f t="shared" si="0"/>
        <v>5.9938452739339524E-4</v>
      </c>
      <c r="N32">
        <f t="shared" si="1"/>
        <v>0.59938452739339521</v>
      </c>
      <c r="O32">
        <f t="shared" si="2"/>
        <v>2.282743660990715</v>
      </c>
      <c r="P32">
        <f t="shared" si="3"/>
        <v>400.01799999999997</v>
      </c>
      <c r="Q32">
        <f t="shared" si="4"/>
        <v>321.79108923287129</v>
      </c>
      <c r="R32">
        <f t="shared" si="5"/>
        <v>32.363306680018383</v>
      </c>
      <c r="S32">
        <f t="shared" si="6"/>
        <v>40.2307759434538</v>
      </c>
      <c r="T32">
        <f t="shared" si="7"/>
        <v>5.1386327278775755E-2</v>
      </c>
      <c r="U32">
        <f t="shared" si="8"/>
        <v>4.5887703063057836</v>
      </c>
      <c r="V32">
        <f t="shared" si="9"/>
        <v>5.1068772217405904E-2</v>
      </c>
      <c r="W32">
        <f t="shared" si="10"/>
        <v>3.1946349873627961E-2</v>
      </c>
      <c r="X32">
        <f t="shared" si="11"/>
        <v>12.418944766120656</v>
      </c>
      <c r="Y32">
        <f t="shared" si="12"/>
        <v>19.949830781850526</v>
      </c>
      <c r="Z32">
        <f t="shared" si="13"/>
        <v>19.949830781850526</v>
      </c>
      <c r="AA32">
        <f t="shared" si="14"/>
        <v>2.3393326611486507</v>
      </c>
      <c r="AB32">
        <f t="shared" si="15"/>
        <v>50.254736450480607</v>
      </c>
      <c r="AC32">
        <f t="shared" si="16"/>
        <v>1.1795836732546701</v>
      </c>
      <c r="AD32">
        <f t="shared" si="17"/>
        <v>2.3472089529650475</v>
      </c>
      <c r="AE32">
        <f t="shared" si="18"/>
        <v>1.1597489878939806</v>
      </c>
      <c r="AF32">
        <f t="shared" si="19"/>
        <v>-26.432857658048729</v>
      </c>
      <c r="AG32">
        <f t="shared" si="20"/>
        <v>13.425650196742485</v>
      </c>
      <c r="AH32">
        <f t="shared" si="21"/>
        <v>0.58809928135561873</v>
      </c>
      <c r="AI32">
        <f t="shared" si="22"/>
        <v>-1.6341382996820641E-4</v>
      </c>
      <c r="AJ32">
        <v>0</v>
      </c>
      <c r="AK32">
        <v>0</v>
      </c>
      <c r="AL32">
        <f t="shared" si="23"/>
        <v>1</v>
      </c>
      <c r="AM32">
        <f t="shared" si="24"/>
        <v>0</v>
      </c>
      <c r="AN32">
        <f t="shared" si="25"/>
        <v>54461.021848658449</v>
      </c>
      <c r="AO32">
        <f t="shared" si="26"/>
        <v>75.091999999999999</v>
      </c>
      <c r="AP32">
        <f t="shared" si="27"/>
        <v>63.302285992808635</v>
      </c>
      <c r="AQ32">
        <f t="shared" si="28"/>
        <v>0.84299640431482226</v>
      </c>
      <c r="AR32">
        <f t="shared" si="29"/>
        <v>0.16538306032760688</v>
      </c>
      <c r="AS32">
        <v>1689977245.5999999</v>
      </c>
      <c r="AT32">
        <v>400.01799999999997</v>
      </c>
      <c r="AU32">
        <v>400.88799999999998</v>
      </c>
      <c r="AV32">
        <v>11.7287</v>
      </c>
      <c r="AW32">
        <v>11.5244</v>
      </c>
      <c r="AX32">
        <v>403.78100000000001</v>
      </c>
      <c r="AY32">
        <v>12.4719</v>
      </c>
      <c r="AZ32">
        <v>400.12200000000001</v>
      </c>
      <c r="BA32">
        <v>100.527</v>
      </c>
      <c r="BB32">
        <v>4.5414099999999999E-2</v>
      </c>
      <c r="BC32">
        <v>20.004100000000001</v>
      </c>
      <c r="BD32">
        <v>19.8431</v>
      </c>
      <c r="BE32">
        <v>999.9</v>
      </c>
      <c r="BF32">
        <v>0</v>
      </c>
      <c r="BG32">
        <v>0</v>
      </c>
      <c r="BH32">
        <v>10006.9</v>
      </c>
      <c r="BI32">
        <v>0</v>
      </c>
      <c r="BJ32">
        <v>40.768300000000004</v>
      </c>
      <c r="BK32">
        <v>-0.87002599999999997</v>
      </c>
      <c r="BL32">
        <v>404.76499999999999</v>
      </c>
      <c r="BM32">
        <v>405.56200000000001</v>
      </c>
      <c r="BN32">
        <v>0.204315</v>
      </c>
      <c r="BO32">
        <v>400.88799999999998</v>
      </c>
      <c r="BP32">
        <v>11.5244</v>
      </c>
      <c r="BQ32">
        <v>1.1790400000000001</v>
      </c>
      <c r="BR32">
        <v>1.1585000000000001</v>
      </c>
      <c r="BS32">
        <v>9.3395499999999991</v>
      </c>
      <c r="BT32">
        <v>9.0787399999999998</v>
      </c>
      <c r="BU32">
        <v>75.091999999999999</v>
      </c>
      <c r="BV32">
        <v>0.90009300000000003</v>
      </c>
      <c r="BW32">
        <v>9.9906800000000004E-2</v>
      </c>
      <c r="BX32">
        <v>0</v>
      </c>
      <c r="BY32">
        <v>2.2837999999999998</v>
      </c>
      <c r="BZ32">
        <v>0</v>
      </c>
      <c r="CA32">
        <v>3274.15</v>
      </c>
      <c r="CB32">
        <v>609.11099999999999</v>
      </c>
      <c r="CC32">
        <v>34.811999999999998</v>
      </c>
      <c r="CD32">
        <v>40.75</v>
      </c>
      <c r="CE32">
        <v>37.75</v>
      </c>
      <c r="CF32">
        <v>39</v>
      </c>
      <c r="CG32">
        <v>35.311999999999998</v>
      </c>
      <c r="CH32">
        <v>67.59</v>
      </c>
      <c r="CI32">
        <v>7.5</v>
      </c>
      <c r="CJ32">
        <v>0</v>
      </c>
      <c r="CK32">
        <v>1689977260.2</v>
      </c>
      <c r="CL32">
        <v>0</v>
      </c>
      <c r="CM32">
        <v>1689976212.5</v>
      </c>
      <c r="CN32" t="s">
        <v>350</v>
      </c>
      <c r="CO32">
        <v>1689976212.5</v>
      </c>
      <c r="CP32">
        <v>1689976209.5</v>
      </c>
      <c r="CQ32">
        <v>24</v>
      </c>
      <c r="CR32">
        <v>0.09</v>
      </c>
      <c r="CS32">
        <v>-1E-3</v>
      </c>
      <c r="CT32">
        <v>-3.7749999999999999</v>
      </c>
      <c r="CU32">
        <v>-0.74299999999999999</v>
      </c>
      <c r="CV32">
        <v>404</v>
      </c>
      <c r="CW32">
        <v>12</v>
      </c>
      <c r="CX32">
        <v>0.28999999999999998</v>
      </c>
      <c r="CY32">
        <v>0.13</v>
      </c>
      <c r="CZ32">
        <v>1.2156690924719851</v>
      </c>
      <c r="DA32">
        <v>0.44615354078476721</v>
      </c>
      <c r="DB32">
        <v>8.6669967092444858E-2</v>
      </c>
      <c r="DC32">
        <v>1</v>
      </c>
      <c r="DD32">
        <v>400.86619999999999</v>
      </c>
      <c r="DE32">
        <v>-4.7009380863803733E-2</v>
      </c>
      <c r="DF32">
        <v>3.8443595045208077E-2</v>
      </c>
      <c r="DG32">
        <v>-1</v>
      </c>
      <c r="DH32">
        <v>75.012900000000002</v>
      </c>
      <c r="DI32">
        <v>-6.1696341658975522E-2</v>
      </c>
      <c r="DJ32">
        <v>0.1326975433080792</v>
      </c>
      <c r="DK32">
        <v>1</v>
      </c>
      <c r="DL32">
        <v>2</v>
      </c>
      <c r="DM32">
        <v>2</v>
      </c>
      <c r="DN32" t="s">
        <v>351</v>
      </c>
      <c r="DO32">
        <v>2.6958799999999998</v>
      </c>
      <c r="DP32">
        <v>2.6671399999999998</v>
      </c>
      <c r="DQ32">
        <v>9.5145999999999994E-2</v>
      </c>
      <c r="DR32">
        <v>9.4195799999999996E-2</v>
      </c>
      <c r="DS32">
        <v>7.2031600000000001E-2</v>
      </c>
      <c r="DT32">
        <v>6.7350400000000005E-2</v>
      </c>
      <c r="DU32">
        <v>27402.799999999999</v>
      </c>
      <c r="DV32">
        <v>30950</v>
      </c>
      <c r="DW32">
        <v>28493.9</v>
      </c>
      <c r="DX32">
        <v>32756.799999999999</v>
      </c>
      <c r="DY32">
        <v>36766.300000000003</v>
      </c>
      <c r="DZ32">
        <v>41169.599999999999</v>
      </c>
      <c r="EA32">
        <v>41819.5</v>
      </c>
      <c r="EB32">
        <v>46989.1</v>
      </c>
      <c r="EC32">
        <v>1.8400700000000001</v>
      </c>
      <c r="ED32">
        <v>2.2432500000000002</v>
      </c>
      <c r="EE32">
        <v>6.1117100000000001E-2</v>
      </c>
      <c r="EF32">
        <v>0</v>
      </c>
      <c r="EG32">
        <v>18.831</v>
      </c>
      <c r="EH32">
        <v>999.9</v>
      </c>
      <c r="EI32">
        <v>55.5</v>
      </c>
      <c r="EJ32">
        <v>20.399999999999999</v>
      </c>
      <c r="EK32">
        <v>13.279199999999999</v>
      </c>
      <c r="EL32">
        <v>62.518999999999998</v>
      </c>
      <c r="EM32">
        <v>0.51281699999999997</v>
      </c>
      <c r="EN32">
        <v>1</v>
      </c>
      <c r="EO32">
        <v>-0.40761399999999998</v>
      </c>
      <c r="EP32">
        <v>0.35649199999999998</v>
      </c>
      <c r="EQ32">
        <v>20.2501</v>
      </c>
      <c r="ER32">
        <v>5.2277699999999996</v>
      </c>
      <c r="ES32">
        <v>12.0099</v>
      </c>
      <c r="ET32">
        <v>4.99</v>
      </c>
      <c r="EU32">
        <v>3.3050000000000002</v>
      </c>
      <c r="EV32">
        <v>7666.6</v>
      </c>
      <c r="EW32">
        <v>9999</v>
      </c>
      <c r="EX32">
        <v>536.20000000000005</v>
      </c>
      <c r="EY32">
        <v>79.3</v>
      </c>
      <c r="EZ32">
        <v>1.85226</v>
      </c>
      <c r="FA32">
        <v>1.86134</v>
      </c>
      <c r="FB32">
        <v>1.8602099999999999</v>
      </c>
      <c r="FC32">
        <v>1.85623</v>
      </c>
      <c r="FD32">
        <v>1.86066</v>
      </c>
      <c r="FE32">
        <v>1.8569899999999999</v>
      </c>
      <c r="FF32">
        <v>1.8590199999999999</v>
      </c>
      <c r="FG32">
        <v>1.86188</v>
      </c>
      <c r="FH32">
        <v>0</v>
      </c>
      <c r="FI32">
        <v>0</v>
      </c>
      <c r="FJ32">
        <v>0</v>
      </c>
      <c r="FK32">
        <v>0</v>
      </c>
      <c r="FL32" t="s">
        <v>352</v>
      </c>
      <c r="FM32" t="s">
        <v>353</v>
      </c>
      <c r="FN32" t="s">
        <v>354</v>
      </c>
      <c r="FO32" t="s">
        <v>354</v>
      </c>
      <c r="FP32" t="s">
        <v>354</v>
      </c>
      <c r="FQ32" t="s">
        <v>354</v>
      </c>
      <c r="FR32">
        <v>0</v>
      </c>
      <c r="FS32">
        <v>100</v>
      </c>
      <c r="FT32">
        <v>100</v>
      </c>
      <c r="FU32">
        <v>-3.7629999999999999</v>
      </c>
      <c r="FV32">
        <v>-0.74319999999999997</v>
      </c>
      <c r="FW32">
        <v>-2.315154446502977</v>
      </c>
      <c r="FX32">
        <v>-4.0117494158234393E-3</v>
      </c>
      <c r="FY32">
        <v>1.087516141204025E-6</v>
      </c>
      <c r="FZ32">
        <v>-8.657206703991749E-11</v>
      </c>
      <c r="GA32">
        <v>-0.74320999999999771</v>
      </c>
      <c r="GB32">
        <v>0</v>
      </c>
      <c r="GC32">
        <v>0</v>
      </c>
      <c r="GD32">
        <v>0</v>
      </c>
      <c r="GE32">
        <v>4</v>
      </c>
      <c r="GF32">
        <v>2094</v>
      </c>
      <c r="GG32">
        <v>-1</v>
      </c>
      <c r="GH32">
        <v>-1</v>
      </c>
      <c r="GI32">
        <v>17.2</v>
      </c>
      <c r="GJ32">
        <v>17.3</v>
      </c>
      <c r="GK32">
        <v>0.99365199999999998</v>
      </c>
      <c r="GL32">
        <v>2.34741</v>
      </c>
      <c r="GM32">
        <v>1.5942400000000001</v>
      </c>
      <c r="GN32">
        <v>2.3327599999999999</v>
      </c>
      <c r="GO32">
        <v>1.40015</v>
      </c>
      <c r="GP32">
        <v>2.32544</v>
      </c>
      <c r="GQ32">
        <v>23.212199999999999</v>
      </c>
      <c r="GR32">
        <v>14.7012</v>
      </c>
      <c r="GS32">
        <v>18</v>
      </c>
      <c r="GT32">
        <v>388.09500000000003</v>
      </c>
      <c r="GU32">
        <v>704.43299999999999</v>
      </c>
      <c r="GV32">
        <v>18.7163</v>
      </c>
      <c r="GW32">
        <v>21.739100000000001</v>
      </c>
      <c r="GX32">
        <v>30.0002</v>
      </c>
      <c r="GY32">
        <v>21.793700000000001</v>
      </c>
      <c r="GZ32">
        <v>21.773199999999999</v>
      </c>
      <c r="HA32">
        <v>19.943899999999999</v>
      </c>
      <c r="HB32">
        <v>0</v>
      </c>
      <c r="HC32">
        <v>-30</v>
      </c>
      <c r="HD32">
        <v>18.714600000000001</v>
      </c>
      <c r="HE32">
        <v>401.03199999999998</v>
      </c>
      <c r="HF32">
        <v>0</v>
      </c>
      <c r="HG32">
        <v>104.613</v>
      </c>
      <c r="HH32">
        <v>103.732</v>
      </c>
    </row>
    <row r="33" spans="1:216" x14ac:dyDescent="0.2">
      <c r="A33">
        <v>15</v>
      </c>
      <c r="B33">
        <v>1689977306.0999999</v>
      </c>
      <c r="C33">
        <v>847</v>
      </c>
      <c r="D33" t="s">
        <v>381</v>
      </c>
      <c r="E33" t="s">
        <v>382</v>
      </c>
      <c r="F33" t="s">
        <v>344</v>
      </c>
      <c r="G33" t="s">
        <v>345</v>
      </c>
      <c r="H33" t="s">
        <v>346</v>
      </c>
      <c r="I33" t="s">
        <v>347</v>
      </c>
      <c r="J33" t="s">
        <v>348</v>
      </c>
      <c r="K33" t="s">
        <v>349</v>
      </c>
      <c r="L33">
        <v>1689977306.0999999</v>
      </c>
      <c r="M33">
        <f t="shared" si="0"/>
        <v>5.3458755806205295E-4</v>
      </c>
      <c r="N33">
        <f t="shared" si="1"/>
        <v>0.53458755806205294</v>
      </c>
      <c r="O33">
        <f t="shared" si="2"/>
        <v>1.5365772230387365</v>
      </c>
      <c r="P33">
        <f t="shared" si="3"/>
        <v>400.04399999999998</v>
      </c>
      <c r="Q33">
        <f t="shared" si="4"/>
        <v>339.21185406867795</v>
      </c>
      <c r="R33">
        <f t="shared" si="5"/>
        <v>34.116011633488583</v>
      </c>
      <c r="S33">
        <f t="shared" si="6"/>
        <v>40.234165151386797</v>
      </c>
      <c r="T33">
        <f t="shared" si="7"/>
        <v>4.5829226695841094E-2</v>
      </c>
      <c r="U33">
        <f t="shared" si="8"/>
        <v>4.5776942523586612</v>
      </c>
      <c r="V33">
        <f t="shared" si="9"/>
        <v>4.5575850624597174E-2</v>
      </c>
      <c r="W33">
        <f t="shared" si="10"/>
        <v>2.8507554474593123E-2</v>
      </c>
      <c r="X33">
        <f t="shared" si="11"/>
        <v>9.9456367934807925</v>
      </c>
      <c r="Y33">
        <f t="shared" si="12"/>
        <v>19.943896253209811</v>
      </c>
      <c r="Z33">
        <f t="shared" si="13"/>
        <v>19.943896253209811</v>
      </c>
      <c r="AA33">
        <f t="shared" si="14"/>
        <v>2.338472767498565</v>
      </c>
      <c r="AB33">
        <f t="shared" si="15"/>
        <v>50.26985352819969</v>
      </c>
      <c r="AC33">
        <f t="shared" si="16"/>
        <v>1.1794052266269899</v>
      </c>
      <c r="AD33">
        <f t="shared" si="17"/>
        <v>2.3461481262629564</v>
      </c>
      <c r="AE33">
        <f t="shared" si="18"/>
        <v>1.1590675408715752</v>
      </c>
      <c r="AF33">
        <f t="shared" si="19"/>
        <v>-23.575311310536534</v>
      </c>
      <c r="AG33">
        <f t="shared" si="20"/>
        <v>13.056255999293496</v>
      </c>
      <c r="AH33">
        <f t="shared" si="21"/>
        <v>0.57326323106666266</v>
      </c>
      <c r="AI33">
        <f t="shared" si="22"/>
        <v>-1.5528669558229069E-4</v>
      </c>
      <c r="AJ33">
        <v>0</v>
      </c>
      <c r="AK33">
        <v>0</v>
      </c>
      <c r="AL33">
        <f t="shared" si="23"/>
        <v>1</v>
      </c>
      <c r="AM33">
        <f t="shared" si="24"/>
        <v>0</v>
      </c>
      <c r="AN33">
        <f t="shared" si="25"/>
        <v>54292.572054396784</v>
      </c>
      <c r="AO33">
        <f t="shared" si="26"/>
        <v>60.131999999999998</v>
      </c>
      <c r="AP33">
        <f t="shared" si="27"/>
        <v>50.691486006984867</v>
      </c>
      <c r="AQ33">
        <f t="shared" si="28"/>
        <v>0.84300349243306172</v>
      </c>
      <c r="AR33">
        <f t="shared" si="29"/>
        <v>0.16539674039580909</v>
      </c>
      <c r="AS33">
        <v>1689977306.0999999</v>
      </c>
      <c r="AT33">
        <v>400.04399999999998</v>
      </c>
      <c r="AU33">
        <v>400.64800000000002</v>
      </c>
      <c r="AV33">
        <v>11.726699999999999</v>
      </c>
      <c r="AW33">
        <v>11.5444</v>
      </c>
      <c r="AX33">
        <v>403.80799999999999</v>
      </c>
      <c r="AY33">
        <v>12.469900000000001</v>
      </c>
      <c r="AZ33">
        <v>399.93400000000003</v>
      </c>
      <c r="BA33">
        <v>100.527</v>
      </c>
      <c r="BB33">
        <v>4.7349700000000002E-2</v>
      </c>
      <c r="BC33">
        <v>19.9968</v>
      </c>
      <c r="BD33">
        <v>19.8233</v>
      </c>
      <c r="BE33">
        <v>999.9</v>
      </c>
      <c r="BF33">
        <v>0</v>
      </c>
      <c r="BG33">
        <v>0</v>
      </c>
      <c r="BH33">
        <v>9974.3799999999992</v>
      </c>
      <c r="BI33">
        <v>0</v>
      </c>
      <c r="BJ33">
        <v>36.571599999999997</v>
      </c>
      <c r="BK33">
        <v>-0.60424800000000001</v>
      </c>
      <c r="BL33">
        <v>404.791</v>
      </c>
      <c r="BM33">
        <v>405.32799999999997</v>
      </c>
      <c r="BN33">
        <v>0.18234300000000001</v>
      </c>
      <c r="BO33">
        <v>400.64800000000002</v>
      </c>
      <c r="BP33">
        <v>11.5444</v>
      </c>
      <c r="BQ33">
        <v>1.17885</v>
      </c>
      <c r="BR33">
        <v>1.16052</v>
      </c>
      <c r="BS33">
        <v>9.3370999999999995</v>
      </c>
      <c r="BT33">
        <v>9.1044999999999998</v>
      </c>
      <c r="BU33">
        <v>60.131999999999998</v>
      </c>
      <c r="BV33">
        <v>0.89982399999999996</v>
      </c>
      <c r="BW33">
        <v>0.100176</v>
      </c>
      <c r="BX33">
        <v>0</v>
      </c>
      <c r="BY33">
        <v>2.9668000000000001</v>
      </c>
      <c r="BZ33">
        <v>0</v>
      </c>
      <c r="CA33">
        <v>2944.63</v>
      </c>
      <c r="CB33">
        <v>487.72399999999999</v>
      </c>
      <c r="CC33">
        <v>34.936999999999998</v>
      </c>
      <c r="CD33">
        <v>41.061999999999998</v>
      </c>
      <c r="CE33">
        <v>38</v>
      </c>
      <c r="CF33">
        <v>39.5</v>
      </c>
      <c r="CG33">
        <v>35.5</v>
      </c>
      <c r="CH33">
        <v>54.11</v>
      </c>
      <c r="CI33">
        <v>6.02</v>
      </c>
      <c r="CJ33">
        <v>0</v>
      </c>
      <c r="CK33">
        <v>1689977320.8</v>
      </c>
      <c r="CL33">
        <v>0</v>
      </c>
      <c r="CM33">
        <v>1689976212.5</v>
      </c>
      <c r="CN33" t="s">
        <v>350</v>
      </c>
      <c r="CO33">
        <v>1689976212.5</v>
      </c>
      <c r="CP33">
        <v>1689976209.5</v>
      </c>
      <c r="CQ33">
        <v>24</v>
      </c>
      <c r="CR33">
        <v>0.09</v>
      </c>
      <c r="CS33">
        <v>-1E-3</v>
      </c>
      <c r="CT33">
        <v>-3.7749999999999999</v>
      </c>
      <c r="CU33">
        <v>-0.74299999999999999</v>
      </c>
      <c r="CV33">
        <v>404</v>
      </c>
      <c r="CW33">
        <v>12</v>
      </c>
      <c r="CX33">
        <v>0.28999999999999998</v>
      </c>
      <c r="CY33">
        <v>0.13</v>
      </c>
      <c r="CZ33">
        <v>0.90109840252830598</v>
      </c>
      <c r="DA33">
        <v>0.27662996501141213</v>
      </c>
      <c r="DB33">
        <v>7.9334503427686928E-2</v>
      </c>
      <c r="DC33">
        <v>1</v>
      </c>
      <c r="DD33">
        <v>400.66680000000002</v>
      </c>
      <c r="DE33">
        <v>-7.6682926829241133E-2</v>
      </c>
      <c r="DF33">
        <v>3.8779633830143552E-2</v>
      </c>
      <c r="DG33">
        <v>-1</v>
      </c>
      <c r="DH33">
        <v>59.994412500000003</v>
      </c>
      <c r="DI33">
        <v>4.7931814257945607E-3</v>
      </c>
      <c r="DJ33">
        <v>0.1519565171150937</v>
      </c>
      <c r="DK33">
        <v>1</v>
      </c>
      <c r="DL33">
        <v>2</v>
      </c>
      <c r="DM33">
        <v>2</v>
      </c>
      <c r="DN33" t="s">
        <v>351</v>
      </c>
      <c r="DO33">
        <v>2.6953</v>
      </c>
      <c r="DP33">
        <v>2.6687699999999999</v>
      </c>
      <c r="DQ33">
        <v>9.5147300000000004E-2</v>
      </c>
      <c r="DR33">
        <v>9.4149899999999995E-2</v>
      </c>
      <c r="DS33">
        <v>7.2020500000000001E-2</v>
      </c>
      <c r="DT33">
        <v>6.7435800000000004E-2</v>
      </c>
      <c r="DU33">
        <v>27402.799999999999</v>
      </c>
      <c r="DV33">
        <v>30951.200000000001</v>
      </c>
      <c r="DW33">
        <v>28494</v>
      </c>
      <c r="DX33">
        <v>32756.400000000001</v>
      </c>
      <c r="DY33">
        <v>36766.699999999997</v>
      </c>
      <c r="DZ33">
        <v>41165.199999999997</v>
      </c>
      <c r="EA33">
        <v>41819.4</v>
      </c>
      <c r="EB33">
        <v>46988.4</v>
      </c>
      <c r="EC33">
        <v>1.8391</v>
      </c>
      <c r="ED33">
        <v>2.2431000000000001</v>
      </c>
      <c r="EE33">
        <v>5.9291700000000003E-2</v>
      </c>
      <c r="EF33">
        <v>0</v>
      </c>
      <c r="EG33">
        <v>18.8414</v>
      </c>
      <c r="EH33">
        <v>999.9</v>
      </c>
      <c r="EI33">
        <v>55.6</v>
      </c>
      <c r="EJ33">
        <v>20.399999999999999</v>
      </c>
      <c r="EK33">
        <v>13.3033</v>
      </c>
      <c r="EL33">
        <v>62.959000000000003</v>
      </c>
      <c r="EM33">
        <v>1.2620199999999999</v>
      </c>
      <c r="EN33">
        <v>1</v>
      </c>
      <c r="EO33">
        <v>-0.40624700000000002</v>
      </c>
      <c r="EP33">
        <v>0.53244800000000003</v>
      </c>
      <c r="EQ33">
        <v>20.249700000000001</v>
      </c>
      <c r="ER33">
        <v>5.2277699999999996</v>
      </c>
      <c r="ES33">
        <v>12.0099</v>
      </c>
      <c r="ET33">
        <v>4.9905499999999998</v>
      </c>
      <c r="EU33">
        <v>3.3050000000000002</v>
      </c>
      <c r="EV33">
        <v>7668.1</v>
      </c>
      <c r="EW33">
        <v>9999</v>
      </c>
      <c r="EX33">
        <v>536.20000000000005</v>
      </c>
      <c r="EY33">
        <v>79.3</v>
      </c>
      <c r="EZ33">
        <v>1.85223</v>
      </c>
      <c r="FA33">
        <v>1.8612899999999999</v>
      </c>
      <c r="FB33">
        <v>1.8602000000000001</v>
      </c>
      <c r="FC33">
        <v>1.85623</v>
      </c>
      <c r="FD33">
        <v>1.8606499999999999</v>
      </c>
      <c r="FE33">
        <v>1.8569899999999999</v>
      </c>
      <c r="FF33">
        <v>1.85904</v>
      </c>
      <c r="FG33">
        <v>1.86188</v>
      </c>
      <c r="FH33">
        <v>0</v>
      </c>
      <c r="FI33">
        <v>0</v>
      </c>
      <c r="FJ33">
        <v>0</v>
      </c>
      <c r="FK33">
        <v>0</v>
      </c>
      <c r="FL33" t="s">
        <v>352</v>
      </c>
      <c r="FM33" t="s">
        <v>353</v>
      </c>
      <c r="FN33" t="s">
        <v>354</v>
      </c>
      <c r="FO33" t="s">
        <v>354</v>
      </c>
      <c r="FP33" t="s">
        <v>354</v>
      </c>
      <c r="FQ33" t="s">
        <v>354</v>
      </c>
      <c r="FR33">
        <v>0</v>
      </c>
      <c r="FS33">
        <v>100</v>
      </c>
      <c r="FT33">
        <v>100</v>
      </c>
      <c r="FU33">
        <v>-3.7639999999999998</v>
      </c>
      <c r="FV33">
        <v>-0.74319999999999997</v>
      </c>
      <c r="FW33">
        <v>-2.315154446502977</v>
      </c>
      <c r="FX33">
        <v>-4.0117494158234393E-3</v>
      </c>
      <c r="FY33">
        <v>1.087516141204025E-6</v>
      </c>
      <c r="FZ33">
        <v>-8.657206703991749E-11</v>
      </c>
      <c r="GA33">
        <v>-0.74320999999999771</v>
      </c>
      <c r="GB33">
        <v>0</v>
      </c>
      <c r="GC33">
        <v>0</v>
      </c>
      <c r="GD33">
        <v>0</v>
      </c>
      <c r="GE33">
        <v>4</v>
      </c>
      <c r="GF33">
        <v>2094</v>
      </c>
      <c r="GG33">
        <v>-1</v>
      </c>
      <c r="GH33">
        <v>-1</v>
      </c>
      <c r="GI33">
        <v>18.2</v>
      </c>
      <c r="GJ33">
        <v>18.3</v>
      </c>
      <c r="GK33">
        <v>0.99243199999999998</v>
      </c>
      <c r="GL33">
        <v>2.3559600000000001</v>
      </c>
      <c r="GM33">
        <v>1.5942400000000001</v>
      </c>
      <c r="GN33">
        <v>2.3315399999999999</v>
      </c>
      <c r="GO33">
        <v>1.40015</v>
      </c>
      <c r="GP33">
        <v>2.2522000000000002</v>
      </c>
      <c r="GQ33">
        <v>23.232399999999998</v>
      </c>
      <c r="GR33">
        <v>14.692399999999999</v>
      </c>
      <c r="GS33">
        <v>18</v>
      </c>
      <c r="GT33">
        <v>387.70600000000002</v>
      </c>
      <c r="GU33">
        <v>704.51300000000003</v>
      </c>
      <c r="GV33">
        <v>18.549099999999999</v>
      </c>
      <c r="GW33">
        <v>21.756699999999999</v>
      </c>
      <c r="GX33">
        <v>30.000299999999999</v>
      </c>
      <c r="GY33">
        <v>21.808499999999999</v>
      </c>
      <c r="GZ33">
        <v>21.788</v>
      </c>
      <c r="HA33">
        <v>19.9285</v>
      </c>
      <c r="HB33">
        <v>0</v>
      </c>
      <c r="HC33">
        <v>-30</v>
      </c>
      <c r="HD33">
        <v>18.549800000000001</v>
      </c>
      <c r="HE33">
        <v>400.529</v>
      </c>
      <c r="HF33">
        <v>0</v>
      </c>
      <c r="HG33">
        <v>104.613</v>
      </c>
      <c r="HH33">
        <v>103.73099999999999</v>
      </c>
    </row>
    <row r="34" spans="1:216" x14ac:dyDescent="0.2">
      <c r="A34">
        <v>16</v>
      </c>
      <c r="B34">
        <v>1689977366.5999999</v>
      </c>
      <c r="C34">
        <v>907.5</v>
      </c>
      <c r="D34" t="s">
        <v>383</v>
      </c>
      <c r="E34" t="s">
        <v>384</v>
      </c>
      <c r="F34" t="s">
        <v>344</v>
      </c>
      <c r="G34" t="s">
        <v>345</v>
      </c>
      <c r="H34" t="s">
        <v>346</v>
      </c>
      <c r="I34" t="s">
        <v>347</v>
      </c>
      <c r="J34" t="s">
        <v>348</v>
      </c>
      <c r="K34" t="s">
        <v>349</v>
      </c>
      <c r="L34">
        <v>1689977366.5999999</v>
      </c>
      <c r="M34">
        <f t="shared" si="0"/>
        <v>5.0995632653396349E-4</v>
      </c>
      <c r="N34">
        <f t="shared" si="1"/>
        <v>0.5099563265339635</v>
      </c>
      <c r="O34">
        <f t="shared" si="2"/>
        <v>1.1559684361620728</v>
      </c>
      <c r="P34">
        <f t="shared" si="3"/>
        <v>400.03899999999999</v>
      </c>
      <c r="Q34">
        <f t="shared" si="4"/>
        <v>350.62078293211272</v>
      </c>
      <c r="R34">
        <f t="shared" si="5"/>
        <v>35.262976568670773</v>
      </c>
      <c r="S34">
        <f t="shared" si="6"/>
        <v>40.233113866173198</v>
      </c>
      <c r="T34">
        <f t="shared" si="7"/>
        <v>4.3821785276280119E-2</v>
      </c>
      <c r="U34">
        <f t="shared" si="8"/>
        <v>4.5830158938628358</v>
      </c>
      <c r="V34">
        <f t="shared" si="9"/>
        <v>4.359032711061267E-2</v>
      </c>
      <c r="W34">
        <f t="shared" si="10"/>
        <v>2.7264647913168807E-2</v>
      </c>
      <c r="X34">
        <f t="shared" si="11"/>
        <v>8.2998819749999999</v>
      </c>
      <c r="Y34">
        <f t="shared" si="12"/>
        <v>19.92828542393065</v>
      </c>
      <c r="Z34">
        <f t="shared" si="13"/>
        <v>19.92828542393065</v>
      </c>
      <c r="AA34">
        <f t="shared" si="14"/>
        <v>2.3362121321770339</v>
      </c>
      <c r="AB34">
        <f t="shared" si="15"/>
        <v>50.345536329305638</v>
      </c>
      <c r="AC34">
        <f t="shared" si="16"/>
        <v>1.18019373432436</v>
      </c>
      <c r="AD34">
        <f t="shared" si="17"/>
        <v>2.3441874302516483</v>
      </c>
      <c r="AE34">
        <f t="shared" si="18"/>
        <v>1.1560183978526739</v>
      </c>
      <c r="AF34">
        <f t="shared" si="19"/>
        <v>-22.489074000147792</v>
      </c>
      <c r="AG34">
        <f t="shared" si="20"/>
        <v>13.592976856544009</v>
      </c>
      <c r="AH34">
        <f t="shared" si="21"/>
        <v>0.59604725927770896</v>
      </c>
      <c r="AI34">
        <f t="shared" si="22"/>
        <v>-1.6790932607335662E-4</v>
      </c>
      <c r="AJ34">
        <v>0</v>
      </c>
      <c r="AK34">
        <v>0</v>
      </c>
      <c r="AL34">
        <f t="shared" si="23"/>
        <v>1</v>
      </c>
      <c r="AM34">
        <f t="shared" si="24"/>
        <v>0</v>
      </c>
      <c r="AN34">
        <f t="shared" si="25"/>
        <v>54376.65912720035</v>
      </c>
      <c r="AO34">
        <f t="shared" si="26"/>
        <v>50.186500000000002</v>
      </c>
      <c r="AP34">
        <f t="shared" si="27"/>
        <v>42.306979468911919</v>
      </c>
      <c r="AQ34">
        <f t="shared" si="28"/>
        <v>0.84299521721801518</v>
      </c>
      <c r="AR34">
        <f t="shared" si="29"/>
        <v>0.16538076923076922</v>
      </c>
      <c r="AS34">
        <v>1689977366.5999999</v>
      </c>
      <c r="AT34">
        <v>400.03899999999999</v>
      </c>
      <c r="AU34">
        <v>400.50799999999998</v>
      </c>
      <c r="AV34">
        <v>11.7347</v>
      </c>
      <c r="AW34">
        <v>11.5609</v>
      </c>
      <c r="AX34">
        <v>403.80200000000002</v>
      </c>
      <c r="AY34">
        <v>12.478</v>
      </c>
      <c r="AZ34">
        <v>400.16199999999998</v>
      </c>
      <c r="BA34">
        <v>100.527</v>
      </c>
      <c r="BB34">
        <v>4.59788E-2</v>
      </c>
      <c r="BC34">
        <v>19.9833</v>
      </c>
      <c r="BD34">
        <v>19.8066</v>
      </c>
      <c r="BE34">
        <v>999.9</v>
      </c>
      <c r="BF34">
        <v>0</v>
      </c>
      <c r="BG34">
        <v>0</v>
      </c>
      <c r="BH34">
        <v>9990</v>
      </c>
      <c r="BI34">
        <v>0</v>
      </c>
      <c r="BJ34">
        <v>31.453099999999999</v>
      </c>
      <c r="BK34">
        <v>-0.46948200000000001</v>
      </c>
      <c r="BL34">
        <v>404.78899999999999</v>
      </c>
      <c r="BM34">
        <v>405.19299999999998</v>
      </c>
      <c r="BN34">
        <v>0.17381099999999999</v>
      </c>
      <c r="BO34">
        <v>400.50799999999998</v>
      </c>
      <c r="BP34">
        <v>11.5609</v>
      </c>
      <c r="BQ34">
        <v>1.1796599999999999</v>
      </c>
      <c r="BR34">
        <v>1.1621900000000001</v>
      </c>
      <c r="BS34">
        <v>9.3473100000000002</v>
      </c>
      <c r="BT34">
        <v>9.1257999999999999</v>
      </c>
      <c r="BU34">
        <v>50.186500000000002</v>
      </c>
      <c r="BV34">
        <v>0.90012400000000004</v>
      </c>
      <c r="BW34">
        <v>9.9875599999999995E-2</v>
      </c>
      <c r="BX34">
        <v>0</v>
      </c>
      <c r="BY34">
        <v>2.3706</v>
      </c>
      <c r="BZ34">
        <v>0</v>
      </c>
      <c r="CA34">
        <v>2556.8200000000002</v>
      </c>
      <c r="CB34">
        <v>407.09300000000002</v>
      </c>
      <c r="CC34">
        <v>35</v>
      </c>
      <c r="CD34">
        <v>41.311999999999998</v>
      </c>
      <c r="CE34">
        <v>38.125</v>
      </c>
      <c r="CF34">
        <v>39.875</v>
      </c>
      <c r="CG34">
        <v>35.625</v>
      </c>
      <c r="CH34">
        <v>45.17</v>
      </c>
      <c r="CI34">
        <v>5.01</v>
      </c>
      <c r="CJ34">
        <v>0</v>
      </c>
      <c r="CK34">
        <v>1689977380.8</v>
      </c>
      <c r="CL34">
        <v>0</v>
      </c>
      <c r="CM34">
        <v>1689976212.5</v>
      </c>
      <c r="CN34" t="s">
        <v>350</v>
      </c>
      <c r="CO34">
        <v>1689976212.5</v>
      </c>
      <c r="CP34">
        <v>1689976209.5</v>
      </c>
      <c r="CQ34">
        <v>24</v>
      </c>
      <c r="CR34">
        <v>0.09</v>
      </c>
      <c r="CS34">
        <v>-1E-3</v>
      </c>
      <c r="CT34">
        <v>-3.7749999999999999</v>
      </c>
      <c r="CU34">
        <v>-0.74299999999999999</v>
      </c>
      <c r="CV34">
        <v>404</v>
      </c>
      <c r="CW34">
        <v>12</v>
      </c>
      <c r="CX34">
        <v>0.28999999999999998</v>
      </c>
      <c r="CY34">
        <v>0.13</v>
      </c>
      <c r="CZ34">
        <v>0.71148817464178316</v>
      </c>
      <c r="DA34">
        <v>-6.6842133854657093E-2</v>
      </c>
      <c r="DB34">
        <v>4.7692127559357513E-2</v>
      </c>
      <c r="DC34">
        <v>1</v>
      </c>
      <c r="DD34">
        <v>400.52102439024401</v>
      </c>
      <c r="DE34">
        <v>4.076655051982148E-3</v>
      </c>
      <c r="DF34">
        <v>4.2570737576401382E-2</v>
      </c>
      <c r="DG34">
        <v>-1</v>
      </c>
      <c r="DH34">
        <v>50.023180000000004</v>
      </c>
      <c r="DI34">
        <v>0.19817947739249911</v>
      </c>
      <c r="DJ34">
        <v>0.16281328754128141</v>
      </c>
      <c r="DK34">
        <v>1</v>
      </c>
      <c r="DL34">
        <v>2</v>
      </c>
      <c r="DM34">
        <v>2</v>
      </c>
      <c r="DN34" t="s">
        <v>351</v>
      </c>
      <c r="DO34">
        <v>2.6959499999999998</v>
      </c>
      <c r="DP34">
        <v>2.6675399999999998</v>
      </c>
      <c r="DQ34">
        <v>9.5144000000000006E-2</v>
      </c>
      <c r="DR34">
        <v>9.4123100000000001E-2</v>
      </c>
      <c r="DS34">
        <v>7.2053599999999995E-2</v>
      </c>
      <c r="DT34">
        <v>6.75071E-2</v>
      </c>
      <c r="DU34">
        <v>27402.799999999999</v>
      </c>
      <c r="DV34">
        <v>30951.9</v>
      </c>
      <c r="DW34">
        <v>28493.9</v>
      </c>
      <c r="DX34">
        <v>32756.2</v>
      </c>
      <c r="DY34">
        <v>36765.300000000003</v>
      </c>
      <c r="DZ34">
        <v>41161.699999999997</v>
      </c>
      <c r="EA34">
        <v>41819.4</v>
      </c>
      <c r="EB34">
        <v>46988.1</v>
      </c>
      <c r="EC34">
        <v>1.83955</v>
      </c>
      <c r="ED34">
        <v>2.2426200000000001</v>
      </c>
      <c r="EE34">
        <v>6.2752500000000003E-2</v>
      </c>
      <c r="EF34">
        <v>0</v>
      </c>
      <c r="EG34">
        <v>18.767199999999999</v>
      </c>
      <c r="EH34">
        <v>999.9</v>
      </c>
      <c r="EI34">
        <v>55.7</v>
      </c>
      <c r="EJ34">
        <v>20.399999999999999</v>
      </c>
      <c r="EK34">
        <v>13.3276</v>
      </c>
      <c r="EL34">
        <v>62.209000000000003</v>
      </c>
      <c r="EM34">
        <v>0.50480700000000001</v>
      </c>
      <c r="EN34">
        <v>1</v>
      </c>
      <c r="EO34">
        <v>-0.405663</v>
      </c>
      <c r="EP34">
        <v>0.330621</v>
      </c>
      <c r="EQ34">
        <v>20.250599999999999</v>
      </c>
      <c r="ER34">
        <v>5.2276199999999999</v>
      </c>
      <c r="ES34">
        <v>12.0099</v>
      </c>
      <c r="ET34">
        <v>4.9905999999999997</v>
      </c>
      <c r="EU34">
        <v>3.3050000000000002</v>
      </c>
      <c r="EV34">
        <v>7669.6</v>
      </c>
      <c r="EW34">
        <v>9999</v>
      </c>
      <c r="EX34">
        <v>536.20000000000005</v>
      </c>
      <c r="EY34">
        <v>79.3</v>
      </c>
      <c r="EZ34">
        <v>1.85226</v>
      </c>
      <c r="FA34">
        <v>1.8613299999999999</v>
      </c>
      <c r="FB34">
        <v>1.8602300000000001</v>
      </c>
      <c r="FC34">
        <v>1.85623</v>
      </c>
      <c r="FD34">
        <v>1.86066</v>
      </c>
      <c r="FE34">
        <v>1.8569899999999999</v>
      </c>
      <c r="FF34">
        <v>1.8591200000000001</v>
      </c>
      <c r="FG34">
        <v>1.86188</v>
      </c>
      <c r="FH34">
        <v>0</v>
      </c>
      <c r="FI34">
        <v>0</v>
      </c>
      <c r="FJ34">
        <v>0</v>
      </c>
      <c r="FK34">
        <v>0</v>
      </c>
      <c r="FL34" t="s">
        <v>352</v>
      </c>
      <c r="FM34" t="s">
        <v>353</v>
      </c>
      <c r="FN34" t="s">
        <v>354</v>
      </c>
      <c r="FO34" t="s">
        <v>354</v>
      </c>
      <c r="FP34" t="s">
        <v>354</v>
      </c>
      <c r="FQ34" t="s">
        <v>354</v>
      </c>
      <c r="FR34">
        <v>0</v>
      </c>
      <c r="FS34">
        <v>100</v>
      </c>
      <c r="FT34">
        <v>100</v>
      </c>
      <c r="FU34">
        <v>-3.7629999999999999</v>
      </c>
      <c r="FV34">
        <v>-0.74329999999999996</v>
      </c>
      <c r="FW34">
        <v>-2.315154446502977</v>
      </c>
      <c r="FX34">
        <v>-4.0117494158234393E-3</v>
      </c>
      <c r="FY34">
        <v>1.087516141204025E-6</v>
      </c>
      <c r="FZ34">
        <v>-8.657206703991749E-11</v>
      </c>
      <c r="GA34">
        <v>-0.74320999999999771</v>
      </c>
      <c r="GB34">
        <v>0</v>
      </c>
      <c r="GC34">
        <v>0</v>
      </c>
      <c r="GD34">
        <v>0</v>
      </c>
      <c r="GE34">
        <v>4</v>
      </c>
      <c r="GF34">
        <v>2094</v>
      </c>
      <c r="GG34">
        <v>-1</v>
      </c>
      <c r="GH34">
        <v>-1</v>
      </c>
      <c r="GI34">
        <v>19.2</v>
      </c>
      <c r="GJ34">
        <v>19.3</v>
      </c>
      <c r="GK34">
        <v>0.99243199999999998</v>
      </c>
      <c r="GL34">
        <v>2.34863</v>
      </c>
      <c r="GM34">
        <v>1.5942400000000001</v>
      </c>
      <c r="GN34">
        <v>2.3339799999999999</v>
      </c>
      <c r="GO34">
        <v>1.40015</v>
      </c>
      <c r="GP34">
        <v>2.2631800000000002</v>
      </c>
      <c r="GQ34">
        <v>23.252600000000001</v>
      </c>
      <c r="GR34">
        <v>14.692399999999999</v>
      </c>
      <c r="GS34">
        <v>18</v>
      </c>
      <c r="GT34">
        <v>388.01799999999997</v>
      </c>
      <c r="GU34">
        <v>704.20799999999997</v>
      </c>
      <c r="GV34">
        <v>18.693200000000001</v>
      </c>
      <c r="GW34">
        <v>21.767700000000001</v>
      </c>
      <c r="GX34">
        <v>30.0001</v>
      </c>
      <c r="GY34">
        <v>21.819500000000001</v>
      </c>
      <c r="GZ34">
        <v>21.797000000000001</v>
      </c>
      <c r="HA34">
        <v>19.923999999999999</v>
      </c>
      <c r="HB34">
        <v>0</v>
      </c>
      <c r="HC34">
        <v>-30</v>
      </c>
      <c r="HD34">
        <v>18.695699999999999</v>
      </c>
      <c r="HE34">
        <v>400.66199999999998</v>
      </c>
      <c r="HF34">
        <v>0</v>
      </c>
      <c r="HG34">
        <v>104.613</v>
      </c>
      <c r="HH34">
        <v>103.73</v>
      </c>
    </row>
    <row r="35" spans="1:216" x14ac:dyDescent="0.2">
      <c r="A35">
        <v>17</v>
      </c>
      <c r="B35">
        <v>1689977427.0999999</v>
      </c>
      <c r="C35">
        <v>968</v>
      </c>
      <c r="D35" t="s">
        <v>385</v>
      </c>
      <c r="E35" t="s">
        <v>386</v>
      </c>
      <c r="F35" t="s">
        <v>344</v>
      </c>
      <c r="G35" t="s">
        <v>345</v>
      </c>
      <c r="H35" t="s">
        <v>346</v>
      </c>
      <c r="I35" t="s">
        <v>347</v>
      </c>
      <c r="J35" t="s">
        <v>348</v>
      </c>
      <c r="K35" t="s">
        <v>349</v>
      </c>
      <c r="L35">
        <v>1689977427.0999999</v>
      </c>
      <c r="M35">
        <f t="shared" si="0"/>
        <v>4.6694357515203282E-4</v>
      </c>
      <c r="N35">
        <f t="shared" si="1"/>
        <v>0.46694357515203283</v>
      </c>
      <c r="O35">
        <f t="shared" si="2"/>
        <v>7.4062790987711541E-2</v>
      </c>
      <c r="P35">
        <f t="shared" si="3"/>
        <v>400.08100000000002</v>
      </c>
      <c r="Q35">
        <f t="shared" si="4"/>
        <v>389.71439150414943</v>
      </c>
      <c r="R35">
        <f t="shared" si="5"/>
        <v>39.195474106773176</v>
      </c>
      <c r="S35">
        <f t="shared" si="6"/>
        <v>40.238094404437604</v>
      </c>
      <c r="T35">
        <f t="shared" si="7"/>
        <v>4.0056255431317862E-2</v>
      </c>
      <c r="U35">
        <f t="shared" si="8"/>
        <v>4.5926497993140085</v>
      </c>
      <c r="V35">
        <f t="shared" si="9"/>
        <v>3.9863174819810047E-2</v>
      </c>
      <c r="W35">
        <f t="shared" si="10"/>
        <v>2.4931754002761767E-2</v>
      </c>
      <c r="X35">
        <f t="shared" si="11"/>
        <v>4.9400507520160755</v>
      </c>
      <c r="Y35">
        <f t="shared" si="12"/>
        <v>19.938435547605202</v>
      </c>
      <c r="Z35">
        <f t="shared" si="13"/>
        <v>19.938435547605202</v>
      </c>
      <c r="AA35">
        <f t="shared" si="14"/>
        <v>2.3376817739419788</v>
      </c>
      <c r="AB35">
        <f t="shared" si="15"/>
        <v>50.296269067535171</v>
      </c>
      <c r="AC35">
        <f t="shared" si="16"/>
        <v>1.1801857498342401</v>
      </c>
      <c r="AD35">
        <f t="shared" si="17"/>
        <v>2.3464677832257279</v>
      </c>
      <c r="AE35">
        <f t="shared" si="18"/>
        <v>1.1574960241077388</v>
      </c>
      <c r="AF35">
        <f t="shared" si="19"/>
        <v>-20.592211664204648</v>
      </c>
      <c r="AG35">
        <f t="shared" si="20"/>
        <v>14.995693971200353</v>
      </c>
      <c r="AH35">
        <f t="shared" si="21"/>
        <v>0.65626342622144695</v>
      </c>
      <c r="AI35">
        <f t="shared" si="22"/>
        <v>-2.0351476677227254E-4</v>
      </c>
      <c r="AJ35">
        <v>0</v>
      </c>
      <c r="AK35">
        <v>0</v>
      </c>
      <c r="AL35">
        <f t="shared" si="23"/>
        <v>1</v>
      </c>
      <c r="AM35">
        <f t="shared" si="24"/>
        <v>0</v>
      </c>
      <c r="AN35">
        <f t="shared" si="25"/>
        <v>54521.498760771094</v>
      </c>
      <c r="AO35">
        <f t="shared" si="26"/>
        <v>29.8642</v>
      </c>
      <c r="AP35">
        <f t="shared" si="27"/>
        <v>25.175940659075689</v>
      </c>
      <c r="AQ35">
        <f t="shared" si="28"/>
        <v>0.84301406563965176</v>
      </c>
      <c r="AR35">
        <f t="shared" si="29"/>
        <v>0.16541714668452781</v>
      </c>
      <c r="AS35">
        <v>1689977427.0999999</v>
      </c>
      <c r="AT35">
        <v>400.08100000000002</v>
      </c>
      <c r="AU35">
        <v>400.17099999999999</v>
      </c>
      <c r="AV35">
        <v>11.734400000000001</v>
      </c>
      <c r="AW35">
        <v>11.575200000000001</v>
      </c>
      <c r="AX35">
        <v>403.84500000000003</v>
      </c>
      <c r="AY35">
        <v>12.477600000000001</v>
      </c>
      <c r="AZ35">
        <v>400.01299999999998</v>
      </c>
      <c r="BA35">
        <v>100.529</v>
      </c>
      <c r="BB35">
        <v>4.5869600000000003E-2</v>
      </c>
      <c r="BC35">
        <v>19.998999999999999</v>
      </c>
      <c r="BD35">
        <v>19.7913</v>
      </c>
      <c r="BE35">
        <v>999.9</v>
      </c>
      <c r="BF35">
        <v>0</v>
      </c>
      <c r="BG35">
        <v>0</v>
      </c>
      <c r="BH35">
        <v>10018.1</v>
      </c>
      <c r="BI35">
        <v>0</v>
      </c>
      <c r="BJ35">
        <v>30.081600000000002</v>
      </c>
      <c r="BK35">
        <v>-9.0454099999999996E-2</v>
      </c>
      <c r="BL35">
        <v>404.83100000000002</v>
      </c>
      <c r="BM35">
        <v>404.858</v>
      </c>
      <c r="BN35">
        <v>0.15912599999999999</v>
      </c>
      <c r="BO35">
        <v>400.17099999999999</v>
      </c>
      <c r="BP35">
        <v>11.575200000000001</v>
      </c>
      <c r="BQ35">
        <v>1.17964</v>
      </c>
      <c r="BR35">
        <v>1.16364</v>
      </c>
      <c r="BS35">
        <v>9.3470700000000004</v>
      </c>
      <c r="BT35">
        <v>9.14438</v>
      </c>
      <c r="BU35">
        <v>29.8642</v>
      </c>
      <c r="BV35">
        <v>0.89946599999999999</v>
      </c>
      <c r="BW35">
        <v>0.100534</v>
      </c>
      <c r="BX35">
        <v>0</v>
      </c>
      <c r="BY35">
        <v>2.8563000000000001</v>
      </c>
      <c r="BZ35">
        <v>0</v>
      </c>
      <c r="CA35">
        <v>2426.0700000000002</v>
      </c>
      <c r="CB35">
        <v>242.19900000000001</v>
      </c>
      <c r="CC35">
        <v>35.125</v>
      </c>
      <c r="CD35">
        <v>41.5</v>
      </c>
      <c r="CE35">
        <v>38.25</v>
      </c>
      <c r="CF35">
        <v>40.125</v>
      </c>
      <c r="CG35">
        <v>35.75</v>
      </c>
      <c r="CH35">
        <v>26.86</v>
      </c>
      <c r="CI35">
        <v>3</v>
      </c>
      <c r="CJ35">
        <v>0</v>
      </c>
      <c r="CK35">
        <v>1689977441.4000001</v>
      </c>
      <c r="CL35">
        <v>0</v>
      </c>
      <c r="CM35">
        <v>1689976212.5</v>
      </c>
      <c r="CN35" t="s">
        <v>350</v>
      </c>
      <c r="CO35">
        <v>1689976212.5</v>
      </c>
      <c r="CP35">
        <v>1689976209.5</v>
      </c>
      <c r="CQ35">
        <v>24</v>
      </c>
      <c r="CR35">
        <v>0.09</v>
      </c>
      <c r="CS35">
        <v>-1E-3</v>
      </c>
      <c r="CT35">
        <v>-3.7749999999999999</v>
      </c>
      <c r="CU35">
        <v>-0.74299999999999999</v>
      </c>
      <c r="CV35">
        <v>404</v>
      </c>
      <c r="CW35">
        <v>12</v>
      </c>
      <c r="CX35">
        <v>0.28999999999999998</v>
      </c>
      <c r="CY35">
        <v>0.13</v>
      </c>
      <c r="CZ35">
        <v>0.1664534159626983</v>
      </c>
      <c r="DA35">
        <v>-0.33936021238925501</v>
      </c>
      <c r="DB35">
        <v>6.2836034460076212E-2</v>
      </c>
      <c r="DC35">
        <v>1</v>
      </c>
      <c r="DD35">
        <v>400.21468292682931</v>
      </c>
      <c r="DE35">
        <v>-0.21612543554015751</v>
      </c>
      <c r="DF35">
        <v>2.9231155300708949E-2</v>
      </c>
      <c r="DG35">
        <v>-1</v>
      </c>
      <c r="DH35">
        <v>30.000262500000002</v>
      </c>
      <c r="DI35">
        <v>-8.7598739651751065E-2</v>
      </c>
      <c r="DJ35">
        <v>0.15449884576834241</v>
      </c>
      <c r="DK35">
        <v>1</v>
      </c>
      <c r="DL35">
        <v>2</v>
      </c>
      <c r="DM35">
        <v>2</v>
      </c>
      <c r="DN35" t="s">
        <v>351</v>
      </c>
      <c r="DO35">
        <v>2.6955100000000001</v>
      </c>
      <c r="DP35">
        <v>2.6676799999999998</v>
      </c>
      <c r="DQ35">
        <v>9.5152600000000004E-2</v>
      </c>
      <c r="DR35">
        <v>9.4064300000000003E-2</v>
      </c>
      <c r="DS35">
        <v>7.20528E-2</v>
      </c>
      <c r="DT35">
        <v>6.75708E-2</v>
      </c>
      <c r="DU35">
        <v>27403</v>
      </c>
      <c r="DV35">
        <v>30953.8</v>
      </c>
      <c r="DW35">
        <v>28494.400000000001</v>
      </c>
      <c r="DX35">
        <v>32756.2</v>
      </c>
      <c r="DY35">
        <v>36766.199999999997</v>
      </c>
      <c r="DZ35">
        <v>41158.9</v>
      </c>
      <c r="EA35">
        <v>41820.300000000003</v>
      </c>
      <c r="EB35">
        <v>46988.1</v>
      </c>
      <c r="EC35">
        <v>1.83945</v>
      </c>
      <c r="ED35">
        <v>2.2427700000000002</v>
      </c>
      <c r="EE35">
        <v>6.7949300000000004E-2</v>
      </c>
      <c r="EF35">
        <v>0</v>
      </c>
      <c r="EG35">
        <v>18.665800000000001</v>
      </c>
      <c r="EH35">
        <v>999.9</v>
      </c>
      <c r="EI35">
        <v>55.8</v>
      </c>
      <c r="EJ35">
        <v>20.399999999999999</v>
      </c>
      <c r="EK35">
        <v>13.3505</v>
      </c>
      <c r="EL35">
        <v>62.319000000000003</v>
      </c>
      <c r="EM35">
        <v>0.96955100000000005</v>
      </c>
      <c r="EN35">
        <v>1</v>
      </c>
      <c r="EO35">
        <v>-0.40585399999999999</v>
      </c>
      <c r="EP35">
        <v>0.431367</v>
      </c>
      <c r="EQ35">
        <v>20.2501</v>
      </c>
      <c r="ER35">
        <v>5.2274700000000003</v>
      </c>
      <c r="ES35">
        <v>12.0099</v>
      </c>
      <c r="ET35">
        <v>4.9902499999999996</v>
      </c>
      <c r="EU35">
        <v>3.3050000000000002</v>
      </c>
      <c r="EV35">
        <v>7670.9</v>
      </c>
      <c r="EW35">
        <v>9999</v>
      </c>
      <c r="EX35">
        <v>536.20000000000005</v>
      </c>
      <c r="EY35">
        <v>79.3</v>
      </c>
      <c r="EZ35">
        <v>1.85226</v>
      </c>
      <c r="FA35">
        <v>1.8613599999999999</v>
      </c>
      <c r="FB35">
        <v>1.8602799999999999</v>
      </c>
      <c r="FC35">
        <v>1.85625</v>
      </c>
      <c r="FD35">
        <v>1.86066</v>
      </c>
      <c r="FE35">
        <v>1.8569899999999999</v>
      </c>
      <c r="FF35">
        <v>1.85911</v>
      </c>
      <c r="FG35">
        <v>1.86192</v>
      </c>
      <c r="FH35">
        <v>0</v>
      </c>
      <c r="FI35">
        <v>0</v>
      </c>
      <c r="FJ35">
        <v>0</v>
      </c>
      <c r="FK35">
        <v>0</v>
      </c>
      <c r="FL35" t="s">
        <v>352</v>
      </c>
      <c r="FM35" t="s">
        <v>353</v>
      </c>
      <c r="FN35" t="s">
        <v>354</v>
      </c>
      <c r="FO35" t="s">
        <v>354</v>
      </c>
      <c r="FP35" t="s">
        <v>354</v>
      </c>
      <c r="FQ35" t="s">
        <v>354</v>
      </c>
      <c r="FR35">
        <v>0</v>
      </c>
      <c r="FS35">
        <v>100</v>
      </c>
      <c r="FT35">
        <v>100</v>
      </c>
      <c r="FU35">
        <v>-3.7639999999999998</v>
      </c>
      <c r="FV35">
        <v>-0.74319999999999997</v>
      </c>
      <c r="FW35">
        <v>-2.315154446502977</v>
      </c>
      <c r="FX35">
        <v>-4.0117494158234393E-3</v>
      </c>
      <c r="FY35">
        <v>1.087516141204025E-6</v>
      </c>
      <c r="FZ35">
        <v>-8.657206703991749E-11</v>
      </c>
      <c r="GA35">
        <v>-0.74320999999999771</v>
      </c>
      <c r="GB35">
        <v>0</v>
      </c>
      <c r="GC35">
        <v>0</v>
      </c>
      <c r="GD35">
        <v>0</v>
      </c>
      <c r="GE35">
        <v>4</v>
      </c>
      <c r="GF35">
        <v>2094</v>
      </c>
      <c r="GG35">
        <v>-1</v>
      </c>
      <c r="GH35">
        <v>-1</v>
      </c>
      <c r="GI35">
        <v>20.2</v>
      </c>
      <c r="GJ35">
        <v>20.3</v>
      </c>
      <c r="GK35">
        <v>0.99243199999999998</v>
      </c>
      <c r="GL35">
        <v>2.35107</v>
      </c>
      <c r="GM35">
        <v>1.5942400000000001</v>
      </c>
      <c r="GN35">
        <v>2.3327599999999999</v>
      </c>
      <c r="GO35">
        <v>1.40015</v>
      </c>
      <c r="GP35">
        <v>2.2583000000000002</v>
      </c>
      <c r="GQ35">
        <v>23.2729</v>
      </c>
      <c r="GR35">
        <v>14.674899999999999</v>
      </c>
      <c r="GS35">
        <v>18</v>
      </c>
      <c r="GT35">
        <v>387.98</v>
      </c>
      <c r="GU35">
        <v>704.35599999999999</v>
      </c>
      <c r="GV35">
        <v>18.664999999999999</v>
      </c>
      <c r="GW35">
        <v>21.767700000000001</v>
      </c>
      <c r="GX35">
        <v>30.0001</v>
      </c>
      <c r="GY35">
        <v>21.821300000000001</v>
      </c>
      <c r="GZ35">
        <v>21.797699999999999</v>
      </c>
      <c r="HA35">
        <v>19.9087</v>
      </c>
      <c r="HB35">
        <v>0</v>
      </c>
      <c r="HC35">
        <v>-30</v>
      </c>
      <c r="HD35">
        <v>18.6737</v>
      </c>
      <c r="HE35">
        <v>400.09500000000003</v>
      </c>
      <c r="HF35">
        <v>0</v>
      </c>
      <c r="HG35">
        <v>104.61499999999999</v>
      </c>
      <c r="HH35">
        <v>103.73</v>
      </c>
    </row>
    <row r="36" spans="1:216" x14ac:dyDescent="0.2">
      <c r="A36">
        <v>18</v>
      </c>
      <c r="B36">
        <v>1689977487.5999999</v>
      </c>
      <c r="C36">
        <v>1028.5</v>
      </c>
      <c r="D36" t="s">
        <v>387</v>
      </c>
      <c r="E36" t="s">
        <v>388</v>
      </c>
      <c r="F36" t="s">
        <v>344</v>
      </c>
      <c r="G36" t="s">
        <v>345</v>
      </c>
      <c r="H36" t="s">
        <v>346</v>
      </c>
      <c r="I36" t="s">
        <v>347</v>
      </c>
      <c r="J36" t="s">
        <v>348</v>
      </c>
      <c r="K36" t="s">
        <v>349</v>
      </c>
      <c r="L36">
        <v>1689977487.5999999</v>
      </c>
      <c r="M36">
        <f t="shared" si="0"/>
        <v>4.4079102441343514E-4</v>
      </c>
      <c r="N36">
        <f t="shared" si="1"/>
        <v>0.44079102441343515</v>
      </c>
      <c r="O36">
        <f t="shared" si="2"/>
        <v>-0.28656913503345627</v>
      </c>
      <c r="P36">
        <f t="shared" si="3"/>
        <v>400.09899999999999</v>
      </c>
      <c r="Q36">
        <f t="shared" si="4"/>
        <v>404.74205155188906</v>
      </c>
      <c r="R36">
        <f t="shared" si="5"/>
        <v>40.70600805157278</v>
      </c>
      <c r="S36">
        <f t="shared" si="6"/>
        <v>40.239043739042401</v>
      </c>
      <c r="T36">
        <f t="shared" si="7"/>
        <v>3.7772747256959949E-2</v>
      </c>
      <c r="U36">
        <f t="shared" si="8"/>
        <v>4.5906763332862397</v>
      </c>
      <c r="V36">
        <f t="shared" si="9"/>
        <v>3.7600928846263336E-2</v>
      </c>
      <c r="W36">
        <f t="shared" si="10"/>
        <v>2.3515952388524004E-2</v>
      </c>
      <c r="X36">
        <f t="shared" si="11"/>
        <v>3.2741762130000001</v>
      </c>
      <c r="Y36">
        <f t="shared" si="12"/>
        <v>19.948526863779925</v>
      </c>
      <c r="Z36">
        <f t="shared" si="13"/>
        <v>19.948526863779925</v>
      </c>
      <c r="AA36">
        <f t="shared" si="14"/>
        <v>2.3391437039685283</v>
      </c>
      <c r="AB36">
        <f t="shared" si="15"/>
        <v>50.283648164892405</v>
      </c>
      <c r="AC36">
        <f t="shared" si="16"/>
        <v>1.1807739909828001</v>
      </c>
      <c r="AD36">
        <f t="shared" si="17"/>
        <v>2.3482265787692111</v>
      </c>
      <c r="AE36">
        <f t="shared" si="18"/>
        <v>1.1583697129857282</v>
      </c>
      <c r="AF36">
        <f t="shared" si="19"/>
        <v>-19.438884176632488</v>
      </c>
      <c r="AG36">
        <f t="shared" si="20"/>
        <v>15.486384574061459</v>
      </c>
      <c r="AH36">
        <f t="shared" si="21"/>
        <v>0.67810613442585777</v>
      </c>
      <c r="AI36">
        <f t="shared" si="22"/>
        <v>-2.1725514517179079E-4</v>
      </c>
      <c r="AJ36">
        <v>0</v>
      </c>
      <c r="AK36">
        <v>0</v>
      </c>
      <c r="AL36">
        <f t="shared" si="23"/>
        <v>1</v>
      </c>
      <c r="AM36">
        <f t="shared" si="24"/>
        <v>0</v>
      </c>
      <c r="AN36">
        <f t="shared" si="25"/>
        <v>54488.944092880054</v>
      </c>
      <c r="AO36">
        <f t="shared" si="26"/>
        <v>19.796700000000001</v>
      </c>
      <c r="AP36">
        <f t="shared" si="27"/>
        <v>16.688618099999999</v>
      </c>
      <c r="AQ36">
        <f t="shared" si="28"/>
        <v>0.84299999999999997</v>
      </c>
      <c r="AR36">
        <f t="shared" si="29"/>
        <v>0.16538999999999998</v>
      </c>
      <c r="AS36">
        <v>1689977487.5999999</v>
      </c>
      <c r="AT36">
        <v>400.09899999999999</v>
      </c>
      <c r="AU36">
        <v>400.06099999999998</v>
      </c>
      <c r="AV36">
        <v>11.740500000000001</v>
      </c>
      <c r="AW36">
        <v>11.590299999999999</v>
      </c>
      <c r="AX36">
        <v>403.863</v>
      </c>
      <c r="AY36">
        <v>12.483700000000001</v>
      </c>
      <c r="AZ36">
        <v>400.233</v>
      </c>
      <c r="BA36">
        <v>100.527</v>
      </c>
      <c r="BB36">
        <v>4.5717599999999997E-2</v>
      </c>
      <c r="BC36">
        <v>20.011099999999999</v>
      </c>
      <c r="BD36">
        <v>19.821899999999999</v>
      </c>
      <c r="BE36">
        <v>999.9</v>
      </c>
      <c r="BF36">
        <v>0</v>
      </c>
      <c r="BG36">
        <v>0</v>
      </c>
      <c r="BH36">
        <v>10012.5</v>
      </c>
      <c r="BI36">
        <v>0</v>
      </c>
      <c r="BJ36">
        <v>34.705500000000001</v>
      </c>
      <c r="BK36">
        <v>3.86658E-2</v>
      </c>
      <c r="BL36">
        <v>404.85199999999998</v>
      </c>
      <c r="BM36">
        <v>404.75200000000001</v>
      </c>
      <c r="BN36">
        <v>0.150251</v>
      </c>
      <c r="BO36">
        <v>400.06099999999998</v>
      </c>
      <c r="BP36">
        <v>11.590299999999999</v>
      </c>
      <c r="BQ36">
        <v>1.18024</v>
      </c>
      <c r="BR36">
        <v>1.16513</v>
      </c>
      <c r="BS36">
        <v>9.3545599999999993</v>
      </c>
      <c r="BT36">
        <v>9.1633300000000002</v>
      </c>
      <c r="BU36">
        <v>19.796700000000001</v>
      </c>
      <c r="BV36">
        <v>0.89999099999999999</v>
      </c>
      <c r="BW36">
        <v>0.100009</v>
      </c>
      <c r="BX36">
        <v>0</v>
      </c>
      <c r="BY36">
        <v>2.1122000000000001</v>
      </c>
      <c r="BZ36">
        <v>0</v>
      </c>
      <c r="CA36">
        <v>2680.15</v>
      </c>
      <c r="CB36">
        <v>160.577</v>
      </c>
      <c r="CC36">
        <v>35.186999999999998</v>
      </c>
      <c r="CD36">
        <v>41.561999999999998</v>
      </c>
      <c r="CE36">
        <v>38.375</v>
      </c>
      <c r="CF36">
        <v>40.375</v>
      </c>
      <c r="CG36">
        <v>35.811999999999998</v>
      </c>
      <c r="CH36">
        <v>17.82</v>
      </c>
      <c r="CI36">
        <v>1.98</v>
      </c>
      <c r="CJ36">
        <v>0</v>
      </c>
      <c r="CK36">
        <v>1689977502</v>
      </c>
      <c r="CL36">
        <v>0</v>
      </c>
      <c r="CM36">
        <v>1689976212.5</v>
      </c>
      <c r="CN36" t="s">
        <v>350</v>
      </c>
      <c r="CO36">
        <v>1689976212.5</v>
      </c>
      <c r="CP36">
        <v>1689976209.5</v>
      </c>
      <c r="CQ36">
        <v>24</v>
      </c>
      <c r="CR36">
        <v>0.09</v>
      </c>
      <c r="CS36">
        <v>-1E-3</v>
      </c>
      <c r="CT36">
        <v>-3.7749999999999999</v>
      </c>
      <c r="CU36">
        <v>-0.74299999999999999</v>
      </c>
      <c r="CV36">
        <v>404</v>
      </c>
      <c r="CW36">
        <v>12</v>
      </c>
      <c r="CX36">
        <v>0.28999999999999998</v>
      </c>
      <c r="CY36">
        <v>0.13</v>
      </c>
      <c r="CZ36">
        <v>-5.5333770657645498E-2</v>
      </c>
      <c r="DA36">
        <v>0.42398389255143881</v>
      </c>
      <c r="DB36">
        <v>0.1094640501999183</v>
      </c>
      <c r="DC36">
        <v>1</v>
      </c>
      <c r="DD36">
        <v>400.02715000000001</v>
      </c>
      <c r="DE36">
        <v>0.14845778611680749</v>
      </c>
      <c r="DF36">
        <v>4.4829426719513017E-2</v>
      </c>
      <c r="DG36">
        <v>-1</v>
      </c>
      <c r="DH36">
        <v>19.976353658536588</v>
      </c>
      <c r="DI36">
        <v>-1.345467409288189E-4</v>
      </c>
      <c r="DJ36">
        <v>0.1829089912278265</v>
      </c>
      <c r="DK36">
        <v>1</v>
      </c>
      <c r="DL36">
        <v>2</v>
      </c>
      <c r="DM36">
        <v>2</v>
      </c>
      <c r="DN36" t="s">
        <v>351</v>
      </c>
      <c r="DO36">
        <v>2.69618</v>
      </c>
      <c r="DP36">
        <v>2.6674799999999999</v>
      </c>
      <c r="DQ36">
        <v>9.5156000000000004E-2</v>
      </c>
      <c r="DR36">
        <v>9.4044500000000003E-2</v>
      </c>
      <c r="DS36">
        <v>7.2079599999999994E-2</v>
      </c>
      <c r="DT36">
        <v>6.7636600000000005E-2</v>
      </c>
      <c r="DU36">
        <v>27403.9</v>
      </c>
      <c r="DV36">
        <v>30955</v>
      </c>
      <c r="DW36">
        <v>28495.4</v>
      </c>
      <c r="DX36">
        <v>32756.6</v>
      </c>
      <c r="DY36">
        <v>36766.199999999997</v>
      </c>
      <c r="DZ36">
        <v>41156.300000000003</v>
      </c>
      <c r="EA36">
        <v>41821.599999999999</v>
      </c>
      <c r="EB36">
        <v>46988.4</v>
      </c>
      <c r="EC36">
        <v>1.8399000000000001</v>
      </c>
      <c r="ED36">
        <v>2.2430300000000001</v>
      </c>
      <c r="EE36">
        <v>7.3846400000000006E-2</v>
      </c>
      <c r="EF36">
        <v>0</v>
      </c>
      <c r="EG36">
        <v>18.598600000000001</v>
      </c>
      <c r="EH36">
        <v>999.9</v>
      </c>
      <c r="EI36">
        <v>55.8</v>
      </c>
      <c r="EJ36">
        <v>20.399999999999999</v>
      </c>
      <c r="EK36">
        <v>13.351699999999999</v>
      </c>
      <c r="EL36">
        <v>62.619</v>
      </c>
      <c r="EM36">
        <v>0.60897100000000004</v>
      </c>
      <c r="EN36">
        <v>1</v>
      </c>
      <c r="EO36">
        <v>-0.40724100000000002</v>
      </c>
      <c r="EP36">
        <v>0.448627</v>
      </c>
      <c r="EQ36">
        <v>20.25</v>
      </c>
      <c r="ER36">
        <v>5.2265699999999997</v>
      </c>
      <c r="ES36">
        <v>12.0099</v>
      </c>
      <c r="ET36">
        <v>4.9899500000000003</v>
      </c>
      <c r="EU36">
        <v>3.3050000000000002</v>
      </c>
      <c r="EV36">
        <v>7672.4</v>
      </c>
      <c r="EW36">
        <v>9999</v>
      </c>
      <c r="EX36">
        <v>536.20000000000005</v>
      </c>
      <c r="EY36">
        <v>79.3</v>
      </c>
      <c r="EZ36">
        <v>1.85226</v>
      </c>
      <c r="FA36">
        <v>1.86134</v>
      </c>
      <c r="FB36">
        <v>1.8602300000000001</v>
      </c>
      <c r="FC36">
        <v>1.8562399999999999</v>
      </c>
      <c r="FD36">
        <v>1.86066</v>
      </c>
      <c r="FE36">
        <v>1.8569899999999999</v>
      </c>
      <c r="FF36">
        <v>1.85907</v>
      </c>
      <c r="FG36">
        <v>1.86188</v>
      </c>
      <c r="FH36">
        <v>0</v>
      </c>
      <c r="FI36">
        <v>0</v>
      </c>
      <c r="FJ36">
        <v>0</v>
      </c>
      <c r="FK36">
        <v>0</v>
      </c>
      <c r="FL36" t="s">
        <v>352</v>
      </c>
      <c r="FM36" t="s">
        <v>353</v>
      </c>
      <c r="FN36" t="s">
        <v>354</v>
      </c>
      <c r="FO36" t="s">
        <v>354</v>
      </c>
      <c r="FP36" t="s">
        <v>354</v>
      </c>
      <c r="FQ36" t="s">
        <v>354</v>
      </c>
      <c r="FR36">
        <v>0</v>
      </c>
      <c r="FS36">
        <v>100</v>
      </c>
      <c r="FT36">
        <v>100</v>
      </c>
      <c r="FU36">
        <v>-3.7639999999999998</v>
      </c>
      <c r="FV36">
        <v>-0.74319999999999997</v>
      </c>
      <c r="FW36">
        <v>-2.315154446502977</v>
      </c>
      <c r="FX36">
        <v>-4.0117494158234393E-3</v>
      </c>
      <c r="FY36">
        <v>1.087516141204025E-6</v>
      </c>
      <c r="FZ36">
        <v>-8.657206703991749E-11</v>
      </c>
      <c r="GA36">
        <v>-0.74320999999999771</v>
      </c>
      <c r="GB36">
        <v>0</v>
      </c>
      <c r="GC36">
        <v>0</v>
      </c>
      <c r="GD36">
        <v>0</v>
      </c>
      <c r="GE36">
        <v>4</v>
      </c>
      <c r="GF36">
        <v>2094</v>
      </c>
      <c r="GG36">
        <v>-1</v>
      </c>
      <c r="GH36">
        <v>-1</v>
      </c>
      <c r="GI36">
        <v>21.3</v>
      </c>
      <c r="GJ36">
        <v>21.3</v>
      </c>
      <c r="GK36">
        <v>0.99121099999999995</v>
      </c>
      <c r="GL36">
        <v>2.34741</v>
      </c>
      <c r="GM36">
        <v>1.5942400000000001</v>
      </c>
      <c r="GN36">
        <v>2.3327599999999999</v>
      </c>
      <c r="GO36">
        <v>1.40015</v>
      </c>
      <c r="GP36">
        <v>2.33643</v>
      </c>
      <c r="GQ36">
        <v>23.2729</v>
      </c>
      <c r="GR36">
        <v>14.6837</v>
      </c>
      <c r="GS36">
        <v>18</v>
      </c>
      <c r="GT36">
        <v>388.15</v>
      </c>
      <c r="GU36">
        <v>704.47900000000004</v>
      </c>
      <c r="GV36">
        <v>18.654199999999999</v>
      </c>
      <c r="GW36">
        <v>21.756699999999999</v>
      </c>
      <c r="GX36">
        <v>30</v>
      </c>
      <c r="GY36">
        <v>21.813099999999999</v>
      </c>
      <c r="GZ36">
        <v>21.790400000000002</v>
      </c>
      <c r="HA36">
        <v>19.899000000000001</v>
      </c>
      <c r="HB36">
        <v>0</v>
      </c>
      <c r="HC36">
        <v>-30</v>
      </c>
      <c r="HD36">
        <v>18.644100000000002</v>
      </c>
      <c r="HE36">
        <v>399.83699999999999</v>
      </c>
      <c r="HF36">
        <v>0</v>
      </c>
      <c r="HG36">
        <v>104.61799999999999</v>
      </c>
      <c r="HH36">
        <v>103.73099999999999</v>
      </c>
    </row>
    <row r="37" spans="1:216" x14ac:dyDescent="0.2">
      <c r="A37">
        <v>19</v>
      </c>
      <c r="B37">
        <v>1689977548.0999999</v>
      </c>
      <c r="C37">
        <v>1089</v>
      </c>
      <c r="D37" t="s">
        <v>389</v>
      </c>
      <c r="E37" t="s">
        <v>390</v>
      </c>
      <c r="F37" t="s">
        <v>344</v>
      </c>
      <c r="G37" t="s">
        <v>345</v>
      </c>
      <c r="H37" t="s">
        <v>346</v>
      </c>
      <c r="I37" t="s">
        <v>347</v>
      </c>
      <c r="J37" t="s">
        <v>348</v>
      </c>
      <c r="K37" t="s">
        <v>349</v>
      </c>
      <c r="L37">
        <v>1689977548.0999999</v>
      </c>
      <c r="M37">
        <f t="shared" si="0"/>
        <v>3.8941019498831372E-4</v>
      </c>
      <c r="N37">
        <f t="shared" si="1"/>
        <v>0.3894101949883137</v>
      </c>
      <c r="O37">
        <f t="shared" si="2"/>
        <v>-1.2490933078108224</v>
      </c>
      <c r="P37">
        <f t="shared" si="3"/>
        <v>400.04700000000003</v>
      </c>
      <c r="Q37">
        <f t="shared" si="4"/>
        <v>452.0466748527395</v>
      </c>
      <c r="R37">
        <f t="shared" si="5"/>
        <v>45.464626192604854</v>
      </c>
      <c r="S37">
        <f t="shared" si="6"/>
        <v>40.234755228313503</v>
      </c>
      <c r="T37">
        <f t="shared" si="7"/>
        <v>3.3444532134575593E-2</v>
      </c>
      <c r="U37">
        <f t="shared" si="8"/>
        <v>4.5890423129579156</v>
      </c>
      <c r="V37">
        <f t="shared" si="9"/>
        <v>3.330971000898892E-2</v>
      </c>
      <c r="W37">
        <f t="shared" si="10"/>
        <v>2.0830636515362714E-2</v>
      </c>
      <c r="X37">
        <f t="shared" si="11"/>
        <v>0</v>
      </c>
      <c r="Y37">
        <f t="shared" si="12"/>
        <v>19.934900879757553</v>
      </c>
      <c r="Z37">
        <f t="shared" si="13"/>
        <v>19.934900879757553</v>
      </c>
      <c r="AA37">
        <f t="shared" si="14"/>
        <v>2.3371698956089331</v>
      </c>
      <c r="AB37">
        <f t="shared" si="15"/>
        <v>50.364321481450688</v>
      </c>
      <c r="AC37">
        <f t="shared" si="16"/>
        <v>1.181958228516</v>
      </c>
      <c r="AD37">
        <f t="shared" si="17"/>
        <v>2.3468165434360477</v>
      </c>
      <c r="AE37">
        <f t="shared" si="18"/>
        <v>1.1552116670929331</v>
      </c>
      <c r="AF37">
        <f t="shared" si="19"/>
        <v>-17.172989598984636</v>
      </c>
      <c r="AG37">
        <f t="shared" si="20"/>
        <v>16.452178214283741</v>
      </c>
      <c r="AH37">
        <f t="shared" si="21"/>
        <v>0.72056603056222035</v>
      </c>
      <c r="AI37">
        <f t="shared" si="22"/>
        <v>-2.4535413867354805E-4</v>
      </c>
      <c r="AJ37">
        <v>0</v>
      </c>
      <c r="AK37">
        <v>0</v>
      </c>
      <c r="AL37">
        <f t="shared" si="23"/>
        <v>1</v>
      </c>
      <c r="AM37">
        <f t="shared" si="24"/>
        <v>0</v>
      </c>
      <c r="AN37">
        <f t="shared" si="25"/>
        <v>54465.738689354614</v>
      </c>
      <c r="AO37">
        <f t="shared" si="26"/>
        <v>0</v>
      </c>
      <c r="AP37">
        <f t="shared" si="27"/>
        <v>0</v>
      </c>
      <c r="AQ37">
        <f t="shared" si="28"/>
        <v>0</v>
      </c>
      <c r="AR37">
        <f t="shared" si="29"/>
        <v>0</v>
      </c>
      <c r="AS37">
        <v>1689977548.0999999</v>
      </c>
      <c r="AT37">
        <v>400.04700000000003</v>
      </c>
      <c r="AU37">
        <v>399.67</v>
      </c>
      <c r="AV37">
        <v>11.752000000000001</v>
      </c>
      <c r="AW37">
        <v>11.619300000000001</v>
      </c>
      <c r="AX37">
        <v>403.81099999999998</v>
      </c>
      <c r="AY37">
        <v>12.495200000000001</v>
      </c>
      <c r="AZ37">
        <v>400.20400000000001</v>
      </c>
      <c r="BA37">
        <v>100.529</v>
      </c>
      <c r="BB37">
        <v>4.60705E-2</v>
      </c>
      <c r="BC37">
        <v>20.0014</v>
      </c>
      <c r="BD37">
        <v>19.802099999999999</v>
      </c>
      <c r="BE37">
        <v>999.9</v>
      </c>
      <c r="BF37">
        <v>0</v>
      </c>
      <c r="BG37">
        <v>0</v>
      </c>
      <c r="BH37">
        <v>10007.5</v>
      </c>
      <c r="BI37">
        <v>0</v>
      </c>
      <c r="BJ37">
        <v>37.695700000000002</v>
      </c>
      <c r="BK37">
        <v>0.37728899999999999</v>
      </c>
      <c r="BL37">
        <v>404.80399999999997</v>
      </c>
      <c r="BM37">
        <v>404.36799999999999</v>
      </c>
      <c r="BN37">
        <v>0.132685</v>
      </c>
      <c r="BO37">
        <v>399.67</v>
      </c>
      <c r="BP37">
        <v>11.619300000000001</v>
      </c>
      <c r="BQ37">
        <v>1.1814100000000001</v>
      </c>
      <c r="BR37">
        <v>1.16808</v>
      </c>
      <c r="BS37">
        <v>9.3693899999999992</v>
      </c>
      <c r="BT37">
        <v>9.20078</v>
      </c>
      <c r="BU37">
        <v>0</v>
      </c>
      <c r="BV37">
        <v>0</v>
      </c>
      <c r="BW37">
        <v>0</v>
      </c>
      <c r="BX37">
        <v>0</v>
      </c>
      <c r="BY37">
        <v>1.1599999999999999</v>
      </c>
      <c r="BZ37">
        <v>0</v>
      </c>
      <c r="CA37">
        <v>2885.16</v>
      </c>
      <c r="CB37">
        <v>4.59</v>
      </c>
      <c r="CC37">
        <v>35.186999999999998</v>
      </c>
      <c r="CD37">
        <v>41.686999999999998</v>
      </c>
      <c r="CE37">
        <v>38.436999999999998</v>
      </c>
      <c r="CF37">
        <v>40.561999999999998</v>
      </c>
      <c r="CG37">
        <v>35.875</v>
      </c>
      <c r="CH37">
        <v>0</v>
      </c>
      <c r="CI37">
        <v>0</v>
      </c>
      <c r="CJ37">
        <v>0</v>
      </c>
      <c r="CK37">
        <v>1689977562</v>
      </c>
      <c r="CL37">
        <v>0</v>
      </c>
      <c r="CM37">
        <v>1689976212.5</v>
      </c>
      <c r="CN37" t="s">
        <v>350</v>
      </c>
      <c r="CO37">
        <v>1689976212.5</v>
      </c>
      <c r="CP37">
        <v>1689976209.5</v>
      </c>
      <c r="CQ37">
        <v>24</v>
      </c>
      <c r="CR37">
        <v>0.09</v>
      </c>
      <c r="CS37">
        <v>-1E-3</v>
      </c>
      <c r="CT37">
        <v>-3.7749999999999999</v>
      </c>
      <c r="CU37">
        <v>-0.74299999999999999</v>
      </c>
      <c r="CV37">
        <v>404</v>
      </c>
      <c r="CW37">
        <v>12</v>
      </c>
      <c r="CX37">
        <v>0.28999999999999998</v>
      </c>
      <c r="CY37">
        <v>0.13</v>
      </c>
      <c r="CZ37">
        <v>-0.63042993970616168</v>
      </c>
      <c r="DA37">
        <v>-0.36374115318782441</v>
      </c>
      <c r="DB37">
        <v>7.8959589511578832E-2</v>
      </c>
      <c r="DC37">
        <v>1</v>
      </c>
      <c r="DD37">
        <v>399.71547500000003</v>
      </c>
      <c r="DE37">
        <v>-0.23233395872458931</v>
      </c>
      <c r="DF37">
        <v>3.6187005609746442E-2</v>
      </c>
      <c r="DG37">
        <v>-1</v>
      </c>
      <c r="DH37">
        <v>0</v>
      </c>
      <c r="DI37">
        <v>0</v>
      </c>
      <c r="DJ37">
        <v>0</v>
      </c>
      <c r="DK37">
        <v>1</v>
      </c>
      <c r="DL37">
        <v>2</v>
      </c>
      <c r="DM37">
        <v>2</v>
      </c>
      <c r="DN37" t="s">
        <v>351</v>
      </c>
      <c r="DO37">
        <v>2.6960999999999999</v>
      </c>
      <c r="DP37">
        <v>2.6677900000000001</v>
      </c>
      <c r="DQ37">
        <v>9.5150499999999999E-2</v>
      </c>
      <c r="DR37">
        <v>9.3978000000000006E-2</v>
      </c>
      <c r="DS37">
        <v>7.2132299999999996E-2</v>
      </c>
      <c r="DT37">
        <v>6.7765900000000004E-2</v>
      </c>
      <c r="DU37">
        <v>27403.8</v>
      </c>
      <c r="DV37">
        <v>30957.4</v>
      </c>
      <c r="DW37">
        <v>28495.1</v>
      </c>
      <c r="DX37">
        <v>32756.7</v>
      </c>
      <c r="DY37">
        <v>36763.9</v>
      </c>
      <c r="DZ37">
        <v>41150.699999999997</v>
      </c>
      <c r="EA37">
        <v>41821.300000000003</v>
      </c>
      <c r="EB37">
        <v>46988.6</v>
      </c>
      <c r="EC37">
        <v>1.8399300000000001</v>
      </c>
      <c r="ED37">
        <v>2.2432300000000001</v>
      </c>
      <c r="EE37">
        <v>7.1190299999999998E-2</v>
      </c>
      <c r="EF37">
        <v>0</v>
      </c>
      <c r="EG37">
        <v>18.622900000000001</v>
      </c>
      <c r="EH37">
        <v>999.9</v>
      </c>
      <c r="EI37">
        <v>55.9</v>
      </c>
      <c r="EJ37">
        <v>20.399999999999999</v>
      </c>
      <c r="EK37">
        <v>13.3756</v>
      </c>
      <c r="EL37">
        <v>62.789000000000001</v>
      </c>
      <c r="EM37">
        <v>0.60897100000000004</v>
      </c>
      <c r="EN37">
        <v>1</v>
      </c>
      <c r="EO37">
        <v>-0.40804099999999999</v>
      </c>
      <c r="EP37">
        <v>0.59373100000000001</v>
      </c>
      <c r="EQ37">
        <v>20.2498</v>
      </c>
      <c r="ER37">
        <v>5.2249299999999996</v>
      </c>
      <c r="ES37">
        <v>12.0099</v>
      </c>
      <c r="ET37">
        <v>4.9898999999999996</v>
      </c>
      <c r="EU37">
        <v>3.3050000000000002</v>
      </c>
      <c r="EV37">
        <v>7674</v>
      </c>
      <c r="EW37">
        <v>9999</v>
      </c>
      <c r="EX37">
        <v>536.20000000000005</v>
      </c>
      <c r="EY37">
        <v>79.400000000000006</v>
      </c>
      <c r="EZ37">
        <v>1.85225</v>
      </c>
      <c r="FA37">
        <v>1.86134</v>
      </c>
      <c r="FB37">
        <v>1.86029</v>
      </c>
      <c r="FC37">
        <v>1.85623</v>
      </c>
      <c r="FD37">
        <v>1.86066</v>
      </c>
      <c r="FE37">
        <v>1.8569899999999999</v>
      </c>
      <c r="FF37">
        <v>1.8590899999999999</v>
      </c>
      <c r="FG37">
        <v>1.86188</v>
      </c>
      <c r="FH37">
        <v>0</v>
      </c>
      <c r="FI37">
        <v>0</v>
      </c>
      <c r="FJ37">
        <v>0</v>
      </c>
      <c r="FK37">
        <v>0</v>
      </c>
      <c r="FL37" t="s">
        <v>352</v>
      </c>
      <c r="FM37" t="s">
        <v>353</v>
      </c>
      <c r="FN37" t="s">
        <v>354</v>
      </c>
      <c r="FO37" t="s">
        <v>354</v>
      </c>
      <c r="FP37" t="s">
        <v>354</v>
      </c>
      <c r="FQ37" t="s">
        <v>354</v>
      </c>
      <c r="FR37">
        <v>0</v>
      </c>
      <c r="FS37">
        <v>100</v>
      </c>
      <c r="FT37">
        <v>100</v>
      </c>
      <c r="FU37">
        <v>-3.7639999999999998</v>
      </c>
      <c r="FV37">
        <v>-0.74319999999999997</v>
      </c>
      <c r="FW37">
        <v>-2.315154446502977</v>
      </c>
      <c r="FX37">
        <v>-4.0117494158234393E-3</v>
      </c>
      <c r="FY37">
        <v>1.087516141204025E-6</v>
      </c>
      <c r="FZ37">
        <v>-8.657206703991749E-11</v>
      </c>
      <c r="GA37">
        <v>-0.74320999999999771</v>
      </c>
      <c r="GB37">
        <v>0</v>
      </c>
      <c r="GC37">
        <v>0</v>
      </c>
      <c r="GD37">
        <v>0</v>
      </c>
      <c r="GE37">
        <v>4</v>
      </c>
      <c r="GF37">
        <v>2094</v>
      </c>
      <c r="GG37">
        <v>-1</v>
      </c>
      <c r="GH37">
        <v>-1</v>
      </c>
      <c r="GI37">
        <v>22.3</v>
      </c>
      <c r="GJ37">
        <v>22.3</v>
      </c>
      <c r="GK37">
        <v>0.99121099999999995</v>
      </c>
      <c r="GL37">
        <v>2.34985</v>
      </c>
      <c r="GM37">
        <v>1.5942400000000001</v>
      </c>
      <c r="GN37">
        <v>2.3327599999999999</v>
      </c>
      <c r="GO37">
        <v>1.40015</v>
      </c>
      <c r="GP37">
        <v>2.2583000000000002</v>
      </c>
      <c r="GQ37">
        <v>23.293099999999999</v>
      </c>
      <c r="GR37">
        <v>14.6661</v>
      </c>
      <c r="GS37">
        <v>18</v>
      </c>
      <c r="GT37">
        <v>388.11399999999998</v>
      </c>
      <c r="GU37">
        <v>704.60799999999995</v>
      </c>
      <c r="GV37">
        <v>18.501999999999999</v>
      </c>
      <c r="GW37">
        <v>21.749300000000002</v>
      </c>
      <c r="GX37">
        <v>30</v>
      </c>
      <c r="GY37">
        <v>21.8066</v>
      </c>
      <c r="GZ37">
        <v>21.7867</v>
      </c>
      <c r="HA37">
        <v>19.887499999999999</v>
      </c>
      <c r="HB37">
        <v>0</v>
      </c>
      <c r="HC37">
        <v>-30</v>
      </c>
      <c r="HD37">
        <v>18.5</v>
      </c>
      <c r="HE37">
        <v>399.67099999999999</v>
      </c>
      <c r="HF37">
        <v>0</v>
      </c>
      <c r="HG37">
        <v>104.617</v>
      </c>
      <c r="HH37">
        <v>103.732</v>
      </c>
    </row>
    <row r="38" spans="1:216" x14ac:dyDescent="0.2">
      <c r="A38">
        <v>20</v>
      </c>
      <c r="B38">
        <v>1689977608.5999999</v>
      </c>
      <c r="C38">
        <v>1149.5</v>
      </c>
      <c r="D38" t="s">
        <v>391</v>
      </c>
      <c r="E38" t="s">
        <v>392</v>
      </c>
      <c r="F38" t="s">
        <v>344</v>
      </c>
      <c r="G38" t="s">
        <v>345</v>
      </c>
      <c r="H38" t="s">
        <v>346</v>
      </c>
      <c r="I38" t="s">
        <v>347</v>
      </c>
      <c r="J38" t="s">
        <v>348</v>
      </c>
      <c r="K38" t="s">
        <v>349</v>
      </c>
      <c r="L38">
        <v>1689977608.5999999</v>
      </c>
      <c r="M38">
        <f t="shared" si="0"/>
        <v>2.4654077544388142E-4</v>
      </c>
      <c r="N38">
        <f t="shared" si="1"/>
        <v>0.24654077544388142</v>
      </c>
      <c r="O38">
        <f t="shared" si="2"/>
        <v>4.9336839026267496</v>
      </c>
      <c r="P38">
        <f t="shared" si="3"/>
        <v>399.80700000000002</v>
      </c>
      <c r="Q38">
        <f t="shared" si="4"/>
        <v>-40.49032709785314</v>
      </c>
      <c r="R38">
        <f t="shared" si="5"/>
        <v>-4.0724108285895682</v>
      </c>
      <c r="S38">
        <f t="shared" si="6"/>
        <v>40.211538726547808</v>
      </c>
      <c r="T38">
        <f t="shared" si="7"/>
        <v>1.8123576192995528E-2</v>
      </c>
      <c r="U38">
        <f t="shared" si="8"/>
        <v>4.5774000907563499</v>
      </c>
      <c r="V38">
        <f t="shared" si="9"/>
        <v>1.8083805235759465E-2</v>
      </c>
      <c r="W38">
        <f t="shared" si="10"/>
        <v>1.1305944192352622E-2</v>
      </c>
      <c r="X38">
        <f t="shared" si="11"/>
        <v>297.71578499999998</v>
      </c>
      <c r="Y38">
        <f t="shared" si="12"/>
        <v>21.201510621706145</v>
      </c>
      <c r="Z38">
        <f t="shared" si="13"/>
        <v>21.201510621706145</v>
      </c>
      <c r="AA38">
        <f t="shared" si="14"/>
        <v>2.5270085300049465</v>
      </c>
      <c r="AB38">
        <f t="shared" si="15"/>
        <v>50.057944762079607</v>
      </c>
      <c r="AC38">
        <f t="shared" si="16"/>
        <v>1.1810901770597402</v>
      </c>
      <c r="AD38">
        <f t="shared" si="17"/>
        <v>2.3594460033733773</v>
      </c>
      <c r="AE38">
        <f t="shared" si="18"/>
        <v>1.3459183529452063</v>
      </c>
      <c r="AF38">
        <f t="shared" si="19"/>
        <v>-10.872448197075171</v>
      </c>
      <c r="AG38">
        <f t="shared" si="20"/>
        <v>-274.76390328821208</v>
      </c>
      <c r="AH38">
        <f t="shared" si="21"/>
        <v>-12.148440736849485</v>
      </c>
      <c r="AI38">
        <f t="shared" si="22"/>
        <v>-6.9007222136747259E-2</v>
      </c>
      <c r="AJ38">
        <v>0</v>
      </c>
      <c r="AK38">
        <v>0</v>
      </c>
      <c r="AL38">
        <f t="shared" si="23"/>
        <v>1</v>
      </c>
      <c r="AM38">
        <f t="shared" si="24"/>
        <v>0</v>
      </c>
      <c r="AN38">
        <f t="shared" si="25"/>
        <v>54271.238314654169</v>
      </c>
      <c r="AO38">
        <f t="shared" si="26"/>
        <v>1800.09</v>
      </c>
      <c r="AP38">
        <f t="shared" si="27"/>
        <v>1517.4752999999998</v>
      </c>
      <c r="AQ38">
        <f t="shared" si="28"/>
        <v>0.84299968334916586</v>
      </c>
      <c r="AR38">
        <f t="shared" si="29"/>
        <v>0.16538938886389012</v>
      </c>
      <c r="AS38">
        <v>1689977608.5999999</v>
      </c>
      <c r="AT38">
        <v>399.80700000000002</v>
      </c>
      <c r="AU38">
        <v>401.54399999999998</v>
      </c>
      <c r="AV38">
        <v>11.7431</v>
      </c>
      <c r="AW38">
        <v>11.659000000000001</v>
      </c>
      <c r="AX38">
        <v>403.57</v>
      </c>
      <c r="AY38">
        <v>12.4863</v>
      </c>
      <c r="AZ38">
        <v>399.79899999999998</v>
      </c>
      <c r="BA38">
        <v>100.53100000000001</v>
      </c>
      <c r="BB38">
        <v>4.6375399999999997E-2</v>
      </c>
      <c r="BC38">
        <v>20.088100000000001</v>
      </c>
      <c r="BD38">
        <v>20.194700000000001</v>
      </c>
      <c r="BE38">
        <v>999.9</v>
      </c>
      <c r="BF38">
        <v>0</v>
      </c>
      <c r="BG38">
        <v>0</v>
      </c>
      <c r="BH38">
        <v>9973.1200000000008</v>
      </c>
      <c r="BI38">
        <v>0</v>
      </c>
      <c r="BJ38">
        <v>37.118699999999997</v>
      </c>
      <c r="BK38">
        <v>-1.7375799999999999</v>
      </c>
      <c r="BL38">
        <v>404.55799999999999</v>
      </c>
      <c r="BM38">
        <v>406.28100000000001</v>
      </c>
      <c r="BN38">
        <v>8.4114999999999995E-2</v>
      </c>
      <c r="BO38">
        <v>401.54399999999998</v>
      </c>
      <c r="BP38">
        <v>11.659000000000001</v>
      </c>
      <c r="BQ38">
        <v>1.18055</v>
      </c>
      <c r="BR38">
        <v>1.1720900000000001</v>
      </c>
      <c r="BS38">
        <v>9.3584800000000001</v>
      </c>
      <c r="BT38">
        <v>9.2517099999999992</v>
      </c>
      <c r="BU38">
        <v>1800.09</v>
      </c>
      <c r="BV38">
        <v>0.90000999999999998</v>
      </c>
      <c r="BW38">
        <v>9.9989999999999996E-2</v>
      </c>
      <c r="BX38">
        <v>0</v>
      </c>
      <c r="BY38">
        <v>2.8212999999999999</v>
      </c>
      <c r="BZ38">
        <v>0</v>
      </c>
      <c r="CA38">
        <v>5648.25</v>
      </c>
      <c r="CB38">
        <v>14601.2</v>
      </c>
      <c r="CC38">
        <v>36.875</v>
      </c>
      <c r="CD38">
        <v>41.75</v>
      </c>
      <c r="CE38">
        <v>38.75</v>
      </c>
      <c r="CF38">
        <v>40.686999999999998</v>
      </c>
      <c r="CG38">
        <v>36.686999999999998</v>
      </c>
      <c r="CH38">
        <v>1620.1</v>
      </c>
      <c r="CI38">
        <v>179.99</v>
      </c>
      <c r="CJ38">
        <v>0</v>
      </c>
      <c r="CK38">
        <v>1689977622.7</v>
      </c>
      <c r="CL38">
        <v>0</v>
      </c>
      <c r="CM38">
        <v>1689976212.5</v>
      </c>
      <c r="CN38" t="s">
        <v>350</v>
      </c>
      <c r="CO38">
        <v>1689976212.5</v>
      </c>
      <c r="CP38">
        <v>1689976209.5</v>
      </c>
      <c r="CQ38">
        <v>24</v>
      </c>
      <c r="CR38">
        <v>0.09</v>
      </c>
      <c r="CS38">
        <v>-1E-3</v>
      </c>
      <c r="CT38">
        <v>-3.7749999999999999</v>
      </c>
      <c r="CU38">
        <v>-0.74299999999999999</v>
      </c>
      <c r="CV38">
        <v>404</v>
      </c>
      <c r="CW38">
        <v>12</v>
      </c>
      <c r="CX38">
        <v>0.28999999999999998</v>
      </c>
      <c r="CY38">
        <v>0.13</v>
      </c>
      <c r="CZ38">
        <v>2.8454744697931909</v>
      </c>
      <c r="DA38">
        <v>0.1214172725630408</v>
      </c>
      <c r="DB38">
        <v>5.471162242807287E-2</v>
      </c>
      <c r="DC38">
        <v>1</v>
      </c>
      <c r="DD38">
        <v>401.424575</v>
      </c>
      <c r="DE38">
        <v>0.9639512195105312</v>
      </c>
      <c r="DF38">
        <v>9.630910847370748E-2</v>
      </c>
      <c r="DG38">
        <v>-1</v>
      </c>
      <c r="DH38">
        <v>1799.977804878049</v>
      </c>
      <c r="DI38">
        <v>-3.2823108338518939E-2</v>
      </c>
      <c r="DJ38">
        <v>0.110221776324853</v>
      </c>
      <c r="DK38">
        <v>1</v>
      </c>
      <c r="DL38">
        <v>2</v>
      </c>
      <c r="DM38">
        <v>2</v>
      </c>
      <c r="DN38" t="s">
        <v>351</v>
      </c>
      <c r="DO38">
        <v>2.6949000000000001</v>
      </c>
      <c r="DP38">
        <v>2.6677900000000001</v>
      </c>
      <c r="DQ38">
        <v>9.5108100000000001E-2</v>
      </c>
      <c r="DR38">
        <v>9.4314400000000007E-2</v>
      </c>
      <c r="DS38">
        <v>7.2094500000000006E-2</v>
      </c>
      <c r="DT38">
        <v>6.7940600000000004E-2</v>
      </c>
      <c r="DU38">
        <v>27403.9</v>
      </c>
      <c r="DV38">
        <v>30945.9</v>
      </c>
      <c r="DW38">
        <v>28493.9</v>
      </c>
      <c r="DX38">
        <v>32756.7</v>
      </c>
      <c r="DY38">
        <v>36764.1</v>
      </c>
      <c r="DZ38">
        <v>41142.6</v>
      </c>
      <c r="EA38">
        <v>41819.9</v>
      </c>
      <c r="EB38">
        <v>46988.2</v>
      </c>
      <c r="EC38">
        <v>1.8387500000000001</v>
      </c>
      <c r="ED38">
        <v>2.2437299999999998</v>
      </c>
      <c r="EE38">
        <v>8.4835999999999995E-2</v>
      </c>
      <c r="EF38">
        <v>0</v>
      </c>
      <c r="EG38">
        <v>18.79</v>
      </c>
      <c r="EH38">
        <v>999.9</v>
      </c>
      <c r="EI38">
        <v>56</v>
      </c>
      <c r="EJ38">
        <v>20.399999999999999</v>
      </c>
      <c r="EK38">
        <v>13.399800000000001</v>
      </c>
      <c r="EL38">
        <v>62.908999999999999</v>
      </c>
      <c r="EM38">
        <v>1.05769</v>
      </c>
      <c r="EN38">
        <v>1</v>
      </c>
      <c r="EO38">
        <v>-0.40337099999999998</v>
      </c>
      <c r="EP38">
        <v>2.4462199999999998</v>
      </c>
      <c r="EQ38">
        <v>20.215900000000001</v>
      </c>
      <c r="ER38">
        <v>5.2277699999999996</v>
      </c>
      <c r="ES38">
        <v>12.0099</v>
      </c>
      <c r="ET38">
        <v>4.9898499999999997</v>
      </c>
      <c r="EU38">
        <v>3.3050000000000002</v>
      </c>
      <c r="EV38">
        <v>7675.5</v>
      </c>
      <c r="EW38">
        <v>9999</v>
      </c>
      <c r="EX38">
        <v>536.20000000000005</v>
      </c>
      <c r="EY38">
        <v>79.400000000000006</v>
      </c>
      <c r="EZ38">
        <v>1.85225</v>
      </c>
      <c r="FA38">
        <v>1.8613</v>
      </c>
      <c r="FB38">
        <v>1.8602099999999999</v>
      </c>
      <c r="FC38">
        <v>1.85623</v>
      </c>
      <c r="FD38">
        <v>1.86066</v>
      </c>
      <c r="FE38">
        <v>1.8569899999999999</v>
      </c>
      <c r="FF38">
        <v>1.8591200000000001</v>
      </c>
      <c r="FG38">
        <v>1.86188</v>
      </c>
      <c r="FH38">
        <v>0</v>
      </c>
      <c r="FI38">
        <v>0</v>
      </c>
      <c r="FJ38">
        <v>0</v>
      </c>
      <c r="FK38">
        <v>0</v>
      </c>
      <c r="FL38" t="s">
        <v>352</v>
      </c>
      <c r="FM38" t="s">
        <v>353</v>
      </c>
      <c r="FN38" t="s">
        <v>354</v>
      </c>
      <c r="FO38" t="s">
        <v>354</v>
      </c>
      <c r="FP38" t="s">
        <v>354</v>
      </c>
      <c r="FQ38" t="s">
        <v>354</v>
      </c>
      <c r="FR38">
        <v>0</v>
      </c>
      <c r="FS38">
        <v>100</v>
      </c>
      <c r="FT38">
        <v>100</v>
      </c>
      <c r="FU38">
        <v>-3.7629999999999999</v>
      </c>
      <c r="FV38">
        <v>-0.74319999999999997</v>
      </c>
      <c r="FW38">
        <v>-2.315154446502977</v>
      </c>
      <c r="FX38">
        <v>-4.0117494158234393E-3</v>
      </c>
      <c r="FY38">
        <v>1.087516141204025E-6</v>
      </c>
      <c r="FZ38">
        <v>-8.657206703991749E-11</v>
      </c>
      <c r="GA38">
        <v>-0.74320999999999771</v>
      </c>
      <c r="GB38">
        <v>0</v>
      </c>
      <c r="GC38">
        <v>0</v>
      </c>
      <c r="GD38">
        <v>0</v>
      </c>
      <c r="GE38">
        <v>4</v>
      </c>
      <c r="GF38">
        <v>2094</v>
      </c>
      <c r="GG38">
        <v>-1</v>
      </c>
      <c r="GH38">
        <v>-1</v>
      </c>
      <c r="GI38">
        <v>23.3</v>
      </c>
      <c r="GJ38">
        <v>23.3</v>
      </c>
      <c r="GK38">
        <v>0.99487300000000001</v>
      </c>
      <c r="GL38">
        <v>2.35229</v>
      </c>
      <c r="GM38">
        <v>1.5942400000000001</v>
      </c>
      <c r="GN38">
        <v>2.3327599999999999</v>
      </c>
      <c r="GO38">
        <v>1.40015</v>
      </c>
      <c r="GP38">
        <v>2.2143600000000001</v>
      </c>
      <c r="GQ38">
        <v>23.333600000000001</v>
      </c>
      <c r="GR38">
        <v>14.5786</v>
      </c>
      <c r="GS38">
        <v>18</v>
      </c>
      <c r="GT38">
        <v>387.53899999999999</v>
      </c>
      <c r="GU38">
        <v>705.09699999999998</v>
      </c>
      <c r="GV38">
        <v>16.9452</v>
      </c>
      <c r="GW38">
        <v>21.754799999999999</v>
      </c>
      <c r="GX38">
        <v>30.0001</v>
      </c>
      <c r="GY38">
        <v>21.810099999999998</v>
      </c>
      <c r="GZ38">
        <v>21.788699999999999</v>
      </c>
      <c r="HA38">
        <v>19.959299999999999</v>
      </c>
      <c r="HB38">
        <v>0</v>
      </c>
      <c r="HC38">
        <v>-30</v>
      </c>
      <c r="HD38">
        <v>16.879799999999999</v>
      </c>
      <c r="HE38">
        <v>401.48</v>
      </c>
      <c r="HF38">
        <v>0</v>
      </c>
      <c r="HG38">
        <v>104.613</v>
      </c>
      <c r="HH38">
        <v>103.73099999999999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6"/>
  <sheetViews>
    <sheetView workbookViewId="0"/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  <row r="5" spans="1:2" x14ac:dyDescent="0.2">
      <c r="A5" t="s">
        <v>8</v>
      </c>
      <c r="B5" t="s">
        <v>9</v>
      </c>
    </row>
    <row r="6" spans="1:2" x14ac:dyDescent="0.2">
      <c r="A6" t="s">
        <v>10</v>
      </c>
      <c r="B6" t="s">
        <v>11</v>
      </c>
    </row>
    <row r="7" spans="1:2" x14ac:dyDescent="0.2">
      <c r="A7" t="s">
        <v>12</v>
      </c>
      <c r="B7" t="s">
        <v>13</v>
      </c>
    </row>
    <row r="8" spans="1:2" x14ac:dyDescent="0.2">
      <c r="A8" t="s">
        <v>14</v>
      </c>
      <c r="B8" t="s">
        <v>15</v>
      </c>
    </row>
    <row r="9" spans="1:2" x14ac:dyDescent="0.2">
      <c r="A9" t="s">
        <v>16</v>
      </c>
      <c r="B9" t="s">
        <v>17</v>
      </c>
    </row>
    <row r="10" spans="1:2" x14ac:dyDescent="0.2">
      <c r="A10" t="s">
        <v>18</v>
      </c>
      <c r="B10" t="s">
        <v>19</v>
      </c>
    </row>
    <row r="11" spans="1:2" x14ac:dyDescent="0.2">
      <c r="A11" t="s">
        <v>20</v>
      </c>
      <c r="B11" t="s">
        <v>21</v>
      </c>
    </row>
    <row r="12" spans="1:2" x14ac:dyDescent="0.2">
      <c r="A12" t="s">
        <v>22</v>
      </c>
      <c r="B12" t="s">
        <v>23</v>
      </c>
    </row>
    <row r="13" spans="1:2" x14ac:dyDescent="0.2">
      <c r="A13" t="s">
        <v>24</v>
      </c>
      <c r="B13" t="s">
        <v>23</v>
      </c>
    </row>
    <row r="14" spans="1:2" x14ac:dyDescent="0.2">
      <c r="A14" t="s">
        <v>25</v>
      </c>
      <c r="B14" t="s">
        <v>21</v>
      </c>
    </row>
    <row r="15" spans="1:2" x14ac:dyDescent="0.2">
      <c r="A15" t="s">
        <v>26</v>
      </c>
      <c r="B15" t="s">
        <v>11</v>
      </c>
    </row>
    <row r="16" spans="1:2" x14ac:dyDescent="0.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Kim Ely</cp:lastModifiedBy>
  <dcterms:created xsi:type="dcterms:W3CDTF">2023-07-21T22:14:29Z</dcterms:created>
  <dcterms:modified xsi:type="dcterms:W3CDTF">2023-07-24T07:31:07Z</dcterms:modified>
</cp:coreProperties>
</file>