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020" yWindow="0" windowWidth="25040" windowHeight="15560" tabRatio="500"/>
  </bookViews>
  <sheets>
    <sheet name="Test" sheetId="5" r:id="rId1"/>
    <sheet name="Rheinland Pfalz" sheetId="2" r:id="rId2"/>
    <sheet name="Nordrhein-Westfalen" sheetId="1" r:id="rId3"/>
    <sheet name="Saar" sheetId="6" r:id="rId4"/>
    <sheet name="Baden Wuertenberg" sheetId="7" r:id="rId5"/>
    <sheet name="Hessen" sheetId="8" r:id="rId6"/>
    <sheet name="RAW DATA" sheetId="3" r:id="rId7"/>
    <sheet name="Test Data" sheetId="4" r:id="rId8"/>
  </sheets>
  <externalReferences>
    <externalReference r:id="rId9"/>
    <externalReference r:id="rId10"/>
    <externalReference r:id="rId11"/>
  </externalReferences>
  <definedNames>
    <definedName name="_xlnm.Print_Area" localSheetId="1">'Rheinland Pfalz'!$A$1:$M$51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K8" i="1"/>
  <c r="K13" i="1"/>
  <c r="K14" i="1"/>
  <c r="K17" i="1"/>
  <c r="J19" i="1"/>
  <c r="J20" i="1"/>
  <c r="K20" i="1"/>
  <c r="J22" i="1"/>
  <c r="J23" i="1"/>
  <c r="K24" i="1"/>
  <c r="J25" i="1"/>
  <c r="J27" i="1"/>
  <c r="I28" i="1"/>
  <c r="I29" i="1"/>
  <c r="I30" i="1"/>
  <c r="J31" i="1"/>
  <c r="J32" i="1"/>
  <c r="I33" i="1"/>
  <c r="I34" i="1"/>
  <c r="J35" i="1"/>
  <c r="J36" i="1"/>
  <c r="J43" i="1"/>
  <c r="J46" i="1"/>
  <c r="J47" i="1"/>
  <c r="J49" i="1"/>
  <c r="J50" i="1"/>
  <c r="J53" i="1"/>
  <c r="K55" i="1"/>
  <c r="J56" i="1"/>
  <c r="J57" i="1"/>
  <c r="J58" i="1"/>
  <c r="J59" i="1"/>
  <c r="J60" i="1"/>
  <c r="J62" i="1"/>
  <c r="K81" i="1"/>
  <c r="K84" i="1"/>
  <c r="K87" i="1"/>
  <c r="K88" i="1"/>
  <c r="K89" i="1"/>
  <c r="K92" i="1"/>
  <c r="K93" i="1"/>
  <c r="K94" i="1"/>
  <c r="K95" i="1"/>
  <c r="K105" i="1"/>
  <c r="J106" i="1"/>
  <c r="J107" i="1"/>
  <c r="J108" i="1"/>
  <c r="K110" i="1"/>
  <c r="K112" i="1"/>
  <c r="K113" i="1"/>
  <c r="K117" i="1"/>
  <c r="K118" i="1"/>
  <c r="K119" i="1"/>
  <c r="K124" i="1"/>
  <c r="L130" i="1"/>
  <c r="K136" i="1"/>
  <c r="K137" i="1"/>
  <c r="K139" i="1"/>
  <c r="K142" i="1"/>
  <c r="K143" i="1"/>
  <c r="L145" i="1"/>
  <c r="K157" i="1"/>
  <c r="K158" i="1"/>
  <c r="K159" i="1"/>
  <c r="K161" i="1"/>
  <c r="K162" i="1"/>
  <c r="K163" i="1"/>
  <c r="L165" i="1"/>
  <c r="L166" i="1"/>
  <c r="L169" i="1"/>
  <c r="L170" i="1"/>
  <c r="L175" i="1"/>
  <c r="K186" i="1"/>
  <c r="K188" i="1"/>
  <c r="L190" i="1"/>
  <c r="E192" i="1"/>
  <c r="G192" i="1"/>
  <c r="H192" i="1"/>
  <c r="I192" i="1"/>
  <c r="J192" i="1"/>
  <c r="K192" i="1"/>
  <c r="L192" i="1"/>
  <c r="N192" i="1"/>
  <c r="O192" i="1"/>
  <c r="J35" i="6"/>
  <c r="K35" i="6"/>
  <c r="E11" i="6"/>
  <c r="G11" i="6"/>
  <c r="G28" i="6"/>
  <c r="E29" i="6"/>
  <c r="G29" i="6"/>
  <c r="G35" i="6"/>
  <c r="E8" i="6"/>
  <c r="H8" i="6"/>
  <c r="E22" i="6"/>
  <c r="H22" i="6"/>
  <c r="E27" i="6"/>
  <c r="H27" i="6"/>
  <c r="H35" i="6"/>
  <c r="I35" i="6"/>
  <c r="E35" i="6"/>
  <c r="G332" i="5"/>
  <c r="H332" i="5"/>
  <c r="H333" i="5"/>
  <c r="J5" i="5"/>
  <c r="J19" i="5"/>
  <c r="J20" i="5"/>
  <c r="J22" i="5"/>
  <c r="J23" i="5"/>
  <c r="J25" i="5"/>
  <c r="J27" i="5"/>
  <c r="J31" i="5"/>
  <c r="J32" i="5"/>
  <c r="J35" i="5"/>
  <c r="J36" i="5"/>
  <c r="J43" i="5"/>
  <c r="J46" i="5"/>
  <c r="J47" i="5"/>
  <c r="J49" i="5"/>
  <c r="J50" i="5"/>
  <c r="J53" i="5"/>
  <c r="J56" i="5"/>
  <c r="J57" i="5"/>
  <c r="J58" i="5"/>
  <c r="J59" i="5"/>
  <c r="J60" i="5"/>
  <c r="J62" i="5"/>
  <c r="J106" i="5"/>
  <c r="J107" i="5"/>
  <c r="J108" i="5"/>
  <c r="J192" i="5"/>
  <c r="J267" i="5"/>
  <c r="J314" i="5"/>
  <c r="J315" i="5"/>
  <c r="J318" i="5"/>
  <c r="J322" i="5"/>
  <c r="J323" i="5"/>
  <c r="J324" i="5"/>
  <c r="J327" i="5"/>
  <c r="J334" i="5"/>
  <c r="K8" i="5"/>
  <c r="K13" i="5"/>
  <c r="K14" i="5"/>
  <c r="K17" i="5"/>
  <c r="K20" i="5"/>
  <c r="K24" i="5"/>
  <c r="K55" i="5"/>
  <c r="K81" i="5"/>
  <c r="K84" i="5"/>
  <c r="K87" i="5"/>
  <c r="K88" i="5"/>
  <c r="K89" i="5"/>
  <c r="K92" i="5"/>
  <c r="K93" i="5"/>
  <c r="K94" i="5"/>
  <c r="K95" i="5"/>
  <c r="K105" i="5"/>
  <c r="K110" i="5"/>
  <c r="K112" i="5"/>
  <c r="K113" i="5"/>
  <c r="K117" i="5"/>
  <c r="K118" i="5"/>
  <c r="K119" i="5"/>
  <c r="K124" i="5"/>
  <c r="K136" i="5"/>
  <c r="K137" i="5"/>
  <c r="K139" i="5"/>
  <c r="K142" i="5"/>
  <c r="K143" i="5"/>
  <c r="K157" i="5"/>
  <c r="K158" i="5"/>
  <c r="K159" i="5"/>
  <c r="K161" i="5"/>
  <c r="K162" i="5"/>
  <c r="K163" i="5"/>
  <c r="K186" i="5"/>
  <c r="K188" i="5"/>
  <c r="K192" i="5"/>
  <c r="K267" i="5"/>
  <c r="K314" i="5"/>
  <c r="K315" i="5"/>
  <c r="K323" i="5"/>
  <c r="K324" i="5"/>
  <c r="K327" i="5"/>
  <c r="K335" i="5"/>
  <c r="G192" i="5"/>
  <c r="E243" i="5"/>
  <c r="G243" i="5"/>
  <c r="G260" i="5"/>
  <c r="E261" i="5"/>
  <c r="G261" i="5"/>
  <c r="G267" i="5"/>
  <c r="G314" i="5"/>
  <c r="G315" i="5"/>
  <c r="G318" i="5"/>
  <c r="G319" i="5"/>
  <c r="G320" i="5"/>
  <c r="G321" i="5"/>
  <c r="G327" i="5"/>
  <c r="G329" i="5"/>
  <c r="H192" i="5"/>
  <c r="E240" i="5"/>
  <c r="H240" i="5"/>
  <c r="E254" i="5"/>
  <c r="H254" i="5"/>
  <c r="E259" i="5"/>
  <c r="H259" i="5"/>
  <c r="H267" i="5"/>
  <c r="H314" i="5"/>
  <c r="H315" i="5"/>
  <c r="H317" i="5"/>
  <c r="H318" i="5"/>
  <c r="H319" i="5"/>
  <c r="H320" i="5"/>
  <c r="H321" i="5"/>
  <c r="H322" i="5"/>
  <c r="H323" i="5"/>
  <c r="H324" i="5"/>
  <c r="H327" i="5"/>
  <c r="I28" i="5"/>
  <c r="I29" i="5"/>
  <c r="I30" i="5"/>
  <c r="I33" i="5"/>
  <c r="I34" i="5"/>
  <c r="I192" i="5"/>
  <c r="I267" i="5"/>
  <c r="I314" i="5"/>
  <c r="I315" i="5"/>
  <c r="H329" i="5"/>
  <c r="H330" i="5"/>
  <c r="E315" i="5"/>
  <c r="L130" i="5"/>
  <c r="L145" i="5"/>
  <c r="L165" i="5"/>
  <c r="L166" i="5"/>
  <c r="L169" i="5"/>
  <c r="L170" i="5"/>
  <c r="L175" i="5"/>
  <c r="L190" i="5"/>
  <c r="L192" i="5"/>
  <c r="L314" i="5"/>
  <c r="E192" i="5"/>
  <c r="E267" i="5"/>
  <c r="E314" i="5"/>
  <c r="N192" i="5"/>
  <c r="O192" i="5"/>
  <c r="J53" i="2"/>
  <c r="J54" i="2"/>
  <c r="J55" i="2"/>
  <c r="H58" i="2"/>
  <c r="H59" i="2"/>
  <c r="H60" i="2"/>
  <c r="H61" i="2"/>
  <c r="H62" i="2"/>
  <c r="H63" i="2"/>
  <c r="I66" i="2"/>
  <c r="H67" i="2"/>
  <c r="I68" i="2"/>
  <c r="I69" i="2"/>
  <c r="I72" i="2"/>
  <c r="I73" i="2"/>
  <c r="I74" i="2"/>
  <c r="H75" i="2"/>
  <c r="I76" i="2"/>
  <c r="J79" i="2"/>
  <c r="I80" i="2"/>
  <c r="I81" i="2"/>
  <c r="I82" i="2"/>
  <c r="I83" i="2"/>
  <c r="H87" i="2"/>
  <c r="H88" i="2"/>
  <c r="G89" i="2"/>
  <c r="H90" i="2"/>
  <c r="H91" i="2"/>
  <c r="H92" i="2"/>
  <c r="H93" i="2"/>
  <c r="J96" i="2"/>
  <c r="J97" i="2"/>
  <c r="J98" i="2"/>
  <c r="J99" i="2"/>
  <c r="J100" i="2"/>
  <c r="J101" i="2"/>
  <c r="H104" i="2"/>
  <c r="G292" i="2"/>
  <c r="E292" i="2"/>
  <c r="G294" i="2"/>
  <c r="E297" i="2"/>
  <c r="G296" i="2"/>
  <c r="G298" i="2"/>
  <c r="B10" i="4"/>
  <c r="B8" i="4"/>
  <c r="B9" i="4"/>
  <c r="B13" i="4"/>
  <c r="H292" i="2"/>
  <c r="H294" i="2"/>
  <c r="H296" i="2"/>
  <c r="H298" i="2"/>
  <c r="C10" i="4"/>
  <c r="C8" i="4"/>
  <c r="C9" i="4"/>
  <c r="C13" i="4"/>
  <c r="I292" i="2"/>
  <c r="I294" i="2"/>
  <c r="I296" i="2"/>
  <c r="I298" i="2"/>
  <c r="D10" i="4"/>
  <c r="D8" i="4"/>
  <c r="D13" i="4"/>
  <c r="J292" i="2"/>
  <c r="J294" i="2"/>
  <c r="J296" i="2"/>
  <c r="J298" i="2"/>
  <c r="E10" i="4"/>
  <c r="E8" i="4"/>
  <c r="E13" i="4"/>
  <c r="K292" i="2"/>
  <c r="K294" i="2"/>
  <c r="K296" i="2"/>
  <c r="K298" i="2"/>
  <c r="F10" i="4"/>
  <c r="F8" i="4"/>
  <c r="F13" i="4"/>
  <c r="H13" i="4"/>
  <c r="L292" i="2"/>
  <c r="L298" i="2"/>
  <c r="J222" i="2"/>
  <c r="J172" i="2"/>
  <c r="J173" i="2"/>
  <c r="J174" i="2"/>
  <c r="J175" i="2"/>
  <c r="J171" i="2"/>
  <c r="I278" i="2"/>
  <c r="J276" i="2"/>
  <c r="J274" i="2"/>
  <c r="J267" i="2"/>
  <c r="J266" i="2"/>
  <c r="J265" i="2"/>
  <c r="J263" i="2"/>
  <c r="J262" i="2"/>
  <c r="H260" i="2"/>
  <c r="I258" i="2"/>
  <c r="H256" i="2"/>
  <c r="H255" i="2"/>
  <c r="I253" i="2"/>
  <c r="J252" i="2"/>
  <c r="J250" i="2"/>
  <c r="K246" i="2"/>
  <c r="J244" i="2"/>
  <c r="J242" i="2"/>
  <c r="J243" i="2"/>
  <c r="J241" i="2"/>
  <c r="I272" i="2"/>
  <c r="I271" i="2"/>
  <c r="I270" i="2"/>
  <c r="J249" i="2"/>
  <c r="I210" i="2"/>
  <c r="J221" i="2"/>
  <c r="J220" i="2"/>
  <c r="K219" i="2"/>
  <c r="K218" i="2"/>
  <c r="J217" i="2"/>
  <c r="J216" i="2"/>
  <c r="I215" i="2"/>
  <c r="J214" i="2"/>
  <c r="K213" i="2"/>
  <c r="I209" i="2"/>
  <c r="I208" i="2"/>
  <c r="I207" i="2"/>
  <c r="H206" i="2"/>
  <c r="H108" i="2"/>
  <c r="H119" i="2"/>
  <c r="H120" i="2"/>
  <c r="H194" i="2"/>
  <c r="H197" i="2"/>
  <c r="H198" i="2"/>
  <c r="I13" i="2"/>
  <c r="I16" i="2"/>
  <c r="I38" i="2"/>
  <c r="I42" i="2"/>
  <c r="I51" i="2"/>
  <c r="I105" i="2"/>
  <c r="I106" i="2"/>
  <c r="I107" i="2"/>
  <c r="I109" i="2"/>
  <c r="I110" i="2"/>
  <c r="I111" i="2"/>
  <c r="I112" i="2"/>
  <c r="I115" i="2"/>
  <c r="I116" i="2"/>
  <c r="I117" i="2"/>
  <c r="I118" i="2"/>
  <c r="I121" i="2"/>
  <c r="I134" i="2"/>
  <c r="I135" i="2"/>
  <c r="I138" i="2"/>
  <c r="I139" i="2"/>
  <c r="I140" i="2"/>
  <c r="I141" i="2"/>
  <c r="I155" i="2"/>
  <c r="I156" i="2"/>
  <c r="I157" i="2"/>
  <c r="I159" i="2"/>
  <c r="I187" i="2"/>
  <c r="I188" i="2"/>
  <c r="I189" i="2"/>
  <c r="I190" i="2"/>
  <c r="I191" i="2"/>
  <c r="I192" i="2"/>
  <c r="I193" i="2"/>
  <c r="G199" i="2"/>
  <c r="G200" i="2"/>
  <c r="G201" i="2"/>
  <c r="G202" i="2"/>
  <c r="G203" i="2"/>
  <c r="J14" i="2"/>
  <c r="J15" i="2"/>
  <c r="J21" i="2"/>
  <c r="J29" i="2"/>
  <c r="J30" i="2"/>
  <c r="J31" i="2"/>
  <c r="J32" i="2"/>
  <c r="J33" i="2"/>
  <c r="J34" i="2"/>
  <c r="J37" i="2"/>
  <c r="J39" i="2"/>
  <c r="J40" i="2"/>
  <c r="J41" i="2"/>
  <c r="J43" i="2"/>
  <c r="J44" i="2"/>
  <c r="J45" i="2"/>
  <c r="J48" i="2"/>
  <c r="J49" i="2"/>
  <c r="J50" i="2"/>
  <c r="J52" i="2"/>
  <c r="J124" i="2"/>
  <c r="J125" i="2"/>
  <c r="J126" i="2"/>
  <c r="J127" i="2"/>
  <c r="J128" i="2"/>
  <c r="J129" i="2"/>
  <c r="J130" i="2"/>
  <c r="J131" i="2"/>
  <c r="J136" i="2"/>
  <c r="J137" i="2"/>
  <c r="J144" i="2"/>
  <c r="J146" i="2"/>
  <c r="J147" i="2"/>
  <c r="J148" i="2"/>
  <c r="J149" i="2"/>
  <c r="J150" i="2"/>
  <c r="J151" i="2"/>
  <c r="J154" i="2"/>
  <c r="J158" i="2"/>
  <c r="J162" i="2"/>
  <c r="J163" i="2"/>
  <c r="J164" i="2"/>
  <c r="J166" i="2"/>
  <c r="J167" i="2"/>
  <c r="J168" i="2"/>
  <c r="J281" i="2"/>
  <c r="J282" i="2"/>
  <c r="J284" i="2"/>
  <c r="J285" i="2"/>
  <c r="J286" i="2"/>
  <c r="J287" i="2"/>
  <c r="J288" i="2"/>
  <c r="J289" i="2"/>
  <c r="J178" i="2"/>
  <c r="J179" i="2"/>
  <c r="J180" i="2"/>
  <c r="J181" i="2"/>
  <c r="J182" i="2"/>
  <c r="J183" i="2"/>
  <c r="J184" i="2"/>
  <c r="J225" i="2"/>
  <c r="J228" i="2"/>
  <c r="K19" i="2"/>
  <c r="K20" i="2"/>
  <c r="K22" i="2"/>
  <c r="K23" i="2"/>
  <c r="K24" i="2"/>
  <c r="K25" i="2"/>
  <c r="K26" i="2"/>
  <c r="K145" i="2"/>
  <c r="K165" i="2"/>
  <c r="K283" i="2"/>
  <c r="N292" i="2"/>
  <c r="I149" i="3"/>
  <c r="I181" i="3"/>
  <c r="H4" i="3"/>
  <c r="H5" i="3"/>
  <c r="H72" i="3"/>
  <c r="H181" i="3"/>
  <c r="G134" i="3"/>
  <c r="G181" i="3"/>
  <c r="F180" i="3"/>
  <c r="F181" i="3"/>
  <c r="D72" i="3"/>
  <c r="D134" i="3"/>
  <c r="D149" i="3"/>
  <c r="D181" i="3"/>
</calcChain>
</file>

<file path=xl/sharedStrings.xml><?xml version="1.0" encoding="utf-8"?>
<sst xmlns="http://schemas.openxmlformats.org/spreadsheetml/2006/main" count="2281" uniqueCount="595">
  <si>
    <t>WACHTBERG</t>
  </si>
  <si>
    <t>CODE POSTAL</t>
  </si>
  <si>
    <t>POPULATION</t>
  </si>
  <si>
    <t xml:space="preserve">TEMPS DE PARCOURS </t>
  </si>
  <si>
    <t>DISTANCE</t>
  </si>
  <si>
    <t>Haßloch</t>
  </si>
  <si>
    <t>Rheinstetten</t>
  </si>
  <si>
    <t>Neunkirchen-Seelscheid</t>
  </si>
  <si>
    <t>Waghäusel</t>
  </si>
  <si>
    <t>68743 - 68753</t>
  </si>
  <si>
    <t>Germersheim</t>
  </si>
  <si>
    <t>Dillingen/Saar</t>
  </si>
  <si>
    <t>Hockenheim</t>
  </si>
  <si>
    <t>LAND</t>
  </si>
  <si>
    <t>BW</t>
  </si>
  <si>
    <t>SA</t>
  </si>
  <si>
    <t>Elsdorf (Rheinland)</t>
  </si>
  <si>
    <t>NRW</t>
  </si>
  <si>
    <t>Eppingen</t>
  </si>
  <si>
    <t>Schwetzingen</t>
  </si>
  <si>
    <t>Jüchen</t>
  </si>
  <si>
    <t>Alfter</t>
  </si>
  <si>
    <t>Stutensee</t>
  </si>
  <si>
    <t>Meckenheim</t>
  </si>
  <si>
    <t>RP</t>
  </si>
  <si>
    <t>Ingelheim am Rhein</t>
  </si>
  <si>
    <t>Heidesheim am Rhein</t>
  </si>
  <si>
    <t>55258 - 55262</t>
  </si>
  <si>
    <t>Wackernheim</t>
  </si>
  <si>
    <t>Bingen am Rhein</t>
  </si>
  <si>
    <t>Bedburg</t>
  </si>
  <si>
    <t>Übach-Palenberg</t>
  </si>
  <si>
    <t>Achern</t>
  </si>
  <si>
    <t>Bad Honnef</t>
  </si>
  <si>
    <t>St. Wendel</t>
  </si>
  <si>
    <t>Wiesloch</t>
  </si>
  <si>
    <t>Mechernich</t>
  </si>
  <si>
    <t>Bad Neuenahr-Ahrweiler</t>
  </si>
  <si>
    <t>Leimen (Baden)</t>
  </si>
  <si>
    <t>Rheinbach</t>
  </si>
  <si>
    <t>Baesweiler</t>
  </si>
  <si>
    <t>Geilenkirchen</t>
  </si>
  <si>
    <t>Haan</t>
  </si>
  <si>
    <t>Andernach</t>
  </si>
  <si>
    <t>Idar-Oberstein</t>
  </si>
  <si>
    <t>Merzig</t>
  </si>
  <si>
    <t>66651 - 66663</t>
  </si>
  <si>
    <t>Lohmar</t>
  </si>
  <si>
    <t>Jülich</t>
  </si>
  <si>
    <t>Zweibrücken</t>
  </si>
  <si>
    <t>Kehl</t>
  </si>
  <si>
    <t>Wesseling</t>
  </si>
  <si>
    <t>Sinsheim</t>
  </si>
  <si>
    <t>Saarlouis</t>
  </si>
  <si>
    <t>Saarwellingen</t>
  </si>
  <si>
    <t>66788 - 66793</t>
  </si>
  <si>
    <t>SCHWALBACH</t>
  </si>
  <si>
    <t>Ensdorf (Saar)</t>
  </si>
  <si>
    <t>Wadgassen</t>
  </si>
  <si>
    <t>Überherrn</t>
  </si>
  <si>
    <t>66799 - 66802</t>
  </si>
  <si>
    <t>Wallerfangen</t>
  </si>
  <si>
    <t xml:space="preserve">66794- 66798  </t>
  </si>
  <si>
    <t>St. Ingbert</t>
  </si>
  <si>
    <t>Spiesen-Elversberg</t>
  </si>
  <si>
    <t>Neunkirchen (Saar)</t>
  </si>
  <si>
    <t>66538 - 66540</t>
  </si>
  <si>
    <t>Kirkel</t>
  </si>
  <si>
    <t>BLIESKASTEL</t>
  </si>
  <si>
    <t>Mandelbachtal</t>
  </si>
  <si>
    <t>Saarbrücken</t>
  </si>
  <si>
    <t>66001 - 66133</t>
  </si>
  <si>
    <t>Sulzbach/Saar</t>
  </si>
  <si>
    <t>66272 - 66280</t>
  </si>
  <si>
    <t>Niederkassel</t>
  </si>
  <si>
    <t>Würselen</t>
  </si>
  <si>
    <t>Ettlingen</t>
  </si>
  <si>
    <t>Hückelhoven</t>
  </si>
  <si>
    <t>Erkelenz</t>
  </si>
  <si>
    <t>Linnich</t>
  </si>
  <si>
    <t>Heinsberg</t>
  </si>
  <si>
    <t>Wassenberg</t>
  </si>
  <si>
    <t>Völklingen</t>
  </si>
  <si>
    <t>Siegburg</t>
  </si>
  <si>
    <t>Pirmasens</t>
  </si>
  <si>
    <t>66953 - 66955</t>
  </si>
  <si>
    <t>Königswinter</t>
  </si>
  <si>
    <t>HOMBURG</t>
  </si>
  <si>
    <t>Bad Kreuznach</t>
  </si>
  <si>
    <t>ALSDORF</t>
  </si>
  <si>
    <t>ALDENHOFEN</t>
  </si>
  <si>
    <t>ESCHWEILER</t>
  </si>
  <si>
    <t>AACHEN</t>
  </si>
  <si>
    <t>52056 - 52080</t>
  </si>
  <si>
    <t>Herzogenrath</t>
  </si>
  <si>
    <t>Hennef (Sieg)</t>
  </si>
  <si>
    <t>Bornheim (Rheinland)</t>
  </si>
  <si>
    <t>SPEYER</t>
  </si>
  <si>
    <t>Erftstadt</t>
  </si>
  <si>
    <t>KERPEN</t>
  </si>
  <si>
    <t>Hürth</t>
  </si>
  <si>
    <t>Brühl (Rheinland)</t>
  </si>
  <si>
    <t>Weilerswist</t>
  </si>
  <si>
    <t>Zülpich</t>
  </si>
  <si>
    <t>Vettweiß</t>
  </si>
  <si>
    <t>Nörvenich</t>
  </si>
  <si>
    <t>Frechen</t>
  </si>
  <si>
    <t>Neustadt an der Weinstraße</t>
  </si>
  <si>
    <t>Pulheim</t>
  </si>
  <si>
    <t>BERGHEIM</t>
  </si>
  <si>
    <t>Dormagen</t>
  </si>
  <si>
    <t>41-539 - 41542</t>
  </si>
  <si>
    <t>Baden-Baden</t>
  </si>
  <si>
    <t>76530 - 76534</t>
  </si>
  <si>
    <t>Meerbusch</t>
  </si>
  <si>
    <t>WILLICH</t>
  </si>
  <si>
    <t>Krefeld</t>
  </si>
  <si>
    <t>47798 - 47839</t>
  </si>
  <si>
    <t>Düsseldorf</t>
  </si>
  <si>
    <t>40210 - 40721</t>
  </si>
  <si>
    <t>Langenfeld (Rheinland)</t>
  </si>
  <si>
    <t>Monheim am Rhein</t>
  </si>
  <si>
    <t>Duisburg</t>
  </si>
  <si>
    <t>47051 - 47279</t>
  </si>
  <si>
    <t>Euskirchen</t>
  </si>
  <si>
    <t>Sankt Augustin</t>
  </si>
  <si>
    <t>Stolberg (Rheinland)</t>
  </si>
  <si>
    <t>2,24</t>
  </si>
  <si>
    <t>Offenburg</t>
  </si>
  <si>
    <t>Bergheim</t>
  </si>
  <si>
    <t>Grevenbroich</t>
  </si>
  <si>
    <t>Neuwied</t>
  </si>
  <si>
    <t>56564 - 56567</t>
  </si>
  <si>
    <t>Viersen</t>
  </si>
  <si>
    <t>41747 - 41751</t>
  </si>
  <si>
    <t>Troisdorf</t>
  </si>
  <si>
    <t>Worms</t>
  </si>
  <si>
    <t>67547 - 67551</t>
  </si>
  <si>
    <t>Ratngen</t>
  </si>
  <si>
    <t>40878 - 40885</t>
  </si>
  <si>
    <t>Düren</t>
  </si>
  <si>
    <t>Witten</t>
  </si>
  <si>
    <t>58452 - 58456</t>
  </si>
  <si>
    <t>Kaiserslautern</t>
  </si>
  <si>
    <t>67655-67663</t>
  </si>
  <si>
    <t>Trier</t>
  </si>
  <si>
    <t>54290 - 54296</t>
  </si>
  <si>
    <t>51427 - 51469</t>
  </si>
  <si>
    <t>Koblenz</t>
  </si>
  <si>
    <t>56001 - 56077</t>
  </si>
  <si>
    <t>Koblenz Landkreis Mayen Koblenz</t>
  </si>
  <si>
    <t>Koblenz Landkreis Rhein Lahn</t>
  </si>
  <si>
    <t>Koblenz Westerwaldkreis</t>
  </si>
  <si>
    <t>Neuwied  Landkreis Neuwied</t>
  </si>
  <si>
    <t>Koblenz Landkreis Altenkirchen</t>
  </si>
  <si>
    <t>Siegburg Landkreis Rhein Sieg</t>
  </si>
  <si>
    <t>Bonn</t>
  </si>
  <si>
    <t>53111 - 53227</t>
  </si>
  <si>
    <t>Remscheid</t>
  </si>
  <si>
    <t>42853 - 42899</t>
  </si>
  <si>
    <t>Pforzheim</t>
  </si>
  <si>
    <t>75172 - 75181</t>
  </si>
  <si>
    <t>Heilbronn</t>
  </si>
  <si>
    <t>74072 - 74081</t>
  </si>
  <si>
    <t>Heidelberg</t>
  </si>
  <si>
    <t>69115 - 69126</t>
  </si>
  <si>
    <t>Neuss</t>
  </si>
  <si>
    <t>41460 - 41472</t>
  </si>
  <si>
    <t>Solingen</t>
  </si>
  <si>
    <t>42651 - 42719</t>
  </si>
  <si>
    <t>Leverkusen</t>
  </si>
  <si>
    <t>51368 - 51381</t>
  </si>
  <si>
    <t>Bergisch Gladbach Rheinisch Bergischer Kreis</t>
  </si>
  <si>
    <t xml:space="preserve">Bergisch Gladbach </t>
  </si>
  <si>
    <t>Mettmann</t>
  </si>
  <si>
    <t>Ludwigshafen am Rhein</t>
  </si>
  <si>
    <t>67059 - 67071</t>
  </si>
  <si>
    <t>Mainz</t>
  </si>
  <si>
    <t>55116 - 55131</t>
  </si>
  <si>
    <t>Mönchengladbach</t>
  </si>
  <si>
    <t>41061 - 41239</t>
  </si>
  <si>
    <t>Mannheim</t>
  </si>
  <si>
    <t>68159 - 68309</t>
  </si>
  <si>
    <t>Karlsruhe</t>
  </si>
  <si>
    <t>76131 - 76229</t>
  </si>
  <si>
    <t>Wuppertal</t>
  </si>
  <si>
    <t>42103 - 42399</t>
  </si>
  <si>
    <t>Frankfurt</t>
  </si>
  <si>
    <t>HE</t>
  </si>
  <si>
    <t>60308 - 60599</t>
  </si>
  <si>
    <t>65929 - 65936</t>
  </si>
  <si>
    <t>Rüsselsheim</t>
  </si>
  <si>
    <t>Darmstadt</t>
  </si>
  <si>
    <t>64283 - 64297</t>
  </si>
  <si>
    <t>Köln</t>
  </si>
  <si>
    <t>50667 - 51149</t>
  </si>
  <si>
    <t>0 - 1</t>
  </si>
  <si>
    <t>1 - 2</t>
  </si>
  <si>
    <t>2.01 - 2.30</t>
  </si>
  <si>
    <t>2.31 - 3.00</t>
  </si>
  <si>
    <t>POPULATION DISTRIBUÉE PAR TEMPS DE PARCOURS</t>
  </si>
  <si>
    <t>STADT ODER LANDKREIS</t>
  </si>
  <si>
    <t>Luxembourg</t>
  </si>
  <si>
    <t>LANDKREIS MERZIG WADERN</t>
  </si>
  <si>
    <t>Neunkirchen (Saar) LANDESKREIS NEUNKIRCHEN</t>
  </si>
  <si>
    <t>Saarbrücken  REGIONALVERBAND SAARBRUCKEN</t>
  </si>
  <si>
    <t>SAARLOUIS</t>
  </si>
  <si>
    <t>SAARLOUIS - Landkreis Saarlouis</t>
  </si>
  <si>
    <t>St. Wendel LANDKREIS ST. WENDEL</t>
  </si>
  <si>
    <t>Belgique</t>
  </si>
  <si>
    <t>Moselle</t>
  </si>
  <si>
    <t>M &amp; M</t>
  </si>
  <si>
    <t>Meuse</t>
  </si>
  <si>
    <t>Winterthur</t>
  </si>
  <si>
    <t>Ardennes</t>
  </si>
  <si>
    <t>PAYS-BAS</t>
  </si>
  <si>
    <t>Marne</t>
  </si>
  <si>
    <t>Vosges</t>
  </si>
  <si>
    <t>Differdingen</t>
  </si>
  <si>
    <t>Siegsburg</t>
  </si>
  <si>
    <t>101 - 1.30</t>
  </si>
  <si>
    <t>1.31 - 2.00</t>
  </si>
  <si>
    <t>Eitdorf</t>
  </si>
  <si>
    <t>Much</t>
  </si>
  <si>
    <t>Ruppichteroth</t>
  </si>
  <si>
    <t>Swisttal</t>
  </si>
  <si>
    <t>Wachtberg</t>
  </si>
  <si>
    <t>Windeck</t>
  </si>
  <si>
    <t>Grünstadt</t>
  </si>
  <si>
    <t>Bad Dürkheim</t>
  </si>
  <si>
    <t>Deidesheim (VBG)</t>
  </si>
  <si>
    <t>67146-67147, 67149-67150, 67152</t>
  </si>
  <si>
    <t>Freinsheim (VBG)</t>
  </si>
  <si>
    <t>Grünstadt-Land (VBG)</t>
  </si>
  <si>
    <t>Hettenleidelheim (VBG)</t>
  </si>
  <si>
    <t>Lambrecht (VBG)</t>
  </si>
  <si>
    <t>Rhein Sieg Kreis</t>
  </si>
  <si>
    <t>53111–53229</t>
  </si>
  <si>
    <t>Bad Münstereifel</t>
  </si>
  <si>
    <t>Schleiden</t>
  </si>
  <si>
    <t>Blankenheim</t>
  </si>
  <si>
    <t>Dahlem</t>
  </si>
  <si>
    <t>Hellenthal</t>
  </si>
  <si>
    <t>Kall</t>
  </si>
  <si>
    <t>Nettersheim</t>
  </si>
  <si>
    <t>Aachen</t>
  </si>
  <si>
    <t>Alsdorf</t>
  </si>
  <si>
    <t>Eschweiler</t>
  </si>
  <si>
    <t>Monschau</t>
  </si>
  <si>
    <t>Roetgen</t>
  </si>
  <si>
    <t>Simmerath</t>
  </si>
  <si>
    <t>Aldenhofen</t>
  </si>
  <si>
    <t>Hürtgenwald</t>
  </si>
  <si>
    <t>Merzenich</t>
  </si>
  <si>
    <t>Niederzier</t>
  </si>
  <si>
    <t>52349/52351/52353/52355</t>
  </si>
  <si>
    <t>Heimbach</t>
  </si>
  <si>
    <t>Nideggen</t>
  </si>
  <si>
    <t>Inden</t>
  </si>
  <si>
    <t>Kreuzau</t>
  </si>
  <si>
    <t>Langerwehe</t>
  </si>
  <si>
    <t>Titz</t>
  </si>
  <si>
    <t>Kerpen</t>
  </si>
  <si>
    <t>Willich</t>
  </si>
  <si>
    <t>Rhein - Erft - Kreis</t>
  </si>
  <si>
    <t>Rhein-Kreis Neuss</t>
  </si>
  <si>
    <t>Kaarst</t>
  </si>
  <si>
    <t>41539 - 41542</t>
  </si>
  <si>
    <t>Korschenbroich</t>
  </si>
  <si>
    <t>Rommerskirchen</t>
  </si>
  <si>
    <t>Kempen</t>
  </si>
  <si>
    <t>Kreis Viersen</t>
  </si>
  <si>
    <t>Nettetal</t>
  </si>
  <si>
    <t>Tönisvorst</t>
  </si>
  <si>
    <t>Brüggen</t>
  </si>
  <si>
    <t>Grefrath</t>
  </si>
  <si>
    <t>Niederkrüchten</t>
  </si>
  <si>
    <t>Schwalmtal (Niederrhein)</t>
  </si>
  <si>
    <t>Kreis Heinsberg</t>
  </si>
  <si>
    <t>Wegberg</t>
  </si>
  <si>
    <t>Gangelt</t>
  </si>
  <si>
    <t>Selfkant</t>
  </si>
  <si>
    <t>Waldfeuchte</t>
  </si>
  <si>
    <t xml:space="preserve">Kreis Düren </t>
  </si>
  <si>
    <t>Kreis Aachen</t>
  </si>
  <si>
    <t xml:space="preserve">Kreis Euskirchen </t>
  </si>
  <si>
    <t>Erkrath</t>
  </si>
  <si>
    <t>Heiligenhaus</t>
  </si>
  <si>
    <t>Hilden</t>
  </si>
  <si>
    <t>Ratingen</t>
  </si>
  <si>
    <t>Velbert</t>
  </si>
  <si>
    <t>Wülfrath</t>
  </si>
  <si>
    <t>40878–40885</t>
  </si>
  <si>
    <t>Kreis Mettmann</t>
  </si>
  <si>
    <t>40721, 40723, 40724</t>
  </si>
  <si>
    <t>42549–42555</t>
  </si>
  <si>
    <t xml:space="preserve">Wachenheim a. der Weinstrasse </t>
  </si>
  <si>
    <t>Hattingen</t>
  </si>
  <si>
    <t>Schwelm</t>
  </si>
  <si>
    <t>Sprockhövel</t>
  </si>
  <si>
    <t>Ennepetal</t>
  </si>
  <si>
    <t>Breckerfeld</t>
  </si>
  <si>
    <t>Grevelsberg</t>
  </si>
  <si>
    <t>Wetter (Rhur)</t>
  </si>
  <si>
    <t>Herdecke</t>
  </si>
  <si>
    <t>Kreis Ennepe-Rhur</t>
  </si>
  <si>
    <t>&lt;3.01</t>
  </si>
  <si>
    <t>Bergneustadt</t>
  </si>
  <si>
    <t>Gummersbach</t>
  </si>
  <si>
    <t>Hückeswagen</t>
  </si>
  <si>
    <t>Radevormwald</t>
  </si>
  <si>
    <t>Waldbröl</t>
  </si>
  <si>
    <t>Wiehl</t>
  </si>
  <si>
    <t>Wipperfürth</t>
  </si>
  <si>
    <t>Engelskirchen</t>
  </si>
  <si>
    <t>Lindlar</t>
  </si>
  <si>
    <t>Marienheide</t>
  </si>
  <si>
    <t>Morsbach</t>
  </si>
  <si>
    <t>Nümbrecht</t>
  </si>
  <si>
    <t>Reichshof</t>
  </si>
  <si>
    <t>Oberbergischer Kreis</t>
  </si>
  <si>
    <t xml:space="preserve">Bevölkerung ausserhalb 3 Stunden </t>
  </si>
  <si>
    <t>Altenkirchen</t>
  </si>
  <si>
    <t>Betzdorf</t>
  </si>
  <si>
    <t>Flammersfeld</t>
  </si>
  <si>
    <t>Daaden</t>
  </si>
  <si>
    <t>Gebhardshain</t>
  </si>
  <si>
    <t>Hamm (Sieg)</t>
  </si>
  <si>
    <t>Kirchen (Sieg)</t>
  </si>
  <si>
    <t>Wissen</t>
  </si>
  <si>
    <t>Burscheid</t>
  </si>
  <si>
    <t>Kürten</t>
  </si>
  <si>
    <t>Leichlingen (Rheinland)</t>
  </si>
  <si>
    <t>Odenthal</t>
  </si>
  <si>
    <t>Overath</t>
  </si>
  <si>
    <t>Rösrath</t>
  </si>
  <si>
    <t>Rheinisch-Bergischer Kreis</t>
  </si>
  <si>
    <t>Wermelskirchen</t>
  </si>
  <si>
    <t>Kreis Siegen-Wittgenstein</t>
  </si>
  <si>
    <t>Bad Berleburg</t>
  </si>
  <si>
    <t>Bad Laasphe</t>
  </si>
  <si>
    <t>Freudenberg (Siegerland)</t>
  </si>
  <si>
    <t>Hilchenbach</t>
  </si>
  <si>
    <t>Kreuztal</t>
  </si>
  <si>
    <t>Netphen</t>
  </si>
  <si>
    <t>Burbach (Siegerland)</t>
  </si>
  <si>
    <t>Erndtebrück</t>
  </si>
  <si>
    <t>Neunkirchen (Siegerland)</t>
  </si>
  <si>
    <t>Wilnsdorf</t>
  </si>
  <si>
    <t>Essen</t>
  </si>
  <si>
    <t>45001–45359</t>
  </si>
  <si>
    <t>44701–44894</t>
  </si>
  <si>
    <t>Bochum</t>
  </si>
  <si>
    <t>Hagen</t>
  </si>
  <si>
    <t>58089–58135</t>
  </si>
  <si>
    <t>Dortmund</t>
  </si>
  <si>
    <t>44135–44388</t>
  </si>
  <si>
    <t>Mülheim an der Ruhr</t>
  </si>
  <si>
    <t>45468–45481</t>
  </si>
  <si>
    <t>Ahrweiler (AW)</t>
  </si>
  <si>
    <t>Altenkirchen (Westerwald) (AK)</t>
  </si>
  <si>
    <t>Alzey-Worms (AZ)</t>
  </si>
  <si>
    <t>Bad Dürkheim (DÜW)</t>
  </si>
  <si>
    <t>Bad Kreuznach (KH)</t>
  </si>
  <si>
    <t>Bernkastel-Wittlich (WIL, BKS)</t>
  </si>
  <si>
    <t>Birkenfeld (BIR)</t>
  </si>
  <si>
    <t>Cochem-Zell (COC, ZEL)</t>
  </si>
  <si>
    <t>Donnersbergkreis (KIB)</t>
  </si>
  <si>
    <t>Eifelkreis Bitburg-Prüm (BIT, PRÜ)</t>
  </si>
  <si>
    <t>Germersheim (GER)</t>
  </si>
  <si>
    <t>Kaiserslautern (KL)</t>
  </si>
  <si>
    <t>Kusel (KUS)</t>
  </si>
  <si>
    <t>Mainz-Bingen (MZ, BIN)</t>
  </si>
  <si>
    <t>Mayen-Koblenz (MYK, MY)</t>
  </si>
  <si>
    <t>Neuwied (NR)</t>
  </si>
  <si>
    <t>Rhein-Hunsrück-Kreis (SIM, GOA)</t>
  </si>
  <si>
    <t>Rhein-Lahn-Kreis (EMS, DIZ, GOH)</t>
  </si>
  <si>
    <t>Rhein-Pfalz-Kreis (RP)</t>
  </si>
  <si>
    <t>Südliche Weinstraße (SÜW)</t>
  </si>
  <si>
    <t>Südwestpfalz (PS)</t>
  </si>
  <si>
    <t>Trier-Saarburg (TR, SAB)</t>
  </si>
  <si>
    <t>Vulkaneifel (DAU)</t>
  </si>
  <si>
    <t>Westerwaldkreis (WW)</t>
  </si>
  <si>
    <t>Landkreise</t>
  </si>
  <si>
    <t>Kreisfreie Städte</t>
  </si>
  <si>
    <t>Frankenthal (Pfalz) (FT)</t>
  </si>
  <si>
    <t>Landau in der Pfalz (LD)</t>
  </si>
  <si>
    <t>Speyer</t>
  </si>
  <si>
    <t>76829, 76857</t>
  </si>
  <si>
    <t>Eich (VBG)</t>
  </si>
  <si>
    <t>Alzey-Land (VBG)</t>
  </si>
  <si>
    <t>Monsheim (VBG)</t>
  </si>
  <si>
    <t>Westhofen</t>
  </si>
  <si>
    <t>Wöllstein</t>
  </si>
  <si>
    <t>Wörrstadt</t>
  </si>
  <si>
    <t>Adenau</t>
  </si>
  <si>
    <t>Landkreis Ahrweiler</t>
  </si>
  <si>
    <t>Altenahr</t>
  </si>
  <si>
    <t>Bad Breisig</t>
  </si>
  <si>
    <t>Brohltal</t>
  </si>
  <si>
    <t>Landkreis Bad Kreuznach</t>
  </si>
  <si>
    <t>Bad Münster am Stein-Ebernburg</t>
  </si>
  <si>
    <t>Bad Sobernheim</t>
  </si>
  <si>
    <t>Kirn-Land</t>
  </si>
  <si>
    <t>Langenlonsheim</t>
  </si>
  <si>
    <t>Meisenheim</t>
  </si>
  <si>
    <t>Rüdesheim</t>
  </si>
  <si>
    <t>Stromberg</t>
  </si>
  <si>
    <t>Bernkastel-Kues</t>
  </si>
  <si>
    <t>Landkreis Bernkastel-Wittlich</t>
  </si>
  <si>
    <t>Kröv-Bausendorf</t>
  </si>
  <si>
    <t>Manderscheid</t>
  </si>
  <si>
    <t>Thalfang am Erbeskopf</t>
  </si>
  <si>
    <t>Traben-Trarbach</t>
  </si>
  <si>
    <t>Wittlich Land</t>
  </si>
  <si>
    <t>Landkreis Birkenfeld</t>
  </si>
  <si>
    <t>Baumholder</t>
  </si>
  <si>
    <t>Birkenfeld</t>
  </si>
  <si>
    <t>Herrstein</t>
  </si>
  <si>
    <t>Rhaunen</t>
  </si>
  <si>
    <t>Cochem</t>
  </si>
  <si>
    <t>Landkreis Cochem-Zell</t>
  </si>
  <si>
    <t>Kaisersech</t>
  </si>
  <si>
    <t>Treis-Karden</t>
  </si>
  <si>
    <t>Ulmen</t>
  </si>
  <si>
    <t>1,23</t>
  </si>
  <si>
    <t>Zell (Mosel)</t>
  </si>
  <si>
    <t>Donnersbergkreis</t>
  </si>
  <si>
    <t>Alsenz-Obermoschel</t>
  </si>
  <si>
    <t>Eisenberg (Pfalz)</t>
  </si>
  <si>
    <t>Göllheim</t>
  </si>
  <si>
    <t>Kirchheimbolanden</t>
  </si>
  <si>
    <t>Rockenhausen</t>
  </si>
  <si>
    <t>Winnweiler</t>
  </si>
  <si>
    <t>Eifelkreis Bitburg-Prüm</t>
  </si>
  <si>
    <t>Arzfeld</t>
  </si>
  <si>
    <t>Bitburg-Land</t>
  </si>
  <si>
    <t>Irrel</t>
  </si>
  <si>
    <t>Kylburg</t>
  </si>
  <si>
    <t>Neuerburg</t>
  </si>
  <si>
    <t>Prüm</t>
  </si>
  <si>
    <t>Speicher</t>
  </si>
  <si>
    <t>Bellheim</t>
  </si>
  <si>
    <t>Landkreis Germersheim</t>
  </si>
  <si>
    <t>Hagenbach</t>
  </si>
  <si>
    <t>Jockgrim</t>
  </si>
  <si>
    <t>Kandel</t>
  </si>
  <si>
    <t>Lingenfeld</t>
  </si>
  <si>
    <t>Rülzheim</t>
  </si>
  <si>
    <t>Landkreis Kaiserslautern</t>
  </si>
  <si>
    <t>Bruchmühlbach-Miesau</t>
  </si>
  <si>
    <t>Enkenbach-Alsenborn</t>
  </si>
  <si>
    <t>Hochspeyer</t>
  </si>
  <si>
    <t>Kaiserslautern-Süd</t>
  </si>
  <si>
    <t>Landstuhl</t>
  </si>
  <si>
    <t>Otterbach</t>
  </si>
  <si>
    <t>Otterberg</t>
  </si>
  <si>
    <t>Ramstein-Miesenbach</t>
  </si>
  <si>
    <t>Weilerbach</t>
  </si>
  <si>
    <t>Landkreis Kusel</t>
  </si>
  <si>
    <t>Altenglan</t>
  </si>
  <si>
    <t>Glan-Münchweiler</t>
  </si>
  <si>
    <t>Kusel</t>
  </si>
  <si>
    <t>Lauterecken</t>
  </si>
  <si>
    <t>Schönenberg-Kübelberg</t>
  </si>
  <si>
    <t>Waldmohr</t>
  </si>
  <si>
    <t>Wolfstein</t>
  </si>
  <si>
    <t>Landkreis Mainz-Bingen</t>
  </si>
  <si>
    <t>Bodenheim</t>
  </si>
  <si>
    <t>Gau-Algesheim</t>
  </si>
  <si>
    <t>Guntersblum</t>
  </si>
  <si>
    <t>Nieder-Olm</t>
  </si>
  <si>
    <t>Nierstein-Oppenheim</t>
  </si>
  <si>
    <t>Rhein-Nahe</t>
  </si>
  <si>
    <t>Sprendlingen-Gensingen</t>
  </si>
  <si>
    <t>Landkreis Mayen-Koblenz</t>
  </si>
  <si>
    <t>Maifeld</t>
  </si>
  <si>
    <t>Mendig</t>
  </si>
  <si>
    <t>Pellenz</t>
  </si>
  <si>
    <t>Rhens</t>
  </si>
  <si>
    <t>Untermosel</t>
  </si>
  <si>
    <t>Vallendar</t>
  </si>
  <si>
    <t>Vordereifel</t>
  </si>
  <si>
    <t>Weißenthurm</t>
  </si>
  <si>
    <t>Asbach</t>
  </si>
  <si>
    <t>Landkreis Neuwied</t>
  </si>
  <si>
    <t>Bad Hönningen</t>
  </si>
  <si>
    <t>Dierdorf</t>
  </si>
  <si>
    <t>Linz am Rhein</t>
  </si>
  <si>
    <t>Puderbach</t>
  </si>
  <si>
    <t>Rengsdorf</t>
  </si>
  <si>
    <t>Unkel</t>
  </si>
  <si>
    <t>Waldbreitbach</t>
  </si>
  <si>
    <t>Rhein-Hunsrück Kreis</t>
  </si>
  <si>
    <t>Emmelshausen</t>
  </si>
  <si>
    <t>Kastellaun</t>
  </si>
  <si>
    <t>Kirchberg (Hunsrück)</t>
  </si>
  <si>
    <t>Rheinböllen</t>
  </si>
  <si>
    <t>Sankt Goar-Oberwesel</t>
  </si>
  <si>
    <t>Simmern (Hunsrück)</t>
  </si>
  <si>
    <t>Bad Ems</t>
  </si>
  <si>
    <t>Rhein-Lahn Kreis</t>
  </si>
  <si>
    <t>Diez</t>
  </si>
  <si>
    <t>Hahnstätten</t>
  </si>
  <si>
    <t>Katzenelnbogen</t>
  </si>
  <si>
    <t>Loreley</t>
  </si>
  <si>
    <t>Nassau</t>
  </si>
  <si>
    <t>Nastätten</t>
  </si>
  <si>
    <t>Rhein-Pfalz Kreis</t>
  </si>
  <si>
    <t>Altrip</t>
  </si>
  <si>
    <t>Bobenheim-Roxheim</t>
  </si>
  <si>
    <t>Böhl-Iggelheim</t>
  </si>
  <si>
    <t>Lambsheim</t>
  </si>
  <si>
    <t>Limburgerhof</t>
  </si>
  <si>
    <t>Mutterstadt</t>
  </si>
  <si>
    <t>Neuhofen</t>
  </si>
  <si>
    <t>Römerberg (Pfalz)</t>
  </si>
  <si>
    <t>Schifferstadt</t>
  </si>
  <si>
    <t>Landkreis Südliche Weinstraße</t>
  </si>
  <si>
    <t>Annweiler am Trifels</t>
  </si>
  <si>
    <t>Bad Bergzabern</t>
  </si>
  <si>
    <t>Edenkoben</t>
  </si>
  <si>
    <t>Herxheim</t>
  </si>
  <si>
    <t>Landau in der Pfalz</t>
  </si>
  <si>
    <t>Maikammer</t>
  </si>
  <si>
    <t>Offenbach an der Queich</t>
  </si>
  <si>
    <t>Landkreis Südwestpfalz</t>
  </si>
  <si>
    <t>Dahner Felsenland</t>
  </si>
  <si>
    <t>Hauenstein</t>
  </si>
  <si>
    <t>Pirmasens Land</t>
  </si>
  <si>
    <t>Rodalben</t>
  </si>
  <si>
    <t>Thaleischweiler-Fröschen</t>
  </si>
  <si>
    <t>Waldfischbach-Burgalben</t>
  </si>
  <si>
    <t>Wallhalben</t>
  </si>
  <si>
    <t>Zweibrücken-Land</t>
  </si>
  <si>
    <t>Landkreis Trier-Saarburg</t>
  </si>
  <si>
    <t>Hermeskeil</t>
  </si>
  <si>
    <t>Kell am See</t>
  </si>
  <si>
    <t>Konz</t>
  </si>
  <si>
    <t>Ruwer</t>
  </si>
  <si>
    <t>Saarburg</t>
  </si>
  <si>
    <t>Schweich an der Römischen Weinstraße</t>
  </si>
  <si>
    <t>Trier Land</t>
  </si>
  <si>
    <t>Landkreis Vulkaneifel</t>
  </si>
  <si>
    <t>Daun</t>
  </si>
  <si>
    <t>Gerolstein</t>
  </si>
  <si>
    <t>Hillesheim</t>
  </si>
  <si>
    <t>Kelberg</t>
  </si>
  <si>
    <t>Obere Kyll</t>
  </si>
  <si>
    <t>Westerwaldkreis</t>
  </si>
  <si>
    <t>Bad Marienberg (Westerwald)</t>
  </si>
  <si>
    <t>Hachenburg</t>
  </si>
  <si>
    <t>Höhr-Grenzhausen</t>
  </si>
  <si>
    <t>Montabaur</t>
  </si>
  <si>
    <t>Ransbach-Baumbach</t>
  </si>
  <si>
    <t>Rennerod</t>
  </si>
  <si>
    <t>Selters</t>
  </si>
  <si>
    <t>Wallmerod</t>
  </si>
  <si>
    <t>Westerburg</t>
  </si>
  <si>
    <t>Alzey</t>
  </si>
  <si>
    <t>Bendorf</t>
  </si>
  <si>
    <t>Bitburg</t>
  </si>
  <si>
    <t>Boppard</t>
  </si>
  <si>
    <t>Herdorf</t>
  </si>
  <si>
    <t>Kirn</t>
  </si>
  <si>
    <t>Osthofen</t>
  </si>
  <si>
    <t>Remagen</t>
  </si>
  <si>
    <t>Sinzig</t>
  </si>
  <si>
    <t>Wörth am Rhein</t>
  </si>
  <si>
    <t>Budenheim</t>
  </si>
  <si>
    <t>Grafschaft</t>
  </si>
  <si>
    <t>Mayen</t>
  </si>
  <si>
    <t>Landkreis Altenkirchen (Westerwald)</t>
  </si>
  <si>
    <t>Landkreis Alzey-Worms</t>
  </si>
  <si>
    <t>Landkreis Bad Dürkheim</t>
  </si>
  <si>
    <t>55543, 55545, 55529</t>
  </si>
  <si>
    <t xml:space="preserve">Wittlich, Stadt </t>
  </si>
  <si>
    <t xml:space="preserve">Morbach </t>
  </si>
  <si>
    <t>54501–54507, 54516</t>
  </si>
  <si>
    <t>Germersheim Stadt</t>
  </si>
  <si>
    <t>56564–56567</t>
  </si>
  <si>
    <t xml:space="preserve">Lahnstein [Sitz: Oberlahnstein] </t>
  </si>
  <si>
    <t>Dannstadt-Schauernheim</t>
  </si>
  <si>
    <t>Dudenhofen</t>
  </si>
  <si>
    <t>Heßheim</t>
  </si>
  <si>
    <t>Maxdorf</t>
  </si>
  <si>
    <t>Waldsee</t>
  </si>
  <si>
    <t>Wirges</t>
  </si>
  <si>
    <t>Verbandsfreie Städte u. Gemeinden</t>
  </si>
  <si>
    <t>Reste</t>
  </si>
  <si>
    <t>Luxembourg Science Center, Differdange</t>
  </si>
  <si>
    <t xml:space="preserve">Analyse Zone de Chalandise </t>
  </si>
  <si>
    <t>Pays: Allemagne</t>
  </si>
  <si>
    <t>Rheinland-Pfalz</t>
  </si>
  <si>
    <t>Allemagne Ex RP &amp; Luxembourg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</si>
</sst>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  <numFmt numFmtId="167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theme="1"/>
      <name val="Cambria"/>
      <scheme val="major"/>
    </font>
    <font>
      <sz val="12"/>
      <name val="Calibri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3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16" fontId="0" fillId="0" borderId="0" xfId="0" quotePrefix="1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1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16" fontId="0" fillId="0" borderId="2" xfId="0" quotePrefix="1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202" applyNumberFormat="1" applyFont="1" applyFill="1"/>
    <xf numFmtId="43" fontId="0" fillId="0" borderId="1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2" xfId="0" applyFill="1" applyBorder="1" applyAlignment="1">
      <alignment horizontal="center" vertical="center"/>
    </xf>
    <xf numFmtId="164" fontId="0" fillId="3" borderId="0" xfId="1" applyNumberFormat="1" applyFont="1" applyFill="1"/>
    <xf numFmtId="164" fontId="0" fillId="3" borderId="0" xfId="1" applyNumberFormat="1" applyFont="1" applyFill="1" applyAlignment="1">
      <alignment horizontal="center"/>
    </xf>
    <xf numFmtId="0" fontId="0" fillId="0" borderId="0" xfId="0" applyFill="1" applyBorder="1"/>
    <xf numFmtId="0" fontId="0" fillId="3" borderId="0" xfId="0" applyFill="1"/>
    <xf numFmtId="164" fontId="0" fillId="0" borderId="0" xfId="1" applyNumberFormat="1" applyFont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0" fontId="7" fillId="4" borderId="0" xfId="0" applyFont="1" applyFill="1"/>
    <xf numFmtId="2" fontId="0" fillId="0" borderId="0" xfId="0" applyNumberFormat="1" applyAlignment="1">
      <alignment horizontal="center"/>
    </xf>
    <xf numFmtId="0" fontId="8" fillId="4" borderId="0" xfId="0" applyFont="1" applyFill="1"/>
    <xf numFmtId="0" fontId="0" fillId="0" borderId="1" xfId="0" applyBorder="1"/>
    <xf numFmtId="0" fontId="0" fillId="3" borderId="1" xfId="0" applyFill="1" applyBorder="1"/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2" borderId="0" xfId="1" applyNumberFormat="1" applyFont="1" applyFill="1"/>
    <xf numFmtId="164" fontId="0" fillId="0" borderId="1" xfId="0" applyNumberFormat="1" applyBorder="1"/>
    <xf numFmtId="164" fontId="0" fillId="2" borderId="0" xfId="0" applyNumberFormat="1" applyFill="1"/>
    <xf numFmtId="164" fontId="9" fillId="0" borderId="0" xfId="1" applyNumberFormat="1" applyFont="1" applyFill="1"/>
    <xf numFmtId="164" fontId="9" fillId="0" borderId="0" xfId="0" applyNumberFormat="1" applyFont="1" applyFill="1"/>
    <xf numFmtId="164" fontId="10" fillId="0" borderId="0" xfId="0" applyNumberFormat="1" applyFont="1" applyFill="1"/>
    <xf numFmtId="167" fontId="0" fillId="0" borderId="0" xfId="202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0" fontId="0" fillId="5" borderId="0" xfId="0" applyFill="1" applyBorder="1" applyAlignment="1">
      <alignment horizontal="center" vertical="center"/>
    </xf>
    <xf numFmtId="164" fontId="0" fillId="5" borderId="0" xfId="1" applyNumberFormat="1" applyFont="1" applyFill="1"/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03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Normal" xfId="0" builtinId="0"/>
    <cellStyle name="Percent" xfId="2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Library/Application%20Support/Microsoft/Office/Office%202011%20AutoRecovery/Belgique%20HABITANTS%20ZONE%20DE%20CHALAND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Library/Application%20Support/Microsoft/Office/Office%202011%20AutoRecovery/FRANCE%20HABITANTS%20ZONE%20DE%20CHALANDI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Library/Application%20Support/Microsoft/Office/Office%202011%20AutoRecovery/TECHNORAMA%20DA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548">
          <cell r="G548">
            <v>197197</v>
          </cell>
          <cell r="H548">
            <v>2280764</v>
          </cell>
          <cell r="I548">
            <v>4273483</v>
          </cell>
        </row>
        <row r="551">
          <cell r="H551">
            <v>160963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BAS-RHIN"/>
      <sheetName val="MOSELLE FINAL"/>
      <sheetName val="MEUSE FINAL"/>
      <sheetName val="MEURTHE ET MOSELLE FINAL"/>
      <sheetName val="MARNE FINAL"/>
      <sheetName val="ARDENNES FINAL"/>
      <sheetName val="VOSGES FINAL"/>
    </sheetNames>
    <sheetDataSet>
      <sheetData sheetId="0" refreshError="1"/>
      <sheetData sheetId="1" refreshError="1"/>
      <sheetData sheetId="2">
        <row r="209">
          <cell r="G209">
            <v>645777.29224266519</v>
          </cell>
          <cell r="H209">
            <v>317042.24967294297</v>
          </cell>
          <cell r="I209">
            <v>72895.027900640474</v>
          </cell>
        </row>
      </sheetData>
      <sheetData sheetId="3">
        <row r="69">
          <cell r="H69">
            <v>18677.290340352098</v>
          </cell>
          <cell r="I69">
            <v>62272.298109875155</v>
          </cell>
          <cell r="J69">
            <v>92027.446306033322</v>
          </cell>
        </row>
      </sheetData>
      <sheetData sheetId="4">
        <row r="131">
          <cell r="G131">
            <v>146212.63064632102</v>
          </cell>
          <cell r="H131">
            <v>467837.80988882028</v>
          </cell>
          <cell r="I131">
            <v>97564.257624526013</v>
          </cell>
        </row>
      </sheetData>
      <sheetData sheetId="5">
        <row r="89">
          <cell r="I89">
            <v>104567.62653245758</v>
          </cell>
          <cell r="J89">
            <v>421713.40525269764</v>
          </cell>
          <cell r="K89">
            <v>20094.343275087325</v>
          </cell>
        </row>
      </sheetData>
      <sheetData sheetId="6">
        <row r="69">
          <cell r="G69">
            <v>75973.937656481066</v>
          </cell>
          <cell r="H69">
            <v>201209.47106106972</v>
          </cell>
          <cell r="I69">
            <v>6112.5912824492307</v>
          </cell>
        </row>
      </sheetData>
      <sheetData sheetId="7">
        <row r="99">
          <cell r="I99">
            <v>150519.89395182973</v>
          </cell>
          <cell r="J99">
            <v>207374.24798347155</v>
          </cell>
          <cell r="K99">
            <v>21829.858064698725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ISSE"/>
      <sheetName val="ALLEMAGNE"/>
      <sheetName val="AUTRICHE"/>
      <sheetName val="WINTERTH DIFFERDINGEN VERGLEICH"/>
    </sheetNames>
    <sheetDataSet>
      <sheetData sheetId="0" refreshError="1"/>
      <sheetData sheetId="1" refreshError="1"/>
      <sheetData sheetId="2" refreshError="1"/>
      <sheetData sheetId="3" refreshError="1">
        <row r="50">
          <cell r="J50">
            <v>2980189</v>
          </cell>
        </row>
        <row r="55">
          <cell r="L55">
            <v>6032809</v>
          </cell>
        </row>
        <row r="56">
          <cell r="J56">
            <v>2980189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9"/>
  <sheetViews>
    <sheetView tabSelected="1" topLeftCell="E289" zoomScale="125" zoomScaleNormal="125" zoomScalePageLayoutView="125" workbookViewId="0">
      <selection activeCell="E333" sqref="E333"/>
    </sheetView>
  </sheetViews>
  <sheetFormatPr baseColWidth="10" defaultRowHeight="15" x14ac:dyDescent="0"/>
  <cols>
    <col min="1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54" customWidth="1"/>
    <col min="7" max="12" width="12.83203125" style="54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3" t="s">
        <v>3</v>
      </c>
      <c r="G2" s="72" t="s">
        <v>200</v>
      </c>
      <c r="H2" s="72"/>
      <c r="I2" s="72"/>
      <c r="J2" s="72"/>
      <c r="K2" s="72"/>
      <c r="L2" s="53"/>
      <c r="M2" s="53" t="s">
        <v>4</v>
      </c>
    </row>
    <row r="3" spans="1:13" ht="28" customHeight="1">
      <c r="G3" s="19" t="s">
        <v>196</v>
      </c>
      <c r="H3" s="20" t="s">
        <v>220</v>
      </c>
      <c r="I3" s="20" t="s">
        <v>221</v>
      </c>
      <c r="J3" s="21" t="s">
        <v>198</v>
      </c>
      <c r="K3" s="21" t="s">
        <v>199</v>
      </c>
      <c r="L3" s="19" t="s">
        <v>306</v>
      </c>
    </row>
    <row r="4" spans="1:13" ht="28" customHeight="1">
      <c r="G4" s="31"/>
      <c r="H4" s="32"/>
      <c r="I4" s="32"/>
      <c r="J4" s="64"/>
      <c r="K4" s="33"/>
      <c r="L4" s="33"/>
    </row>
    <row r="5" spans="1:13" ht="15" customHeight="1">
      <c r="A5" s="7" t="s">
        <v>21</v>
      </c>
      <c r="B5" s="7" t="s">
        <v>236</v>
      </c>
      <c r="C5" t="s">
        <v>17</v>
      </c>
      <c r="D5">
        <v>53347</v>
      </c>
      <c r="E5" s="2">
        <v>22941</v>
      </c>
      <c r="F5" s="54">
        <v>2.2599999999999998</v>
      </c>
      <c r="J5" s="65">
        <f>E5</f>
        <v>22941</v>
      </c>
      <c r="M5" s="7">
        <v>233</v>
      </c>
    </row>
    <row r="6" spans="1:13" ht="15" customHeight="1">
      <c r="A6" s="7" t="s">
        <v>33</v>
      </c>
      <c r="B6" s="7" t="s">
        <v>236</v>
      </c>
      <c r="C6" t="s">
        <v>17</v>
      </c>
      <c r="D6">
        <v>53604</v>
      </c>
      <c r="E6" s="2">
        <v>24653</v>
      </c>
      <c r="F6" s="8">
        <v>2.2999999999999998</v>
      </c>
      <c r="G6" s="8"/>
      <c r="H6" s="8"/>
      <c r="I6" s="8"/>
      <c r="J6" s="65">
        <v>24653</v>
      </c>
      <c r="K6" s="8"/>
      <c r="L6" s="8"/>
      <c r="M6" s="7">
        <v>252</v>
      </c>
    </row>
    <row r="7" spans="1:13" ht="15" customHeight="1">
      <c r="A7" s="7" t="s">
        <v>96</v>
      </c>
      <c r="B7" s="7" t="s">
        <v>236</v>
      </c>
      <c r="C7" t="s">
        <v>17</v>
      </c>
      <c r="D7">
        <v>53332</v>
      </c>
      <c r="E7" s="2">
        <v>46200</v>
      </c>
      <c r="F7" s="8">
        <v>2.2200000000000002</v>
      </c>
      <c r="G7" s="8"/>
      <c r="H7" s="8"/>
      <c r="I7" s="8"/>
      <c r="J7" s="65">
        <v>46200</v>
      </c>
      <c r="K7" s="8"/>
      <c r="L7" s="8"/>
      <c r="M7" s="7">
        <v>237</v>
      </c>
    </row>
    <row r="8" spans="1:13" ht="15" customHeight="1">
      <c r="A8" s="7" t="s">
        <v>222</v>
      </c>
      <c r="B8" s="7" t="s">
        <v>236</v>
      </c>
      <c r="C8" t="s">
        <v>17</v>
      </c>
      <c r="D8">
        <v>53783</v>
      </c>
      <c r="E8" s="2">
        <v>18665</v>
      </c>
      <c r="F8" s="54">
        <v>2.42</v>
      </c>
      <c r="J8" s="65"/>
      <c r="K8" s="10">
        <f>E8</f>
        <v>18665</v>
      </c>
      <c r="L8" s="10"/>
      <c r="M8" s="7">
        <v>270</v>
      </c>
    </row>
    <row r="9" spans="1:13" ht="15" customHeight="1">
      <c r="A9" s="7" t="s">
        <v>95</v>
      </c>
      <c r="B9" s="7" t="s">
        <v>236</v>
      </c>
      <c r="C9" t="s">
        <v>17</v>
      </c>
      <c r="D9">
        <v>53773</v>
      </c>
      <c r="E9" s="2">
        <v>44937</v>
      </c>
      <c r="F9" s="8">
        <v>2.2999999999999998</v>
      </c>
      <c r="G9" s="8"/>
      <c r="H9" s="8"/>
      <c r="I9" s="8"/>
      <c r="J9" s="65">
        <v>44937</v>
      </c>
      <c r="K9" s="8"/>
      <c r="L9" s="8"/>
      <c r="M9" s="7">
        <v>251</v>
      </c>
    </row>
    <row r="10" spans="1:13" ht="15" customHeight="1">
      <c r="A10" s="7" t="s">
        <v>86</v>
      </c>
      <c r="B10" s="7" t="s">
        <v>236</v>
      </c>
      <c r="C10" t="s">
        <v>17</v>
      </c>
      <c r="D10">
        <v>53639</v>
      </c>
      <c r="E10" s="2">
        <v>40081</v>
      </c>
      <c r="F10" s="8">
        <v>2.2999999999999998</v>
      </c>
      <c r="G10" s="8"/>
      <c r="H10" s="8"/>
      <c r="I10" s="8"/>
      <c r="J10" s="65">
        <v>40081</v>
      </c>
      <c r="K10" s="8"/>
      <c r="L10" s="8"/>
      <c r="M10" s="7">
        <v>246</v>
      </c>
    </row>
    <row r="11" spans="1:13" ht="15" customHeight="1">
      <c r="A11" s="7" t="s">
        <v>47</v>
      </c>
      <c r="B11" s="7" t="s">
        <v>236</v>
      </c>
      <c r="C11" t="s">
        <v>17</v>
      </c>
      <c r="D11">
        <v>53797</v>
      </c>
      <c r="E11" s="2">
        <v>29624</v>
      </c>
      <c r="F11" s="8">
        <v>2.2999999999999998</v>
      </c>
      <c r="J11" s="65">
        <v>29624</v>
      </c>
      <c r="M11" s="7">
        <v>248</v>
      </c>
    </row>
    <row r="12" spans="1:13" ht="15" customHeight="1">
      <c r="A12" s="7" t="s">
        <v>23</v>
      </c>
      <c r="B12" s="7" t="s">
        <v>236</v>
      </c>
      <c r="C12" t="s">
        <v>17</v>
      </c>
      <c r="D12">
        <v>53340</v>
      </c>
      <c r="E12" s="2">
        <v>23555</v>
      </c>
      <c r="F12" s="54">
        <v>2.15</v>
      </c>
      <c r="J12" s="65">
        <v>23555</v>
      </c>
      <c r="M12" s="7">
        <v>233</v>
      </c>
    </row>
    <row r="13" spans="1:13" ht="15" customHeight="1">
      <c r="A13" s="7" t="s">
        <v>223</v>
      </c>
      <c r="B13" s="7" t="s">
        <v>236</v>
      </c>
      <c r="C13" t="s">
        <v>17</v>
      </c>
      <c r="D13">
        <v>53804</v>
      </c>
      <c r="E13" s="2">
        <v>14106</v>
      </c>
      <c r="F13" s="54">
        <v>2.48</v>
      </c>
      <c r="J13" s="65"/>
      <c r="K13" s="10">
        <f>E13</f>
        <v>14106</v>
      </c>
      <c r="L13" s="10"/>
      <c r="M13" s="40">
        <v>264</v>
      </c>
    </row>
    <row r="14" spans="1:13">
      <c r="A14" s="7" t="s">
        <v>7</v>
      </c>
      <c r="B14" s="7" t="s">
        <v>236</v>
      </c>
      <c r="C14" t="s">
        <v>17</v>
      </c>
      <c r="D14">
        <v>53819</v>
      </c>
      <c r="E14" s="2">
        <v>19537</v>
      </c>
      <c r="F14" s="8">
        <v>2.4</v>
      </c>
      <c r="J14" s="65"/>
      <c r="K14" s="10">
        <f>E14</f>
        <v>19537</v>
      </c>
      <c r="L14" s="10"/>
      <c r="M14" s="40">
        <v>257</v>
      </c>
    </row>
    <row r="15" spans="1:13">
      <c r="A15" s="7" t="s">
        <v>74</v>
      </c>
      <c r="B15" s="7" t="s">
        <v>236</v>
      </c>
      <c r="C15" t="s">
        <v>17</v>
      </c>
      <c r="D15">
        <v>53859</v>
      </c>
      <c r="E15" s="2">
        <v>36528</v>
      </c>
      <c r="F15" s="8">
        <v>2.2999999999999998</v>
      </c>
      <c r="G15" s="8"/>
      <c r="H15" s="8"/>
      <c r="I15" s="8"/>
      <c r="J15" s="65">
        <v>36528</v>
      </c>
      <c r="K15" s="8"/>
      <c r="L15" s="8"/>
      <c r="M15" s="7">
        <v>243</v>
      </c>
    </row>
    <row r="16" spans="1:13">
      <c r="A16" s="7" t="s">
        <v>39</v>
      </c>
      <c r="B16" s="7" t="s">
        <v>236</v>
      </c>
      <c r="C16" t="s">
        <v>17</v>
      </c>
      <c r="D16">
        <v>53359</v>
      </c>
      <c r="E16" s="2">
        <v>26534</v>
      </c>
      <c r="F16" s="54">
        <v>2.15</v>
      </c>
      <c r="J16" s="65">
        <v>26534</v>
      </c>
      <c r="M16" s="7">
        <v>220</v>
      </c>
    </row>
    <row r="17" spans="1:13">
      <c r="A17" s="7" t="s">
        <v>224</v>
      </c>
      <c r="B17" s="7" t="s">
        <v>236</v>
      </c>
      <c r="C17" t="s">
        <v>17</v>
      </c>
      <c r="D17">
        <v>53809</v>
      </c>
      <c r="E17" s="2">
        <v>10234</v>
      </c>
      <c r="F17" s="8">
        <v>2.5</v>
      </c>
      <c r="J17" s="65"/>
      <c r="K17" s="10">
        <f>E17</f>
        <v>10234</v>
      </c>
      <c r="L17" s="10"/>
      <c r="M17" s="40">
        <v>271</v>
      </c>
    </row>
    <row r="18" spans="1:13">
      <c r="A18" s="7" t="s">
        <v>125</v>
      </c>
      <c r="B18" s="7" t="s">
        <v>236</v>
      </c>
      <c r="C18" t="s">
        <v>17</v>
      </c>
      <c r="D18">
        <v>53757</v>
      </c>
      <c r="E18" s="2">
        <v>54100</v>
      </c>
      <c r="F18" s="54">
        <v>2.2599999999999998</v>
      </c>
      <c r="J18" s="65">
        <v>54100</v>
      </c>
      <c r="M18" s="7">
        <v>242</v>
      </c>
    </row>
    <row r="19" spans="1:13">
      <c r="A19" s="7" t="s">
        <v>219</v>
      </c>
      <c r="B19" s="7" t="s">
        <v>236</v>
      </c>
      <c r="C19" t="s">
        <v>17</v>
      </c>
      <c r="D19">
        <v>53721</v>
      </c>
      <c r="E19" s="2">
        <v>39103</v>
      </c>
      <c r="F19" s="8">
        <v>2.2999999999999998</v>
      </c>
      <c r="J19" s="65">
        <f>E19</f>
        <v>39103</v>
      </c>
    </row>
    <row r="20" spans="1:13">
      <c r="A20" s="7" t="s">
        <v>225</v>
      </c>
      <c r="B20" s="7" t="s">
        <v>236</v>
      </c>
      <c r="C20" t="s">
        <v>17</v>
      </c>
      <c r="D20">
        <v>53913</v>
      </c>
      <c r="E20" s="2">
        <v>17497</v>
      </c>
      <c r="F20" s="8">
        <v>2.19</v>
      </c>
      <c r="J20" s="65">
        <f>E20</f>
        <v>17497</v>
      </c>
      <c r="K20" s="10">
        <f>E20</f>
        <v>17497</v>
      </c>
      <c r="L20" s="10"/>
      <c r="M20" s="40">
        <v>218</v>
      </c>
    </row>
    <row r="21" spans="1:13">
      <c r="A21" s="7" t="s">
        <v>135</v>
      </c>
      <c r="B21" s="7" t="s">
        <v>236</v>
      </c>
      <c r="C21" t="s">
        <v>17</v>
      </c>
      <c r="D21">
        <v>53840</v>
      </c>
      <c r="E21" s="2">
        <v>74974</v>
      </c>
      <c r="F21" s="54">
        <v>2.27</v>
      </c>
      <c r="J21" s="65">
        <v>74974</v>
      </c>
      <c r="M21" s="7">
        <v>244</v>
      </c>
    </row>
    <row r="22" spans="1:13">
      <c r="A22" s="7" t="s">
        <v>226</v>
      </c>
      <c r="B22" s="7" t="s">
        <v>236</v>
      </c>
      <c r="C22" t="s">
        <v>17</v>
      </c>
      <c r="D22">
        <v>53343</v>
      </c>
      <c r="E22" s="2">
        <v>19786</v>
      </c>
      <c r="F22" s="8">
        <v>2.15</v>
      </c>
      <c r="J22" s="65">
        <f>E22</f>
        <v>19786</v>
      </c>
      <c r="K22" s="10"/>
      <c r="L22" s="10"/>
      <c r="M22" s="40">
        <v>214</v>
      </c>
    </row>
    <row r="23" spans="1:13">
      <c r="A23" s="7" t="s">
        <v>226</v>
      </c>
      <c r="B23" s="7" t="s">
        <v>236</v>
      </c>
      <c r="C23" t="s">
        <v>17</v>
      </c>
      <c r="D23">
        <v>53343</v>
      </c>
      <c r="E23" s="2">
        <v>19614</v>
      </c>
      <c r="F23" s="54">
        <v>2.14</v>
      </c>
      <c r="J23" s="65">
        <f>E23</f>
        <v>19614</v>
      </c>
      <c r="M23" s="7">
        <v>214</v>
      </c>
    </row>
    <row r="24" spans="1:13">
      <c r="A24" s="7" t="s">
        <v>227</v>
      </c>
      <c r="B24" s="7" t="s">
        <v>236</v>
      </c>
      <c r="C24" t="s">
        <v>17</v>
      </c>
      <c r="D24">
        <v>51570</v>
      </c>
      <c r="E24" s="2">
        <v>18769</v>
      </c>
      <c r="F24" s="8">
        <v>2.4900000000000002</v>
      </c>
      <c r="J24" s="65"/>
      <c r="K24" s="10">
        <f>E24</f>
        <v>18769</v>
      </c>
      <c r="L24" s="10"/>
      <c r="M24" s="40">
        <v>267</v>
      </c>
    </row>
    <row r="25" spans="1:13" s="7" customFormat="1">
      <c r="A25" s="7" t="s">
        <v>156</v>
      </c>
      <c r="C25" s="7" t="s">
        <v>17</v>
      </c>
      <c r="D25" s="7" t="s">
        <v>237</v>
      </c>
      <c r="E25" s="2">
        <v>309869</v>
      </c>
      <c r="F25" s="8">
        <v>2.23</v>
      </c>
      <c r="G25" s="54"/>
      <c r="H25" s="54"/>
      <c r="I25" s="54"/>
      <c r="J25" s="65">
        <f>E25</f>
        <v>309869</v>
      </c>
      <c r="K25" s="10"/>
      <c r="L25" s="10"/>
      <c r="M25" s="40">
        <v>233</v>
      </c>
    </row>
    <row r="26" spans="1:13">
      <c r="A26" t="s">
        <v>124</v>
      </c>
      <c r="B26" s="7" t="s">
        <v>285</v>
      </c>
      <c r="C26" t="s">
        <v>17</v>
      </c>
      <c r="D26">
        <v>53879</v>
      </c>
      <c r="E26" s="2">
        <v>55437</v>
      </c>
      <c r="F26" s="54">
        <v>2.08</v>
      </c>
      <c r="J26" s="65">
        <v>55437</v>
      </c>
      <c r="M26" s="7">
        <v>194</v>
      </c>
    </row>
    <row r="27" spans="1:13" s="7" customFormat="1">
      <c r="A27" s="7" t="s">
        <v>238</v>
      </c>
      <c r="B27" s="7" t="s">
        <v>285</v>
      </c>
      <c r="C27" t="s">
        <v>17</v>
      </c>
      <c r="D27" s="7">
        <v>53902</v>
      </c>
      <c r="E27" s="2">
        <v>17395</v>
      </c>
      <c r="F27" s="8">
        <v>2.09</v>
      </c>
      <c r="G27" s="54"/>
      <c r="H27" s="54"/>
      <c r="I27" s="54"/>
      <c r="J27" s="65">
        <f>E27</f>
        <v>17395</v>
      </c>
      <c r="K27" s="10"/>
      <c r="L27" s="10"/>
      <c r="M27" s="40">
        <v>183</v>
      </c>
    </row>
    <row r="28" spans="1:13" s="7" customFormat="1">
      <c r="A28" s="7" t="s">
        <v>240</v>
      </c>
      <c r="B28" s="7" t="s">
        <v>285</v>
      </c>
      <c r="C28" t="s">
        <v>17</v>
      </c>
      <c r="D28" s="7">
        <v>53945</v>
      </c>
      <c r="E28" s="2">
        <v>8534</v>
      </c>
      <c r="F28" s="8">
        <v>1.48</v>
      </c>
      <c r="G28" s="54"/>
      <c r="H28" s="54"/>
      <c r="I28" s="10">
        <f>E28</f>
        <v>8534</v>
      </c>
      <c r="J28" s="65"/>
      <c r="K28" s="10"/>
      <c r="L28" s="10"/>
      <c r="M28" s="40">
        <v>162</v>
      </c>
    </row>
    <row r="29" spans="1:13" s="7" customFormat="1">
      <c r="A29" s="7" t="s">
        <v>241</v>
      </c>
      <c r="B29" s="7" t="s">
        <v>285</v>
      </c>
      <c r="C29" t="s">
        <v>17</v>
      </c>
      <c r="D29" s="7">
        <v>53949</v>
      </c>
      <c r="E29" s="2">
        <v>4163</v>
      </c>
      <c r="F29" s="8">
        <v>1.41</v>
      </c>
      <c r="G29" s="54"/>
      <c r="H29" s="54"/>
      <c r="I29" s="10">
        <f>E29</f>
        <v>4163</v>
      </c>
      <c r="J29" s="65"/>
      <c r="K29" s="10"/>
      <c r="L29" s="10"/>
      <c r="M29" s="40">
        <v>153</v>
      </c>
    </row>
    <row r="30" spans="1:13" s="7" customFormat="1">
      <c r="A30" s="7" t="s">
        <v>242</v>
      </c>
      <c r="B30" s="7" t="s">
        <v>285</v>
      </c>
      <c r="C30" t="s">
        <v>17</v>
      </c>
      <c r="D30" s="7">
        <v>53940</v>
      </c>
      <c r="E30" s="2">
        <v>8168</v>
      </c>
      <c r="F30" s="8">
        <v>2</v>
      </c>
      <c r="G30" s="54"/>
      <c r="H30" s="54"/>
      <c r="I30" s="10">
        <f>E30</f>
        <v>8168</v>
      </c>
      <c r="J30" s="65"/>
      <c r="K30" s="10"/>
      <c r="L30" s="10"/>
      <c r="M30" s="40">
        <v>166</v>
      </c>
    </row>
    <row r="31" spans="1:13" s="7" customFormat="1">
      <c r="A31" s="7" t="s">
        <v>243</v>
      </c>
      <c r="B31" s="7" t="s">
        <v>285</v>
      </c>
      <c r="C31" t="s">
        <v>17</v>
      </c>
      <c r="D31" s="7">
        <v>53925</v>
      </c>
      <c r="E31" s="2">
        <v>11306</v>
      </c>
      <c r="F31" s="8">
        <v>2.04</v>
      </c>
      <c r="G31" s="54"/>
      <c r="H31" s="54"/>
      <c r="J31" s="66">
        <f>E31</f>
        <v>11306</v>
      </c>
      <c r="K31" s="10"/>
      <c r="L31" s="10"/>
      <c r="M31" s="40">
        <v>175</v>
      </c>
    </row>
    <row r="32" spans="1:13" s="7" customFormat="1">
      <c r="A32" s="7" t="s">
        <v>36</v>
      </c>
      <c r="B32" s="7" t="s">
        <v>285</v>
      </c>
      <c r="C32" t="s">
        <v>17</v>
      </c>
      <c r="D32" s="7">
        <v>53894</v>
      </c>
      <c r="E32" s="2">
        <v>26776</v>
      </c>
      <c r="F32" s="8">
        <v>2.04</v>
      </c>
      <c r="G32" s="54"/>
      <c r="H32" s="54"/>
      <c r="I32" s="54"/>
      <c r="J32" s="65">
        <f>E32</f>
        <v>26776</v>
      </c>
      <c r="K32" s="10"/>
      <c r="L32" s="10"/>
      <c r="M32" s="40">
        <v>184</v>
      </c>
    </row>
    <row r="33" spans="1:13" s="7" customFormat="1">
      <c r="A33" s="7" t="s">
        <v>244</v>
      </c>
      <c r="B33" s="7" t="s">
        <v>285</v>
      </c>
      <c r="C33" t="s">
        <v>17</v>
      </c>
      <c r="D33" s="7">
        <v>53947</v>
      </c>
      <c r="E33" s="2">
        <v>7475</v>
      </c>
      <c r="F33" s="8">
        <v>1.55</v>
      </c>
      <c r="G33" s="54"/>
      <c r="H33" s="54"/>
      <c r="I33" s="10">
        <f>E33</f>
        <v>7475</v>
      </c>
      <c r="J33" s="65"/>
      <c r="K33" s="10"/>
      <c r="L33" s="10"/>
      <c r="M33" s="40">
        <v>168</v>
      </c>
    </row>
    <row r="34" spans="1:13" s="7" customFormat="1">
      <c r="A34" s="7" t="s">
        <v>239</v>
      </c>
      <c r="B34" s="7" t="s">
        <v>285</v>
      </c>
      <c r="C34" t="s">
        <v>17</v>
      </c>
      <c r="D34" s="7">
        <v>53937</v>
      </c>
      <c r="E34" s="2">
        <v>12892</v>
      </c>
      <c r="F34" s="8">
        <v>2</v>
      </c>
      <c r="G34" s="54"/>
      <c r="H34" s="54"/>
      <c r="I34" s="10">
        <f>E34</f>
        <v>12892</v>
      </c>
      <c r="J34" s="65"/>
      <c r="K34" s="10"/>
      <c r="L34" s="10"/>
      <c r="M34" s="40">
        <v>174</v>
      </c>
    </row>
    <row r="35" spans="1:13" s="7" customFormat="1">
      <c r="A35" t="s">
        <v>102</v>
      </c>
      <c r="B35" s="7" t="s">
        <v>285</v>
      </c>
      <c r="C35" t="s">
        <v>17</v>
      </c>
      <c r="D35" s="7">
        <v>53919</v>
      </c>
      <c r="E35" s="2">
        <v>15284</v>
      </c>
      <c r="F35" s="8">
        <v>2.14</v>
      </c>
      <c r="G35" s="54"/>
      <c r="H35" s="54"/>
      <c r="J35" s="66">
        <f>E35</f>
        <v>15284</v>
      </c>
      <c r="K35" s="10"/>
      <c r="L35" s="10"/>
      <c r="M35" s="40">
        <v>205</v>
      </c>
    </row>
    <row r="36" spans="1:13" s="7" customFormat="1">
      <c r="A36" s="7" t="s">
        <v>103</v>
      </c>
      <c r="B36" s="7" t="s">
        <v>285</v>
      </c>
      <c r="C36" t="s">
        <v>17</v>
      </c>
      <c r="D36" s="7">
        <v>53909</v>
      </c>
      <c r="E36" s="2">
        <v>19689</v>
      </c>
      <c r="F36" s="8">
        <v>2.14</v>
      </c>
      <c r="G36" s="54"/>
      <c r="H36" s="54"/>
      <c r="I36" s="54"/>
      <c r="J36" s="65">
        <f>E36</f>
        <v>19689</v>
      </c>
      <c r="K36" s="10"/>
      <c r="L36" s="10"/>
      <c r="M36" s="40">
        <v>202</v>
      </c>
    </row>
    <row r="37" spans="1:13" s="7" customFormat="1">
      <c r="E37" s="2"/>
      <c r="F37" s="8"/>
      <c r="G37" s="54"/>
      <c r="H37" s="54"/>
      <c r="I37" s="54"/>
      <c r="J37" s="65"/>
      <c r="K37" s="10"/>
      <c r="L37" s="10"/>
      <c r="M37" s="40"/>
    </row>
    <row r="38" spans="1:13">
      <c r="A38" t="s">
        <v>245</v>
      </c>
      <c r="B38" s="7" t="s">
        <v>284</v>
      </c>
      <c r="C38" t="s">
        <v>17</v>
      </c>
      <c r="D38" t="s">
        <v>93</v>
      </c>
      <c r="E38" s="2">
        <v>238665</v>
      </c>
      <c r="F38" s="54">
        <v>2.14</v>
      </c>
      <c r="J38" s="65">
        <v>238665</v>
      </c>
      <c r="M38" s="7">
        <v>199</v>
      </c>
    </row>
    <row r="39" spans="1:13">
      <c r="A39" t="s">
        <v>246</v>
      </c>
      <c r="B39" s="7" t="s">
        <v>284</v>
      </c>
      <c r="C39" t="s">
        <v>17</v>
      </c>
      <c r="D39">
        <v>52477</v>
      </c>
      <c r="E39" s="2">
        <v>46434</v>
      </c>
      <c r="F39" s="54">
        <v>2.1800000000000002</v>
      </c>
      <c r="J39" s="65">
        <v>46434</v>
      </c>
      <c r="M39" s="7">
        <v>215</v>
      </c>
    </row>
    <row r="40" spans="1:13">
      <c r="A40" t="s">
        <v>40</v>
      </c>
      <c r="B40" s="7" t="s">
        <v>284</v>
      </c>
      <c r="C40" t="s">
        <v>17</v>
      </c>
      <c r="D40">
        <v>52499</v>
      </c>
      <c r="E40" s="2">
        <v>26405</v>
      </c>
      <c r="F40" s="54">
        <v>2.21</v>
      </c>
      <c r="J40" s="65">
        <v>26405</v>
      </c>
      <c r="M40" s="7">
        <v>215</v>
      </c>
    </row>
    <row r="41" spans="1:13">
      <c r="A41" t="s">
        <v>247</v>
      </c>
      <c r="B41" s="7" t="s">
        <v>284</v>
      </c>
      <c r="C41" t="s">
        <v>17</v>
      </c>
      <c r="D41">
        <v>52249</v>
      </c>
      <c r="E41" s="2">
        <v>54651</v>
      </c>
      <c r="F41" s="54">
        <v>2.15</v>
      </c>
      <c r="J41" s="65">
        <v>54651</v>
      </c>
      <c r="M41" s="7">
        <v>216</v>
      </c>
    </row>
    <row r="42" spans="1:13">
      <c r="A42" t="s">
        <v>94</v>
      </c>
      <c r="B42" s="7" t="s">
        <v>284</v>
      </c>
      <c r="C42" t="s">
        <v>17</v>
      </c>
      <c r="D42">
        <v>52134</v>
      </c>
      <c r="E42" s="2">
        <v>46601</v>
      </c>
      <c r="F42" s="54">
        <v>2.21</v>
      </c>
      <c r="J42" s="65">
        <v>46601</v>
      </c>
      <c r="M42" s="7">
        <v>214</v>
      </c>
    </row>
    <row r="43" spans="1:13" s="7" customFormat="1">
      <c r="A43" s="7" t="s">
        <v>248</v>
      </c>
      <c r="B43" s="7" t="s">
        <v>284</v>
      </c>
      <c r="C43" t="s">
        <v>17</v>
      </c>
      <c r="D43" s="7">
        <v>52156</v>
      </c>
      <c r="E43" s="2">
        <v>11967</v>
      </c>
      <c r="F43" s="8">
        <v>2.21</v>
      </c>
      <c r="G43" s="54"/>
      <c r="H43" s="54"/>
      <c r="I43" s="54"/>
      <c r="J43" s="65">
        <f>E43</f>
        <v>11967</v>
      </c>
      <c r="K43" s="10"/>
      <c r="L43" s="10"/>
      <c r="M43" s="40">
        <v>155</v>
      </c>
    </row>
    <row r="44" spans="1:13">
      <c r="A44" t="s">
        <v>126</v>
      </c>
      <c r="B44" s="7" t="s">
        <v>284</v>
      </c>
      <c r="C44" t="s">
        <v>17</v>
      </c>
      <c r="D44">
        <v>52222</v>
      </c>
      <c r="E44" s="2">
        <v>56044</v>
      </c>
      <c r="F44" s="54">
        <v>2.14</v>
      </c>
      <c r="J44" s="65">
        <v>56044</v>
      </c>
      <c r="M44" s="7">
        <v>204</v>
      </c>
    </row>
    <row r="45" spans="1:13">
      <c r="A45" t="s">
        <v>75</v>
      </c>
      <c r="B45" s="7" t="s">
        <v>284</v>
      </c>
      <c r="C45" t="s">
        <v>17</v>
      </c>
      <c r="D45">
        <v>52146</v>
      </c>
      <c r="E45" s="2">
        <v>27317</v>
      </c>
      <c r="F45" s="8">
        <v>2.14</v>
      </c>
      <c r="G45" s="8"/>
      <c r="H45" s="8"/>
      <c r="I45" s="8"/>
      <c r="J45" s="65">
        <v>27317</v>
      </c>
      <c r="K45" s="8"/>
      <c r="L45" s="8"/>
      <c r="M45" s="7">
        <v>208</v>
      </c>
    </row>
    <row r="46" spans="1:13" s="7" customFormat="1">
      <c r="A46" s="7" t="s">
        <v>249</v>
      </c>
      <c r="B46" s="7" t="s">
        <v>284</v>
      </c>
      <c r="C46" t="s">
        <v>17</v>
      </c>
      <c r="D46" s="7">
        <v>52159</v>
      </c>
      <c r="E46" s="2">
        <v>8231</v>
      </c>
      <c r="F46" s="8">
        <v>2.15</v>
      </c>
      <c r="G46" s="54"/>
      <c r="H46" s="54"/>
      <c r="I46" s="54"/>
      <c r="J46" s="65">
        <f>E46</f>
        <v>8231</v>
      </c>
      <c r="K46" s="10"/>
      <c r="L46" s="10"/>
      <c r="M46" s="40">
        <v>204</v>
      </c>
    </row>
    <row r="47" spans="1:13" s="7" customFormat="1">
      <c r="A47" s="7" t="s">
        <v>250</v>
      </c>
      <c r="B47" s="7" t="s">
        <v>284</v>
      </c>
      <c r="C47" t="s">
        <v>17</v>
      </c>
      <c r="D47" s="7">
        <v>52152</v>
      </c>
      <c r="E47" s="2">
        <v>15015</v>
      </c>
      <c r="F47" s="8">
        <v>2.2400000000000002</v>
      </c>
      <c r="G47" s="54"/>
      <c r="H47" s="54"/>
      <c r="I47" s="54"/>
      <c r="J47" s="65">
        <f>E47</f>
        <v>15015</v>
      </c>
      <c r="K47" s="10"/>
      <c r="L47" s="10"/>
      <c r="M47" s="40">
        <v>193</v>
      </c>
    </row>
    <row r="48" spans="1:13" s="7" customFormat="1">
      <c r="E48" s="2"/>
      <c r="F48" s="8"/>
      <c r="G48" s="54"/>
      <c r="H48" s="54"/>
      <c r="I48" s="54"/>
      <c r="J48" s="65"/>
      <c r="K48" s="10"/>
      <c r="L48" s="10"/>
      <c r="M48" s="40"/>
    </row>
    <row r="49" spans="1:13" s="7" customFormat="1">
      <c r="A49" s="7" t="s">
        <v>140</v>
      </c>
      <c r="B49" s="7" t="s">
        <v>283</v>
      </c>
      <c r="C49" t="s">
        <v>17</v>
      </c>
      <c r="D49" s="7" t="s">
        <v>255</v>
      </c>
      <c r="E49" s="2">
        <v>88768</v>
      </c>
      <c r="F49" s="8">
        <v>2.2400000000000002</v>
      </c>
      <c r="G49" s="54"/>
      <c r="H49" s="54"/>
      <c r="I49" s="54"/>
      <c r="J49" s="65">
        <f>E49</f>
        <v>88768</v>
      </c>
      <c r="K49" s="10"/>
      <c r="L49" s="10"/>
      <c r="M49" s="40">
        <v>228</v>
      </c>
    </row>
    <row r="50" spans="1:13" s="7" customFormat="1">
      <c r="A50" s="7" t="s">
        <v>256</v>
      </c>
      <c r="B50" s="7" t="s">
        <v>283</v>
      </c>
      <c r="C50" t="s">
        <v>17</v>
      </c>
      <c r="D50" s="7">
        <v>52396</v>
      </c>
      <c r="E50" s="2">
        <v>4393</v>
      </c>
      <c r="F50" s="8">
        <v>2.21</v>
      </c>
      <c r="G50" s="54"/>
      <c r="H50" s="54"/>
      <c r="I50" s="54"/>
      <c r="J50" s="65">
        <f>E50</f>
        <v>4393</v>
      </c>
      <c r="K50" s="10"/>
      <c r="L50" s="10"/>
      <c r="M50" s="40">
        <v>190</v>
      </c>
    </row>
    <row r="51" spans="1:13">
      <c r="A51" s="7" t="s">
        <v>48</v>
      </c>
      <c r="B51" s="7" t="s">
        <v>283</v>
      </c>
      <c r="C51" t="s">
        <v>17</v>
      </c>
      <c r="D51">
        <v>52428</v>
      </c>
      <c r="E51" s="2">
        <v>31909</v>
      </c>
      <c r="F51" s="8">
        <v>2.2000000000000002</v>
      </c>
      <c r="J51" s="65">
        <v>31909</v>
      </c>
      <c r="M51" s="7">
        <v>220</v>
      </c>
    </row>
    <row r="52" spans="1:13">
      <c r="A52" t="s">
        <v>79</v>
      </c>
      <c r="B52" s="7" t="s">
        <v>283</v>
      </c>
      <c r="C52" t="s">
        <v>17</v>
      </c>
      <c r="D52">
        <v>52441</v>
      </c>
      <c r="E52" s="2">
        <v>12865</v>
      </c>
      <c r="F52" s="54">
        <v>2.25</v>
      </c>
      <c r="J52" s="65">
        <v>12865</v>
      </c>
      <c r="M52" s="7">
        <v>223</v>
      </c>
    </row>
    <row r="53" spans="1:13" s="7" customFormat="1">
      <c r="A53" s="7" t="s">
        <v>257</v>
      </c>
      <c r="B53" s="7" t="s">
        <v>283</v>
      </c>
      <c r="C53" t="s">
        <v>17</v>
      </c>
      <c r="D53" s="7">
        <v>52385</v>
      </c>
      <c r="E53" s="2">
        <v>9864</v>
      </c>
      <c r="F53" s="8">
        <v>2.2599999999999998</v>
      </c>
      <c r="G53" s="54"/>
      <c r="H53" s="54"/>
      <c r="I53" s="54"/>
      <c r="J53" s="65">
        <f>E53</f>
        <v>9864</v>
      </c>
      <c r="K53" s="10"/>
      <c r="L53" s="10"/>
      <c r="M53" s="40">
        <v>217</v>
      </c>
    </row>
    <row r="54" spans="1:13">
      <c r="A54" t="s">
        <v>251</v>
      </c>
      <c r="B54" s="7" t="s">
        <v>283</v>
      </c>
      <c r="C54" t="s">
        <v>17</v>
      </c>
      <c r="D54">
        <v>52457</v>
      </c>
      <c r="E54" s="2">
        <v>13745</v>
      </c>
      <c r="F54" s="54">
        <v>2.15</v>
      </c>
      <c r="J54" s="65">
        <v>13745</v>
      </c>
      <c r="M54" s="7">
        <v>215</v>
      </c>
    </row>
    <row r="55" spans="1:13" s="7" customFormat="1">
      <c r="A55" s="7" t="s">
        <v>252</v>
      </c>
      <c r="B55" s="7" t="s">
        <v>283</v>
      </c>
      <c r="C55" t="s">
        <v>17</v>
      </c>
      <c r="D55" s="7">
        <v>52393</v>
      </c>
      <c r="E55" s="2">
        <v>8606</v>
      </c>
      <c r="F55" s="8">
        <v>2.3199999999999998</v>
      </c>
      <c r="G55" s="54"/>
      <c r="H55" s="54"/>
      <c r="I55" s="54"/>
      <c r="J55" s="65"/>
      <c r="K55" s="10">
        <f>E55</f>
        <v>8606</v>
      </c>
      <c r="L55" s="10"/>
      <c r="M55" s="40">
        <v>220</v>
      </c>
    </row>
    <row r="56" spans="1:13" s="7" customFormat="1">
      <c r="A56" s="7" t="s">
        <v>258</v>
      </c>
      <c r="B56" s="7" t="s">
        <v>283</v>
      </c>
      <c r="C56" t="s">
        <v>17</v>
      </c>
      <c r="D56" s="7">
        <v>52459</v>
      </c>
      <c r="E56" s="2">
        <v>6922</v>
      </c>
      <c r="F56" s="8">
        <v>2.1800000000000002</v>
      </c>
      <c r="G56" s="54"/>
      <c r="H56" s="54"/>
      <c r="I56" s="54"/>
      <c r="J56" s="65">
        <f>E56</f>
        <v>6922</v>
      </c>
      <c r="K56" s="10"/>
      <c r="L56" s="10"/>
      <c r="M56" s="40">
        <v>217</v>
      </c>
    </row>
    <row r="57" spans="1:13" s="7" customFormat="1">
      <c r="A57" s="7" t="s">
        <v>259</v>
      </c>
      <c r="B57" s="7" t="s">
        <v>283</v>
      </c>
      <c r="C57" t="s">
        <v>17</v>
      </c>
      <c r="D57" s="7">
        <v>52372</v>
      </c>
      <c r="E57" s="2">
        <v>17163</v>
      </c>
      <c r="F57" s="8">
        <v>2.29</v>
      </c>
      <c r="G57" s="54"/>
      <c r="H57" s="54"/>
      <c r="I57" s="54"/>
      <c r="J57" s="65">
        <f>E57</f>
        <v>17163</v>
      </c>
      <c r="K57" s="10"/>
      <c r="L57" s="10"/>
      <c r="M57" s="40">
        <v>218</v>
      </c>
    </row>
    <row r="58" spans="1:13" s="7" customFormat="1">
      <c r="A58" s="7" t="s">
        <v>260</v>
      </c>
      <c r="B58" s="7" t="s">
        <v>283</v>
      </c>
      <c r="C58" t="s">
        <v>17</v>
      </c>
      <c r="D58" s="7">
        <v>52379</v>
      </c>
      <c r="E58" s="2">
        <v>13469</v>
      </c>
      <c r="F58" s="8">
        <v>2.2000000000000002</v>
      </c>
      <c r="G58" s="54"/>
      <c r="H58" s="54"/>
      <c r="I58" s="54"/>
      <c r="J58" s="65">
        <f>E58</f>
        <v>13469</v>
      </c>
      <c r="K58" s="10"/>
      <c r="L58" s="10"/>
      <c r="M58" s="40">
        <v>218</v>
      </c>
    </row>
    <row r="59" spans="1:13" s="7" customFormat="1">
      <c r="A59" s="7" t="s">
        <v>253</v>
      </c>
      <c r="B59" s="7" t="s">
        <v>283</v>
      </c>
      <c r="C59" t="s">
        <v>17</v>
      </c>
      <c r="D59" s="7">
        <v>52399</v>
      </c>
      <c r="E59" s="2">
        <v>9911</v>
      </c>
      <c r="F59" s="8">
        <v>2.27</v>
      </c>
      <c r="G59" s="54"/>
      <c r="H59" s="54"/>
      <c r="I59" s="54"/>
      <c r="J59" s="65">
        <f>E59</f>
        <v>9911</v>
      </c>
      <c r="K59" s="10"/>
      <c r="L59" s="10"/>
      <c r="M59" s="40">
        <v>231</v>
      </c>
    </row>
    <row r="60" spans="1:13" s="7" customFormat="1">
      <c r="A60" s="7" t="s">
        <v>254</v>
      </c>
      <c r="B60" s="7" t="s">
        <v>283</v>
      </c>
      <c r="C60" t="s">
        <v>17</v>
      </c>
      <c r="D60" s="7">
        <v>52382</v>
      </c>
      <c r="E60" s="2">
        <v>10412</v>
      </c>
      <c r="F60" s="8">
        <v>2.2599999999999998</v>
      </c>
      <c r="G60" s="54"/>
      <c r="H60" s="54"/>
      <c r="I60" s="54"/>
      <c r="J60" s="65">
        <f>E60</f>
        <v>10412</v>
      </c>
      <c r="K60" s="10"/>
      <c r="L60" s="10"/>
      <c r="M60" s="40">
        <v>229</v>
      </c>
    </row>
    <row r="61" spans="1:13">
      <c r="A61" t="s">
        <v>105</v>
      </c>
      <c r="B61" s="7" t="s">
        <v>283</v>
      </c>
      <c r="C61" t="s">
        <v>17</v>
      </c>
      <c r="D61">
        <v>52388</v>
      </c>
      <c r="E61" s="2">
        <v>10466</v>
      </c>
      <c r="F61" s="54">
        <v>2.2200000000000002</v>
      </c>
      <c r="J61" s="65">
        <v>10466</v>
      </c>
      <c r="M61" s="7">
        <v>212</v>
      </c>
    </row>
    <row r="62" spans="1:13" s="7" customFormat="1">
      <c r="A62" s="7" t="s">
        <v>261</v>
      </c>
      <c r="B62" s="7" t="s">
        <v>283</v>
      </c>
      <c r="C62" t="s">
        <v>17</v>
      </c>
      <c r="D62" s="7">
        <v>52388</v>
      </c>
      <c r="E62" s="2">
        <v>10412</v>
      </c>
      <c r="F62" s="8">
        <v>2.2200000000000002</v>
      </c>
      <c r="G62" s="54"/>
      <c r="H62" s="54"/>
      <c r="I62" s="54"/>
      <c r="J62" s="65">
        <f>E62</f>
        <v>10412</v>
      </c>
      <c r="K62" s="10"/>
      <c r="L62" s="10"/>
      <c r="M62" s="40">
        <v>233</v>
      </c>
    </row>
    <row r="63" spans="1:13">
      <c r="A63" s="7" t="s">
        <v>104</v>
      </c>
      <c r="B63" s="7" t="s">
        <v>283</v>
      </c>
      <c r="C63" t="s">
        <v>17</v>
      </c>
      <c r="D63">
        <v>52391</v>
      </c>
      <c r="E63" s="2">
        <v>8953</v>
      </c>
      <c r="F63" s="54">
        <v>2.19</v>
      </c>
      <c r="J63" s="65">
        <v>8953</v>
      </c>
      <c r="M63" s="7">
        <v>208</v>
      </c>
    </row>
    <row r="64" spans="1:13" s="7" customFormat="1">
      <c r="E64" s="2"/>
      <c r="F64" s="8"/>
      <c r="G64" s="54"/>
      <c r="H64" s="54"/>
      <c r="I64" s="54"/>
      <c r="J64" s="65"/>
      <c r="K64" s="10"/>
      <c r="L64" s="10"/>
      <c r="M64" s="40"/>
    </row>
    <row r="65" spans="1:13">
      <c r="A65" s="7" t="s">
        <v>30</v>
      </c>
      <c r="B65" s="7" t="s">
        <v>264</v>
      </c>
      <c r="C65" t="s">
        <v>17</v>
      </c>
      <c r="D65">
        <v>50181</v>
      </c>
      <c r="E65" s="2">
        <v>22988</v>
      </c>
      <c r="F65" s="8">
        <v>2.2999999999999998</v>
      </c>
      <c r="G65" s="8"/>
      <c r="H65" s="8"/>
      <c r="I65" s="8"/>
      <c r="J65" s="65">
        <v>22988</v>
      </c>
      <c r="K65" s="8"/>
      <c r="L65" s="8"/>
      <c r="M65" s="7">
        <v>240</v>
      </c>
    </row>
    <row r="66" spans="1:13">
      <c r="A66" s="7" t="s">
        <v>129</v>
      </c>
      <c r="B66" s="7" t="s">
        <v>264</v>
      </c>
      <c r="C66" t="s">
        <v>17</v>
      </c>
      <c r="D66">
        <v>50126</v>
      </c>
      <c r="E66" s="2">
        <v>58749</v>
      </c>
      <c r="F66" s="54">
        <v>2.2200000000000002</v>
      </c>
      <c r="J66" s="65">
        <v>58749</v>
      </c>
      <c r="M66" s="7">
        <v>228</v>
      </c>
    </row>
    <row r="67" spans="1:13">
      <c r="A67" s="7" t="s">
        <v>101</v>
      </c>
      <c r="B67" s="7" t="s">
        <v>264</v>
      </c>
      <c r="C67" t="s">
        <v>17</v>
      </c>
      <c r="D67">
        <v>50321</v>
      </c>
      <c r="E67" s="2">
        <v>43483</v>
      </c>
      <c r="F67" s="54">
        <v>2.19</v>
      </c>
      <c r="J67" s="65">
        <v>43483</v>
      </c>
      <c r="M67" s="7">
        <v>214</v>
      </c>
    </row>
    <row r="68" spans="1:13">
      <c r="A68" s="7" t="s">
        <v>16</v>
      </c>
      <c r="B68" s="7" t="s">
        <v>264</v>
      </c>
      <c r="C68" t="s">
        <v>17</v>
      </c>
      <c r="D68">
        <v>50189</v>
      </c>
      <c r="E68" s="2">
        <v>20820</v>
      </c>
      <c r="F68" s="54">
        <v>2.06</v>
      </c>
      <c r="J68" s="65">
        <v>20820</v>
      </c>
      <c r="M68" s="7">
        <v>205</v>
      </c>
    </row>
    <row r="69" spans="1:13">
      <c r="A69" s="7" t="s">
        <v>98</v>
      </c>
      <c r="B69" s="7" t="s">
        <v>264</v>
      </c>
      <c r="C69" t="s">
        <v>17</v>
      </c>
      <c r="D69">
        <v>50374</v>
      </c>
      <c r="E69" s="2">
        <v>49172</v>
      </c>
      <c r="F69" s="54">
        <v>2.16</v>
      </c>
      <c r="J69" s="65">
        <v>49172</v>
      </c>
      <c r="M69" s="7">
        <v>211</v>
      </c>
    </row>
    <row r="70" spans="1:13">
      <c r="A70" s="7" t="s">
        <v>106</v>
      </c>
      <c r="B70" s="7" t="s">
        <v>264</v>
      </c>
      <c r="C70" t="s">
        <v>17</v>
      </c>
      <c r="D70">
        <v>50226</v>
      </c>
      <c r="E70" s="2">
        <v>50141</v>
      </c>
      <c r="F70" s="54">
        <v>2.2400000000000002</v>
      </c>
      <c r="J70" s="65">
        <v>50141</v>
      </c>
      <c r="M70" s="7">
        <v>226</v>
      </c>
    </row>
    <row r="71" spans="1:13">
      <c r="A71" s="7" t="s">
        <v>100</v>
      </c>
      <c r="B71" s="7" t="s">
        <v>264</v>
      </c>
      <c r="C71" t="s">
        <v>17</v>
      </c>
      <c r="D71">
        <v>50354</v>
      </c>
      <c r="E71" s="2">
        <v>55581</v>
      </c>
      <c r="F71" s="54">
        <v>2.2400000000000002</v>
      </c>
      <c r="J71" s="65">
        <v>55581</v>
      </c>
      <c r="M71" s="7">
        <v>221</v>
      </c>
    </row>
    <row r="72" spans="1:13">
      <c r="A72" s="7" t="s">
        <v>262</v>
      </c>
      <c r="B72" s="7" t="s">
        <v>264</v>
      </c>
      <c r="C72" t="s">
        <v>17</v>
      </c>
      <c r="D72">
        <v>50169</v>
      </c>
      <c r="E72" s="2">
        <v>63569</v>
      </c>
      <c r="F72" s="54">
        <v>2.2200000000000002</v>
      </c>
      <c r="J72" s="65">
        <v>63569</v>
      </c>
      <c r="M72" s="7">
        <v>221</v>
      </c>
    </row>
    <row r="73" spans="1:13">
      <c r="A73" s="7" t="s">
        <v>108</v>
      </c>
      <c r="B73" s="7" t="s">
        <v>264</v>
      </c>
      <c r="C73" t="s">
        <v>17</v>
      </c>
      <c r="D73">
        <v>50259</v>
      </c>
      <c r="E73" s="2">
        <v>53208</v>
      </c>
      <c r="F73" s="8">
        <v>2.2999999999999998</v>
      </c>
      <c r="G73" s="8"/>
      <c r="H73" s="8"/>
      <c r="I73" s="8"/>
      <c r="J73" s="65">
        <v>53208</v>
      </c>
      <c r="K73" s="8"/>
      <c r="L73" s="8"/>
      <c r="M73" s="7">
        <v>225</v>
      </c>
    </row>
    <row r="74" spans="1:13">
      <c r="A74" s="7" t="s">
        <v>51</v>
      </c>
      <c r="B74" s="7" t="s">
        <v>264</v>
      </c>
      <c r="C74" t="s">
        <v>17</v>
      </c>
      <c r="D74">
        <v>50389</v>
      </c>
      <c r="E74" s="2">
        <v>35081</v>
      </c>
      <c r="F74" s="54">
        <v>2.2400000000000002</v>
      </c>
      <c r="J74" s="65">
        <v>35081</v>
      </c>
      <c r="M74" s="7">
        <v>219</v>
      </c>
    </row>
    <row r="75" spans="1:13">
      <c r="A75" s="7"/>
      <c r="J75" s="65"/>
    </row>
    <row r="76" spans="1:13">
      <c r="J76" s="67"/>
    </row>
    <row r="77" spans="1:13">
      <c r="A77" s="7"/>
      <c r="J77" s="65"/>
    </row>
    <row r="78" spans="1:13">
      <c r="A78" s="7" t="s">
        <v>166</v>
      </c>
      <c r="B78" t="s">
        <v>265</v>
      </c>
      <c r="C78" t="s">
        <v>17</v>
      </c>
      <c r="D78" t="s">
        <v>167</v>
      </c>
      <c r="E78" s="2">
        <v>151070</v>
      </c>
      <c r="F78" s="54">
        <v>2.4700000000000002</v>
      </c>
      <c r="J78" s="67"/>
      <c r="K78" s="2">
        <v>151070</v>
      </c>
      <c r="L78" s="2"/>
      <c r="M78" s="7">
        <v>270</v>
      </c>
    </row>
    <row r="79" spans="1:13">
      <c r="A79" s="7" t="s">
        <v>110</v>
      </c>
      <c r="B79" t="s">
        <v>265</v>
      </c>
      <c r="C79" t="s">
        <v>17</v>
      </c>
      <c r="D79" t="s">
        <v>267</v>
      </c>
      <c r="E79" s="2">
        <v>62312</v>
      </c>
      <c r="F79" s="54">
        <v>2.37</v>
      </c>
      <c r="J79" s="67"/>
      <c r="K79" s="2">
        <v>62312</v>
      </c>
      <c r="L79" s="2"/>
      <c r="M79" s="7">
        <v>249</v>
      </c>
    </row>
    <row r="80" spans="1:13">
      <c r="A80" s="7" t="s">
        <v>130</v>
      </c>
      <c r="B80" t="s">
        <v>265</v>
      </c>
      <c r="C80" t="s">
        <v>17</v>
      </c>
      <c r="D80">
        <v>41515</v>
      </c>
      <c r="E80" s="2">
        <v>61374</v>
      </c>
      <c r="F80" s="54">
        <v>2.39</v>
      </c>
      <c r="J80" s="67"/>
      <c r="K80" s="2">
        <v>61374</v>
      </c>
      <c r="L80" s="2"/>
      <c r="M80" s="7">
        <v>258</v>
      </c>
    </row>
    <row r="81" spans="1:13">
      <c r="A81" s="7" t="s">
        <v>266</v>
      </c>
      <c r="B81" t="s">
        <v>265</v>
      </c>
      <c r="C81" t="s">
        <v>17</v>
      </c>
      <c r="D81">
        <v>41564</v>
      </c>
      <c r="E81" s="2">
        <v>42156</v>
      </c>
      <c r="F81" s="54">
        <v>2.4700000000000002</v>
      </c>
      <c r="J81" s="65"/>
      <c r="K81" s="10">
        <f>E81</f>
        <v>42156</v>
      </c>
      <c r="L81" s="10"/>
      <c r="M81" s="7">
        <v>273</v>
      </c>
    </row>
    <row r="82" spans="1:13">
      <c r="A82" s="7" t="s">
        <v>268</v>
      </c>
      <c r="B82" t="s">
        <v>265</v>
      </c>
      <c r="C82" t="s">
        <v>17</v>
      </c>
      <c r="D82">
        <v>41352</v>
      </c>
      <c r="E82" s="2">
        <v>32193</v>
      </c>
      <c r="F82" s="54">
        <v>2.4900000000000002</v>
      </c>
      <c r="J82" s="65"/>
      <c r="K82" s="12">
        <v>32193</v>
      </c>
      <c r="L82" s="12"/>
      <c r="M82" s="7">
        <v>263</v>
      </c>
    </row>
    <row r="83" spans="1:13">
      <c r="A83" s="7" t="s">
        <v>20</v>
      </c>
      <c r="B83" t="s">
        <v>265</v>
      </c>
      <c r="C83" t="s">
        <v>17</v>
      </c>
      <c r="D83">
        <v>41363</v>
      </c>
      <c r="E83" s="2">
        <v>22177</v>
      </c>
      <c r="F83" s="54">
        <v>2.37</v>
      </c>
      <c r="J83" s="67"/>
      <c r="K83" s="2">
        <v>22177</v>
      </c>
      <c r="L83" s="2"/>
      <c r="M83" s="7">
        <v>252</v>
      </c>
    </row>
    <row r="84" spans="1:13">
      <c r="A84" s="7" t="s">
        <v>269</v>
      </c>
      <c r="B84" t="s">
        <v>265</v>
      </c>
      <c r="C84" t="s">
        <v>17</v>
      </c>
      <c r="D84">
        <v>41569</v>
      </c>
      <c r="E84" s="2">
        <v>12510</v>
      </c>
      <c r="F84" s="54">
        <v>2.39</v>
      </c>
      <c r="J84" s="65"/>
      <c r="K84" s="10">
        <f>E84</f>
        <v>12510</v>
      </c>
      <c r="L84" s="10"/>
      <c r="M84" s="7">
        <v>244</v>
      </c>
    </row>
    <row r="85" spans="1:13">
      <c r="A85" t="s">
        <v>114</v>
      </c>
      <c r="B85" t="s">
        <v>265</v>
      </c>
      <c r="C85" t="s">
        <v>17</v>
      </c>
      <c r="D85">
        <v>40667</v>
      </c>
      <c r="E85" s="2">
        <v>54378</v>
      </c>
      <c r="F85" s="8">
        <v>2.5</v>
      </c>
      <c r="G85" s="8"/>
      <c r="H85" s="8"/>
      <c r="I85" s="8"/>
      <c r="J85" s="68"/>
      <c r="K85" s="2">
        <v>54378</v>
      </c>
      <c r="L85" s="2"/>
      <c r="M85" s="7">
        <v>279</v>
      </c>
    </row>
    <row r="86" spans="1:13">
      <c r="A86" s="7"/>
      <c r="J86" s="65"/>
    </row>
    <row r="87" spans="1:13">
      <c r="A87" s="7" t="s">
        <v>270</v>
      </c>
      <c r="B87" t="s">
        <v>271</v>
      </c>
      <c r="C87" t="s">
        <v>17</v>
      </c>
      <c r="D87">
        <v>47906</v>
      </c>
      <c r="E87" s="2">
        <v>34825</v>
      </c>
      <c r="F87" s="54">
        <v>2.56</v>
      </c>
      <c r="J87" s="65"/>
      <c r="K87" s="10">
        <f>E87</f>
        <v>34825</v>
      </c>
      <c r="L87" s="10"/>
      <c r="M87" s="7">
        <v>291</v>
      </c>
    </row>
    <row r="88" spans="1:13">
      <c r="A88" s="7" t="s">
        <v>272</v>
      </c>
      <c r="B88" t="s">
        <v>271</v>
      </c>
      <c r="C88" t="s">
        <v>17</v>
      </c>
      <c r="D88">
        <v>41334</v>
      </c>
      <c r="E88" s="2">
        <v>41438</v>
      </c>
      <c r="F88" s="8">
        <v>2.5</v>
      </c>
      <c r="J88" s="65"/>
      <c r="K88" s="10">
        <f>E88</f>
        <v>41438</v>
      </c>
      <c r="L88" s="10"/>
      <c r="M88" s="7">
        <v>276</v>
      </c>
    </row>
    <row r="89" spans="1:13">
      <c r="A89" s="7" t="s">
        <v>273</v>
      </c>
      <c r="B89" t="s">
        <v>271</v>
      </c>
      <c r="C89" t="s">
        <v>17</v>
      </c>
      <c r="D89">
        <v>47918</v>
      </c>
      <c r="E89" s="2">
        <v>29322</v>
      </c>
      <c r="F89" s="54">
        <v>2.52</v>
      </c>
      <c r="J89" s="65"/>
      <c r="K89" s="10">
        <f>E89</f>
        <v>29322</v>
      </c>
      <c r="L89" s="10"/>
      <c r="M89" s="7">
        <v>278</v>
      </c>
    </row>
    <row r="90" spans="1:13">
      <c r="A90" s="7" t="s">
        <v>133</v>
      </c>
      <c r="B90" t="s">
        <v>271</v>
      </c>
      <c r="C90" t="s">
        <v>17</v>
      </c>
      <c r="D90" t="s">
        <v>134</v>
      </c>
      <c r="E90" s="2">
        <v>74794</v>
      </c>
      <c r="F90" s="54">
        <v>2.44</v>
      </c>
      <c r="J90" s="67"/>
      <c r="K90" s="2">
        <v>74794</v>
      </c>
      <c r="L90" s="2"/>
      <c r="M90" s="7">
        <v>267</v>
      </c>
    </row>
    <row r="91" spans="1:13">
      <c r="A91" s="7" t="s">
        <v>263</v>
      </c>
      <c r="B91" t="s">
        <v>271</v>
      </c>
      <c r="C91" t="s">
        <v>17</v>
      </c>
      <c r="D91">
        <v>47877</v>
      </c>
      <c r="E91" s="2">
        <v>50676</v>
      </c>
      <c r="F91" s="54">
        <v>2.48</v>
      </c>
      <c r="J91" s="67"/>
      <c r="K91" s="2">
        <v>50676</v>
      </c>
      <c r="L91" s="2"/>
      <c r="M91" s="7">
        <v>275</v>
      </c>
    </row>
    <row r="92" spans="1:13">
      <c r="A92" s="7" t="s">
        <v>274</v>
      </c>
      <c r="B92" t="s">
        <v>271</v>
      </c>
      <c r="C92" t="s">
        <v>17</v>
      </c>
      <c r="D92">
        <v>41379</v>
      </c>
      <c r="E92" s="2">
        <v>15482</v>
      </c>
      <c r="F92" s="54">
        <v>2.41</v>
      </c>
      <c r="J92" s="65"/>
      <c r="K92" s="10">
        <f>E92</f>
        <v>15482</v>
      </c>
      <c r="L92" s="10"/>
      <c r="M92" s="7">
        <v>262</v>
      </c>
    </row>
    <row r="93" spans="1:13">
      <c r="A93" s="7" t="s">
        <v>275</v>
      </c>
      <c r="B93" t="s">
        <v>271</v>
      </c>
      <c r="C93" t="s">
        <v>17</v>
      </c>
      <c r="D93">
        <v>47929</v>
      </c>
      <c r="E93" s="2">
        <v>14863</v>
      </c>
      <c r="F93" s="54">
        <v>2.52</v>
      </c>
      <c r="J93" s="65"/>
      <c r="K93" s="10">
        <f>E93</f>
        <v>14863</v>
      </c>
      <c r="L93" s="10"/>
      <c r="M93" s="7">
        <v>275</v>
      </c>
    </row>
    <row r="94" spans="1:13">
      <c r="A94" s="7" t="s">
        <v>276</v>
      </c>
      <c r="B94" t="s">
        <v>271</v>
      </c>
      <c r="C94" t="s">
        <v>17</v>
      </c>
      <c r="D94">
        <v>41372</v>
      </c>
      <c r="E94" s="2">
        <v>15008</v>
      </c>
      <c r="F94" s="54">
        <v>2.36</v>
      </c>
      <c r="J94" s="65"/>
      <c r="K94" s="10">
        <f>E94</f>
        <v>15008</v>
      </c>
      <c r="L94" s="10"/>
      <c r="M94" s="7">
        <v>258</v>
      </c>
    </row>
    <row r="95" spans="1:13">
      <c r="A95" s="7" t="s">
        <v>277</v>
      </c>
      <c r="B95" t="s">
        <v>271</v>
      </c>
      <c r="C95" t="s">
        <v>17</v>
      </c>
      <c r="D95">
        <v>41366</v>
      </c>
      <c r="E95" s="2">
        <v>18895</v>
      </c>
      <c r="F95" s="54">
        <v>2.39</v>
      </c>
      <c r="J95" s="65"/>
      <c r="K95" s="10">
        <f>E95</f>
        <v>18895</v>
      </c>
      <c r="L95" s="10"/>
      <c r="M95" s="7">
        <v>262</v>
      </c>
    </row>
    <row r="96" spans="1:13">
      <c r="A96" s="7"/>
      <c r="J96" s="65"/>
    </row>
    <row r="97" spans="1:13">
      <c r="J97" s="67"/>
    </row>
    <row r="98" spans="1:13" s="7" customFormat="1">
      <c r="E98" s="2"/>
      <c r="F98" s="54"/>
      <c r="G98" s="54"/>
      <c r="H98" s="54"/>
      <c r="I98" s="54"/>
      <c r="J98" s="65"/>
      <c r="K98" s="54"/>
      <c r="L98" s="54"/>
    </row>
    <row r="99" spans="1:13" s="7" customFormat="1">
      <c r="A99" s="7" t="s">
        <v>78</v>
      </c>
      <c r="B99" s="7" t="s">
        <v>278</v>
      </c>
      <c r="C99" s="7" t="s">
        <v>17</v>
      </c>
      <c r="D99" s="7">
        <v>41812</v>
      </c>
      <c r="E99" s="2">
        <v>43066</v>
      </c>
      <c r="F99" s="54">
        <v>2.36</v>
      </c>
      <c r="G99" s="54"/>
      <c r="H99" s="54"/>
      <c r="I99" s="54"/>
      <c r="J99" s="67"/>
      <c r="K99" s="2">
        <v>43066</v>
      </c>
      <c r="L99" s="2"/>
      <c r="M99" s="7">
        <v>239</v>
      </c>
    </row>
    <row r="100" spans="1:13" s="7" customFormat="1">
      <c r="A100" s="7" t="s">
        <v>41</v>
      </c>
      <c r="B100" s="7" t="s">
        <v>278</v>
      </c>
      <c r="C100" s="7" t="s">
        <v>17</v>
      </c>
      <c r="D100" s="7">
        <v>52511</v>
      </c>
      <c r="E100" s="2">
        <v>26351</v>
      </c>
      <c r="F100" s="8">
        <v>2.2999999999999998</v>
      </c>
      <c r="G100" s="8"/>
      <c r="H100" s="8"/>
      <c r="I100" s="8"/>
      <c r="J100" s="65">
        <v>26351</v>
      </c>
      <c r="K100" s="8"/>
      <c r="L100" s="8"/>
      <c r="M100" s="7">
        <v>231</v>
      </c>
    </row>
    <row r="101" spans="1:13" s="7" customFormat="1">
      <c r="A101" s="7" t="s">
        <v>80</v>
      </c>
      <c r="B101" s="7" t="s">
        <v>278</v>
      </c>
      <c r="C101" s="7" t="s">
        <v>17</v>
      </c>
      <c r="D101" s="7">
        <v>52525</v>
      </c>
      <c r="E101" s="2">
        <v>40949</v>
      </c>
      <c r="F101" s="54">
        <v>2.39</v>
      </c>
      <c r="G101" s="54"/>
      <c r="H101" s="54"/>
      <c r="I101" s="54"/>
      <c r="J101" s="67"/>
      <c r="K101" s="2">
        <v>40949</v>
      </c>
      <c r="L101" s="2"/>
      <c r="M101" s="7">
        <v>243</v>
      </c>
    </row>
    <row r="102" spans="1:13" s="7" customFormat="1">
      <c r="A102" s="7" t="s">
        <v>77</v>
      </c>
      <c r="B102" s="7" t="s">
        <v>278</v>
      </c>
      <c r="C102" s="7" t="s">
        <v>17</v>
      </c>
      <c r="D102" s="7">
        <v>41836</v>
      </c>
      <c r="E102" s="2">
        <v>38774</v>
      </c>
      <c r="F102" s="54">
        <v>2.39</v>
      </c>
      <c r="G102" s="54"/>
      <c r="H102" s="54"/>
      <c r="I102" s="54"/>
      <c r="J102" s="67"/>
      <c r="K102" s="2">
        <v>38774</v>
      </c>
      <c r="L102" s="2"/>
      <c r="M102" s="7">
        <v>235</v>
      </c>
    </row>
    <row r="103" spans="1:13" s="7" customFormat="1">
      <c r="A103" s="7" t="s">
        <v>31</v>
      </c>
      <c r="B103" s="7" t="s">
        <v>278</v>
      </c>
      <c r="C103" s="7" t="s">
        <v>17</v>
      </c>
      <c r="D103" s="7">
        <v>52531</v>
      </c>
      <c r="E103" s="2">
        <v>24706</v>
      </c>
      <c r="F103" s="54">
        <v>2.2599999999999998</v>
      </c>
      <c r="G103" s="54"/>
      <c r="H103" s="54"/>
      <c r="I103" s="54"/>
      <c r="J103" s="65">
        <v>24706</v>
      </c>
      <c r="K103" s="54"/>
      <c r="L103" s="54"/>
      <c r="M103" s="7">
        <v>219</v>
      </c>
    </row>
    <row r="104" spans="1:13" s="7" customFormat="1">
      <c r="A104" s="7" t="s">
        <v>81</v>
      </c>
      <c r="B104" s="7" t="s">
        <v>278</v>
      </c>
      <c r="C104" s="7" t="s">
        <v>17</v>
      </c>
      <c r="D104" s="7">
        <v>41849</v>
      </c>
      <c r="E104" s="2">
        <v>16929</v>
      </c>
      <c r="F104" s="8">
        <v>2.4</v>
      </c>
      <c r="G104" s="8"/>
      <c r="H104" s="8"/>
      <c r="I104" s="8"/>
      <c r="J104" s="68"/>
      <c r="K104" s="2">
        <v>16929</v>
      </c>
      <c r="L104" s="2"/>
      <c r="M104" s="7">
        <v>253</v>
      </c>
    </row>
    <row r="105" spans="1:13" s="7" customFormat="1">
      <c r="A105" s="7" t="s">
        <v>279</v>
      </c>
      <c r="B105" s="7" t="s">
        <v>278</v>
      </c>
      <c r="C105" s="7" t="s">
        <v>17</v>
      </c>
      <c r="D105" s="7">
        <v>41844</v>
      </c>
      <c r="E105" s="2">
        <v>27745</v>
      </c>
      <c r="F105" s="54">
        <v>2.4900000000000002</v>
      </c>
      <c r="G105" s="54"/>
      <c r="H105" s="54"/>
      <c r="I105" s="54"/>
      <c r="J105" s="65"/>
      <c r="K105" s="10">
        <f>E105</f>
        <v>27745</v>
      </c>
      <c r="L105" s="10"/>
      <c r="M105" s="7">
        <v>250</v>
      </c>
    </row>
    <row r="106" spans="1:13" s="7" customFormat="1">
      <c r="A106" s="7" t="s">
        <v>280</v>
      </c>
      <c r="B106" s="7" t="s">
        <v>278</v>
      </c>
      <c r="C106" s="7" t="s">
        <v>17</v>
      </c>
      <c r="D106" s="7">
        <v>52538</v>
      </c>
      <c r="E106" s="2">
        <v>11452</v>
      </c>
      <c r="F106" s="54">
        <v>2.23</v>
      </c>
      <c r="G106" s="54"/>
      <c r="H106" s="54"/>
      <c r="I106" s="54"/>
      <c r="J106" s="65">
        <f>E106</f>
        <v>11452</v>
      </c>
      <c r="K106" s="54"/>
      <c r="L106" s="54"/>
      <c r="M106" s="7">
        <v>231</v>
      </c>
    </row>
    <row r="107" spans="1:13" s="7" customFormat="1">
      <c r="A107" s="7" t="s">
        <v>281</v>
      </c>
      <c r="B107" s="7" t="s">
        <v>278</v>
      </c>
      <c r="C107" s="7" t="s">
        <v>17</v>
      </c>
      <c r="D107" s="7">
        <v>52538</v>
      </c>
      <c r="E107" s="2">
        <v>9916</v>
      </c>
      <c r="F107" s="54">
        <v>2.19</v>
      </c>
      <c r="G107" s="54"/>
      <c r="H107" s="54"/>
      <c r="I107" s="54"/>
      <c r="J107" s="65">
        <f>E107</f>
        <v>9916</v>
      </c>
      <c r="K107" s="54"/>
      <c r="L107" s="54"/>
      <c r="M107" s="7">
        <v>226</v>
      </c>
    </row>
    <row r="108" spans="1:13" s="7" customFormat="1">
      <c r="A108" s="7" t="s">
        <v>282</v>
      </c>
      <c r="B108" s="7" t="s">
        <v>278</v>
      </c>
      <c r="C108" s="7" t="s">
        <v>17</v>
      </c>
      <c r="D108" s="7">
        <v>52525</v>
      </c>
      <c r="E108" s="2">
        <v>8734</v>
      </c>
      <c r="F108" s="54">
        <v>2.27</v>
      </c>
      <c r="G108" s="54"/>
      <c r="H108" s="54"/>
      <c r="I108" s="54"/>
      <c r="J108" s="65">
        <f>E108</f>
        <v>8734</v>
      </c>
      <c r="K108" s="54"/>
      <c r="L108" s="54"/>
      <c r="M108" s="7">
        <v>233</v>
      </c>
    </row>
    <row r="109" spans="1:13" s="7" customFormat="1">
      <c r="E109" s="2"/>
      <c r="F109" s="54"/>
      <c r="G109" s="54"/>
      <c r="H109" s="54"/>
      <c r="I109" s="54"/>
      <c r="J109" s="65"/>
      <c r="K109" s="54"/>
      <c r="L109" s="54"/>
    </row>
    <row r="110" spans="1:13" s="7" customFormat="1">
      <c r="A110" s="7" t="s">
        <v>286</v>
      </c>
      <c r="B110" s="7" t="s">
        <v>293</v>
      </c>
      <c r="C110" s="7" t="s">
        <v>17</v>
      </c>
      <c r="D110" s="7">
        <v>40699</v>
      </c>
      <c r="E110" s="2">
        <v>43786</v>
      </c>
      <c r="F110" s="54">
        <v>2.5299999999999998</v>
      </c>
      <c r="G110" s="54"/>
      <c r="H110" s="54"/>
      <c r="I110" s="54"/>
      <c r="J110" s="65"/>
      <c r="K110" s="10">
        <f>E110</f>
        <v>43786</v>
      </c>
      <c r="L110" s="10"/>
      <c r="M110" s="7">
        <v>269</v>
      </c>
    </row>
    <row r="111" spans="1:13" s="7" customFormat="1">
      <c r="A111" s="7" t="s">
        <v>42</v>
      </c>
      <c r="B111" s="7" t="s">
        <v>293</v>
      </c>
      <c r="C111" s="7" t="s">
        <v>17</v>
      </c>
      <c r="D111" s="7">
        <v>42781</v>
      </c>
      <c r="E111" s="2">
        <v>29794</v>
      </c>
      <c r="F111" s="8">
        <v>2.5</v>
      </c>
      <c r="G111" s="8"/>
      <c r="H111" s="8"/>
      <c r="I111" s="8"/>
      <c r="J111" s="68"/>
      <c r="K111" s="2">
        <v>29794</v>
      </c>
      <c r="L111" s="2"/>
      <c r="M111" s="7">
        <v>267</v>
      </c>
    </row>
    <row r="112" spans="1:13" s="7" customFormat="1">
      <c r="A112" s="7" t="s">
        <v>287</v>
      </c>
      <c r="B112" s="7" t="s">
        <v>293</v>
      </c>
      <c r="C112" s="7" t="s">
        <v>17</v>
      </c>
      <c r="D112" s="7">
        <v>42579</v>
      </c>
      <c r="E112" s="2">
        <v>25502</v>
      </c>
      <c r="F112" s="8">
        <v>3</v>
      </c>
      <c r="G112" s="54"/>
      <c r="H112" s="54"/>
      <c r="I112" s="54"/>
      <c r="J112" s="65"/>
      <c r="K112" s="10">
        <f>E112</f>
        <v>25502</v>
      </c>
      <c r="L112" s="10"/>
      <c r="M112" s="7">
        <v>284</v>
      </c>
    </row>
    <row r="113" spans="1:13" s="7" customFormat="1">
      <c r="A113" s="7" t="s">
        <v>288</v>
      </c>
      <c r="B113" s="7" t="s">
        <v>293</v>
      </c>
      <c r="C113" s="7" t="s">
        <v>17</v>
      </c>
      <c r="D113" s="7" t="s">
        <v>294</v>
      </c>
      <c r="E113" s="2">
        <v>54736</v>
      </c>
      <c r="F113" s="54">
        <v>2.52</v>
      </c>
      <c r="G113" s="54"/>
      <c r="H113" s="54"/>
      <c r="I113" s="54"/>
      <c r="J113" s="65"/>
      <c r="K113" s="10">
        <f>E113</f>
        <v>54736</v>
      </c>
      <c r="L113" s="10"/>
      <c r="M113" s="7">
        <v>264</v>
      </c>
    </row>
    <row r="114" spans="1:13" s="7" customFormat="1">
      <c r="A114" s="7" t="s">
        <v>120</v>
      </c>
      <c r="B114" s="7" t="s">
        <v>293</v>
      </c>
      <c r="C114" s="7" t="s">
        <v>17</v>
      </c>
      <c r="D114" s="7">
        <v>40764</v>
      </c>
      <c r="E114" s="2">
        <v>56989</v>
      </c>
      <c r="F114" s="54">
        <v>2.42</v>
      </c>
      <c r="G114" s="54"/>
      <c r="H114" s="54"/>
      <c r="I114" s="54"/>
      <c r="J114" s="67"/>
      <c r="K114" s="2">
        <v>56989</v>
      </c>
      <c r="L114" s="2"/>
      <c r="M114" s="7">
        <v>255</v>
      </c>
    </row>
    <row r="115" spans="1:13" s="7" customFormat="1">
      <c r="A115" s="7" t="s">
        <v>174</v>
      </c>
      <c r="B115" s="7" t="s">
        <v>293</v>
      </c>
      <c r="C115" s="7" t="s">
        <v>17</v>
      </c>
      <c r="D115" s="7">
        <v>40822</v>
      </c>
      <c r="E115" s="2">
        <v>37874</v>
      </c>
      <c r="F115" s="54">
        <v>2.54</v>
      </c>
      <c r="G115" s="54"/>
      <c r="H115" s="54"/>
      <c r="I115" s="54"/>
      <c r="J115" s="67"/>
      <c r="K115" s="2">
        <v>37874</v>
      </c>
      <c r="L115" s="2"/>
      <c r="M115" s="7">
        <v>274</v>
      </c>
    </row>
    <row r="116" spans="1:13" s="7" customFormat="1">
      <c r="A116" s="7" t="s">
        <v>121</v>
      </c>
      <c r="B116" s="7" t="s">
        <v>293</v>
      </c>
      <c r="C116" s="7" t="s">
        <v>17</v>
      </c>
      <c r="D116" s="7">
        <v>40789</v>
      </c>
      <c r="E116" s="2">
        <v>40254</v>
      </c>
      <c r="F116" s="54">
        <v>2.41</v>
      </c>
      <c r="G116" s="54"/>
      <c r="H116" s="54"/>
      <c r="I116" s="54"/>
      <c r="J116" s="67"/>
      <c r="K116" s="2">
        <v>40254</v>
      </c>
      <c r="L116" s="2"/>
      <c r="M116" s="7">
        <v>253</v>
      </c>
    </row>
    <row r="117" spans="1:13" s="7" customFormat="1">
      <c r="A117" s="7" t="s">
        <v>289</v>
      </c>
      <c r="B117" s="7" t="s">
        <v>293</v>
      </c>
      <c r="C117" s="7" t="s">
        <v>17</v>
      </c>
      <c r="D117" s="7" t="s">
        <v>292</v>
      </c>
      <c r="E117" s="2">
        <v>86821</v>
      </c>
      <c r="F117" s="54">
        <v>2.58</v>
      </c>
      <c r="G117" s="54"/>
      <c r="H117" s="54"/>
      <c r="I117" s="54"/>
      <c r="J117" s="65"/>
      <c r="K117" s="10">
        <f>E117</f>
        <v>86821</v>
      </c>
      <c r="L117" s="10"/>
      <c r="M117" s="7">
        <v>280</v>
      </c>
    </row>
    <row r="118" spans="1:13">
      <c r="A118" s="7" t="s">
        <v>290</v>
      </c>
      <c r="B118" t="s">
        <v>293</v>
      </c>
      <c r="C118" t="s">
        <v>17</v>
      </c>
      <c r="D118" t="s">
        <v>295</v>
      </c>
      <c r="E118" s="2">
        <v>80902</v>
      </c>
      <c r="F118" s="8">
        <v>3</v>
      </c>
      <c r="J118" s="65"/>
      <c r="K118" s="10">
        <f>E118</f>
        <v>80902</v>
      </c>
      <c r="L118" s="10"/>
      <c r="M118" s="7">
        <v>289</v>
      </c>
    </row>
    <row r="119" spans="1:13">
      <c r="A119" s="7" t="s">
        <v>291</v>
      </c>
      <c r="B119" t="s">
        <v>293</v>
      </c>
      <c r="C119" t="s">
        <v>17</v>
      </c>
      <c r="D119">
        <v>42489</v>
      </c>
      <c r="E119" s="2">
        <v>21040</v>
      </c>
      <c r="F119" s="8">
        <v>3</v>
      </c>
      <c r="J119" s="65"/>
      <c r="K119" s="10">
        <f>E119</f>
        <v>21040</v>
      </c>
      <c r="L119" s="10"/>
      <c r="M119" s="7">
        <v>280</v>
      </c>
    </row>
    <row r="120" spans="1:13">
      <c r="A120" s="7"/>
      <c r="J120" s="65"/>
    </row>
    <row r="121" spans="1:13">
      <c r="A121" s="7" t="s">
        <v>141</v>
      </c>
      <c r="B121" t="s">
        <v>305</v>
      </c>
      <c r="C121" s="1" t="s">
        <v>17</v>
      </c>
      <c r="D121" t="s">
        <v>142</v>
      </c>
      <c r="E121" s="2">
        <v>96221</v>
      </c>
      <c r="F121" s="54">
        <v>2.56</v>
      </c>
      <c r="J121" s="67"/>
      <c r="K121" s="2">
        <v>96221</v>
      </c>
      <c r="L121" s="2"/>
      <c r="M121" s="7">
        <v>280</v>
      </c>
    </row>
    <row r="122" spans="1:13">
      <c r="A122" s="7" t="s">
        <v>297</v>
      </c>
      <c r="B122" t="s">
        <v>305</v>
      </c>
      <c r="C122" s="1" t="s">
        <v>17</v>
      </c>
      <c r="J122" s="65"/>
    </row>
    <row r="123" spans="1:13">
      <c r="A123" s="7" t="s">
        <v>298</v>
      </c>
      <c r="B123" t="s">
        <v>305</v>
      </c>
      <c r="C123" s="1" t="s">
        <v>17</v>
      </c>
      <c r="D123">
        <v>58332</v>
      </c>
      <c r="E123" s="2">
        <v>28139</v>
      </c>
      <c r="F123" s="54">
        <v>2.59</v>
      </c>
      <c r="J123" s="65"/>
    </row>
    <row r="124" spans="1:13">
      <c r="A124" s="7" t="s">
        <v>299</v>
      </c>
      <c r="B124" t="s">
        <v>305</v>
      </c>
      <c r="C124" s="1" t="s">
        <v>17</v>
      </c>
      <c r="J124" s="65"/>
      <c r="K124" s="10">
        <f>E123</f>
        <v>28139</v>
      </c>
      <c r="L124" s="10"/>
      <c r="M124" s="7">
        <v>285</v>
      </c>
    </row>
    <row r="125" spans="1:13">
      <c r="A125" s="7" t="s">
        <v>300</v>
      </c>
      <c r="B125" t="s">
        <v>305</v>
      </c>
      <c r="C125" s="1" t="s">
        <v>17</v>
      </c>
      <c r="J125" s="65"/>
    </row>
    <row r="126" spans="1:13">
      <c r="A126" s="7" t="s">
        <v>301</v>
      </c>
      <c r="B126" t="s">
        <v>305</v>
      </c>
      <c r="C126" s="1" t="s">
        <v>17</v>
      </c>
      <c r="J126" s="65"/>
    </row>
    <row r="127" spans="1:13">
      <c r="A127" s="7" t="s">
        <v>302</v>
      </c>
      <c r="B127" t="s">
        <v>305</v>
      </c>
      <c r="C127" s="1" t="s">
        <v>17</v>
      </c>
      <c r="J127" s="65"/>
    </row>
    <row r="128" spans="1:13">
      <c r="A128" s="7" t="s">
        <v>303</v>
      </c>
      <c r="B128" t="s">
        <v>305</v>
      </c>
      <c r="C128" s="1" t="s">
        <v>17</v>
      </c>
      <c r="J128" s="65"/>
    </row>
    <row r="129" spans="1:13">
      <c r="A129" s="7" t="s">
        <v>304</v>
      </c>
      <c r="B129" t="s">
        <v>305</v>
      </c>
      <c r="C129" s="1" t="s">
        <v>17</v>
      </c>
      <c r="J129" s="65"/>
    </row>
    <row r="130" spans="1:13">
      <c r="A130" s="45" t="s">
        <v>305</v>
      </c>
      <c r="B130" s="45" t="s">
        <v>321</v>
      </c>
      <c r="C130" s="45"/>
      <c r="J130" s="65"/>
      <c r="L130" s="2">
        <f>324223-E121-E123</f>
        <v>199863</v>
      </c>
    </row>
    <row r="131" spans="1:13">
      <c r="A131" s="7"/>
      <c r="J131" s="65"/>
    </row>
    <row r="132" spans="1:13">
      <c r="A132" s="7" t="s">
        <v>307</v>
      </c>
      <c r="B132" s="7" t="s">
        <v>320</v>
      </c>
      <c r="C132" s="1" t="s">
        <v>17</v>
      </c>
      <c r="J132" s="65"/>
    </row>
    <row r="133" spans="1:13">
      <c r="A133" s="7" t="s">
        <v>308</v>
      </c>
      <c r="B133" s="7" t="s">
        <v>320</v>
      </c>
      <c r="C133" s="1" t="s">
        <v>17</v>
      </c>
      <c r="J133" s="65"/>
    </row>
    <row r="134" spans="1:13">
      <c r="A134" s="7" t="s">
        <v>309</v>
      </c>
      <c r="B134" s="7" t="s">
        <v>320</v>
      </c>
      <c r="C134" s="1" t="s">
        <v>17</v>
      </c>
      <c r="J134" s="65"/>
    </row>
    <row r="135" spans="1:13">
      <c r="A135" s="7" t="s">
        <v>310</v>
      </c>
      <c r="B135" s="7" t="s">
        <v>320</v>
      </c>
      <c r="C135" s="1" t="s">
        <v>17</v>
      </c>
      <c r="J135" s="65"/>
    </row>
    <row r="136" spans="1:13">
      <c r="A136" s="7" t="s">
        <v>311</v>
      </c>
      <c r="B136" s="7" t="s">
        <v>320</v>
      </c>
      <c r="C136" s="1" t="s">
        <v>17</v>
      </c>
      <c r="D136">
        <v>51545</v>
      </c>
      <c r="E136" s="2">
        <v>18947</v>
      </c>
      <c r="F136" s="54">
        <v>2.58</v>
      </c>
      <c r="J136" s="65"/>
      <c r="K136" s="10">
        <f>E136</f>
        <v>18947</v>
      </c>
      <c r="M136" s="7">
        <v>277</v>
      </c>
    </row>
    <row r="137" spans="1:13">
      <c r="A137" s="7" t="s">
        <v>312</v>
      </c>
      <c r="B137" s="7" t="s">
        <v>320</v>
      </c>
      <c r="C137" s="1" t="s">
        <v>17</v>
      </c>
      <c r="D137">
        <v>51674</v>
      </c>
      <c r="E137" s="2">
        <v>25266</v>
      </c>
      <c r="F137" s="8">
        <v>3</v>
      </c>
      <c r="J137" s="65"/>
      <c r="K137" s="10">
        <f>E137</f>
        <v>25266</v>
      </c>
      <c r="M137" s="7">
        <v>281</v>
      </c>
    </row>
    <row r="138" spans="1:13">
      <c r="A138" s="7" t="s">
        <v>313</v>
      </c>
      <c r="B138" s="7" t="s">
        <v>320</v>
      </c>
      <c r="C138" s="1" t="s">
        <v>17</v>
      </c>
      <c r="J138" s="65"/>
    </row>
    <row r="139" spans="1:13">
      <c r="A139" s="7" t="s">
        <v>314</v>
      </c>
      <c r="B139" s="7" t="s">
        <v>320</v>
      </c>
      <c r="C139" s="1" t="s">
        <v>17</v>
      </c>
      <c r="D139">
        <v>51766</v>
      </c>
      <c r="E139" s="2">
        <v>19269</v>
      </c>
      <c r="F139" s="54">
        <v>2.5299999999999998</v>
      </c>
      <c r="J139" s="65"/>
      <c r="K139" s="10">
        <f>E139</f>
        <v>19269</v>
      </c>
      <c r="M139" s="7">
        <v>270</v>
      </c>
    </row>
    <row r="140" spans="1:13">
      <c r="A140" s="7" t="s">
        <v>315</v>
      </c>
      <c r="B140" s="7" t="s">
        <v>320</v>
      </c>
      <c r="C140" s="1" t="s">
        <v>17</v>
      </c>
      <c r="J140" s="65"/>
    </row>
    <row r="141" spans="1:13">
      <c r="A141" s="7" t="s">
        <v>316</v>
      </c>
      <c r="B141" s="7" t="s">
        <v>320</v>
      </c>
      <c r="C141" s="1" t="s">
        <v>17</v>
      </c>
      <c r="J141" s="65"/>
    </row>
    <row r="142" spans="1:13">
      <c r="A142" s="7" t="s">
        <v>317</v>
      </c>
      <c r="B142" s="7" t="s">
        <v>320</v>
      </c>
      <c r="C142" s="1" t="s">
        <v>17</v>
      </c>
      <c r="D142">
        <v>51597</v>
      </c>
      <c r="E142" s="2">
        <v>10435</v>
      </c>
      <c r="F142" s="54">
        <v>2.59</v>
      </c>
      <c r="J142" s="65"/>
      <c r="K142" s="10">
        <f>E142</f>
        <v>10435</v>
      </c>
      <c r="M142" s="7">
        <v>267</v>
      </c>
    </row>
    <row r="143" spans="1:13">
      <c r="A143" s="7" t="s">
        <v>318</v>
      </c>
      <c r="B143" s="7" t="s">
        <v>320</v>
      </c>
      <c r="C143" s="1" t="s">
        <v>17</v>
      </c>
      <c r="D143">
        <v>51588</v>
      </c>
      <c r="E143" s="2">
        <v>16598</v>
      </c>
      <c r="F143" s="8">
        <v>3</v>
      </c>
      <c r="J143" s="65"/>
      <c r="K143" s="10">
        <f>E143</f>
        <v>16598</v>
      </c>
      <c r="M143" s="7">
        <v>281</v>
      </c>
    </row>
    <row r="144" spans="1:13">
      <c r="A144" s="7" t="s">
        <v>319</v>
      </c>
      <c r="B144" s="7" t="s">
        <v>320</v>
      </c>
      <c r="C144" s="1" t="s">
        <v>17</v>
      </c>
      <c r="J144" s="65"/>
    </row>
    <row r="145" spans="1:13">
      <c r="A145" s="45" t="s">
        <v>320</v>
      </c>
      <c r="B145" s="45" t="s">
        <v>321</v>
      </c>
      <c r="C145" s="45"/>
      <c r="J145" s="65"/>
      <c r="L145" s="2">
        <f>-SUM(E136:E143)+271332</f>
        <v>180817</v>
      </c>
    </row>
    <row r="146" spans="1:13">
      <c r="A146" s="7"/>
      <c r="J146" s="65"/>
    </row>
    <row r="147" spans="1:13">
      <c r="E147" s="54"/>
      <c r="F147" s="7"/>
      <c r="G147"/>
      <c r="H147"/>
      <c r="I147"/>
      <c r="J147" s="69"/>
      <c r="K147"/>
      <c r="L147"/>
      <c r="M147"/>
    </row>
    <row r="148" spans="1:13">
      <c r="J148" s="67"/>
    </row>
    <row r="149" spans="1:13">
      <c r="J149" s="67"/>
    </row>
    <row r="150" spans="1:13">
      <c r="J150" s="67"/>
    </row>
    <row r="151" spans="1:13">
      <c r="J151" s="67"/>
    </row>
    <row r="152" spans="1:13">
      <c r="J152" s="67"/>
    </row>
    <row r="153" spans="1:13">
      <c r="J153" s="67"/>
    </row>
    <row r="154" spans="1:13">
      <c r="J154" s="67"/>
    </row>
    <row r="155" spans="1:13">
      <c r="J155" s="67"/>
    </row>
    <row r="156" spans="1:13">
      <c r="A156" s="7" t="s">
        <v>173</v>
      </c>
      <c r="B156" t="s">
        <v>336</v>
      </c>
      <c r="C156" s="1" t="s">
        <v>17</v>
      </c>
      <c r="D156" t="s">
        <v>147</v>
      </c>
      <c r="E156" s="2">
        <v>109026</v>
      </c>
      <c r="F156" s="54">
        <v>2.46</v>
      </c>
      <c r="J156" s="67"/>
      <c r="K156" s="2">
        <v>109026</v>
      </c>
      <c r="L156" s="2"/>
      <c r="M156" s="7">
        <v>247</v>
      </c>
    </row>
    <row r="157" spans="1:13">
      <c r="A157" s="7" t="s">
        <v>330</v>
      </c>
      <c r="B157" t="s">
        <v>336</v>
      </c>
      <c r="C157" s="1" t="s">
        <v>17</v>
      </c>
      <c r="D157">
        <v>51399</v>
      </c>
      <c r="E157" s="2">
        <v>18120</v>
      </c>
      <c r="F157" s="54">
        <v>2.4500000000000002</v>
      </c>
      <c r="J157" s="67"/>
      <c r="K157" s="2">
        <f>E157</f>
        <v>18120</v>
      </c>
      <c r="L157" s="2"/>
      <c r="M157" s="7">
        <v>256</v>
      </c>
    </row>
    <row r="158" spans="1:13">
      <c r="A158" s="7" t="s">
        <v>331</v>
      </c>
      <c r="B158" t="s">
        <v>336</v>
      </c>
      <c r="C158" s="1" t="s">
        <v>17</v>
      </c>
      <c r="D158">
        <v>51515</v>
      </c>
      <c r="E158" s="2">
        <v>19489</v>
      </c>
      <c r="F158" s="8">
        <v>3</v>
      </c>
      <c r="J158" s="67"/>
      <c r="K158" s="2">
        <f>E158</f>
        <v>19489</v>
      </c>
      <c r="L158" s="2"/>
      <c r="M158" s="7">
        <v>263</v>
      </c>
    </row>
    <row r="159" spans="1:13">
      <c r="A159" s="7" t="s">
        <v>332</v>
      </c>
      <c r="B159" t="s">
        <v>336</v>
      </c>
      <c r="C159" s="1" t="s">
        <v>17</v>
      </c>
      <c r="D159">
        <v>42799</v>
      </c>
      <c r="E159" s="2">
        <v>27437</v>
      </c>
      <c r="F159" s="54">
        <v>2.4500000000000002</v>
      </c>
      <c r="J159" s="67"/>
      <c r="K159" s="2">
        <f>E159</f>
        <v>27437</v>
      </c>
      <c r="L159" s="2"/>
      <c r="M159" s="7">
        <v>255</v>
      </c>
    </row>
    <row r="160" spans="1:13">
      <c r="A160" s="7" t="s">
        <v>333</v>
      </c>
      <c r="B160" t="s">
        <v>336</v>
      </c>
      <c r="C160" s="1" t="s">
        <v>17</v>
      </c>
      <c r="D160">
        <v>51519</v>
      </c>
      <c r="E160" s="2">
        <v>14764</v>
      </c>
      <c r="F160" s="8">
        <v>2.5</v>
      </c>
      <c r="J160" s="67"/>
      <c r="K160" s="2">
        <v>14764</v>
      </c>
      <c r="L160" s="2"/>
      <c r="M160" s="7">
        <v>254</v>
      </c>
    </row>
    <row r="161" spans="1:13">
      <c r="A161" s="7" t="s">
        <v>334</v>
      </c>
      <c r="B161" t="s">
        <v>336</v>
      </c>
      <c r="C161" s="1" t="s">
        <v>17</v>
      </c>
      <c r="D161">
        <v>51491</v>
      </c>
      <c r="E161" s="2">
        <v>26809</v>
      </c>
      <c r="F161" s="54">
        <v>2.46</v>
      </c>
      <c r="J161" s="67"/>
      <c r="K161" s="2">
        <f>E161</f>
        <v>26809</v>
      </c>
      <c r="L161" s="2"/>
      <c r="M161" s="7">
        <v>289</v>
      </c>
    </row>
    <row r="162" spans="1:13">
      <c r="A162" s="7" t="s">
        <v>335</v>
      </c>
      <c r="B162" t="s">
        <v>336</v>
      </c>
      <c r="C162" s="1" t="s">
        <v>17</v>
      </c>
      <c r="D162">
        <v>51503</v>
      </c>
      <c r="E162" s="2">
        <v>27561</v>
      </c>
      <c r="F162" s="54">
        <v>2.44</v>
      </c>
      <c r="J162" s="67"/>
      <c r="K162" s="2">
        <f>E162</f>
        <v>27561</v>
      </c>
      <c r="L162" s="2"/>
      <c r="M162" s="7">
        <v>285</v>
      </c>
    </row>
    <row r="163" spans="1:13">
      <c r="A163" s="7" t="s">
        <v>337</v>
      </c>
      <c r="B163" t="s">
        <v>336</v>
      </c>
      <c r="C163" s="1" t="s">
        <v>17</v>
      </c>
      <c r="D163">
        <v>42929</v>
      </c>
      <c r="E163" s="2">
        <v>34679</v>
      </c>
      <c r="F163" s="8">
        <v>2.5</v>
      </c>
      <c r="J163" s="67"/>
      <c r="K163" s="2">
        <f>E163</f>
        <v>34679</v>
      </c>
      <c r="L163" s="2"/>
      <c r="M163" s="7">
        <v>265</v>
      </c>
    </row>
    <row r="164" spans="1:13">
      <c r="A164" s="7"/>
      <c r="J164" s="67"/>
      <c r="K164" s="2"/>
      <c r="L164" s="2"/>
    </row>
    <row r="165" spans="1:13">
      <c r="A165" s="36" t="s">
        <v>352</v>
      </c>
      <c r="C165" s="1" t="s">
        <v>17</v>
      </c>
      <c r="D165" t="s">
        <v>351</v>
      </c>
      <c r="E165" s="2">
        <v>362213</v>
      </c>
      <c r="F165" s="8">
        <v>3.16</v>
      </c>
      <c r="G165" s="8"/>
      <c r="H165" s="8"/>
      <c r="I165" s="8"/>
      <c r="J165" s="65"/>
      <c r="K165" s="8"/>
      <c r="L165" s="12">
        <f>E165</f>
        <v>362213</v>
      </c>
      <c r="M165" s="7">
        <v>309</v>
      </c>
    </row>
    <row r="166" spans="1:13">
      <c r="A166" s="36" t="s">
        <v>355</v>
      </c>
      <c r="C166" s="1" t="s">
        <v>17</v>
      </c>
      <c r="D166" t="s">
        <v>356</v>
      </c>
      <c r="E166" s="12">
        <v>572087</v>
      </c>
      <c r="F166" s="8">
        <v>3.19</v>
      </c>
      <c r="G166" s="8"/>
      <c r="H166" s="8"/>
      <c r="I166" s="8"/>
      <c r="J166" s="65"/>
      <c r="K166" s="8"/>
      <c r="L166" s="10">
        <f>E166</f>
        <v>572087</v>
      </c>
      <c r="M166" s="7">
        <v>320</v>
      </c>
    </row>
    <row r="167" spans="1:13">
      <c r="A167" s="36" t="s">
        <v>122</v>
      </c>
      <c r="C167" s="1" t="s">
        <v>17</v>
      </c>
      <c r="D167" t="s">
        <v>123</v>
      </c>
      <c r="E167" s="2">
        <v>487470</v>
      </c>
      <c r="F167" s="8">
        <v>3</v>
      </c>
      <c r="G167" s="8"/>
      <c r="H167" s="8"/>
      <c r="I167" s="8"/>
      <c r="J167" s="68"/>
      <c r="K167" s="2">
        <v>487470</v>
      </c>
      <c r="L167" s="2"/>
      <c r="M167" s="7">
        <v>298</v>
      </c>
    </row>
    <row r="168" spans="1:13">
      <c r="A168" s="36" t="s">
        <v>118</v>
      </c>
      <c r="C168" s="1" t="s">
        <v>17</v>
      </c>
      <c r="D168" t="s">
        <v>119</v>
      </c>
      <c r="E168" s="2">
        <v>589649</v>
      </c>
      <c r="F168" s="54">
        <v>2.5099999999999998</v>
      </c>
      <c r="J168" s="67"/>
      <c r="K168" s="2">
        <v>589649</v>
      </c>
      <c r="L168" s="2"/>
      <c r="M168" s="7">
        <v>264</v>
      </c>
    </row>
    <row r="169" spans="1:13">
      <c r="A169" s="36" t="s">
        <v>349</v>
      </c>
      <c r="C169" s="1" t="s">
        <v>17</v>
      </c>
      <c r="D169" t="s">
        <v>350</v>
      </c>
      <c r="E169" s="2">
        <v>566862</v>
      </c>
      <c r="F169" s="8">
        <v>3.17</v>
      </c>
      <c r="G169" s="8"/>
      <c r="H169" s="8"/>
      <c r="I169" s="8"/>
      <c r="J169" s="65"/>
      <c r="K169" s="8"/>
      <c r="L169" s="12">
        <f>E169</f>
        <v>566862</v>
      </c>
      <c r="M169" s="7">
        <v>310</v>
      </c>
    </row>
    <row r="170" spans="1:13">
      <c r="A170" s="36" t="s">
        <v>353</v>
      </c>
      <c r="C170" s="1" t="s">
        <v>17</v>
      </c>
      <c r="D170" t="s">
        <v>354</v>
      </c>
      <c r="E170" s="2">
        <v>186243</v>
      </c>
      <c r="F170" s="8">
        <v>3.1</v>
      </c>
      <c r="G170" s="8"/>
      <c r="H170" s="8"/>
      <c r="I170" s="8"/>
      <c r="J170" s="65"/>
      <c r="K170" s="8"/>
      <c r="L170" s="12">
        <f>E170</f>
        <v>186243</v>
      </c>
      <c r="M170" s="7">
        <v>303</v>
      </c>
    </row>
    <row r="171" spans="1:13">
      <c r="A171" t="s">
        <v>194</v>
      </c>
      <c r="C171" s="1" t="s">
        <v>17</v>
      </c>
      <c r="D171" t="s">
        <v>195</v>
      </c>
      <c r="E171" s="2">
        <v>1013665</v>
      </c>
      <c r="F171" s="54">
        <v>2.36</v>
      </c>
      <c r="J171" s="67"/>
      <c r="K171" s="2">
        <v>1013665</v>
      </c>
      <c r="L171" s="2"/>
      <c r="M171" s="7">
        <v>234</v>
      </c>
    </row>
    <row r="172" spans="1:13">
      <c r="A172" s="7" t="s">
        <v>116</v>
      </c>
      <c r="B172" s="7"/>
      <c r="C172" s="54" t="s">
        <v>17</v>
      </c>
      <c r="D172" s="7" t="s">
        <v>117</v>
      </c>
      <c r="E172" s="2">
        <v>221864</v>
      </c>
      <c r="F172" s="54">
        <v>2.56</v>
      </c>
      <c r="J172" s="67"/>
      <c r="K172" s="2">
        <v>221864</v>
      </c>
      <c r="L172" s="2"/>
      <c r="M172" s="7">
        <v>282</v>
      </c>
    </row>
    <row r="173" spans="1:13">
      <c r="A173" s="36" t="s">
        <v>170</v>
      </c>
      <c r="C173" s="1" t="s">
        <v>17</v>
      </c>
      <c r="D173" t="s">
        <v>171</v>
      </c>
      <c r="E173" s="2">
        <v>159373</v>
      </c>
      <c r="F173" s="8">
        <v>2.2999999999999998</v>
      </c>
      <c r="G173" s="8"/>
      <c r="H173" s="8"/>
      <c r="I173" s="8"/>
      <c r="J173" s="65">
        <v>159373</v>
      </c>
      <c r="K173" s="8"/>
      <c r="L173" s="12"/>
      <c r="M173" s="7">
        <v>245</v>
      </c>
    </row>
    <row r="174" spans="1:13">
      <c r="A174" s="7" t="s">
        <v>179</v>
      </c>
      <c r="C174" s="1" t="s">
        <v>17</v>
      </c>
      <c r="D174" t="s">
        <v>180</v>
      </c>
      <c r="E174" s="2">
        <v>255087</v>
      </c>
      <c r="F174" s="8">
        <v>2.4</v>
      </c>
      <c r="G174" s="8"/>
      <c r="H174" s="8"/>
      <c r="I174" s="8"/>
      <c r="J174" s="68"/>
      <c r="K174" s="2">
        <v>254834</v>
      </c>
      <c r="L174" s="2"/>
      <c r="M174" s="7">
        <v>254</v>
      </c>
    </row>
    <row r="175" spans="1:13">
      <c r="A175" s="36" t="s">
        <v>357</v>
      </c>
      <c r="C175" s="1" t="s">
        <v>17</v>
      </c>
      <c r="D175" t="s">
        <v>358</v>
      </c>
      <c r="E175" s="2">
        <v>166654</v>
      </c>
      <c r="F175" s="8">
        <v>3.08</v>
      </c>
      <c r="G175" s="8"/>
      <c r="H175" s="8"/>
      <c r="I175" s="8"/>
      <c r="J175" s="65"/>
      <c r="K175" s="8"/>
      <c r="L175" s="12">
        <f>E175</f>
        <v>166654</v>
      </c>
      <c r="M175" s="7">
        <v>291</v>
      </c>
    </row>
    <row r="176" spans="1:13">
      <c r="A176" s="36" t="s">
        <v>158</v>
      </c>
      <c r="C176" s="1" t="s">
        <v>17</v>
      </c>
      <c r="D176" t="s">
        <v>159</v>
      </c>
      <c r="E176" s="2">
        <v>110132</v>
      </c>
      <c r="F176" s="54">
        <v>2.52</v>
      </c>
      <c r="J176" s="67"/>
      <c r="K176" s="2">
        <v>110132</v>
      </c>
      <c r="L176" s="2"/>
      <c r="M176" s="7">
        <v>272</v>
      </c>
    </row>
    <row r="177" spans="1:16" s="7" customFormat="1">
      <c r="A177" s="36" t="s">
        <v>168</v>
      </c>
      <c r="B177"/>
      <c r="C177" s="1" t="s">
        <v>17</v>
      </c>
      <c r="D177" t="s">
        <v>169</v>
      </c>
      <c r="E177" s="2">
        <v>155080</v>
      </c>
      <c r="F177" s="54">
        <v>2.5299999999999998</v>
      </c>
      <c r="G177" s="54"/>
      <c r="H177" s="54"/>
      <c r="I177" s="54"/>
      <c r="J177" s="67"/>
      <c r="K177" s="2">
        <v>155080</v>
      </c>
      <c r="L177" s="2"/>
      <c r="M177" s="7">
        <v>265</v>
      </c>
    </row>
    <row r="178" spans="1:16">
      <c r="A178" s="36" t="s">
        <v>185</v>
      </c>
      <c r="C178" s="1" t="s">
        <v>17</v>
      </c>
      <c r="D178" t="s">
        <v>186</v>
      </c>
      <c r="E178" s="2">
        <v>342570</v>
      </c>
      <c r="F178" s="54">
        <v>2.57</v>
      </c>
      <c r="J178" s="67"/>
      <c r="K178" s="2">
        <v>342570</v>
      </c>
      <c r="L178" s="2"/>
      <c r="M178" s="7">
        <v>281</v>
      </c>
    </row>
    <row r="179" spans="1:16">
      <c r="A179" s="7"/>
      <c r="J179" s="67"/>
      <c r="K179" s="2"/>
      <c r="L179" s="2"/>
    </row>
    <row r="180" spans="1:16">
      <c r="A180" s="7" t="s">
        <v>339</v>
      </c>
      <c r="B180" t="s">
        <v>338</v>
      </c>
      <c r="C180" s="1" t="s">
        <v>17</v>
      </c>
      <c r="J180" s="67"/>
      <c r="K180" s="2"/>
      <c r="L180" s="2"/>
    </row>
    <row r="181" spans="1:16">
      <c r="A181" s="7" t="s">
        <v>340</v>
      </c>
      <c r="B181" t="s">
        <v>338</v>
      </c>
      <c r="C181" s="1" t="s">
        <v>17</v>
      </c>
      <c r="J181" s="67"/>
      <c r="K181" s="2"/>
      <c r="L181" s="2"/>
    </row>
    <row r="182" spans="1:16">
      <c r="A182" s="7" t="s">
        <v>341</v>
      </c>
      <c r="B182" t="s">
        <v>338</v>
      </c>
      <c r="C182" s="1" t="s">
        <v>17</v>
      </c>
      <c r="J182" s="67"/>
      <c r="K182" s="2"/>
      <c r="L182" s="2"/>
    </row>
    <row r="183" spans="1:16">
      <c r="A183" s="7" t="s">
        <v>342</v>
      </c>
      <c r="B183" t="s">
        <v>338</v>
      </c>
      <c r="C183" s="1" t="s">
        <v>17</v>
      </c>
      <c r="J183" s="67"/>
      <c r="K183" s="2"/>
      <c r="L183" s="2"/>
    </row>
    <row r="184" spans="1:16">
      <c r="A184" s="7" t="s">
        <v>343</v>
      </c>
      <c r="B184" t="s">
        <v>338</v>
      </c>
      <c r="C184" s="1" t="s">
        <v>17</v>
      </c>
      <c r="J184" s="67"/>
      <c r="K184" s="2"/>
      <c r="L184" s="2"/>
    </row>
    <row r="185" spans="1:16">
      <c r="A185" s="7" t="s">
        <v>344</v>
      </c>
      <c r="B185" t="s">
        <v>338</v>
      </c>
      <c r="C185" s="1" t="s">
        <v>17</v>
      </c>
      <c r="J185" s="67"/>
      <c r="K185" s="2"/>
      <c r="L185" s="2"/>
    </row>
    <row r="186" spans="1:16">
      <c r="A186" s="7" t="s">
        <v>345</v>
      </c>
      <c r="B186" t="s">
        <v>338</v>
      </c>
      <c r="C186" s="1" t="s">
        <v>17</v>
      </c>
      <c r="D186">
        <v>57299</v>
      </c>
      <c r="E186" s="2">
        <v>14453</v>
      </c>
      <c r="F186" s="8">
        <v>2.5</v>
      </c>
      <c r="J186" s="67"/>
      <c r="K186" s="2">
        <f>E186</f>
        <v>14453</v>
      </c>
      <c r="L186" s="2"/>
      <c r="M186" s="7">
        <v>261</v>
      </c>
    </row>
    <row r="187" spans="1:16">
      <c r="A187" s="7" t="s">
        <v>346</v>
      </c>
      <c r="B187" t="s">
        <v>338</v>
      </c>
      <c r="C187" s="1" t="s">
        <v>17</v>
      </c>
      <c r="J187" s="67"/>
      <c r="K187" s="2"/>
      <c r="L187" s="2"/>
    </row>
    <row r="188" spans="1:16">
      <c r="A188" s="7" t="s">
        <v>347</v>
      </c>
      <c r="B188" t="s">
        <v>338</v>
      </c>
      <c r="C188" s="1" t="s">
        <v>17</v>
      </c>
      <c r="D188">
        <v>57290</v>
      </c>
      <c r="E188" s="2">
        <v>13724</v>
      </c>
      <c r="F188" s="8">
        <v>3</v>
      </c>
      <c r="J188" s="67"/>
      <c r="K188" s="2">
        <f>E188</f>
        <v>13724</v>
      </c>
      <c r="L188" s="2"/>
      <c r="M188" s="7">
        <v>270</v>
      </c>
    </row>
    <row r="189" spans="1:16">
      <c r="A189" s="7" t="s">
        <v>348</v>
      </c>
      <c r="B189" t="s">
        <v>338</v>
      </c>
      <c r="C189" s="1" t="s">
        <v>17</v>
      </c>
      <c r="J189" s="67"/>
      <c r="K189" s="2"/>
      <c r="L189" s="2"/>
    </row>
    <row r="190" spans="1:16">
      <c r="A190" s="45" t="s">
        <v>338</v>
      </c>
      <c r="B190" s="45" t="s">
        <v>321</v>
      </c>
      <c r="C190" s="45"/>
      <c r="J190" s="67"/>
      <c r="K190" s="2"/>
      <c r="L190" s="2">
        <f>-SUM(E186:E188)+275594</f>
        <v>247417</v>
      </c>
    </row>
    <row r="191" spans="1:16">
      <c r="A191" s="7"/>
      <c r="J191" s="67"/>
      <c r="K191" s="2"/>
      <c r="L191" s="2"/>
    </row>
    <row r="192" spans="1:16">
      <c r="E192" s="55">
        <f>SUM(E5:E191)</f>
        <v>9510085</v>
      </c>
      <c r="F192" s="55"/>
      <c r="G192" s="55">
        <f t="shared" ref="G192:N192" si="0">SUM(G5:G191)</f>
        <v>0</v>
      </c>
      <c r="H192" s="55">
        <f t="shared" si="0"/>
        <v>0</v>
      </c>
      <c r="I192" s="55">
        <f t="shared" si="0"/>
        <v>41232</v>
      </c>
      <c r="J192" s="65">
        <f t="shared" si="0"/>
        <v>2449789</v>
      </c>
      <c r="K192" s="55">
        <f t="shared" si="0"/>
        <v>5182249</v>
      </c>
      <c r="L192" s="55">
        <f t="shared" si="0"/>
        <v>2482156</v>
      </c>
      <c r="M192" s="55"/>
      <c r="N192" s="55">
        <f t="shared" si="0"/>
        <v>0</v>
      </c>
      <c r="O192" s="57">
        <f>SUM(G192:N192)</f>
        <v>10155426</v>
      </c>
      <c r="P192" s="36"/>
    </row>
    <row r="213" spans="1:13">
      <c r="K213" s="2"/>
      <c r="L213" s="2"/>
    </row>
    <row r="214" spans="1:13">
      <c r="D214">
        <v>76277</v>
      </c>
    </row>
    <row r="215" spans="1:13">
      <c r="A215" t="s">
        <v>8</v>
      </c>
      <c r="D215" t="s">
        <v>9</v>
      </c>
      <c r="E215" s="2">
        <v>19945</v>
      </c>
      <c r="F215" s="54">
        <v>2.35</v>
      </c>
      <c r="J215" s="67"/>
      <c r="K215" s="2">
        <v>19945</v>
      </c>
      <c r="L215" s="2"/>
      <c r="M215" s="7">
        <v>263</v>
      </c>
    </row>
    <row r="216" spans="1:13">
      <c r="A216" t="s">
        <v>10</v>
      </c>
      <c r="D216">
        <v>76726</v>
      </c>
      <c r="E216" s="2">
        <v>19997</v>
      </c>
      <c r="F216" s="54">
        <v>2.29</v>
      </c>
      <c r="J216" s="65">
        <v>19997</v>
      </c>
      <c r="M216" s="7">
        <v>256</v>
      </c>
    </row>
    <row r="217" spans="1:13">
      <c r="J217" s="67"/>
    </row>
    <row r="218" spans="1:13">
      <c r="A218" t="s">
        <v>12</v>
      </c>
      <c r="C218" t="s">
        <v>14</v>
      </c>
      <c r="D218">
        <v>68766</v>
      </c>
      <c r="E218" s="2">
        <v>20770</v>
      </c>
      <c r="F218" s="54">
        <v>2.27</v>
      </c>
      <c r="J218" s="65">
        <v>20770</v>
      </c>
      <c r="M218" s="7">
        <v>249</v>
      </c>
    </row>
    <row r="219" spans="1:13">
      <c r="J219" s="67"/>
    </row>
    <row r="220" spans="1:13">
      <c r="A220" t="s">
        <v>18</v>
      </c>
      <c r="C220" t="s">
        <v>14</v>
      </c>
      <c r="D220">
        <v>75031</v>
      </c>
      <c r="E220" s="2">
        <v>20795</v>
      </c>
      <c r="F220" s="54">
        <v>2.5099999999999998</v>
      </c>
      <c r="J220" s="67"/>
      <c r="K220" s="2">
        <v>20795</v>
      </c>
      <c r="L220" s="2"/>
      <c r="M220" s="7">
        <v>290</v>
      </c>
    </row>
    <row r="221" spans="1:13">
      <c r="A221" t="s">
        <v>19</v>
      </c>
      <c r="C221" t="s">
        <v>14</v>
      </c>
      <c r="D221">
        <v>68723</v>
      </c>
      <c r="E221" s="2">
        <v>21115</v>
      </c>
      <c r="F221" s="54">
        <v>2.2400000000000002</v>
      </c>
      <c r="J221" s="65">
        <v>21115</v>
      </c>
      <c r="M221" s="7">
        <v>248</v>
      </c>
    </row>
    <row r="222" spans="1:13">
      <c r="J222" s="67"/>
    </row>
    <row r="223" spans="1:13">
      <c r="A223" t="s">
        <v>22</v>
      </c>
      <c r="C223" t="s">
        <v>14</v>
      </c>
      <c r="D223">
        <v>76297</v>
      </c>
      <c r="E223" s="2">
        <v>23061</v>
      </c>
      <c r="F223" s="54">
        <v>2.4500000000000002</v>
      </c>
      <c r="J223" s="67"/>
      <c r="K223" s="2">
        <v>23061</v>
      </c>
      <c r="L223" s="2"/>
      <c r="M223" s="7">
        <v>250</v>
      </c>
    </row>
    <row r="224" spans="1:13">
      <c r="J224" s="67"/>
    </row>
    <row r="225" spans="1:13">
      <c r="J225" s="67"/>
    </row>
    <row r="226" spans="1:13">
      <c r="J226" s="67"/>
    </row>
    <row r="227" spans="1:13">
      <c r="J227" s="67"/>
    </row>
    <row r="228" spans="1:13">
      <c r="J228" s="67"/>
    </row>
    <row r="229" spans="1:13">
      <c r="J229" s="67"/>
    </row>
    <row r="230" spans="1:13">
      <c r="A230" t="s">
        <v>32</v>
      </c>
      <c r="C230" t="s">
        <v>14</v>
      </c>
      <c r="D230">
        <v>77855</v>
      </c>
      <c r="E230" s="2">
        <v>24435</v>
      </c>
      <c r="F230" s="8">
        <v>2.2999999999999998</v>
      </c>
      <c r="G230" s="8"/>
      <c r="H230" s="8"/>
      <c r="I230" s="8"/>
      <c r="J230" s="65">
        <v>24435</v>
      </c>
      <c r="K230" s="8"/>
      <c r="L230" s="8"/>
      <c r="M230" s="7">
        <v>242</v>
      </c>
    </row>
    <row r="231" spans="1:13">
      <c r="A231" t="s">
        <v>50</v>
      </c>
      <c r="C231" t="s">
        <v>14</v>
      </c>
      <c r="D231">
        <v>77694</v>
      </c>
      <c r="E231" s="2">
        <v>33737</v>
      </c>
      <c r="F231" s="8">
        <v>2.2000000000000002</v>
      </c>
      <c r="J231" s="65">
        <v>33737</v>
      </c>
      <c r="M231" s="7">
        <v>229</v>
      </c>
    </row>
    <row r="232" spans="1:13">
      <c r="J232" s="67"/>
    </row>
    <row r="233" spans="1:13">
      <c r="A233" t="s">
        <v>52</v>
      </c>
      <c r="C233" t="s">
        <v>14</v>
      </c>
      <c r="D233">
        <v>74889</v>
      </c>
      <c r="E233" s="2">
        <v>34682</v>
      </c>
      <c r="F233" s="54">
        <v>2.39</v>
      </c>
      <c r="J233" s="67"/>
      <c r="K233" s="2">
        <v>34682</v>
      </c>
      <c r="L233" s="2"/>
      <c r="M233" s="7">
        <v>277</v>
      </c>
    </row>
    <row r="234" spans="1:13">
      <c r="A234" t="s">
        <v>35</v>
      </c>
      <c r="C234" t="s">
        <v>14</v>
      </c>
      <c r="D234">
        <v>69168</v>
      </c>
      <c r="E234" s="2">
        <v>24828</v>
      </c>
      <c r="F234" s="54">
        <v>2.33</v>
      </c>
      <c r="J234" s="67"/>
      <c r="K234" s="2">
        <v>24828</v>
      </c>
      <c r="L234" s="2"/>
      <c r="M234" s="7">
        <v>263</v>
      </c>
    </row>
    <row r="235" spans="1:13">
      <c r="A235" t="s">
        <v>38</v>
      </c>
      <c r="C235" t="s">
        <v>14</v>
      </c>
      <c r="D235">
        <v>69181</v>
      </c>
      <c r="E235" s="2">
        <v>25475</v>
      </c>
      <c r="F235" s="54">
        <v>2.3199999999999998</v>
      </c>
      <c r="J235" s="67"/>
      <c r="K235" s="2">
        <v>25475</v>
      </c>
      <c r="L235" s="2"/>
      <c r="M235" s="7">
        <v>260</v>
      </c>
    </row>
    <row r="236" spans="1:13">
      <c r="J236" s="67"/>
    </row>
    <row r="237" spans="1:13">
      <c r="J237" s="67"/>
    </row>
    <row r="238" spans="1:13">
      <c r="A238" t="s">
        <v>11</v>
      </c>
      <c r="C238" t="s">
        <v>15</v>
      </c>
      <c r="D238">
        <v>66763</v>
      </c>
      <c r="E238" s="2">
        <v>20199</v>
      </c>
      <c r="F238" s="54">
        <v>0.52</v>
      </c>
      <c r="G238" s="2">
        <v>20199</v>
      </c>
      <c r="J238" s="67"/>
      <c r="M238" s="7">
        <v>77</v>
      </c>
    </row>
    <row r="239" spans="1:13">
      <c r="A239" t="s">
        <v>34</v>
      </c>
      <c r="C239" t="s">
        <v>15</v>
      </c>
      <c r="D239">
        <v>66606</v>
      </c>
      <c r="E239" s="2">
        <v>25977</v>
      </c>
      <c r="F239" s="54">
        <v>1.1299999999999999</v>
      </c>
      <c r="H239" s="2">
        <v>25977</v>
      </c>
      <c r="I239" s="2"/>
      <c r="J239" s="67"/>
      <c r="M239" s="7">
        <v>136</v>
      </c>
    </row>
    <row r="240" spans="1:13">
      <c r="A240" t="s">
        <v>208</v>
      </c>
      <c r="C240" t="s">
        <v>15</v>
      </c>
      <c r="E240" s="2">
        <f>89128-E239</f>
        <v>63151</v>
      </c>
      <c r="F240" s="54">
        <v>1.1299999999999999</v>
      </c>
      <c r="H240" s="2">
        <f>E240</f>
        <v>63151</v>
      </c>
      <c r="I240" s="2"/>
      <c r="J240" s="67"/>
    </row>
    <row r="241" spans="1:13">
      <c r="J241" s="67"/>
    </row>
    <row r="242" spans="1:13">
      <c r="A242" t="s">
        <v>45</v>
      </c>
      <c r="C242" t="s">
        <v>15</v>
      </c>
      <c r="D242" t="s">
        <v>46</v>
      </c>
      <c r="E242" s="2">
        <v>29777</v>
      </c>
      <c r="F242" s="54">
        <v>0.49</v>
      </c>
      <c r="G242" s="2">
        <v>29777</v>
      </c>
      <c r="J242" s="67"/>
      <c r="M242" s="7">
        <v>65</v>
      </c>
    </row>
    <row r="243" spans="1:13">
      <c r="A243" t="s">
        <v>203</v>
      </c>
      <c r="C243" t="s">
        <v>15</v>
      </c>
      <c r="E243" s="2">
        <f>103520-E242</f>
        <v>73743</v>
      </c>
      <c r="F243" s="54">
        <v>0.49</v>
      </c>
      <c r="G243" s="2">
        <f>E243</f>
        <v>73743</v>
      </c>
      <c r="J243" s="67"/>
    </row>
    <row r="244" spans="1:13">
      <c r="A244" t="s">
        <v>53</v>
      </c>
      <c r="C244" t="s">
        <v>15</v>
      </c>
      <c r="D244">
        <v>66740</v>
      </c>
      <c r="E244" s="2">
        <v>34319</v>
      </c>
      <c r="F244" s="54">
        <v>0.56000000000000005</v>
      </c>
      <c r="G244" s="2">
        <v>34319</v>
      </c>
      <c r="J244" s="67"/>
      <c r="M244" s="7">
        <v>83</v>
      </c>
    </row>
    <row r="245" spans="1:13">
      <c r="A245" t="s">
        <v>54</v>
      </c>
      <c r="C245" t="s">
        <v>15</v>
      </c>
      <c r="D245" t="s">
        <v>55</v>
      </c>
      <c r="E245" s="2">
        <v>13337</v>
      </c>
      <c r="F245" s="54">
        <v>0.57999999999999996</v>
      </c>
      <c r="G245" s="2">
        <v>13337</v>
      </c>
      <c r="J245" s="67"/>
      <c r="M245" s="7">
        <v>86</v>
      </c>
    </row>
    <row r="246" spans="1:13">
      <c r="A246" t="s">
        <v>56</v>
      </c>
      <c r="C246" t="s">
        <v>15</v>
      </c>
      <c r="D246">
        <v>66773</v>
      </c>
      <c r="E246" s="2">
        <v>17219</v>
      </c>
      <c r="F246" s="54">
        <v>0.57999999999999996</v>
      </c>
      <c r="G246" s="2">
        <v>17219</v>
      </c>
      <c r="J246" s="67"/>
      <c r="M246" s="7">
        <v>86</v>
      </c>
    </row>
    <row r="247" spans="1:13">
      <c r="A247" t="s">
        <v>57</v>
      </c>
      <c r="C247" t="s">
        <v>15</v>
      </c>
      <c r="D247">
        <v>66806</v>
      </c>
      <c r="E247" s="2">
        <v>6468</v>
      </c>
      <c r="F247" s="8">
        <v>1</v>
      </c>
      <c r="G247" s="2">
        <v>6468</v>
      </c>
      <c r="H247" s="8"/>
      <c r="I247" s="8"/>
      <c r="J247" s="68"/>
      <c r="K247" s="8"/>
      <c r="L247" s="8"/>
      <c r="M247" s="7">
        <v>86</v>
      </c>
    </row>
    <row r="248" spans="1:13">
      <c r="A248" t="s">
        <v>58</v>
      </c>
      <c r="C248" t="s">
        <v>15</v>
      </c>
      <c r="D248">
        <v>66787</v>
      </c>
      <c r="E248" s="2">
        <v>17690</v>
      </c>
      <c r="F248" s="8">
        <v>1</v>
      </c>
      <c r="G248" s="2">
        <v>17690</v>
      </c>
      <c r="H248" s="8"/>
      <c r="I248" s="8"/>
      <c r="J248" s="68"/>
      <c r="K248" s="8"/>
      <c r="L248" s="8"/>
      <c r="M248" s="7">
        <v>89</v>
      </c>
    </row>
    <row r="249" spans="1:13">
      <c r="A249" t="s">
        <v>59</v>
      </c>
      <c r="C249" t="s">
        <v>15</v>
      </c>
      <c r="D249" t="s">
        <v>60</v>
      </c>
      <c r="E249" s="2">
        <v>11536</v>
      </c>
      <c r="F249" s="8">
        <v>1.03</v>
      </c>
      <c r="G249" s="8"/>
      <c r="H249" s="2">
        <v>11536</v>
      </c>
      <c r="I249" s="2"/>
      <c r="J249" s="68"/>
      <c r="K249" s="8"/>
      <c r="L249" s="8"/>
      <c r="M249" s="7">
        <v>92</v>
      </c>
    </row>
    <row r="250" spans="1:13">
      <c r="A250" t="s">
        <v>61</v>
      </c>
      <c r="C250" t="s">
        <v>15</v>
      </c>
      <c r="D250" t="s">
        <v>62</v>
      </c>
      <c r="E250" s="2">
        <v>9370</v>
      </c>
      <c r="F250" s="8">
        <v>0.53</v>
      </c>
      <c r="G250" s="2">
        <v>9370</v>
      </c>
      <c r="H250" s="8"/>
      <c r="I250" s="8"/>
      <c r="J250" s="68"/>
      <c r="K250" s="8"/>
      <c r="L250" s="8"/>
      <c r="M250" s="7">
        <v>79</v>
      </c>
    </row>
    <row r="251" spans="1:13">
      <c r="A251" t="s">
        <v>63</v>
      </c>
      <c r="C251" t="s">
        <v>15</v>
      </c>
      <c r="D251">
        <v>66386</v>
      </c>
      <c r="E251" s="2">
        <v>36394</v>
      </c>
      <c r="F251" s="8">
        <v>1.19</v>
      </c>
      <c r="G251" s="8"/>
      <c r="H251" s="2">
        <v>36394</v>
      </c>
      <c r="I251" s="2"/>
      <c r="J251" s="68"/>
      <c r="K251" s="8"/>
      <c r="L251" s="8"/>
      <c r="M251" s="7">
        <v>122</v>
      </c>
    </row>
    <row r="252" spans="1:13">
      <c r="A252" t="s">
        <v>64</v>
      </c>
      <c r="C252" t="s">
        <v>15</v>
      </c>
      <c r="D252">
        <v>66583</v>
      </c>
      <c r="E252" s="2">
        <v>13327</v>
      </c>
      <c r="F252" s="54">
        <v>1.1399999999999999</v>
      </c>
      <c r="H252" s="2">
        <v>13327</v>
      </c>
      <c r="I252" s="2"/>
      <c r="J252" s="67"/>
      <c r="M252" s="7">
        <v>114</v>
      </c>
    </row>
    <row r="253" spans="1:13">
      <c r="A253" t="s">
        <v>65</v>
      </c>
      <c r="C253" t="s">
        <v>15</v>
      </c>
      <c r="D253" t="s">
        <v>66</v>
      </c>
      <c r="E253" s="2">
        <v>45722</v>
      </c>
      <c r="F253" s="54">
        <v>1.18</v>
      </c>
      <c r="H253" s="2">
        <v>45722</v>
      </c>
      <c r="I253" s="2"/>
      <c r="J253" s="67"/>
      <c r="M253" s="7">
        <v>119</v>
      </c>
    </row>
    <row r="254" spans="1:13">
      <c r="A254" t="s">
        <v>204</v>
      </c>
      <c r="C254" t="s">
        <v>15</v>
      </c>
      <c r="E254" s="2">
        <f>134099-E253</f>
        <v>88377</v>
      </c>
      <c r="F254" s="54">
        <v>1.18</v>
      </c>
      <c r="H254" s="2">
        <f>E254</f>
        <v>88377</v>
      </c>
      <c r="I254" s="2"/>
      <c r="J254" s="67"/>
    </row>
    <row r="255" spans="1:13">
      <c r="A255" t="s">
        <v>67</v>
      </c>
      <c r="C255" t="s">
        <v>15</v>
      </c>
      <c r="D255">
        <v>66459</v>
      </c>
      <c r="E255" s="2">
        <v>9949</v>
      </c>
      <c r="F255" s="54">
        <v>1.18</v>
      </c>
      <c r="H255" s="2">
        <v>9949</v>
      </c>
      <c r="I255" s="2"/>
      <c r="J255" s="67"/>
      <c r="M255" s="7">
        <v>128</v>
      </c>
    </row>
    <row r="256" spans="1:13">
      <c r="A256" t="s">
        <v>68</v>
      </c>
      <c r="C256" t="s">
        <v>15</v>
      </c>
      <c r="D256">
        <v>66440</v>
      </c>
      <c r="E256" s="2">
        <v>21822</v>
      </c>
      <c r="F256" s="54">
        <v>1.27</v>
      </c>
      <c r="H256" s="2">
        <v>21822</v>
      </c>
      <c r="I256" s="2"/>
      <c r="J256" s="67"/>
      <c r="M256" s="7">
        <v>124</v>
      </c>
    </row>
    <row r="257" spans="1:13">
      <c r="A257" t="s">
        <v>69</v>
      </c>
      <c r="C257" t="s">
        <v>15</v>
      </c>
      <c r="D257">
        <v>66399</v>
      </c>
      <c r="E257" s="2">
        <v>10978</v>
      </c>
      <c r="F257" s="54">
        <v>1.21</v>
      </c>
      <c r="H257" s="2">
        <v>10978</v>
      </c>
      <c r="I257" s="2"/>
      <c r="J257" s="67"/>
      <c r="M257" s="7">
        <v>120</v>
      </c>
    </row>
    <row r="258" spans="1:13">
      <c r="A258" t="s">
        <v>70</v>
      </c>
      <c r="C258" t="s">
        <v>15</v>
      </c>
      <c r="D258" t="s">
        <v>71</v>
      </c>
      <c r="E258" s="2">
        <v>176996</v>
      </c>
      <c r="F258" s="8">
        <v>1.1000000000000001</v>
      </c>
      <c r="G258" s="8"/>
      <c r="H258" s="2">
        <v>176996</v>
      </c>
      <c r="I258" s="2"/>
      <c r="J258" s="68"/>
      <c r="K258" s="8"/>
      <c r="L258" s="8"/>
      <c r="M258" s="7">
        <v>106</v>
      </c>
    </row>
    <row r="259" spans="1:13">
      <c r="A259" t="s">
        <v>205</v>
      </c>
      <c r="C259" t="s">
        <v>15</v>
      </c>
      <c r="E259" s="2">
        <f>326638-E258-E264</f>
        <v>110983</v>
      </c>
      <c r="F259" s="8"/>
      <c r="G259" s="8"/>
      <c r="H259" s="2">
        <f>E259</f>
        <v>110983</v>
      </c>
      <c r="I259" s="2"/>
      <c r="J259" s="68"/>
      <c r="K259" s="8"/>
      <c r="L259" s="8"/>
    </row>
    <row r="260" spans="1:13">
      <c r="A260" t="s">
        <v>206</v>
      </c>
      <c r="C260" t="s">
        <v>15</v>
      </c>
      <c r="D260">
        <v>66740</v>
      </c>
      <c r="E260" s="2">
        <v>34319</v>
      </c>
      <c r="F260" s="8">
        <v>0.54</v>
      </c>
      <c r="G260" s="12">
        <f>E260</f>
        <v>34319</v>
      </c>
      <c r="H260" s="2"/>
      <c r="I260" s="2"/>
      <c r="J260" s="68"/>
      <c r="K260" s="8"/>
      <c r="L260" s="8"/>
      <c r="M260" s="7">
        <v>83</v>
      </c>
    </row>
    <row r="261" spans="1:13">
      <c r="A261" t="s">
        <v>207</v>
      </c>
      <c r="C261" t="s">
        <v>15</v>
      </c>
      <c r="E261" s="2">
        <f>196611-E260</f>
        <v>162292</v>
      </c>
      <c r="F261" s="8">
        <v>0.54</v>
      </c>
      <c r="G261" s="12">
        <f>E261</f>
        <v>162292</v>
      </c>
      <c r="H261" s="2"/>
      <c r="I261" s="2"/>
      <c r="J261" s="68"/>
      <c r="K261" s="8"/>
      <c r="L261" s="8"/>
    </row>
    <row r="262" spans="1:13">
      <c r="A262" t="s">
        <v>72</v>
      </c>
      <c r="C262" t="s">
        <v>15</v>
      </c>
      <c r="D262" t="s">
        <v>73</v>
      </c>
      <c r="E262" s="2">
        <v>16393</v>
      </c>
      <c r="F262" s="8">
        <v>1.1299999999999999</v>
      </c>
      <c r="G262" s="8"/>
      <c r="H262" s="2">
        <v>16393</v>
      </c>
      <c r="I262" s="2"/>
      <c r="J262" s="68"/>
      <c r="K262" s="8"/>
      <c r="L262" s="8"/>
      <c r="M262" s="7">
        <v>113</v>
      </c>
    </row>
    <row r="263" spans="1:13">
      <c r="J263" s="67"/>
    </row>
    <row r="264" spans="1:13">
      <c r="A264" t="s">
        <v>82</v>
      </c>
      <c r="C264" t="s">
        <v>15</v>
      </c>
      <c r="D264">
        <v>66333</v>
      </c>
      <c r="E264" s="2">
        <v>38659</v>
      </c>
      <c r="F264" s="54">
        <v>1.04</v>
      </c>
      <c r="H264" s="2">
        <v>38659</v>
      </c>
      <c r="I264" s="2"/>
      <c r="J264" s="67"/>
      <c r="M264" s="7">
        <v>96</v>
      </c>
    </row>
    <row r="265" spans="1:13">
      <c r="A265" t="s">
        <v>87</v>
      </c>
      <c r="C265" t="s">
        <v>15</v>
      </c>
      <c r="D265">
        <v>66424</v>
      </c>
      <c r="E265" s="2">
        <v>41357</v>
      </c>
      <c r="F265" s="8">
        <v>1.25</v>
      </c>
      <c r="G265" s="8"/>
      <c r="H265" s="2">
        <v>41357</v>
      </c>
      <c r="I265" s="2"/>
      <c r="J265" s="68"/>
      <c r="K265" s="8"/>
      <c r="L265" s="8"/>
      <c r="M265" s="7">
        <v>133</v>
      </c>
    </row>
    <row r="266" spans="1:13">
      <c r="J266" s="67"/>
    </row>
    <row r="267" spans="1:13">
      <c r="E267" s="55">
        <f>SUM(E238:E266)</f>
        <v>1130354</v>
      </c>
      <c r="F267" s="55"/>
      <c r="G267" s="55">
        <f>SUM(G239:G266)</f>
        <v>398534</v>
      </c>
      <c r="H267" s="55">
        <f>SUM(H239:H266)</f>
        <v>711621</v>
      </c>
      <c r="I267" s="55">
        <f>SUM(I239:I266)</f>
        <v>0</v>
      </c>
      <c r="J267" s="65">
        <f>SUM(J239:J266)</f>
        <v>0</v>
      </c>
      <c r="K267" s="2">
        <f>SUM(K239:K266)</f>
        <v>0</v>
      </c>
    </row>
    <row r="268" spans="1:13">
      <c r="J268" s="67"/>
    </row>
    <row r="269" spans="1:13">
      <c r="J269" s="67"/>
    </row>
    <row r="270" spans="1:13">
      <c r="J270" s="67"/>
    </row>
    <row r="271" spans="1:13">
      <c r="J271" s="67"/>
    </row>
    <row r="272" spans="1:13">
      <c r="J272" s="67"/>
    </row>
    <row r="273" spans="1:13">
      <c r="J273" s="67"/>
    </row>
    <row r="274" spans="1:13">
      <c r="J274" s="67"/>
    </row>
    <row r="275" spans="1:13">
      <c r="A275" s="36" t="s">
        <v>76</v>
      </c>
      <c r="C275" t="s">
        <v>14</v>
      </c>
      <c r="D275">
        <v>76275</v>
      </c>
      <c r="E275" s="2">
        <v>38638</v>
      </c>
      <c r="F275" s="54">
        <v>2.38</v>
      </c>
      <c r="J275" s="67"/>
      <c r="K275" s="2">
        <v>38638</v>
      </c>
      <c r="L275" s="2"/>
      <c r="M275" s="7">
        <v>245</v>
      </c>
    </row>
    <row r="276" spans="1:13">
      <c r="A276" t="s">
        <v>112</v>
      </c>
      <c r="C276" t="s">
        <v>14</v>
      </c>
      <c r="D276" t="s">
        <v>113</v>
      </c>
      <c r="E276" s="2">
        <v>52424</v>
      </c>
      <c r="F276" s="8">
        <v>2.2999999999999998</v>
      </c>
      <c r="G276" s="8"/>
      <c r="H276" s="8"/>
      <c r="I276" s="8"/>
      <c r="J276" s="65">
        <v>52424</v>
      </c>
      <c r="K276" s="8"/>
      <c r="L276" s="8"/>
      <c r="M276" s="7">
        <v>265</v>
      </c>
    </row>
    <row r="277" spans="1:13">
      <c r="D277">
        <v>40668</v>
      </c>
      <c r="F277" s="8"/>
      <c r="G277" s="8"/>
      <c r="H277" s="8"/>
      <c r="I277" s="8"/>
      <c r="J277" s="68"/>
      <c r="K277" s="8"/>
      <c r="L277" s="8"/>
    </row>
    <row r="278" spans="1:13">
      <c r="D278">
        <v>40670</v>
      </c>
      <c r="J278" s="67"/>
    </row>
    <row r="279" spans="1:13">
      <c r="J279" s="67"/>
    </row>
    <row r="280" spans="1:13">
      <c r="D280">
        <v>53842</v>
      </c>
      <c r="J280" s="67"/>
    </row>
    <row r="281" spans="1:13">
      <c r="J281" s="67"/>
    </row>
    <row r="282" spans="1:13">
      <c r="J282" s="67"/>
    </row>
    <row r="283" spans="1:13">
      <c r="J283" s="67"/>
    </row>
    <row r="284" spans="1:13">
      <c r="J284" s="67"/>
    </row>
    <row r="285" spans="1:13">
      <c r="J285" s="67"/>
    </row>
    <row r="286" spans="1:13">
      <c r="J286" s="67"/>
    </row>
    <row r="287" spans="1:13">
      <c r="J287" s="67"/>
    </row>
    <row r="288" spans="1:13">
      <c r="J288" s="67"/>
    </row>
    <row r="289" spans="1:13">
      <c r="J289" s="67"/>
    </row>
    <row r="290" spans="1:13">
      <c r="J290" s="67"/>
    </row>
    <row r="291" spans="1:13">
      <c r="J291" s="67"/>
    </row>
    <row r="292" spans="1:13">
      <c r="A292" t="s">
        <v>160</v>
      </c>
      <c r="C292" t="s">
        <v>14</v>
      </c>
      <c r="D292" t="s">
        <v>161</v>
      </c>
      <c r="E292" s="2">
        <v>115211</v>
      </c>
      <c r="F292" s="54">
        <v>2.52</v>
      </c>
      <c r="J292" s="67"/>
      <c r="K292" s="2">
        <v>115211</v>
      </c>
      <c r="L292" s="2"/>
      <c r="M292" s="7">
        <v>267</v>
      </c>
    </row>
    <row r="293" spans="1:13">
      <c r="A293" t="s">
        <v>162</v>
      </c>
      <c r="C293" t="s">
        <v>14</v>
      </c>
      <c r="D293" t="s">
        <v>163</v>
      </c>
      <c r="E293" s="2">
        <v>116716</v>
      </c>
      <c r="F293" s="54">
        <v>2.5299999999999998</v>
      </c>
      <c r="J293" s="67"/>
      <c r="K293" s="2">
        <v>116716</v>
      </c>
      <c r="L293" s="2"/>
      <c r="M293" s="7">
        <v>306</v>
      </c>
    </row>
    <row r="294" spans="1:13">
      <c r="A294" t="s">
        <v>164</v>
      </c>
      <c r="C294" t="s">
        <v>14</v>
      </c>
      <c r="D294" t="s">
        <v>165</v>
      </c>
      <c r="E294" s="2">
        <v>148415</v>
      </c>
      <c r="F294" s="54">
        <v>2.2400000000000002</v>
      </c>
      <c r="J294" s="65">
        <v>148415</v>
      </c>
      <c r="M294" s="7">
        <v>251</v>
      </c>
    </row>
    <row r="295" spans="1:13">
      <c r="J295" s="67"/>
    </row>
    <row r="296" spans="1:13">
      <c r="J296" s="67"/>
    </row>
    <row r="297" spans="1:13">
      <c r="J297" s="67"/>
    </row>
    <row r="298" spans="1:13">
      <c r="J298" s="67"/>
    </row>
    <row r="299" spans="1:13">
      <c r="A299" t="s">
        <v>6</v>
      </c>
      <c r="C299" s="1" t="s">
        <v>14</v>
      </c>
      <c r="D299">
        <v>76276</v>
      </c>
      <c r="E299" s="2">
        <v>19837</v>
      </c>
      <c r="F299" s="54">
        <v>2.39</v>
      </c>
      <c r="J299" s="67"/>
      <c r="K299" s="2">
        <v>19837</v>
      </c>
      <c r="L299" s="2"/>
      <c r="M299" s="7">
        <v>244</v>
      </c>
    </row>
    <row r="300" spans="1:13">
      <c r="J300" s="67"/>
    </row>
    <row r="301" spans="1:13">
      <c r="A301" t="s">
        <v>181</v>
      </c>
      <c r="C301" t="s">
        <v>14</v>
      </c>
      <c r="D301" t="s">
        <v>182</v>
      </c>
      <c r="E301" s="2">
        <v>291458</v>
      </c>
      <c r="F301" s="54">
        <v>2.13</v>
      </c>
      <c r="J301" s="65">
        <v>291458</v>
      </c>
      <c r="M301" s="7">
        <v>231</v>
      </c>
    </row>
    <row r="302" spans="1:13">
      <c r="A302" t="s">
        <v>183</v>
      </c>
      <c r="C302" t="s">
        <v>14</v>
      </c>
      <c r="D302" t="s">
        <v>184</v>
      </c>
      <c r="E302" s="2">
        <v>291995</v>
      </c>
      <c r="F302" s="8">
        <v>2.2999999999999998</v>
      </c>
      <c r="G302" s="8"/>
      <c r="H302" s="8"/>
      <c r="I302" s="8"/>
      <c r="J302" s="65">
        <v>291995</v>
      </c>
      <c r="K302" s="8"/>
      <c r="L302" s="8"/>
      <c r="M302" s="7">
        <v>238</v>
      </c>
    </row>
    <row r="303" spans="1:13">
      <c r="J303" s="67"/>
    </row>
    <row r="304" spans="1:13">
      <c r="A304" t="s">
        <v>187</v>
      </c>
      <c r="C304" t="s">
        <v>188</v>
      </c>
      <c r="D304" t="s">
        <v>189</v>
      </c>
      <c r="E304" s="2">
        <v>676533</v>
      </c>
      <c r="F304" s="54">
        <v>2.4500000000000002</v>
      </c>
      <c r="J304" s="67"/>
      <c r="K304" s="2">
        <v>676533</v>
      </c>
      <c r="L304" s="2"/>
      <c r="M304" s="7">
        <v>281</v>
      </c>
    </row>
    <row r="305" spans="1:13">
      <c r="D305" t="s">
        <v>190</v>
      </c>
      <c r="J305" s="67"/>
    </row>
    <row r="306" spans="1:13">
      <c r="A306" t="s">
        <v>191</v>
      </c>
      <c r="C306" t="s">
        <v>188</v>
      </c>
      <c r="D306">
        <v>65428</v>
      </c>
      <c r="E306" s="2">
        <v>59307</v>
      </c>
      <c r="F306" s="54">
        <v>2.25</v>
      </c>
      <c r="J306" s="65">
        <v>59307</v>
      </c>
      <c r="M306" s="7">
        <v>254</v>
      </c>
    </row>
    <row r="307" spans="1:13">
      <c r="A307" s="3" t="s">
        <v>192</v>
      </c>
      <c r="B307" s="3"/>
      <c r="C307" t="s">
        <v>188</v>
      </c>
      <c r="D307" t="s">
        <v>193</v>
      </c>
      <c r="E307" s="2">
        <v>145845</v>
      </c>
      <c r="F307" s="54">
        <v>2.35</v>
      </c>
      <c r="J307" s="67"/>
      <c r="K307" s="2">
        <v>145845</v>
      </c>
      <c r="L307" s="2"/>
      <c r="M307" s="7">
        <v>267</v>
      </c>
    </row>
    <row r="308" spans="1:13">
      <c r="J308" s="67"/>
    </row>
    <row r="309" spans="1:13">
      <c r="J309" s="67"/>
    </row>
    <row r="310" spans="1:13">
      <c r="J310" s="67"/>
    </row>
    <row r="311" spans="1:13">
      <c r="J311" s="67"/>
    </row>
    <row r="312" spans="1:13">
      <c r="J312" s="67"/>
    </row>
    <row r="313" spans="1:13" ht="16" thickBot="1">
      <c r="A313" t="s">
        <v>202</v>
      </c>
      <c r="E313" s="9">
        <v>537039</v>
      </c>
      <c r="F313" s="13"/>
      <c r="G313" s="14"/>
      <c r="H313" s="13"/>
      <c r="I313" s="13"/>
      <c r="J313" s="70"/>
      <c r="K313" s="13"/>
      <c r="L313" s="44"/>
    </row>
    <row r="314" spans="1:13" ht="16" thickTop="1">
      <c r="A314" t="s">
        <v>594</v>
      </c>
      <c r="E314" s="2">
        <f>SUM(E5:E313)</f>
        <v>24043136</v>
      </c>
      <c r="F314" s="2"/>
      <c r="G314" s="2">
        <f t="shared" ref="G314:L314" si="1">SUM(G5:G313)</f>
        <v>817267</v>
      </c>
      <c r="H314" s="2">
        <f t="shared" si="1"/>
        <v>1423242</v>
      </c>
      <c r="I314" s="2">
        <f t="shared" si="1"/>
        <v>82464</v>
      </c>
      <c r="J314" s="2">
        <f t="shared" si="1"/>
        <v>5863231</v>
      </c>
      <c r="K314" s="2">
        <f t="shared" si="1"/>
        <v>11626064</v>
      </c>
      <c r="L314" s="2">
        <f t="shared" si="1"/>
        <v>4964312</v>
      </c>
      <c r="M314" s="11"/>
    </row>
    <row r="315" spans="1:13">
      <c r="A315" t="s">
        <v>24</v>
      </c>
      <c r="E315" s="2">
        <f>'Rheinland Pfalz'!E296</f>
        <v>3990278</v>
      </c>
      <c r="F315" s="2"/>
      <c r="G315" s="2">
        <f>'Rheinland Pfalz'!G298</f>
        <v>235266.40788350796</v>
      </c>
      <c r="H315" s="2">
        <f>'Rheinland Pfalz'!H298</f>
        <v>374243.06026978337</v>
      </c>
      <c r="I315" s="2">
        <f>'Rheinland Pfalz'!I298</f>
        <v>1045703.5951897189</v>
      </c>
      <c r="J315" s="2">
        <f>'Rheinland Pfalz'!J298</f>
        <v>2132236.4780519172</v>
      </c>
      <c r="K315" s="2">
        <f>'Rheinland Pfalz'!K292+'Rheinland Pfalz'!K298</f>
        <v>405044.45860507275</v>
      </c>
      <c r="L315" s="2"/>
      <c r="M315" s="11"/>
    </row>
    <row r="316" spans="1:13">
      <c r="G316" s="24"/>
    </row>
    <row r="317" spans="1:13">
      <c r="A317" t="s">
        <v>215</v>
      </c>
      <c r="G317" s="12"/>
      <c r="H317" s="12">
        <f>[1]Sheet1!$H$551</f>
        <v>160963</v>
      </c>
      <c r="I317" s="12"/>
      <c r="J317" s="12"/>
    </row>
    <row r="318" spans="1:13">
      <c r="A318" t="s">
        <v>209</v>
      </c>
      <c r="G318" s="12">
        <f>[1]Sheet1!$G$548</f>
        <v>197197</v>
      </c>
      <c r="H318" s="12">
        <f>[1]Sheet1!$H$548</f>
        <v>2280764</v>
      </c>
      <c r="I318" s="12"/>
      <c r="J318" s="12">
        <f>[1]Sheet1!$I$548</f>
        <v>4273483</v>
      </c>
    </row>
    <row r="319" spans="1:13">
      <c r="A319" t="s">
        <v>210</v>
      </c>
      <c r="G319" s="12">
        <f>'[2]MOSELLE FINAL'!$G$209</f>
        <v>645777.29224266519</v>
      </c>
      <c r="H319" s="12">
        <f>'[2]MOSELLE FINAL'!$H$209+'[2]MOSELLE FINAL'!$I$209</f>
        <v>389937.27757358341</v>
      </c>
      <c r="I319" s="12"/>
    </row>
    <row r="320" spans="1:13">
      <c r="A320" t="s">
        <v>211</v>
      </c>
      <c r="G320" s="12">
        <f>'[2]MEURTHE ET MOSELLE FINAL'!$G$131</f>
        <v>146212.63064632102</v>
      </c>
      <c r="H320" s="12">
        <f>'[2]MEURTHE ET MOSELLE FINAL'!$H$131+'[2]MEURTHE ET MOSELLE FINAL'!$I$131</f>
        <v>565402.06751334632</v>
      </c>
      <c r="I320" s="12"/>
    </row>
    <row r="321" spans="1:12">
      <c r="A321" t="s">
        <v>212</v>
      </c>
      <c r="G321" s="12">
        <f>'[2]MEUSE FINAL'!$H$69</f>
        <v>18677.290340352098</v>
      </c>
      <c r="H321" s="12">
        <f>'[2]MEUSE FINAL'!$I$69+'[2]MEUSE FINAL'!$J$69</f>
        <v>154299.74441590847</v>
      </c>
      <c r="I321" s="12"/>
    </row>
    <row r="322" spans="1:12">
      <c r="A322" t="s">
        <v>214</v>
      </c>
      <c r="G322" s="12"/>
      <c r="H322" s="12">
        <f>'[2]ARDENNES FINAL'!$G$69+'[2]ARDENNES FINAL'!$H$69</f>
        <v>277183.4087175508</v>
      </c>
      <c r="I322" s="12"/>
      <c r="J322" s="12">
        <f>'[2]ARDENNES FINAL'!$I$69</f>
        <v>6112.5912824492307</v>
      </c>
    </row>
    <row r="323" spans="1:12">
      <c r="A323" t="s">
        <v>216</v>
      </c>
      <c r="G323" s="24"/>
      <c r="H323" s="12">
        <f>'[2]MARNE FINAL'!$I$89</f>
        <v>104567.62653245758</v>
      </c>
      <c r="I323" s="12"/>
      <c r="J323" s="12">
        <f>'[2]MARNE FINAL'!$J$89</f>
        <v>421713.40525269764</v>
      </c>
      <c r="K323" s="28">
        <f>'[2]MARNE FINAL'!$K$89</f>
        <v>20094.343275087325</v>
      </c>
      <c r="L323" s="28"/>
    </row>
    <row r="324" spans="1:12">
      <c r="A324" t="s">
        <v>217</v>
      </c>
      <c r="G324" s="24"/>
      <c r="H324" s="12">
        <f>'[2]VOSGES FINAL'!$I$99+'[2]VOSGES FINAL'!$J$939</f>
        <v>150519.89395182973</v>
      </c>
      <c r="I324" s="12"/>
      <c r="J324" s="12">
        <f>'[2]VOSGES FINAL'!$J$99</f>
        <v>207374.24798347155</v>
      </c>
      <c r="K324" s="12">
        <f>'[2]VOSGES FINAL'!$K$99</f>
        <v>21829.858064698725</v>
      </c>
      <c r="L324" s="12"/>
    </row>
    <row r="325" spans="1:12">
      <c r="G325" s="24"/>
      <c r="H325" s="24"/>
      <c r="I325" s="24"/>
    </row>
    <row r="326" spans="1:12" ht="16" thickBot="1">
      <c r="G326" s="26"/>
      <c r="H326" s="13"/>
      <c r="I326" s="13"/>
      <c r="J326" s="13"/>
      <c r="K326" s="13"/>
      <c r="L326" s="44"/>
    </row>
    <row r="327" spans="1:12" ht="16" thickTop="1">
      <c r="G327" s="10">
        <f>SUM(G314:G326)</f>
        <v>2060397.6211128461</v>
      </c>
      <c r="H327" s="10">
        <f>SUM(H314:H326)</f>
        <v>5881122.0789744593</v>
      </c>
      <c r="I327" s="10"/>
      <c r="J327" s="10">
        <f>SUM(J314:J326)</f>
        <v>12904150.722570537</v>
      </c>
      <c r="K327" s="10">
        <f>SUM(K314:K326)</f>
        <v>12073032.659944858</v>
      </c>
      <c r="L327" s="10"/>
    </row>
    <row r="328" spans="1:12">
      <c r="A328" t="s">
        <v>218</v>
      </c>
      <c r="G328" s="10"/>
      <c r="H328" s="10"/>
      <c r="I328" s="10"/>
      <c r="J328" s="10"/>
      <c r="K328" s="10"/>
      <c r="L328" s="10"/>
    </row>
    <row r="329" spans="1:12">
      <c r="G329" s="10">
        <f>G327</f>
        <v>2060397.6211128461</v>
      </c>
      <c r="H329" s="10">
        <f>H327+I314+I315</f>
        <v>7009289.6741641778</v>
      </c>
      <c r="I329" s="10"/>
      <c r="J329" s="10"/>
      <c r="K329" s="10"/>
      <c r="L329" s="10"/>
    </row>
    <row r="330" spans="1:12">
      <c r="G330" s="10"/>
      <c r="H330" s="71">
        <f>G329+H329</f>
        <v>9069687.2952770237</v>
      </c>
      <c r="I330" s="10"/>
      <c r="J330" s="10"/>
      <c r="K330" s="10"/>
      <c r="L330" s="10"/>
    </row>
    <row r="331" spans="1:12">
      <c r="G331" s="10"/>
      <c r="H331" s="10"/>
      <c r="I331" s="10"/>
      <c r="J331" s="10"/>
      <c r="K331" s="10"/>
      <c r="L331" s="10"/>
    </row>
    <row r="332" spans="1:12">
      <c r="A332" t="s">
        <v>213</v>
      </c>
      <c r="G332" s="12">
        <f>'[3]WINTERTH DIFFERDINGEN VERGLEICH'!$J$56</f>
        <v>2980189</v>
      </c>
      <c r="H332" s="12">
        <f>'[3]WINTERTH DIFFERDINGEN VERGLEICH'!$L$55</f>
        <v>6032809</v>
      </c>
      <c r="I332" s="12"/>
    </row>
    <row r="333" spans="1:12">
      <c r="H333" s="71">
        <f>G332+H332</f>
        <v>9012998</v>
      </c>
      <c r="I333" s="10"/>
    </row>
    <row r="334" spans="1:12">
      <c r="J334" s="10">
        <f>H333+J327</f>
        <v>21917148.722570539</v>
      </c>
    </row>
    <row r="335" spans="1:12">
      <c r="K335" s="10">
        <f>J334+K327</f>
        <v>33990181.382515401</v>
      </c>
      <c r="L335" s="10"/>
    </row>
    <row r="339" spans="5:5">
      <c r="E339" s="25"/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98"/>
  <sheetViews>
    <sheetView topLeftCell="A280" workbookViewId="0">
      <selection activeCell="H21" sqref="H21"/>
    </sheetView>
  </sheetViews>
  <sheetFormatPr baseColWidth="10" defaultRowHeight="15" x14ac:dyDescent="0"/>
  <cols>
    <col min="1" max="1" width="25.33203125" customWidth="1"/>
    <col min="2" max="2" width="32.1640625" customWidth="1"/>
    <col min="3" max="3" width="8.6640625" customWidth="1"/>
    <col min="4" max="4" width="13.1640625" customWidth="1"/>
    <col min="5" max="5" width="13.1640625" bestFit="1" customWidth="1"/>
    <col min="6" max="6" width="18.83203125" customWidth="1"/>
    <col min="7" max="7" width="9" customWidth="1"/>
    <col min="8" max="8" width="10" customWidth="1"/>
    <col min="9" max="10" width="11.5" customWidth="1"/>
    <col min="11" max="13" width="10.83203125" customWidth="1"/>
  </cols>
  <sheetData>
    <row r="1" spans="1:13" ht="18">
      <c r="A1" s="62" t="s">
        <v>590</v>
      </c>
    </row>
    <row r="2" spans="1:13" ht="18">
      <c r="A2" s="62" t="s">
        <v>591</v>
      </c>
      <c r="D2" s="63"/>
    </row>
    <row r="3" spans="1:13" ht="18">
      <c r="A3" s="62" t="s">
        <v>592</v>
      </c>
    </row>
    <row r="4" spans="1:13" ht="18">
      <c r="A4" s="62" t="s">
        <v>593</v>
      </c>
    </row>
    <row r="5" spans="1:13" ht="18">
      <c r="A5" s="62"/>
    </row>
    <row r="6" spans="1:13">
      <c r="A6" s="15" t="s">
        <v>201</v>
      </c>
      <c r="B6" s="15"/>
      <c r="C6" s="16" t="s">
        <v>13</v>
      </c>
      <c r="D6" s="16" t="s">
        <v>1</v>
      </c>
      <c r="E6" s="17" t="s">
        <v>2</v>
      </c>
      <c r="F6" s="29" t="s">
        <v>3</v>
      </c>
      <c r="G6" s="72" t="s">
        <v>200</v>
      </c>
      <c r="H6" s="72"/>
      <c r="I6" s="72"/>
      <c r="J6" s="72"/>
      <c r="K6" s="72"/>
      <c r="L6" s="29"/>
      <c r="M6" s="29" t="s">
        <v>4</v>
      </c>
    </row>
    <row r="7" spans="1:13" ht="28" customHeight="1">
      <c r="E7" s="2"/>
      <c r="F7" s="30"/>
      <c r="G7" s="19" t="s">
        <v>196</v>
      </c>
      <c r="H7" s="20" t="s">
        <v>220</v>
      </c>
      <c r="I7" s="20" t="s">
        <v>221</v>
      </c>
      <c r="J7" s="37" t="s">
        <v>198</v>
      </c>
      <c r="K7" s="21" t="s">
        <v>199</v>
      </c>
      <c r="L7" s="19" t="s">
        <v>306</v>
      </c>
      <c r="M7" s="7"/>
    </row>
    <row r="9" spans="1:13">
      <c r="J9" s="41"/>
    </row>
    <row r="10" spans="1:13" ht="20">
      <c r="A10" s="48" t="s">
        <v>383</v>
      </c>
      <c r="J10" s="41"/>
    </row>
    <row r="11" spans="1:13">
      <c r="A11" s="45"/>
      <c r="J11" s="41"/>
    </row>
    <row r="12" spans="1:13">
      <c r="A12" s="45" t="s">
        <v>359</v>
      </c>
      <c r="E12" s="7"/>
      <c r="J12" s="41"/>
    </row>
    <row r="13" spans="1:13">
      <c r="A13" t="s">
        <v>395</v>
      </c>
      <c r="B13" t="s">
        <v>396</v>
      </c>
      <c r="C13" s="1" t="s">
        <v>24</v>
      </c>
      <c r="D13">
        <v>53518</v>
      </c>
      <c r="E13" s="42">
        <v>13247</v>
      </c>
      <c r="F13" s="1">
        <v>1.49</v>
      </c>
      <c r="I13" s="46">
        <f>E13</f>
        <v>13247</v>
      </c>
      <c r="J13" s="41"/>
      <c r="M13">
        <v>165</v>
      </c>
    </row>
    <row r="14" spans="1:13">
      <c r="A14" t="s">
        <v>397</v>
      </c>
      <c r="B14" t="s">
        <v>396</v>
      </c>
      <c r="C14" s="1" t="s">
        <v>24</v>
      </c>
      <c r="D14">
        <v>53505</v>
      </c>
      <c r="E14" s="42">
        <v>11088</v>
      </c>
      <c r="F14" s="49">
        <v>2.1</v>
      </c>
      <c r="J14" s="47">
        <f>E14</f>
        <v>11088</v>
      </c>
      <c r="M14">
        <v>185</v>
      </c>
    </row>
    <row r="15" spans="1:13">
      <c r="A15" t="s">
        <v>398</v>
      </c>
      <c r="B15" t="s">
        <v>396</v>
      </c>
      <c r="C15" s="1" t="s">
        <v>24</v>
      </c>
      <c r="D15">
        <v>53498</v>
      </c>
      <c r="E15" s="42">
        <v>12752</v>
      </c>
      <c r="F15" s="49">
        <v>2.06</v>
      </c>
      <c r="J15" s="47">
        <f>E15</f>
        <v>12752</v>
      </c>
      <c r="M15">
        <v>198</v>
      </c>
    </row>
    <row r="16" spans="1:13">
      <c r="A16" t="s">
        <v>399</v>
      </c>
      <c r="B16" t="s">
        <v>396</v>
      </c>
      <c r="C16" s="1" t="s">
        <v>24</v>
      </c>
      <c r="D16">
        <v>56651</v>
      </c>
      <c r="E16" s="42">
        <v>18209</v>
      </c>
      <c r="F16" s="49">
        <v>1.58</v>
      </c>
      <c r="I16" s="46">
        <f>E16</f>
        <v>18209</v>
      </c>
      <c r="J16" s="41"/>
      <c r="M16">
        <v>191</v>
      </c>
    </row>
    <row r="17" spans="1:13">
      <c r="C17" s="1"/>
      <c r="E17" s="2"/>
      <c r="J17" s="41"/>
    </row>
    <row r="18" spans="1:13">
      <c r="A18" s="45" t="s">
        <v>360</v>
      </c>
      <c r="E18" s="42"/>
      <c r="J18" s="41"/>
    </row>
    <row r="19" spans="1:13">
      <c r="A19" s="7" t="s">
        <v>322</v>
      </c>
      <c r="B19" t="s">
        <v>572</v>
      </c>
      <c r="C19" s="1" t="s">
        <v>24</v>
      </c>
      <c r="D19">
        <v>57610</v>
      </c>
      <c r="E19" s="2">
        <v>22776</v>
      </c>
      <c r="F19" s="8">
        <v>2.5</v>
      </c>
      <c r="G19" s="30"/>
      <c r="H19" s="30"/>
      <c r="I19" s="30"/>
      <c r="J19" s="38"/>
      <c r="K19" s="10">
        <f>E19</f>
        <v>22776</v>
      </c>
      <c r="L19" s="30"/>
      <c r="M19" s="7">
        <v>261</v>
      </c>
    </row>
    <row r="20" spans="1:13">
      <c r="A20" s="7" t="s">
        <v>323</v>
      </c>
      <c r="B20" t="s">
        <v>572</v>
      </c>
      <c r="C20" s="1" t="s">
        <v>24</v>
      </c>
      <c r="D20">
        <v>57518</v>
      </c>
      <c r="E20" s="2">
        <v>15380</v>
      </c>
      <c r="F20" s="30">
        <v>2.48</v>
      </c>
      <c r="G20" s="30"/>
      <c r="H20" s="30"/>
      <c r="I20" s="30"/>
      <c r="J20" s="38"/>
      <c r="K20" s="10">
        <f t="shared" ref="K20:K26" si="0">E20</f>
        <v>15380</v>
      </c>
      <c r="L20" s="30"/>
      <c r="M20" s="7">
        <v>260</v>
      </c>
    </row>
    <row r="21" spans="1:13">
      <c r="A21" s="7" t="s">
        <v>324</v>
      </c>
      <c r="B21" t="s">
        <v>572</v>
      </c>
      <c r="C21" s="1" t="s">
        <v>24</v>
      </c>
      <c r="D21">
        <v>57532</v>
      </c>
      <c r="E21" s="2">
        <v>11852</v>
      </c>
      <c r="F21" s="30">
        <v>2.25</v>
      </c>
      <c r="G21" s="30"/>
      <c r="H21" s="30"/>
      <c r="I21" s="30"/>
      <c r="J21" s="38">
        <f>E21</f>
        <v>11852</v>
      </c>
      <c r="K21" s="10"/>
      <c r="L21" s="30"/>
      <c r="M21" s="7">
        <v>245</v>
      </c>
    </row>
    <row r="22" spans="1:13">
      <c r="A22" s="7" t="s">
        <v>325</v>
      </c>
      <c r="B22" t="s">
        <v>572</v>
      </c>
      <c r="C22" s="1" t="s">
        <v>24</v>
      </c>
      <c r="D22">
        <v>57567</v>
      </c>
      <c r="E22" s="2">
        <v>11302</v>
      </c>
      <c r="F22" s="30">
        <v>2.4900000000000002</v>
      </c>
      <c r="G22" s="30"/>
      <c r="H22" s="30"/>
      <c r="I22" s="30"/>
      <c r="J22" s="38"/>
      <c r="K22" s="10">
        <f t="shared" si="0"/>
        <v>11302</v>
      </c>
      <c r="L22" s="30"/>
      <c r="M22" s="7">
        <v>259</v>
      </c>
    </row>
    <row r="23" spans="1:13">
      <c r="A23" s="7" t="s">
        <v>326</v>
      </c>
      <c r="B23" t="s">
        <v>572</v>
      </c>
      <c r="C23" s="1" t="s">
        <v>24</v>
      </c>
      <c r="D23">
        <v>57580</v>
      </c>
      <c r="E23" s="2">
        <v>10940</v>
      </c>
      <c r="F23" s="30">
        <v>2.42</v>
      </c>
      <c r="G23" s="30"/>
      <c r="H23" s="30"/>
      <c r="I23" s="30"/>
      <c r="J23" s="38"/>
      <c r="K23" s="10">
        <f t="shared" si="0"/>
        <v>10940</v>
      </c>
      <c r="L23" s="30"/>
      <c r="M23" s="7">
        <v>253</v>
      </c>
    </row>
    <row r="24" spans="1:13">
      <c r="A24" s="7" t="s">
        <v>327</v>
      </c>
      <c r="B24" t="s">
        <v>572</v>
      </c>
      <c r="C24" s="1" t="s">
        <v>24</v>
      </c>
      <c r="D24">
        <v>57577</v>
      </c>
      <c r="E24" s="2">
        <v>12478</v>
      </c>
      <c r="F24" s="30">
        <v>2.44</v>
      </c>
      <c r="G24" s="30"/>
      <c r="H24" s="30"/>
      <c r="I24" s="30"/>
      <c r="J24" s="38"/>
      <c r="K24" s="10">
        <f t="shared" si="0"/>
        <v>12478</v>
      </c>
      <c r="L24" s="30"/>
      <c r="M24" s="7">
        <v>253</v>
      </c>
    </row>
    <row r="25" spans="1:13">
      <c r="A25" s="7" t="s">
        <v>328</v>
      </c>
      <c r="B25" t="s">
        <v>572</v>
      </c>
      <c r="C25" s="1" t="s">
        <v>24</v>
      </c>
      <c r="D25">
        <v>57548</v>
      </c>
      <c r="E25" s="2">
        <v>23521</v>
      </c>
      <c r="F25" s="30">
        <v>2.5299999999999998</v>
      </c>
      <c r="G25" s="30"/>
      <c r="H25" s="30"/>
      <c r="I25" s="30"/>
      <c r="J25" s="38"/>
      <c r="K25" s="10">
        <f t="shared" si="0"/>
        <v>23521</v>
      </c>
      <c r="L25" s="30"/>
      <c r="M25" s="7">
        <v>263</v>
      </c>
    </row>
    <row r="26" spans="1:13">
      <c r="A26" s="7" t="s">
        <v>329</v>
      </c>
      <c r="B26" t="s">
        <v>572</v>
      </c>
      <c r="C26" s="1" t="s">
        <v>24</v>
      </c>
      <c r="D26">
        <v>57537</v>
      </c>
      <c r="E26" s="2">
        <v>14943</v>
      </c>
      <c r="F26" s="30">
        <v>2.5099999999999998</v>
      </c>
      <c r="G26" s="30"/>
      <c r="H26" s="30"/>
      <c r="I26" s="30"/>
      <c r="J26" s="38"/>
      <c r="K26" s="10">
        <f t="shared" si="0"/>
        <v>14943</v>
      </c>
      <c r="L26" s="30"/>
      <c r="M26" s="7">
        <v>256</v>
      </c>
    </row>
    <row r="27" spans="1:13">
      <c r="E27" s="11"/>
      <c r="J27" s="41"/>
    </row>
    <row r="28" spans="1:13">
      <c r="A28" s="45" t="s">
        <v>361</v>
      </c>
      <c r="J28" s="41"/>
    </row>
    <row r="29" spans="1:13">
      <c r="A29" t="s">
        <v>390</v>
      </c>
      <c r="B29" t="s">
        <v>573</v>
      </c>
      <c r="C29" s="1" t="s">
        <v>24</v>
      </c>
      <c r="D29">
        <v>55232</v>
      </c>
      <c r="E29" s="2">
        <v>24666</v>
      </c>
      <c r="F29" s="30">
        <v>2.0499999999999998</v>
      </c>
      <c r="J29" s="47">
        <f t="shared" ref="J29:J34" si="1">E29</f>
        <v>24666</v>
      </c>
      <c r="M29">
        <v>212</v>
      </c>
    </row>
    <row r="30" spans="1:13">
      <c r="A30" t="s">
        <v>389</v>
      </c>
      <c r="B30" t="s">
        <v>573</v>
      </c>
      <c r="C30" s="1" t="s">
        <v>24</v>
      </c>
      <c r="D30">
        <v>67575</v>
      </c>
      <c r="E30" s="2">
        <v>12646</v>
      </c>
      <c r="F30" s="30">
        <v>2.25</v>
      </c>
      <c r="J30" s="47">
        <f t="shared" si="1"/>
        <v>12646</v>
      </c>
      <c r="M30">
        <v>239</v>
      </c>
    </row>
    <row r="31" spans="1:13">
      <c r="A31" t="s">
        <v>391</v>
      </c>
      <c r="B31" t="s">
        <v>573</v>
      </c>
      <c r="C31" s="1" t="s">
        <v>24</v>
      </c>
      <c r="D31">
        <v>67590</v>
      </c>
      <c r="E31" s="2">
        <v>10101</v>
      </c>
      <c r="F31" s="30">
        <v>2.08</v>
      </c>
      <c r="J31" s="47">
        <f t="shared" si="1"/>
        <v>10101</v>
      </c>
      <c r="M31">
        <v>212</v>
      </c>
    </row>
    <row r="32" spans="1:13">
      <c r="A32" t="s">
        <v>392</v>
      </c>
      <c r="B32" t="s">
        <v>573</v>
      </c>
      <c r="C32" s="1" t="s">
        <v>24</v>
      </c>
      <c r="D32">
        <v>67593</v>
      </c>
      <c r="E32" s="2">
        <v>11728</v>
      </c>
      <c r="F32" s="8">
        <v>2.1</v>
      </c>
      <c r="J32" s="38">
        <f t="shared" si="1"/>
        <v>11728</v>
      </c>
      <c r="M32">
        <v>218</v>
      </c>
    </row>
    <row r="33" spans="1:13">
      <c r="A33" t="s">
        <v>393</v>
      </c>
      <c r="B33" t="s">
        <v>573</v>
      </c>
      <c r="C33" s="1" t="s">
        <v>24</v>
      </c>
      <c r="D33">
        <v>55597</v>
      </c>
      <c r="E33" s="2">
        <v>11780</v>
      </c>
      <c r="F33" s="30">
        <v>2.13</v>
      </c>
      <c r="J33" s="38">
        <f t="shared" si="1"/>
        <v>11780</v>
      </c>
      <c r="M33">
        <v>224</v>
      </c>
    </row>
    <row r="34" spans="1:13">
      <c r="A34" t="s">
        <v>394</v>
      </c>
      <c r="B34" t="s">
        <v>573</v>
      </c>
      <c r="C34" s="1" t="s">
        <v>24</v>
      </c>
      <c r="D34">
        <v>55286</v>
      </c>
      <c r="E34" s="2">
        <v>28008</v>
      </c>
      <c r="F34" s="8">
        <v>2.1</v>
      </c>
      <c r="J34" s="38">
        <f t="shared" si="1"/>
        <v>28008</v>
      </c>
      <c r="M34">
        <v>225</v>
      </c>
    </row>
    <row r="35" spans="1:13">
      <c r="E35" s="11"/>
      <c r="J35" s="38"/>
    </row>
    <row r="36" spans="1:13">
      <c r="A36" s="45" t="s">
        <v>362</v>
      </c>
      <c r="J36" s="38"/>
    </row>
    <row r="37" spans="1:13" ht="15" customHeight="1">
      <c r="A37" s="7" t="s">
        <v>5</v>
      </c>
      <c r="B37" s="7" t="s">
        <v>574</v>
      </c>
      <c r="C37" s="1" t="s">
        <v>24</v>
      </c>
      <c r="D37">
        <v>67454</v>
      </c>
      <c r="E37" s="2">
        <v>20442</v>
      </c>
      <c r="F37" s="30">
        <v>2.21</v>
      </c>
      <c r="G37" s="30"/>
      <c r="H37" s="30"/>
      <c r="I37" s="30"/>
      <c r="J37" s="38">
        <f>E37</f>
        <v>20442</v>
      </c>
      <c r="K37" s="30"/>
      <c r="L37" s="30"/>
      <c r="M37" s="7">
        <v>236</v>
      </c>
    </row>
    <row r="38" spans="1:13" ht="15" customHeight="1">
      <c r="A38" s="7" t="s">
        <v>228</v>
      </c>
      <c r="B38" s="7" t="s">
        <v>574</v>
      </c>
      <c r="C38" s="1" t="s">
        <v>24</v>
      </c>
      <c r="D38">
        <v>67269</v>
      </c>
      <c r="E38" s="42">
        <v>13068</v>
      </c>
      <c r="F38" s="30">
        <v>1.58</v>
      </c>
      <c r="G38" s="30"/>
      <c r="H38" s="30"/>
      <c r="I38" s="10">
        <f>E38</f>
        <v>13068</v>
      </c>
      <c r="J38" s="38"/>
      <c r="K38" s="30"/>
      <c r="L38" s="30"/>
      <c r="M38" s="7">
        <v>202</v>
      </c>
    </row>
    <row r="39" spans="1:13" ht="15" customHeight="1">
      <c r="A39" s="7" t="s">
        <v>229</v>
      </c>
      <c r="B39" s="7" t="s">
        <v>574</v>
      </c>
      <c r="C39" s="1" t="s">
        <v>24</v>
      </c>
      <c r="D39">
        <v>67098</v>
      </c>
      <c r="E39" s="42">
        <v>18734</v>
      </c>
      <c r="F39" s="30">
        <v>2.08</v>
      </c>
      <c r="G39" s="30"/>
      <c r="H39" s="30"/>
      <c r="I39" s="30"/>
      <c r="J39" s="38">
        <f>E39</f>
        <v>18734</v>
      </c>
      <c r="K39" s="30"/>
      <c r="L39" s="30"/>
      <c r="M39" s="7">
        <v>202</v>
      </c>
    </row>
    <row r="40" spans="1:13" ht="15" customHeight="1">
      <c r="A40" s="7" t="s">
        <v>230</v>
      </c>
      <c r="B40" s="7" t="s">
        <v>574</v>
      </c>
      <c r="C40" s="1" t="s">
        <v>24</v>
      </c>
      <c r="D40" s="43" t="s">
        <v>231</v>
      </c>
      <c r="E40" s="42">
        <v>11698</v>
      </c>
      <c r="F40" s="30">
        <v>2.17</v>
      </c>
      <c r="G40" s="30"/>
      <c r="H40" s="30"/>
      <c r="I40" s="30"/>
      <c r="J40" s="38">
        <f>E40</f>
        <v>11698</v>
      </c>
      <c r="K40" s="30"/>
      <c r="L40" s="30"/>
      <c r="M40" s="7">
        <v>219</v>
      </c>
    </row>
    <row r="41" spans="1:13" ht="15" customHeight="1">
      <c r="A41" s="7" t="s">
        <v>232</v>
      </c>
      <c r="B41" s="7" t="s">
        <v>574</v>
      </c>
      <c r="C41" s="1" t="s">
        <v>24</v>
      </c>
      <c r="D41" s="43">
        <v>67251</v>
      </c>
      <c r="E41" s="42">
        <v>15466</v>
      </c>
      <c r="F41" s="30">
        <v>2.0499999999999998</v>
      </c>
      <c r="G41" s="30"/>
      <c r="H41" s="30"/>
      <c r="I41" s="30"/>
      <c r="J41" s="38">
        <f>E41</f>
        <v>15466</v>
      </c>
      <c r="K41" s="30"/>
      <c r="L41" s="30"/>
      <c r="M41" s="7">
        <v>206</v>
      </c>
    </row>
    <row r="42" spans="1:13" ht="15" customHeight="1">
      <c r="A42" s="7" t="s">
        <v>233</v>
      </c>
      <c r="B42" s="7" t="s">
        <v>574</v>
      </c>
      <c r="C42" s="1" t="s">
        <v>24</v>
      </c>
      <c r="D42" s="43"/>
      <c r="E42" s="42">
        <v>19874</v>
      </c>
      <c r="F42" s="30">
        <v>1.58</v>
      </c>
      <c r="G42" s="30"/>
      <c r="H42" s="30"/>
      <c r="I42" s="2">
        <f>E42</f>
        <v>19874</v>
      </c>
      <c r="J42" s="39"/>
      <c r="K42" s="30"/>
      <c r="L42" s="30"/>
      <c r="M42" s="7">
        <v>202</v>
      </c>
    </row>
    <row r="43" spans="1:13" ht="15" customHeight="1">
      <c r="A43" s="7" t="s">
        <v>234</v>
      </c>
      <c r="B43" s="7" t="s">
        <v>574</v>
      </c>
      <c r="C43" s="1" t="s">
        <v>24</v>
      </c>
      <c r="D43" s="43"/>
      <c r="E43" s="42">
        <v>10630</v>
      </c>
      <c r="F43" s="30">
        <v>1.52</v>
      </c>
      <c r="G43" s="30"/>
      <c r="H43" s="30"/>
      <c r="I43" s="30"/>
      <c r="J43" s="38">
        <f>E43</f>
        <v>10630</v>
      </c>
      <c r="K43" s="30"/>
      <c r="L43" s="30"/>
      <c r="M43" s="7">
        <v>192</v>
      </c>
    </row>
    <row r="44" spans="1:13" ht="15" customHeight="1">
      <c r="A44" s="7" t="s">
        <v>235</v>
      </c>
      <c r="B44" s="7" t="s">
        <v>574</v>
      </c>
      <c r="C44" s="1" t="s">
        <v>24</v>
      </c>
      <c r="D44" s="43">
        <v>67466</v>
      </c>
      <c r="E44" s="42">
        <v>4006</v>
      </c>
      <c r="F44" s="30">
        <v>2.06</v>
      </c>
      <c r="G44" s="30"/>
      <c r="H44" s="30"/>
      <c r="I44" s="2"/>
      <c r="J44" s="39">
        <f>E44</f>
        <v>4006</v>
      </c>
      <c r="K44" s="30"/>
      <c r="L44" s="30"/>
      <c r="M44" s="7">
        <v>199</v>
      </c>
    </row>
    <row r="45" spans="1:13" ht="15" customHeight="1">
      <c r="A45" s="7" t="s">
        <v>296</v>
      </c>
      <c r="B45" s="7" t="s">
        <v>574</v>
      </c>
      <c r="C45" s="1" t="s">
        <v>24</v>
      </c>
      <c r="D45" s="43">
        <v>67157</v>
      </c>
      <c r="E45" s="42">
        <v>4706</v>
      </c>
      <c r="F45" s="30">
        <v>2.14</v>
      </c>
      <c r="G45" s="30"/>
      <c r="H45" s="30"/>
      <c r="I45" s="2"/>
      <c r="J45" s="39">
        <f>E45</f>
        <v>4706</v>
      </c>
      <c r="K45" s="30"/>
      <c r="L45" s="30"/>
      <c r="M45" s="7">
        <v>205</v>
      </c>
    </row>
    <row r="46" spans="1:13" ht="15" customHeight="1">
      <c r="A46" s="7"/>
      <c r="B46" s="7"/>
      <c r="C46" s="1"/>
      <c r="D46" s="43"/>
      <c r="E46" s="2"/>
      <c r="F46" s="30"/>
      <c r="G46" s="30"/>
      <c r="H46" s="30"/>
      <c r="I46" s="2"/>
      <c r="J46" s="39"/>
      <c r="K46" s="30"/>
      <c r="L46" s="30"/>
      <c r="M46" s="7"/>
    </row>
    <row r="47" spans="1:13">
      <c r="A47" s="45" t="s">
        <v>363</v>
      </c>
      <c r="J47" s="38"/>
    </row>
    <row r="48" spans="1:13">
      <c r="A48" t="s">
        <v>88</v>
      </c>
      <c r="B48" t="s">
        <v>400</v>
      </c>
      <c r="C48" s="1" t="s">
        <v>24</v>
      </c>
      <c r="D48">
        <v>55543</v>
      </c>
      <c r="E48" s="42">
        <v>9070</v>
      </c>
      <c r="F48" s="30">
        <v>2.17</v>
      </c>
      <c r="J48" s="38">
        <f>E48</f>
        <v>9070</v>
      </c>
      <c r="M48">
        <v>201</v>
      </c>
    </row>
    <row r="49" spans="1:13">
      <c r="A49" t="s">
        <v>401</v>
      </c>
      <c r="B49" t="s">
        <v>400</v>
      </c>
      <c r="C49" s="1" t="s">
        <v>24</v>
      </c>
      <c r="D49">
        <v>55583</v>
      </c>
      <c r="E49" s="42">
        <v>11480</v>
      </c>
      <c r="F49" s="30">
        <v>2.23</v>
      </c>
      <c r="J49" s="38">
        <f>E49</f>
        <v>11480</v>
      </c>
      <c r="M49">
        <v>198</v>
      </c>
    </row>
    <row r="50" spans="1:13">
      <c r="A50" t="s">
        <v>402</v>
      </c>
      <c r="B50" t="s">
        <v>400</v>
      </c>
      <c r="C50" s="1" t="s">
        <v>24</v>
      </c>
      <c r="D50">
        <v>55566</v>
      </c>
      <c r="E50" s="42">
        <v>17806</v>
      </c>
      <c r="F50" s="30">
        <v>2.09</v>
      </c>
      <c r="J50" s="38">
        <f>E50</f>
        <v>17806</v>
      </c>
      <c r="M50">
        <v>164</v>
      </c>
    </row>
    <row r="51" spans="1:13">
      <c r="A51" t="s">
        <v>403</v>
      </c>
      <c r="B51" t="s">
        <v>400</v>
      </c>
      <c r="C51" s="1" t="s">
        <v>24</v>
      </c>
      <c r="D51">
        <v>55606</v>
      </c>
      <c r="E51" s="42">
        <v>9945</v>
      </c>
      <c r="F51" s="30">
        <v>1.58</v>
      </c>
      <c r="I51" s="46">
        <f>E51</f>
        <v>9945</v>
      </c>
      <c r="J51" s="38"/>
      <c r="M51">
        <v>149</v>
      </c>
    </row>
    <row r="52" spans="1:13">
      <c r="A52" t="s">
        <v>404</v>
      </c>
      <c r="B52" t="s">
        <v>400</v>
      </c>
      <c r="C52" s="1" t="s">
        <v>24</v>
      </c>
      <c r="D52">
        <v>55450</v>
      </c>
      <c r="E52" s="42">
        <v>13446</v>
      </c>
      <c r="F52" s="30">
        <v>2.14</v>
      </c>
      <c r="J52" s="38">
        <f>E52</f>
        <v>13446</v>
      </c>
      <c r="M52">
        <v>190</v>
      </c>
    </row>
    <row r="53" spans="1:13">
      <c r="A53" t="s">
        <v>405</v>
      </c>
      <c r="B53" t="s">
        <v>400</v>
      </c>
      <c r="C53" s="1" t="s">
        <v>24</v>
      </c>
      <c r="D53">
        <v>55590</v>
      </c>
      <c r="E53" s="42">
        <v>8039</v>
      </c>
      <c r="F53" s="30">
        <v>2.06</v>
      </c>
      <c r="J53" s="38">
        <f>E53</f>
        <v>8039</v>
      </c>
      <c r="M53">
        <v>186</v>
      </c>
    </row>
    <row r="54" spans="1:13">
      <c r="A54" t="s">
        <v>406</v>
      </c>
      <c r="B54" t="s">
        <v>400</v>
      </c>
      <c r="C54" s="1" t="s">
        <v>24</v>
      </c>
      <c r="D54">
        <v>55593</v>
      </c>
      <c r="E54" s="42">
        <v>24867</v>
      </c>
      <c r="F54" s="30">
        <v>2.13</v>
      </c>
      <c r="J54" s="38">
        <f>E54</f>
        <v>24867</v>
      </c>
      <c r="M54">
        <v>190</v>
      </c>
    </row>
    <row r="55" spans="1:13">
      <c r="A55" t="s">
        <v>407</v>
      </c>
      <c r="B55" t="s">
        <v>400</v>
      </c>
      <c r="C55" s="1" t="s">
        <v>24</v>
      </c>
      <c r="D55">
        <v>55442</v>
      </c>
      <c r="E55" s="42">
        <v>9291</v>
      </c>
      <c r="F55" s="30">
        <v>2.0299999999999998</v>
      </c>
      <c r="J55" s="38">
        <f>E55</f>
        <v>9291</v>
      </c>
      <c r="M55">
        <v>178</v>
      </c>
    </row>
    <row r="56" spans="1:13">
      <c r="E56" s="11"/>
      <c r="J56" s="38"/>
    </row>
    <row r="57" spans="1:13">
      <c r="A57" s="45" t="s">
        <v>364</v>
      </c>
      <c r="J57" s="38"/>
    </row>
    <row r="58" spans="1:13">
      <c r="A58" t="s">
        <v>408</v>
      </c>
      <c r="B58" t="s">
        <v>409</v>
      </c>
      <c r="C58" s="1" t="s">
        <v>24</v>
      </c>
      <c r="D58">
        <v>54470</v>
      </c>
      <c r="E58" s="42">
        <v>27777</v>
      </c>
      <c r="F58" s="8">
        <v>1.2</v>
      </c>
      <c r="H58" s="46">
        <f t="shared" ref="H58:H63" si="2">E58</f>
        <v>27777</v>
      </c>
      <c r="J58" s="38"/>
      <c r="M58">
        <v>115</v>
      </c>
    </row>
    <row r="59" spans="1:13">
      <c r="A59" t="s">
        <v>410</v>
      </c>
      <c r="B59" t="s">
        <v>409</v>
      </c>
      <c r="C59" s="1" t="s">
        <v>24</v>
      </c>
      <c r="D59">
        <v>54536</v>
      </c>
      <c r="E59" s="42">
        <v>8760</v>
      </c>
      <c r="F59" s="1">
        <v>1.24</v>
      </c>
      <c r="H59" s="46">
        <f t="shared" si="2"/>
        <v>8760</v>
      </c>
      <c r="J59" s="38"/>
      <c r="M59">
        <v>133</v>
      </c>
    </row>
    <row r="60" spans="1:13">
      <c r="A60" t="s">
        <v>411</v>
      </c>
      <c r="B60" t="s">
        <v>409</v>
      </c>
      <c r="C60" s="1" t="s">
        <v>24</v>
      </c>
      <c r="D60">
        <v>54531</v>
      </c>
      <c r="E60" s="42">
        <v>7773</v>
      </c>
      <c r="F60" s="1">
        <v>1.24</v>
      </c>
      <c r="H60" s="46">
        <f t="shared" si="2"/>
        <v>7773</v>
      </c>
      <c r="J60" s="38"/>
      <c r="M60">
        <v>129</v>
      </c>
    </row>
    <row r="61" spans="1:13">
      <c r="A61" t="s">
        <v>412</v>
      </c>
      <c r="B61" t="s">
        <v>409</v>
      </c>
      <c r="C61" s="1" t="s">
        <v>24</v>
      </c>
      <c r="D61">
        <v>54424</v>
      </c>
      <c r="E61" s="42">
        <v>7342</v>
      </c>
      <c r="F61" s="49">
        <v>1.1000000000000001</v>
      </c>
      <c r="H61" s="46">
        <f t="shared" si="2"/>
        <v>7342</v>
      </c>
      <c r="J61" s="38"/>
      <c r="M61">
        <v>103</v>
      </c>
    </row>
    <row r="62" spans="1:13">
      <c r="A62" t="s">
        <v>413</v>
      </c>
      <c r="B62" t="s">
        <v>409</v>
      </c>
      <c r="C62" s="1" t="s">
        <v>24</v>
      </c>
      <c r="D62">
        <v>56841</v>
      </c>
      <c r="E62" s="42">
        <v>9216</v>
      </c>
      <c r="F62" s="1">
        <v>1.29</v>
      </c>
      <c r="H62" s="46">
        <f t="shared" si="2"/>
        <v>9216</v>
      </c>
      <c r="J62" s="38"/>
      <c r="M62">
        <v>129</v>
      </c>
    </row>
    <row r="63" spans="1:13">
      <c r="A63" t="s">
        <v>414</v>
      </c>
      <c r="B63" t="s">
        <v>409</v>
      </c>
      <c r="C63" s="1" t="s">
        <v>24</v>
      </c>
      <c r="D63">
        <v>54516</v>
      </c>
      <c r="E63" s="42">
        <v>21592</v>
      </c>
      <c r="F63" s="1">
        <v>1.07</v>
      </c>
      <c r="H63" s="42">
        <f t="shared" si="2"/>
        <v>21592</v>
      </c>
      <c r="J63" s="38"/>
      <c r="M63">
        <v>108</v>
      </c>
    </row>
    <row r="64" spans="1:13">
      <c r="E64" s="11"/>
      <c r="F64" s="1"/>
      <c r="J64" s="38"/>
    </row>
    <row r="65" spans="1:13">
      <c r="A65" s="45" t="s">
        <v>365</v>
      </c>
      <c r="F65" s="1"/>
      <c r="J65" s="38"/>
    </row>
    <row r="66" spans="1:13">
      <c r="A66" t="s">
        <v>416</v>
      </c>
      <c r="B66" t="s">
        <v>415</v>
      </c>
      <c r="C66" s="1" t="s">
        <v>24</v>
      </c>
      <c r="D66">
        <v>55774</v>
      </c>
      <c r="E66" s="42">
        <v>9924</v>
      </c>
      <c r="F66" s="1">
        <v>1.34</v>
      </c>
      <c r="I66" s="46">
        <f>E66</f>
        <v>9924</v>
      </c>
      <c r="J66" s="38"/>
      <c r="M66">
        <v>151</v>
      </c>
    </row>
    <row r="67" spans="1:13">
      <c r="A67" t="s">
        <v>417</v>
      </c>
      <c r="B67" t="s">
        <v>415</v>
      </c>
      <c r="C67" s="1" t="s">
        <v>24</v>
      </c>
      <c r="D67">
        <v>55765</v>
      </c>
      <c r="E67" s="42">
        <v>19870</v>
      </c>
      <c r="F67" s="1">
        <v>1.26</v>
      </c>
      <c r="H67" s="46">
        <f>E67</f>
        <v>19870</v>
      </c>
      <c r="J67" s="38"/>
      <c r="M67">
        <v>136</v>
      </c>
    </row>
    <row r="68" spans="1:13">
      <c r="A68" t="s">
        <v>418</v>
      </c>
      <c r="B68" t="s">
        <v>415</v>
      </c>
      <c r="C68" s="1" t="s">
        <v>24</v>
      </c>
      <c r="D68">
        <v>55756</v>
      </c>
      <c r="E68" s="42">
        <v>16236</v>
      </c>
      <c r="F68" s="1">
        <v>1.41</v>
      </c>
      <c r="I68" s="46">
        <f>E68</f>
        <v>16236</v>
      </c>
      <c r="J68" s="38"/>
      <c r="M68">
        <v>135</v>
      </c>
    </row>
    <row r="69" spans="1:13">
      <c r="A69" t="s">
        <v>419</v>
      </c>
      <c r="B69" t="s">
        <v>415</v>
      </c>
      <c r="C69" s="1" t="s">
        <v>24</v>
      </c>
      <c r="D69">
        <v>55624</v>
      </c>
      <c r="E69" s="42">
        <v>7415</v>
      </c>
      <c r="F69" s="1">
        <v>1.43</v>
      </c>
      <c r="I69" s="46">
        <f>E69</f>
        <v>7415</v>
      </c>
      <c r="J69" s="38"/>
      <c r="M69">
        <v>138</v>
      </c>
    </row>
    <row r="70" spans="1:13">
      <c r="E70" s="11"/>
      <c r="F70" s="1"/>
      <c r="J70" s="38"/>
    </row>
    <row r="71" spans="1:13">
      <c r="A71" s="45" t="s">
        <v>366</v>
      </c>
      <c r="F71" s="1"/>
      <c r="J71" s="38"/>
    </row>
    <row r="72" spans="1:13">
      <c r="A72" t="s">
        <v>420</v>
      </c>
      <c r="B72" t="s">
        <v>421</v>
      </c>
      <c r="C72" s="1" t="s">
        <v>24</v>
      </c>
      <c r="D72">
        <v>56812</v>
      </c>
      <c r="E72" s="42">
        <v>15431</v>
      </c>
      <c r="F72" s="1">
        <v>1.46</v>
      </c>
      <c r="I72" s="46">
        <f>E72</f>
        <v>15431</v>
      </c>
      <c r="J72" s="38"/>
      <c r="M72">
        <v>167</v>
      </c>
    </row>
    <row r="73" spans="1:13">
      <c r="A73" t="s">
        <v>422</v>
      </c>
      <c r="B73" t="s">
        <v>421</v>
      </c>
      <c r="C73" s="1" t="s">
        <v>24</v>
      </c>
      <c r="D73">
        <v>56759</v>
      </c>
      <c r="E73" s="42">
        <v>12782</v>
      </c>
      <c r="F73" s="1">
        <v>1.33</v>
      </c>
      <c r="I73" s="46">
        <f>E73</f>
        <v>12782</v>
      </c>
      <c r="J73" s="38"/>
      <c r="M73">
        <v>156</v>
      </c>
    </row>
    <row r="74" spans="1:13">
      <c r="A74" t="s">
        <v>423</v>
      </c>
      <c r="B74" t="s">
        <v>421</v>
      </c>
      <c r="C74" s="1" t="s">
        <v>24</v>
      </c>
      <c r="D74">
        <v>56253</v>
      </c>
      <c r="E74" s="42">
        <v>8642</v>
      </c>
      <c r="F74" s="1">
        <v>1.47</v>
      </c>
      <c r="I74" s="46">
        <f>E74</f>
        <v>8642</v>
      </c>
      <c r="J74" s="38"/>
      <c r="M74">
        <v>170</v>
      </c>
    </row>
    <row r="75" spans="1:13">
      <c r="A75" t="s">
        <v>424</v>
      </c>
      <c r="B75" t="s">
        <v>421</v>
      </c>
      <c r="C75" s="1" t="s">
        <v>24</v>
      </c>
      <c r="D75">
        <v>56766</v>
      </c>
      <c r="E75" s="42">
        <v>11020</v>
      </c>
      <c r="F75" s="1" t="s">
        <v>425</v>
      </c>
      <c r="H75" s="46">
        <f>E75</f>
        <v>11020</v>
      </c>
      <c r="J75" s="38"/>
      <c r="M75">
        <v>140</v>
      </c>
    </row>
    <row r="76" spans="1:13">
      <c r="A76" t="s">
        <v>426</v>
      </c>
      <c r="B76" t="s">
        <v>421</v>
      </c>
      <c r="C76" s="1" t="s">
        <v>24</v>
      </c>
      <c r="D76">
        <v>56856</v>
      </c>
      <c r="E76" s="42">
        <v>16015</v>
      </c>
      <c r="F76" s="49">
        <v>1.4</v>
      </c>
      <c r="I76" s="46">
        <f>E76</f>
        <v>16015</v>
      </c>
      <c r="J76" s="38"/>
      <c r="M76">
        <v>137</v>
      </c>
    </row>
    <row r="77" spans="1:13">
      <c r="E77" s="11"/>
      <c r="F77" s="1"/>
      <c r="J77" s="38"/>
    </row>
    <row r="78" spans="1:13">
      <c r="A78" s="45" t="s">
        <v>367</v>
      </c>
      <c r="F78" s="1"/>
      <c r="J78" s="38"/>
    </row>
    <row r="79" spans="1:13">
      <c r="A79" t="s">
        <v>428</v>
      </c>
      <c r="B79" t="s">
        <v>427</v>
      </c>
      <c r="C79" s="1" t="s">
        <v>24</v>
      </c>
      <c r="D79">
        <v>67821</v>
      </c>
      <c r="E79" s="58">
        <v>6869</v>
      </c>
      <c r="F79" s="49">
        <v>2.1</v>
      </c>
      <c r="J79" s="38">
        <f>E79</f>
        <v>6869</v>
      </c>
      <c r="M79">
        <v>208</v>
      </c>
    </row>
    <row r="80" spans="1:13">
      <c r="A80" t="s">
        <v>429</v>
      </c>
      <c r="B80" t="s">
        <v>427</v>
      </c>
      <c r="C80" s="1" t="s">
        <v>24</v>
      </c>
      <c r="D80">
        <v>67304</v>
      </c>
      <c r="E80" s="58">
        <v>13108</v>
      </c>
      <c r="F80" s="1">
        <v>1.58</v>
      </c>
      <c r="I80" s="46">
        <f>E80</f>
        <v>13108</v>
      </c>
      <c r="J80" s="38"/>
      <c r="M80">
        <v>197</v>
      </c>
    </row>
    <row r="81" spans="1:13">
      <c r="A81" t="s">
        <v>430</v>
      </c>
      <c r="B81" t="s">
        <v>427</v>
      </c>
      <c r="C81" s="1" t="s">
        <v>24</v>
      </c>
      <c r="D81">
        <v>67307</v>
      </c>
      <c r="E81" s="58">
        <v>11883</v>
      </c>
      <c r="F81" s="1">
        <v>1.57</v>
      </c>
      <c r="I81" s="46">
        <f>E81</f>
        <v>11883</v>
      </c>
      <c r="J81" s="38"/>
      <c r="M81">
        <v>197</v>
      </c>
    </row>
    <row r="82" spans="1:13">
      <c r="A82" t="s">
        <v>431</v>
      </c>
      <c r="B82" t="s">
        <v>427</v>
      </c>
      <c r="C82" s="1" t="s">
        <v>24</v>
      </c>
      <c r="D82">
        <v>67292</v>
      </c>
      <c r="E82" s="58">
        <v>19347</v>
      </c>
      <c r="F82" s="49">
        <v>2</v>
      </c>
      <c r="I82" s="46">
        <f>E82</f>
        <v>19347</v>
      </c>
      <c r="J82" s="38"/>
      <c r="M82">
        <v>203</v>
      </c>
    </row>
    <row r="83" spans="1:13">
      <c r="A83" t="s">
        <v>432</v>
      </c>
      <c r="B83" t="s">
        <v>427</v>
      </c>
      <c r="C83" s="1" t="s">
        <v>24</v>
      </c>
      <c r="D83">
        <v>67806</v>
      </c>
      <c r="E83" s="58">
        <v>11302</v>
      </c>
      <c r="F83" s="1">
        <v>1.59</v>
      </c>
      <c r="I83" s="46">
        <f>E83</f>
        <v>11302</v>
      </c>
      <c r="J83" s="38"/>
      <c r="M83">
        <v>195</v>
      </c>
    </row>
    <row r="84" spans="1:13">
      <c r="A84" t="s">
        <v>433</v>
      </c>
      <c r="B84" t="s">
        <v>427</v>
      </c>
      <c r="C84" s="1" t="s">
        <v>24</v>
      </c>
      <c r="D84">
        <v>67722</v>
      </c>
      <c r="E84" s="58">
        <v>13312</v>
      </c>
      <c r="F84" s="49">
        <v>1.5</v>
      </c>
      <c r="I84" s="42">
        <v>13312</v>
      </c>
      <c r="J84" s="38"/>
      <c r="M84">
        <v>185</v>
      </c>
    </row>
    <row r="85" spans="1:13">
      <c r="E85" s="59"/>
      <c r="F85" s="1"/>
      <c r="I85" s="42"/>
      <c r="J85" s="38"/>
    </row>
    <row r="86" spans="1:13">
      <c r="A86" s="45" t="s">
        <v>368</v>
      </c>
      <c r="F86" s="1"/>
      <c r="I86" s="42"/>
      <c r="J86" s="38"/>
    </row>
    <row r="87" spans="1:13">
      <c r="A87" t="s">
        <v>435</v>
      </c>
      <c r="B87" t="s">
        <v>434</v>
      </c>
      <c r="C87" s="1" t="s">
        <v>24</v>
      </c>
      <c r="D87">
        <v>54687</v>
      </c>
      <c r="E87" s="42">
        <v>9507</v>
      </c>
      <c r="F87" s="1">
        <v>1.26</v>
      </c>
      <c r="H87" s="46">
        <f>E87</f>
        <v>9507</v>
      </c>
      <c r="I87" s="42"/>
      <c r="J87" s="38"/>
      <c r="M87">
        <v>98</v>
      </c>
    </row>
    <row r="88" spans="1:13">
      <c r="A88" t="s">
        <v>436</v>
      </c>
      <c r="B88" t="s">
        <v>434</v>
      </c>
      <c r="C88" s="1" t="s">
        <v>24</v>
      </c>
      <c r="D88">
        <v>54634</v>
      </c>
      <c r="E88" s="42">
        <v>16966</v>
      </c>
      <c r="F88" s="1">
        <v>1.05</v>
      </c>
      <c r="H88" s="46">
        <f>E88</f>
        <v>16966</v>
      </c>
      <c r="I88" s="42"/>
      <c r="J88" s="38"/>
      <c r="M88">
        <v>82</v>
      </c>
    </row>
    <row r="89" spans="1:13">
      <c r="A89" t="s">
        <v>437</v>
      </c>
      <c r="B89" t="s">
        <v>434</v>
      </c>
      <c r="C89" s="1" t="s">
        <v>24</v>
      </c>
      <c r="D89">
        <v>54666</v>
      </c>
      <c r="E89" s="42">
        <v>9001</v>
      </c>
      <c r="F89" s="1">
        <v>0.53</v>
      </c>
      <c r="G89" s="46">
        <f>E89</f>
        <v>9001</v>
      </c>
      <c r="I89" s="42"/>
      <c r="J89" s="38"/>
      <c r="M89">
        <v>68</v>
      </c>
    </row>
    <row r="90" spans="1:13">
      <c r="A90" t="s">
        <v>438</v>
      </c>
      <c r="B90" t="s">
        <v>434</v>
      </c>
      <c r="C90" s="1" t="s">
        <v>24</v>
      </c>
      <c r="D90">
        <v>54655</v>
      </c>
      <c r="E90" s="42">
        <v>7832</v>
      </c>
      <c r="F90" s="1">
        <v>1.1499999999999999</v>
      </c>
      <c r="H90" s="46">
        <f>E90</f>
        <v>7832</v>
      </c>
      <c r="I90" s="42"/>
      <c r="J90" s="38"/>
      <c r="M90">
        <v>111</v>
      </c>
    </row>
    <row r="91" spans="1:13">
      <c r="A91" t="s">
        <v>439</v>
      </c>
      <c r="B91" t="s">
        <v>434</v>
      </c>
      <c r="C91" s="1" t="s">
        <v>24</v>
      </c>
      <c r="D91">
        <v>54673</v>
      </c>
      <c r="E91" s="42">
        <v>9725</v>
      </c>
      <c r="F91" s="1">
        <v>1.22</v>
      </c>
      <c r="H91" s="46">
        <f>E91</f>
        <v>9725</v>
      </c>
      <c r="I91" s="42"/>
      <c r="J91" s="38"/>
      <c r="M91">
        <v>90</v>
      </c>
    </row>
    <row r="92" spans="1:13">
      <c r="A92" t="s">
        <v>440</v>
      </c>
      <c r="B92" t="s">
        <v>434</v>
      </c>
      <c r="C92" s="1" t="s">
        <v>24</v>
      </c>
      <c r="D92">
        <v>54595</v>
      </c>
      <c r="E92" s="42">
        <v>21376</v>
      </c>
      <c r="F92" s="1">
        <v>1.26</v>
      </c>
      <c r="H92" s="46">
        <f>E92</f>
        <v>21376</v>
      </c>
      <c r="I92" s="42"/>
      <c r="J92" s="38"/>
      <c r="M92">
        <v>126</v>
      </c>
    </row>
    <row r="93" spans="1:13">
      <c r="A93" t="s">
        <v>441</v>
      </c>
      <c r="B93" t="s">
        <v>434</v>
      </c>
      <c r="C93" s="1" t="s">
        <v>24</v>
      </c>
      <c r="D93">
        <v>54662</v>
      </c>
      <c r="E93" s="42">
        <v>8012</v>
      </c>
      <c r="F93" s="49">
        <v>1.1000000000000001</v>
      </c>
      <c r="H93" s="46">
        <f>E93</f>
        <v>8012</v>
      </c>
      <c r="I93" s="42"/>
      <c r="J93" s="38"/>
      <c r="M93">
        <v>97</v>
      </c>
    </row>
    <row r="94" spans="1:13">
      <c r="E94" s="11"/>
      <c r="F94" s="1"/>
      <c r="I94" s="42"/>
      <c r="J94" s="38"/>
    </row>
    <row r="95" spans="1:13">
      <c r="A95" s="45" t="s">
        <v>369</v>
      </c>
      <c r="F95" s="1"/>
      <c r="I95" s="42"/>
      <c r="J95" s="41"/>
    </row>
    <row r="96" spans="1:13">
      <c r="A96" t="s">
        <v>442</v>
      </c>
      <c r="B96" t="s">
        <v>443</v>
      </c>
      <c r="C96" s="1" t="s">
        <v>24</v>
      </c>
      <c r="D96">
        <v>76756</v>
      </c>
      <c r="E96" s="42">
        <v>13388</v>
      </c>
      <c r="F96" s="1">
        <v>2.25</v>
      </c>
      <c r="I96" s="42"/>
      <c r="J96" s="47">
        <f t="shared" ref="J96:J101" si="3">E96</f>
        <v>13388</v>
      </c>
      <c r="M96">
        <v>218</v>
      </c>
    </row>
    <row r="97" spans="1:13">
      <c r="A97" t="s">
        <v>444</v>
      </c>
      <c r="B97" t="s">
        <v>443</v>
      </c>
      <c r="C97" s="1" t="s">
        <v>24</v>
      </c>
      <c r="D97">
        <v>76767</v>
      </c>
      <c r="E97" s="42">
        <v>10578</v>
      </c>
      <c r="F97" s="1">
        <v>2.27</v>
      </c>
      <c r="I97" s="42"/>
      <c r="J97" s="47">
        <f t="shared" si="3"/>
        <v>10578</v>
      </c>
      <c r="M97">
        <v>231</v>
      </c>
    </row>
    <row r="98" spans="1:13">
      <c r="A98" t="s">
        <v>445</v>
      </c>
      <c r="B98" t="s">
        <v>443</v>
      </c>
      <c r="C98" s="1" t="s">
        <v>24</v>
      </c>
      <c r="D98">
        <v>76751</v>
      </c>
      <c r="E98" s="42">
        <v>16618</v>
      </c>
      <c r="F98" s="1">
        <v>2.27</v>
      </c>
      <c r="I98" s="42"/>
      <c r="J98" s="47">
        <f t="shared" si="3"/>
        <v>16618</v>
      </c>
      <c r="M98">
        <v>225</v>
      </c>
    </row>
    <row r="99" spans="1:13">
      <c r="A99" t="s">
        <v>446</v>
      </c>
      <c r="B99" t="s">
        <v>443</v>
      </c>
      <c r="C99" s="1" t="s">
        <v>24</v>
      </c>
      <c r="D99">
        <v>76870</v>
      </c>
      <c r="E99" s="42">
        <v>15425</v>
      </c>
      <c r="F99" s="1">
        <v>2.2200000000000002</v>
      </c>
      <c r="I99" s="42"/>
      <c r="J99" s="47">
        <f t="shared" si="3"/>
        <v>15425</v>
      </c>
      <c r="M99">
        <v>219</v>
      </c>
    </row>
    <row r="100" spans="1:13">
      <c r="A100" t="s">
        <v>447</v>
      </c>
      <c r="B100" t="s">
        <v>443</v>
      </c>
      <c r="C100" s="1" t="s">
        <v>24</v>
      </c>
      <c r="D100">
        <v>67360</v>
      </c>
      <c r="E100" s="42">
        <v>16172</v>
      </c>
      <c r="F100" s="1">
        <v>2.27</v>
      </c>
      <c r="I100" s="42"/>
      <c r="J100" s="38">
        <f t="shared" si="3"/>
        <v>16172</v>
      </c>
      <c r="M100">
        <v>251</v>
      </c>
    </row>
    <row r="101" spans="1:13">
      <c r="A101" t="s">
        <v>448</v>
      </c>
      <c r="B101" t="s">
        <v>443</v>
      </c>
      <c r="C101" s="1" t="s">
        <v>24</v>
      </c>
      <c r="D101">
        <v>76761</v>
      </c>
      <c r="E101" s="42">
        <v>14715</v>
      </c>
      <c r="F101" s="1">
        <v>2.2799999999999998</v>
      </c>
      <c r="I101" s="42"/>
      <c r="J101" s="38">
        <f t="shared" si="3"/>
        <v>14715</v>
      </c>
      <c r="M101">
        <v>223</v>
      </c>
    </row>
    <row r="102" spans="1:13">
      <c r="C102" s="1"/>
      <c r="E102" s="11"/>
      <c r="F102" s="1"/>
      <c r="I102" s="42"/>
      <c r="J102" s="38"/>
    </row>
    <row r="103" spans="1:13">
      <c r="A103" s="45" t="s">
        <v>370</v>
      </c>
      <c r="F103" s="1"/>
      <c r="I103" s="42"/>
      <c r="J103" s="38"/>
    </row>
    <row r="104" spans="1:13">
      <c r="A104" t="s">
        <v>450</v>
      </c>
      <c r="B104" t="s">
        <v>449</v>
      </c>
      <c r="C104" s="1" t="s">
        <v>24</v>
      </c>
      <c r="D104">
        <v>66892</v>
      </c>
      <c r="E104" s="42">
        <v>10384</v>
      </c>
      <c r="F104" s="1">
        <v>1.25</v>
      </c>
      <c r="H104" s="46">
        <f>E104</f>
        <v>10384</v>
      </c>
      <c r="I104" s="42"/>
      <c r="J104" s="38"/>
      <c r="M104">
        <v>142</v>
      </c>
    </row>
    <row r="105" spans="1:13">
      <c r="A105" t="s">
        <v>451</v>
      </c>
      <c r="B105" t="s">
        <v>449</v>
      </c>
      <c r="C105" s="1" t="s">
        <v>24</v>
      </c>
      <c r="D105">
        <v>67677</v>
      </c>
      <c r="E105" s="42">
        <v>12578</v>
      </c>
      <c r="F105" s="1">
        <v>1.46</v>
      </c>
      <c r="I105" s="42">
        <f>E105</f>
        <v>12578</v>
      </c>
      <c r="J105" s="38"/>
      <c r="M105">
        <v>176</v>
      </c>
    </row>
    <row r="106" spans="1:13">
      <c r="A106" t="s">
        <v>452</v>
      </c>
      <c r="B106" t="s">
        <v>449</v>
      </c>
      <c r="C106" s="1" t="s">
        <v>24</v>
      </c>
      <c r="D106">
        <v>67691</v>
      </c>
      <c r="E106" s="42">
        <v>6720</v>
      </c>
      <c r="F106" s="1">
        <v>1.48</v>
      </c>
      <c r="I106" s="42">
        <f>E106</f>
        <v>6720</v>
      </c>
      <c r="J106" s="38"/>
      <c r="M106">
        <v>182</v>
      </c>
    </row>
    <row r="107" spans="1:13">
      <c r="A107" t="s">
        <v>453</v>
      </c>
      <c r="B107" t="s">
        <v>449</v>
      </c>
      <c r="C107" s="1" t="s">
        <v>24</v>
      </c>
      <c r="D107">
        <v>67655</v>
      </c>
      <c r="E107" s="42">
        <v>10818</v>
      </c>
      <c r="F107" s="1">
        <v>1.44</v>
      </c>
      <c r="I107" s="42">
        <f>E107</f>
        <v>10818</v>
      </c>
      <c r="J107" s="38"/>
      <c r="M107">
        <v>168</v>
      </c>
    </row>
    <row r="108" spans="1:13">
      <c r="A108" t="s">
        <v>454</v>
      </c>
      <c r="B108" t="s">
        <v>449</v>
      </c>
      <c r="C108" s="1" t="s">
        <v>24</v>
      </c>
      <c r="D108">
        <v>66849</v>
      </c>
      <c r="E108" s="42">
        <v>15361</v>
      </c>
      <c r="F108" s="49">
        <v>1.3</v>
      </c>
      <c r="H108" s="46">
        <f>E108</f>
        <v>15361</v>
      </c>
      <c r="I108" s="42"/>
      <c r="J108" s="38"/>
      <c r="M108">
        <v>152</v>
      </c>
    </row>
    <row r="109" spans="1:13">
      <c r="A109" t="s">
        <v>455</v>
      </c>
      <c r="B109" t="s">
        <v>449</v>
      </c>
      <c r="C109" s="1" t="s">
        <v>24</v>
      </c>
      <c r="D109">
        <v>67731</v>
      </c>
      <c r="E109" s="42">
        <v>9338</v>
      </c>
      <c r="F109" s="1">
        <v>1.41</v>
      </c>
      <c r="I109" s="42">
        <f>E109</f>
        <v>9338</v>
      </c>
      <c r="J109" s="38"/>
      <c r="M109">
        <v>169</v>
      </c>
    </row>
    <row r="110" spans="1:13">
      <c r="A110" t="s">
        <v>456</v>
      </c>
      <c r="B110" t="s">
        <v>449</v>
      </c>
      <c r="C110" s="1" t="s">
        <v>24</v>
      </c>
      <c r="D110">
        <v>67697</v>
      </c>
      <c r="E110" s="42">
        <v>9284</v>
      </c>
      <c r="F110" s="1">
        <v>1.47</v>
      </c>
      <c r="I110" s="42">
        <f>E110</f>
        <v>9284</v>
      </c>
      <c r="J110" s="38"/>
      <c r="M110">
        <v>172</v>
      </c>
    </row>
    <row r="111" spans="1:13">
      <c r="A111" t="s">
        <v>457</v>
      </c>
      <c r="B111" t="s">
        <v>449</v>
      </c>
      <c r="C111" s="1" t="s">
        <v>24</v>
      </c>
      <c r="D111">
        <v>66877</v>
      </c>
      <c r="E111" s="42">
        <v>16691</v>
      </c>
      <c r="F111" s="1">
        <v>1.33</v>
      </c>
      <c r="I111" s="42">
        <f>E111</f>
        <v>16691</v>
      </c>
      <c r="J111" s="38"/>
      <c r="M111">
        <v>153</v>
      </c>
    </row>
    <row r="112" spans="1:13">
      <c r="A112" t="s">
        <v>458</v>
      </c>
      <c r="B112" t="s">
        <v>449</v>
      </c>
      <c r="C112" s="1" t="s">
        <v>24</v>
      </c>
      <c r="D112">
        <v>67685</v>
      </c>
      <c r="E112" s="42">
        <v>13741</v>
      </c>
      <c r="F112" s="49">
        <v>1.4</v>
      </c>
      <c r="I112" s="42">
        <f>E112</f>
        <v>13741</v>
      </c>
      <c r="J112" s="38"/>
      <c r="M112">
        <v>163</v>
      </c>
    </row>
    <row r="113" spans="1:13">
      <c r="E113" s="11"/>
      <c r="F113" s="1"/>
      <c r="I113" s="42"/>
      <c r="J113" s="38"/>
    </row>
    <row r="114" spans="1:13">
      <c r="A114" s="45" t="s">
        <v>371</v>
      </c>
      <c r="F114" s="1"/>
      <c r="I114" s="42"/>
      <c r="J114" s="38"/>
    </row>
    <row r="115" spans="1:13">
      <c r="A115" t="s">
        <v>460</v>
      </c>
      <c r="B115" t="s">
        <v>459</v>
      </c>
      <c r="C115" s="1" t="s">
        <v>24</v>
      </c>
      <c r="D115">
        <v>66885</v>
      </c>
      <c r="E115" s="42">
        <v>9995</v>
      </c>
      <c r="F115" s="1">
        <v>1.42</v>
      </c>
      <c r="I115" s="42">
        <f>E115</f>
        <v>9995</v>
      </c>
      <c r="J115" s="38"/>
      <c r="M115">
        <v>161</v>
      </c>
    </row>
    <row r="116" spans="1:13">
      <c r="A116" t="s">
        <v>461</v>
      </c>
      <c r="B116" t="s">
        <v>459</v>
      </c>
      <c r="C116" s="1" t="s">
        <v>24</v>
      </c>
      <c r="D116">
        <v>66907</v>
      </c>
      <c r="E116" s="42">
        <v>9469</v>
      </c>
      <c r="F116" s="1">
        <v>1.34</v>
      </c>
      <c r="I116" s="42">
        <f>E116</f>
        <v>9469</v>
      </c>
      <c r="J116" s="38"/>
      <c r="M116">
        <v>157</v>
      </c>
    </row>
    <row r="117" spans="1:13">
      <c r="A117" t="s">
        <v>462</v>
      </c>
      <c r="B117" t="s">
        <v>459</v>
      </c>
      <c r="C117" s="1" t="s">
        <v>24</v>
      </c>
      <c r="D117">
        <v>66869</v>
      </c>
      <c r="E117" s="42">
        <v>13423</v>
      </c>
      <c r="F117" s="1">
        <v>1.34</v>
      </c>
      <c r="I117" s="42">
        <f>E117</f>
        <v>13423</v>
      </c>
      <c r="J117" s="38"/>
      <c r="M117">
        <v>155</v>
      </c>
    </row>
    <row r="118" spans="1:13">
      <c r="A118" t="s">
        <v>463</v>
      </c>
      <c r="B118" t="s">
        <v>459</v>
      </c>
      <c r="C118" s="1" t="s">
        <v>24</v>
      </c>
      <c r="D118">
        <v>67742</v>
      </c>
      <c r="E118" s="42">
        <v>10838</v>
      </c>
      <c r="F118" s="1">
        <v>1.56</v>
      </c>
      <c r="I118" s="42">
        <f>E118</f>
        <v>10838</v>
      </c>
      <c r="J118" s="38"/>
      <c r="M118">
        <v>176</v>
      </c>
    </row>
    <row r="119" spans="1:13">
      <c r="A119" t="s">
        <v>464</v>
      </c>
      <c r="B119" t="s">
        <v>459</v>
      </c>
      <c r="C119" s="1" t="s">
        <v>24</v>
      </c>
      <c r="D119">
        <v>66901</v>
      </c>
      <c r="E119" s="42">
        <v>12361</v>
      </c>
      <c r="F119" s="1">
        <v>1.27</v>
      </c>
      <c r="H119" s="42">
        <f>E119</f>
        <v>12361</v>
      </c>
      <c r="J119" s="38"/>
      <c r="M119">
        <v>141</v>
      </c>
    </row>
    <row r="120" spans="1:13">
      <c r="A120" t="s">
        <v>465</v>
      </c>
      <c r="B120" t="s">
        <v>459</v>
      </c>
      <c r="C120" s="1" t="s">
        <v>24</v>
      </c>
      <c r="D120">
        <v>66914</v>
      </c>
      <c r="E120" s="42">
        <v>7961</v>
      </c>
      <c r="F120" s="1">
        <v>1.26</v>
      </c>
      <c r="H120" s="42">
        <f>E120</f>
        <v>7961</v>
      </c>
      <c r="I120" s="42"/>
      <c r="J120" s="38"/>
      <c r="M120">
        <v>138</v>
      </c>
    </row>
    <row r="121" spans="1:13">
      <c r="A121" t="s">
        <v>466</v>
      </c>
      <c r="B121" t="s">
        <v>459</v>
      </c>
      <c r="C121" s="1" t="s">
        <v>24</v>
      </c>
      <c r="D121">
        <v>67752</v>
      </c>
      <c r="E121" s="42">
        <v>8411</v>
      </c>
      <c r="F121" s="1">
        <v>1.59</v>
      </c>
      <c r="I121" s="42">
        <f>E121</f>
        <v>8411</v>
      </c>
      <c r="J121" s="38"/>
      <c r="M121">
        <v>175</v>
      </c>
    </row>
    <row r="122" spans="1:13">
      <c r="E122" s="11"/>
      <c r="F122" s="1"/>
      <c r="I122" s="42"/>
      <c r="J122" s="38"/>
    </row>
    <row r="123" spans="1:13">
      <c r="A123" s="45" t="s">
        <v>372</v>
      </c>
      <c r="F123" s="1"/>
      <c r="I123" s="42"/>
      <c r="J123" s="38"/>
    </row>
    <row r="124" spans="1:13">
      <c r="A124" t="s">
        <v>468</v>
      </c>
      <c r="B124" t="s">
        <v>467</v>
      </c>
      <c r="C124" s="1" t="s">
        <v>24</v>
      </c>
      <c r="D124">
        <v>55294</v>
      </c>
      <c r="E124" s="42">
        <v>18784</v>
      </c>
      <c r="F124" s="1">
        <v>2.25</v>
      </c>
      <c r="I124" s="42"/>
      <c r="J124" s="38">
        <f t="shared" ref="J124:J131" si="4">E124</f>
        <v>18784</v>
      </c>
      <c r="M124">
        <v>252</v>
      </c>
    </row>
    <row r="125" spans="1:13">
      <c r="A125" t="s">
        <v>469</v>
      </c>
      <c r="B125" t="s">
        <v>467</v>
      </c>
      <c r="C125" s="1" t="s">
        <v>24</v>
      </c>
      <c r="D125">
        <v>55435</v>
      </c>
      <c r="E125" s="42">
        <v>16378</v>
      </c>
      <c r="F125" s="1">
        <v>2.17</v>
      </c>
      <c r="I125" s="42"/>
      <c r="J125" s="38">
        <f t="shared" si="4"/>
        <v>16378</v>
      </c>
      <c r="M125">
        <v>201</v>
      </c>
    </row>
    <row r="126" spans="1:13">
      <c r="A126" t="s">
        <v>470</v>
      </c>
      <c r="B126" t="s">
        <v>467</v>
      </c>
      <c r="C126" s="1" t="s">
        <v>24</v>
      </c>
      <c r="D126">
        <v>67583</v>
      </c>
      <c r="E126" s="42">
        <v>9372</v>
      </c>
      <c r="F126" s="1">
        <v>2.2599999999999998</v>
      </c>
      <c r="I126" s="42"/>
      <c r="J126" s="38">
        <f t="shared" si="4"/>
        <v>9372</v>
      </c>
      <c r="M126">
        <v>236</v>
      </c>
    </row>
    <row r="127" spans="1:13">
      <c r="A127" t="s">
        <v>26</v>
      </c>
      <c r="B127" t="s">
        <v>467</v>
      </c>
      <c r="C127" s="1" t="s">
        <v>24</v>
      </c>
      <c r="D127">
        <v>55262</v>
      </c>
      <c r="E127" s="42">
        <v>9754</v>
      </c>
      <c r="F127" s="1">
        <v>2.19</v>
      </c>
      <c r="I127" s="42"/>
      <c r="J127" s="38">
        <f t="shared" si="4"/>
        <v>9754</v>
      </c>
      <c r="M127">
        <v>205</v>
      </c>
    </row>
    <row r="128" spans="1:13">
      <c r="A128" t="s">
        <v>471</v>
      </c>
      <c r="B128" t="s">
        <v>467</v>
      </c>
      <c r="C128" s="1" t="s">
        <v>24</v>
      </c>
      <c r="D128">
        <v>55268</v>
      </c>
      <c r="E128" s="42">
        <v>31205</v>
      </c>
      <c r="F128" s="1">
        <v>2.11</v>
      </c>
      <c r="I128" s="42"/>
      <c r="J128" s="38">
        <f t="shared" si="4"/>
        <v>31205</v>
      </c>
      <c r="M128">
        <v>231</v>
      </c>
    </row>
    <row r="129" spans="1:13">
      <c r="A129" t="s">
        <v>472</v>
      </c>
      <c r="B129" t="s">
        <v>467</v>
      </c>
      <c r="C129" s="1" t="s">
        <v>24</v>
      </c>
      <c r="D129">
        <v>55276</v>
      </c>
      <c r="E129" s="42">
        <v>30449</v>
      </c>
      <c r="F129" s="1">
        <v>2.2599999999999998</v>
      </c>
      <c r="I129" s="42"/>
      <c r="J129" s="38">
        <f t="shared" si="4"/>
        <v>30449</v>
      </c>
      <c r="M129">
        <v>240</v>
      </c>
    </row>
    <row r="130" spans="1:13">
      <c r="A130" t="s">
        <v>473</v>
      </c>
      <c r="B130" t="s">
        <v>467</v>
      </c>
      <c r="C130" s="1" t="s">
        <v>24</v>
      </c>
      <c r="D130">
        <v>55411</v>
      </c>
      <c r="E130" s="42">
        <v>14997</v>
      </c>
      <c r="F130" s="1">
        <v>2.15</v>
      </c>
      <c r="I130" s="42"/>
      <c r="J130" s="38">
        <f t="shared" si="4"/>
        <v>14997</v>
      </c>
      <c r="M130">
        <v>194</v>
      </c>
    </row>
    <row r="131" spans="1:13">
      <c r="A131" t="s">
        <v>474</v>
      </c>
      <c r="B131" t="s">
        <v>467</v>
      </c>
      <c r="C131" s="1" t="s">
        <v>24</v>
      </c>
      <c r="D131">
        <v>55576</v>
      </c>
      <c r="E131" s="42">
        <v>14031</v>
      </c>
      <c r="F131" s="1">
        <v>2.16</v>
      </c>
      <c r="I131" s="42"/>
      <c r="J131" s="38">
        <f t="shared" si="4"/>
        <v>14031</v>
      </c>
      <c r="M131">
        <v>233</v>
      </c>
    </row>
    <row r="132" spans="1:13">
      <c r="F132" s="1"/>
      <c r="I132" s="42"/>
      <c r="J132" s="38"/>
    </row>
    <row r="133" spans="1:13">
      <c r="A133" s="45" t="s">
        <v>373</v>
      </c>
      <c r="F133" s="1"/>
      <c r="I133" s="42"/>
      <c r="J133" s="38"/>
    </row>
    <row r="134" spans="1:13">
      <c r="A134" s="7" t="s">
        <v>476</v>
      </c>
      <c r="B134" t="s">
        <v>475</v>
      </c>
      <c r="C134" s="1" t="s">
        <v>24</v>
      </c>
      <c r="D134">
        <v>56751</v>
      </c>
      <c r="E134" s="42">
        <v>24168</v>
      </c>
      <c r="F134" s="1">
        <v>1.43</v>
      </c>
      <c r="I134" s="42">
        <f>E134</f>
        <v>24168</v>
      </c>
      <c r="J134" s="38"/>
      <c r="M134">
        <v>171</v>
      </c>
    </row>
    <row r="135" spans="1:13">
      <c r="A135" s="7" t="s">
        <v>477</v>
      </c>
      <c r="B135" t="s">
        <v>475</v>
      </c>
      <c r="C135" s="1" t="s">
        <v>24</v>
      </c>
      <c r="D135" s="7">
        <v>56743</v>
      </c>
      <c r="E135" s="42">
        <v>13332</v>
      </c>
      <c r="F135" s="1">
        <v>1.48</v>
      </c>
      <c r="I135" s="42">
        <f>E135</f>
        <v>13332</v>
      </c>
      <c r="J135" s="38"/>
      <c r="M135">
        <v>179</v>
      </c>
    </row>
    <row r="136" spans="1:13">
      <c r="A136" s="7" t="s">
        <v>478</v>
      </c>
      <c r="B136" t="s">
        <v>475</v>
      </c>
      <c r="C136" s="1" t="s">
        <v>24</v>
      </c>
      <c r="D136">
        <v>56626</v>
      </c>
      <c r="E136" s="42">
        <v>16348</v>
      </c>
      <c r="F136" s="1">
        <v>2.02</v>
      </c>
      <c r="I136" s="42"/>
      <c r="J136" s="38">
        <f>E136</f>
        <v>16348</v>
      </c>
      <c r="M136">
        <v>206</v>
      </c>
    </row>
    <row r="137" spans="1:13">
      <c r="A137" s="7" t="s">
        <v>479</v>
      </c>
      <c r="B137" t="s">
        <v>475</v>
      </c>
      <c r="C137" s="1" t="s">
        <v>24</v>
      </c>
      <c r="D137">
        <v>56321</v>
      </c>
      <c r="E137" s="42">
        <v>8598</v>
      </c>
      <c r="F137" s="1">
        <v>2.04</v>
      </c>
      <c r="I137" s="42"/>
      <c r="J137" s="38">
        <f>E137</f>
        <v>8598</v>
      </c>
      <c r="M137">
        <v>206</v>
      </c>
    </row>
    <row r="138" spans="1:13">
      <c r="A138" s="7" t="s">
        <v>480</v>
      </c>
      <c r="B138" t="s">
        <v>475</v>
      </c>
      <c r="C138" s="1" t="s">
        <v>24</v>
      </c>
      <c r="D138">
        <v>56330</v>
      </c>
      <c r="E138" s="42">
        <v>18253</v>
      </c>
      <c r="F138" s="1">
        <v>1.48</v>
      </c>
      <c r="I138" s="42">
        <f>E138</f>
        <v>18253</v>
      </c>
      <c r="J138" s="38"/>
      <c r="M138">
        <v>184</v>
      </c>
    </row>
    <row r="139" spans="1:13">
      <c r="A139" s="7" t="s">
        <v>481</v>
      </c>
      <c r="B139" t="s">
        <v>475</v>
      </c>
      <c r="C139" s="1" t="s">
        <v>24</v>
      </c>
      <c r="D139">
        <v>56179</v>
      </c>
      <c r="E139" s="42">
        <v>15328</v>
      </c>
      <c r="F139" s="1">
        <v>1.56</v>
      </c>
      <c r="I139" s="42">
        <f>E139</f>
        <v>15328</v>
      </c>
      <c r="J139" s="38"/>
      <c r="M139">
        <v>199</v>
      </c>
    </row>
    <row r="140" spans="1:13">
      <c r="A140" t="s">
        <v>482</v>
      </c>
      <c r="B140" t="s">
        <v>475</v>
      </c>
      <c r="C140" s="1" t="s">
        <v>24</v>
      </c>
      <c r="D140">
        <v>56727</v>
      </c>
      <c r="E140" s="42">
        <v>16663</v>
      </c>
      <c r="F140" s="1">
        <v>1.43</v>
      </c>
      <c r="I140" s="42">
        <f>E140</f>
        <v>16663</v>
      </c>
      <c r="J140" s="38"/>
      <c r="M140">
        <v>171</v>
      </c>
    </row>
    <row r="141" spans="1:13">
      <c r="A141" t="s">
        <v>483</v>
      </c>
      <c r="B141" t="s">
        <v>475</v>
      </c>
      <c r="C141" s="1" t="s">
        <v>24</v>
      </c>
      <c r="D141">
        <v>56575</v>
      </c>
      <c r="E141" s="42">
        <v>33369</v>
      </c>
      <c r="F141" s="1">
        <v>1.55</v>
      </c>
      <c r="I141" s="42">
        <f>E141</f>
        <v>33369</v>
      </c>
      <c r="J141" s="38"/>
      <c r="M141">
        <v>201</v>
      </c>
    </row>
    <row r="142" spans="1:13">
      <c r="E142" s="46"/>
      <c r="F142" s="1"/>
      <c r="I142" s="42"/>
      <c r="J142" s="38"/>
    </row>
    <row r="143" spans="1:13">
      <c r="A143" s="45" t="s">
        <v>374</v>
      </c>
      <c r="F143" s="1"/>
      <c r="I143" s="42"/>
      <c r="J143" s="38"/>
    </row>
    <row r="144" spans="1:13">
      <c r="A144" t="s">
        <v>484</v>
      </c>
      <c r="B144" t="s">
        <v>485</v>
      </c>
      <c r="C144" s="1" t="s">
        <v>24</v>
      </c>
      <c r="D144">
        <v>53567</v>
      </c>
      <c r="E144" s="42">
        <v>22128</v>
      </c>
      <c r="F144" s="1">
        <v>2.29</v>
      </c>
      <c r="I144" s="42"/>
      <c r="J144" s="38">
        <f>E144</f>
        <v>22128</v>
      </c>
      <c r="M144">
        <v>252</v>
      </c>
    </row>
    <row r="145" spans="1:13">
      <c r="A145" t="s">
        <v>486</v>
      </c>
      <c r="B145" t="s">
        <v>485</v>
      </c>
      <c r="C145" s="1" t="s">
        <v>24</v>
      </c>
      <c r="D145">
        <v>53557</v>
      </c>
      <c r="E145" s="42">
        <v>11861</v>
      </c>
      <c r="F145" s="1">
        <v>2.4900000000000002</v>
      </c>
      <c r="I145" s="42"/>
      <c r="J145" s="38"/>
      <c r="K145" s="46">
        <f>E145</f>
        <v>11861</v>
      </c>
      <c r="M145">
        <v>252</v>
      </c>
    </row>
    <row r="146" spans="1:13">
      <c r="A146" t="s">
        <v>487</v>
      </c>
      <c r="B146" t="s">
        <v>485</v>
      </c>
      <c r="C146" s="1" t="s">
        <v>24</v>
      </c>
      <c r="D146">
        <v>56269</v>
      </c>
      <c r="E146" s="42">
        <v>10965</v>
      </c>
      <c r="F146" s="1">
        <v>2.14</v>
      </c>
      <c r="I146" s="42"/>
      <c r="J146" s="38">
        <f t="shared" ref="J146:J151" si="5">E146</f>
        <v>10965</v>
      </c>
      <c r="M146">
        <v>231</v>
      </c>
    </row>
    <row r="147" spans="1:13">
      <c r="A147" t="s">
        <v>488</v>
      </c>
      <c r="B147" t="s">
        <v>485</v>
      </c>
      <c r="C147" s="1" t="s">
        <v>24</v>
      </c>
      <c r="D147">
        <v>53545</v>
      </c>
      <c r="E147" s="42">
        <v>18301</v>
      </c>
      <c r="F147" s="1">
        <v>2.2200000000000002</v>
      </c>
      <c r="I147" s="42"/>
      <c r="J147" s="38">
        <f t="shared" si="5"/>
        <v>18301</v>
      </c>
      <c r="M147">
        <v>228</v>
      </c>
    </row>
    <row r="148" spans="1:13">
      <c r="A148" t="s">
        <v>489</v>
      </c>
      <c r="B148" t="s">
        <v>485</v>
      </c>
      <c r="C148" s="1" t="s">
        <v>24</v>
      </c>
      <c r="D148">
        <v>56305</v>
      </c>
      <c r="E148" s="42">
        <v>14699</v>
      </c>
      <c r="F148" s="1">
        <v>2.1800000000000002</v>
      </c>
      <c r="I148" s="42"/>
      <c r="J148" s="38">
        <f t="shared" si="5"/>
        <v>14699</v>
      </c>
      <c r="M148">
        <v>235</v>
      </c>
    </row>
    <row r="149" spans="1:13">
      <c r="A149" t="s">
        <v>490</v>
      </c>
      <c r="B149" t="s">
        <v>485</v>
      </c>
      <c r="C149" s="1" t="s">
        <v>24</v>
      </c>
      <c r="D149">
        <v>56579</v>
      </c>
      <c r="E149" s="42">
        <v>16293</v>
      </c>
      <c r="F149" s="1">
        <v>2.0299999999999998</v>
      </c>
      <c r="I149" s="42"/>
      <c r="J149" s="38">
        <f t="shared" si="5"/>
        <v>16293</v>
      </c>
      <c r="M149">
        <v>212</v>
      </c>
    </row>
    <row r="150" spans="1:13">
      <c r="A150" t="s">
        <v>491</v>
      </c>
      <c r="B150" t="s">
        <v>485</v>
      </c>
      <c r="C150" s="1" t="s">
        <v>24</v>
      </c>
      <c r="D150">
        <v>53572</v>
      </c>
      <c r="E150" s="42">
        <v>12917</v>
      </c>
      <c r="F150" s="1">
        <v>2.29</v>
      </c>
      <c r="I150" s="42"/>
      <c r="J150" s="38">
        <f t="shared" si="5"/>
        <v>12917</v>
      </c>
      <c r="M150">
        <v>234</v>
      </c>
    </row>
    <row r="151" spans="1:13">
      <c r="A151" t="s">
        <v>492</v>
      </c>
      <c r="B151" t="s">
        <v>485</v>
      </c>
      <c r="C151" s="1" t="s">
        <v>24</v>
      </c>
      <c r="D151">
        <v>56588</v>
      </c>
      <c r="E151" s="42">
        <v>9424</v>
      </c>
      <c r="F151" s="1">
        <v>2.15</v>
      </c>
      <c r="I151" s="42"/>
      <c r="J151" s="38">
        <f t="shared" si="5"/>
        <v>9424</v>
      </c>
      <c r="M151">
        <v>224</v>
      </c>
    </row>
    <row r="152" spans="1:13">
      <c r="E152" s="11"/>
      <c r="F152" s="1"/>
      <c r="I152" s="42"/>
      <c r="J152" s="38"/>
    </row>
    <row r="153" spans="1:13">
      <c r="A153" s="45" t="s">
        <v>375</v>
      </c>
      <c r="F153" s="1"/>
      <c r="I153" s="42"/>
      <c r="J153" s="38"/>
    </row>
    <row r="154" spans="1:13">
      <c r="A154" t="s">
        <v>494</v>
      </c>
      <c r="B154" t="s">
        <v>493</v>
      </c>
      <c r="C154" s="1" t="s">
        <v>24</v>
      </c>
      <c r="D154">
        <v>56281</v>
      </c>
      <c r="E154" s="42">
        <v>14571</v>
      </c>
      <c r="F154" s="1">
        <v>2.06</v>
      </c>
      <c r="I154" s="42"/>
      <c r="J154" s="38">
        <f>E154</f>
        <v>14571</v>
      </c>
      <c r="M154">
        <v>214</v>
      </c>
    </row>
    <row r="155" spans="1:13">
      <c r="A155" t="s">
        <v>495</v>
      </c>
      <c r="B155" t="s">
        <v>493</v>
      </c>
      <c r="C155" s="1" t="s">
        <v>24</v>
      </c>
      <c r="D155">
        <v>56288</v>
      </c>
      <c r="E155" s="42">
        <v>14662</v>
      </c>
      <c r="F155" s="1">
        <v>1.58</v>
      </c>
      <c r="I155" s="42">
        <f>E155</f>
        <v>14662</v>
      </c>
      <c r="J155" s="38"/>
      <c r="M155">
        <v>161</v>
      </c>
    </row>
    <row r="156" spans="1:13">
      <c r="A156" t="s">
        <v>496</v>
      </c>
      <c r="B156" t="s">
        <v>493</v>
      </c>
      <c r="C156" s="1" t="s">
        <v>24</v>
      </c>
      <c r="D156">
        <v>55481</v>
      </c>
      <c r="E156" s="42">
        <v>19837</v>
      </c>
      <c r="F156" s="1">
        <v>1.44</v>
      </c>
      <c r="I156" s="42">
        <f>E156</f>
        <v>19837</v>
      </c>
      <c r="J156" s="38"/>
      <c r="M156">
        <v>145</v>
      </c>
    </row>
    <row r="157" spans="1:13">
      <c r="A157" t="s">
        <v>497</v>
      </c>
      <c r="B157" t="s">
        <v>493</v>
      </c>
      <c r="C157" s="1" t="s">
        <v>24</v>
      </c>
      <c r="D157">
        <v>55494</v>
      </c>
      <c r="E157" s="42">
        <v>10076</v>
      </c>
      <c r="F157" s="1">
        <v>1.57</v>
      </c>
      <c r="I157" s="42">
        <f>E157</f>
        <v>10076</v>
      </c>
      <c r="J157" s="38"/>
      <c r="M157">
        <v>167</v>
      </c>
    </row>
    <row r="158" spans="1:13">
      <c r="A158" t="s">
        <v>498</v>
      </c>
      <c r="B158" t="s">
        <v>493</v>
      </c>
      <c r="C158" s="1" t="s">
        <v>24</v>
      </c>
      <c r="D158">
        <v>55430</v>
      </c>
      <c r="E158" s="42">
        <v>9119</v>
      </c>
      <c r="F158" s="1">
        <v>2.11</v>
      </c>
      <c r="I158" s="42"/>
      <c r="J158" s="38">
        <f>E158</f>
        <v>9119</v>
      </c>
      <c r="M158">
        <v>187</v>
      </c>
    </row>
    <row r="159" spans="1:13">
      <c r="A159" t="s">
        <v>499</v>
      </c>
      <c r="B159" t="s">
        <v>493</v>
      </c>
      <c r="C159" s="1" t="s">
        <v>24</v>
      </c>
      <c r="D159">
        <v>55469</v>
      </c>
      <c r="E159" s="42">
        <v>18050</v>
      </c>
      <c r="F159" s="49">
        <v>1.5</v>
      </c>
      <c r="I159" s="42">
        <f>E159</f>
        <v>18050</v>
      </c>
      <c r="J159" s="38"/>
      <c r="M159">
        <v>156</v>
      </c>
    </row>
    <row r="160" spans="1:13">
      <c r="E160" s="11"/>
      <c r="F160" s="1"/>
      <c r="I160" s="42"/>
      <c r="J160" s="38"/>
    </row>
    <row r="161" spans="1:13">
      <c r="A161" s="45" t="s">
        <v>376</v>
      </c>
      <c r="F161" s="1"/>
      <c r="I161" s="42"/>
      <c r="J161" s="41"/>
    </row>
    <row r="162" spans="1:13">
      <c r="A162" t="s">
        <v>500</v>
      </c>
      <c r="B162" t="s">
        <v>501</v>
      </c>
      <c r="C162" s="1" t="s">
        <v>24</v>
      </c>
      <c r="D162">
        <v>56130</v>
      </c>
      <c r="E162" s="42">
        <v>16300</v>
      </c>
      <c r="F162" s="1">
        <v>2.11</v>
      </c>
      <c r="I162" s="42"/>
      <c r="J162" s="47">
        <f>E162</f>
        <v>16300</v>
      </c>
      <c r="M162">
        <v>216</v>
      </c>
    </row>
    <row r="163" spans="1:13">
      <c r="A163" t="s">
        <v>502</v>
      </c>
      <c r="B163" t="s">
        <v>501</v>
      </c>
      <c r="C163" s="1" t="s">
        <v>24</v>
      </c>
      <c r="D163">
        <v>65582</v>
      </c>
      <c r="E163" s="42">
        <v>25145</v>
      </c>
      <c r="F163" s="49">
        <v>2.2000000000000002</v>
      </c>
      <c r="I163" s="42"/>
      <c r="J163" s="47">
        <f>E163</f>
        <v>25145</v>
      </c>
      <c r="M163">
        <v>236</v>
      </c>
    </row>
    <row r="164" spans="1:13">
      <c r="A164" t="s">
        <v>503</v>
      </c>
      <c r="B164" t="s">
        <v>501</v>
      </c>
      <c r="C164" s="1" t="s">
        <v>24</v>
      </c>
      <c r="D164">
        <v>65623</v>
      </c>
      <c r="E164" s="42">
        <v>9414</v>
      </c>
      <c r="F164" s="49">
        <v>2.2999999999999998</v>
      </c>
      <c r="I164" s="42"/>
      <c r="J164" s="47">
        <f>E164</f>
        <v>9414</v>
      </c>
      <c r="M164">
        <v>249</v>
      </c>
    </row>
    <row r="165" spans="1:13">
      <c r="A165" t="s">
        <v>504</v>
      </c>
      <c r="B165" t="s">
        <v>501</v>
      </c>
      <c r="C165" s="1" t="s">
        <v>24</v>
      </c>
      <c r="D165">
        <v>56368</v>
      </c>
      <c r="E165" s="42">
        <v>9274</v>
      </c>
      <c r="F165" s="1">
        <v>2.34</v>
      </c>
      <c r="I165" s="42"/>
      <c r="J165" s="41"/>
      <c r="K165" s="46">
        <f>E165</f>
        <v>9274</v>
      </c>
      <c r="M165">
        <v>249</v>
      </c>
    </row>
    <row r="166" spans="1:13">
      <c r="A166" t="s">
        <v>505</v>
      </c>
      <c r="B166" t="s">
        <v>501</v>
      </c>
      <c r="C166" s="1" t="s">
        <v>24</v>
      </c>
      <c r="D166">
        <v>56342</v>
      </c>
      <c r="E166" s="42">
        <v>17128</v>
      </c>
      <c r="F166" s="1">
        <v>2.2599999999999998</v>
      </c>
      <c r="I166" s="42"/>
      <c r="J166" s="47">
        <f>E166</f>
        <v>17128</v>
      </c>
      <c r="M166">
        <v>232</v>
      </c>
    </row>
    <row r="167" spans="1:13">
      <c r="A167" t="s">
        <v>506</v>
      </c>
      <c r="B167" t="s">
        <v>501</v>
      </c>
      <c r="C167" s="1" t="s">
        <v>24</v>
      </c>
      <c r="D167">
        <v>56377</v>
      </c>
      <c r="E167" s="42">
        <v>11457</v>
      </c>
      <c r="F167" s="1">
        <v>2.19</v>
      </c>
      <c r="I167" s="42"/>
      <c r="J167" s="38">
        <f>E167</f>
        <v>11457</v>
      </c>
      <c r="M167">
        <v>222</v>
      </c>
    </row>
    <row r="168" spans="1:13">
      <c r="A168" t="s">
        <v>507</v>
      </c>
      <c r="B168" t="s">
        <v>501</v>
      </c>
      <c r="C168" s="1" t="s">
        <v>24</v>
      </c>
      <c r="D168">
        <v>56355</v>
      </c>
      <c r="E168" s="42">
        <v>16267</v>
      </c>
      <c r="F168" s="1">
        <v>2.2799999999999998</v>
      </c>
      <c r="I168" s="42"/>
      <c r="J168" s="38">
        <f>E168</f>
        <v>16267</v>
      </c>
      <c r="M168">
        <v>230</v>
      </c>
    </row>
    <row r="169" spans="1:13">
      <c r="E169" s="60"/>
      <c r="F169" s="1"/>
      <c r="I169" s="42"/>
      <c r="J169" s="38"/>
    </row>
    <row r="170" spans="1:13">
      <c r="A170" s="45" t="s">
        <v>377</v>
      </c>
      <c r="F170" s="1"/>
      <c r="I170" s="42"/>
      <c r="J170" s="38"/>
    </row>
    <row r="171" spans="1:13">
      <c r="A171" t="s">
        <v>582</v>
      </c>
      <c r="B171" t="s">
        <v>508</v>
      </c>
      <c r="C171" s="1" t="s">
        <v>24</v>
      </c>
      <c r="D171">
        <v>67125</v>
      </c>
      <c r="E171" s="42">
        <v>12706</v>
      </c>
      <c r="F171" s="1">
        <v>2.11</v>
      </c>
      <c r="J171" s="47">
        <f>E171</f>
        <v>12706</v>
      </c>
      <c r="M171">
        <v>225</v>
      </c>
    </row>
    <row r="172" spans="1:13">
      <c r="A172" t="s">
        <v>583</v>
      </c>
      <c r="B172" t="s">
        <v>508</v>
      </c>
      <c r="C172" s="1" t="s">
        <v>24</v>
      </c>
      <c r="D172">
        <v>67373</v>
      </c>
      <c r="E172" s="42">
        <v>11182</v>
      </c>
      <c r="F172" s="1">
        <v>2.19</v>
      </c>
      <c r="J172" s="47">
        <f>E172</f>
        <v>11182</v>
      </c>
      <c r="M172">
        <v>242</v>
      </c>
    </row>
    <row r="173" spans="1:13">
      <c r="A173" t="s">
        <v>584</v>
      </c>
      <c r="B173" t="s">
        <v>508</v>
      </c>
      <c r="C173" s="1" t="s">
        <v>24</v>
      </c>
      <c r="D173">
        <v>67258</v>
      </c>
      <c r="E173" s="42">
        <v>9510</v>
      </c>
      <c r="F173" s="49">
        <v>2.1</v>
      </c>
      <c r="J173" s="47">
        <f>E173</f>
        <v>9510</v>
      </c>
      <c r="M173">
        <v>211</v>
      </c>
    </row>
    <row r="174" spans="1:13">
      <c r="A174" t="s">
        <v>585</v>
      </c>
      <c r="B174" t="s">
        <v>508</v>
      </c>
      <c r="C174" s="1" t="s">
        <v>24</v>
      </c>
      <c r="D174">
        <v>67133</v>
      </c>
      <c r="E174" s="42">
        <v>12641</v>
      </c>
      <c r="F174" s="1">
        <v>2.11</v>
      </c>
      <c r="J174" s="47">
        <f>E174</f>
        <v>12641</v>
      </c>
      <c r="M174">
        <v>222</v>
      </c>
    </row>
    <row r="175" spans="1:13">
      <c r="A175" t="s">
        <v>586</v>
      </c>
      <c r="B175" t="s">
        <v>508</v>
      </c>
      <c r="C175" s="1" t="s">
        <v>24</v>
      </c>
      <c r="D175">
        <v>67165</v>
      </c>
      <c r="E175" s="42">
        <v>8655</v>
      </c>
      <c r="F175" s="1">
        <v>2.19</v>
      </c>
      <c r="J175" s="47">
        <f>E175</f>
        <v>8655</v>
      </c>
      <c r="M175">
        <v>237</v>
      </c>
    </row>
    <row r="176" spans="1:13">
      <c r="E176" s="11"/>
      <c r="J176" s="41"/>
    </row>
    <row r="177" spans="1:13">
      <c r="A177" s="45" t="s">
        <v>378</v>
      </c>
      <c r="F177" s="1"/>
      <c r="I177" s="42"/>
      <c r="J177" s="38"/>
    </row>
    <row r="178" spans="1:13">
      <c r="A178" t="s">
        <v>519</v>
      </c>
      <c r="B178" t="s">
        <v>518</v>
      </c>
      <c r="C178" s="1" t="s">
        <v>24</v>
      </c>
      <c r="D178">
        <v>76855</v>
      </c>
      <c r="E178" s="42">
        <v>16667</v>
      </c>
      <c r="F178" s="1">
        <v>2.0299999999999998</v>
      </c>
      <c r="I178" s="42"/>
      <c r="J178" s="38">
        <f t="shared" ref="J178:J184" si="6">E178</f>
        <v>16667</v>
      </c>
      <c r="M178">
        <v>190</v>
      </c>
    </row>
    <row r="179" spans="1:13">
      <c r="A179" t="s">
        <v>520</v>
      </c>
      <c r="B179" t="s">
        <v>518</v>
      </c>
      <c r="C179" s="1" t="s">
        <v>24</v>
      </c>
      <c r="D179">
        <v>76887</v>
      </c>
      <c r="E179" s="42">
        <v>23434</v>
      </c>
      <c r="F179" s="1">
        <v>2.13</v>
      </c>
      <c r="I179" s="42"/>
      <c r="J179" s="38">
        <f t="shared" si="6"/>
        <v>23434</v>
      </c>
      <c r="M179">
        <v>198</v>
      </c>
    </row>
    <row r="180" spans="1:13">
      <c r="A180" t="s">
        <v>521</v>
      </c>
      <c r="B180" t="s">
        <v>518</v>
      </c>
      <c r="C180" s="1" t="s">
        <v>24</v>
      </c>
      <c r="D180">
        <v>67480</v>
      </c>
      <c r="E180" s="42">
        <v>19722</v>
      </c>
      <c r="F180" s="1">
        <v>2.21</v>
      </c>
      <c r="I180" s="42"/>
      <c r="J180" s="38">
        <f t="shared" si="6"/>
        <v>19722</v>
      </c>
      <c r="M180">
        <v>211</v>
      </c>
    </row>
    <row r="181" spans="1:13">
      <c r="A181" t="s">
        <v>522</v>
      </c>
      <c r="B181" t="s">
        <v>518</v>
      </c>
      <c r="C181" s="1" t="s">
        <v>24</v>
      </c>
      <c r="D181">
        <v>76863</v>
      </c>
      <c r="E181" s="42">
        <v>14463</v>
      </c>
      <c r="F181" s="49">
        <v>2.2000000000000002</v>
      </c>
      <c r="I181" s="42"/>
      <c r="J181" s="38">
        <f t="shared" si="6"/>
        <v>14463</v>
      </c>
      <c r="M181">
        <v>216</v>
      </c>
    </row>
    <row r="182" spans="1:13">
      <c r="A182" t="s">
        <v>523</v>
      </c>
      <c r="B182" t="s">
        <v>518</v>
      </c>
      <c r="C182" s="1" t="s">
        <v>24</v>
      </c>
      <c r="D182">
        <v>76829</v>
      </c>
      <c r="E182" s="42">
        <v>13866</v>
      </c>
      <c r="F182" s="1">
        <v>2.12</v>
      </c>
      <c r="I182" s="42"/>
      <c r="J182" s="38">
        <f t="shared" si="6"/>
        <v>13866</v>
      </c>
      <c r="M182">
        <v>202</v>
      </c>
    </row>
    <row r="183" spans="1:13">
      <c r="A183" t="s">
        <v>524</v>
      </c>
      <c r="B183" t="s">
        <v>518</v>
      </c>
      <c r="C183" s="1" t="s">
        <v>24</v>
      </c>
      <c r="D183">
        <v>67487</v>
      </c>
      <c r="E183" s="42">
        <v>8051</v>
      </c>
      <c r="F183" s="1">
        <v>2.2200000000000002</v>
      </c>
      <c r="I183" s="42"/>
      <c r="J183" s="38">
        <f t="shared" si="6"/>
        <v>8051</v>
      </c>
      <c r="M183">
        <v>216</v>
      </c>
    </row>
    <row r="184" spans="1:13">
      <c r="A184" t="s">
        <v>525</v>
      </c>
      <c r="B184" t="s">
        <v>518</v>
      </c>
      <c r="C184" s="1" t="s">
        <v>24</v>
      </c>
      <c r="D184">
        <v>76877</v>
      </c>
      <c r="E184" s="42">
        <v>12097</v>
      </c>
      <c r="F184" s="1">
        <v>2.2000000000000002</v>
      </c>
      <c r="I184" s="42"/>
      <c r="J184" s="38">
        <f t="shared" si="6"/>
        <v>12097</v>
      </c>
      <c r="M184">
        <v>212</v>
      </c>
    </row>
    <row r="185" spans="1:13">
      <c r="E185" s="11"/>
      <c r="F185" s="1"/>
      <c r="I185" s="42"/>
      <c r="J185" s="38"/>
    </row>
    <row r="186" spans="1:13">
      <c r="A186" s="45" t="s">
        <v>379</v>
      </c>
      <c r="F186" s="1"/>
      <c r="I186" s="42"/>
      <c r="J186" s="38"/>
    </row>
    <row r="187" spans="1:13">
      <c r="A187" t="s">
        <v>527</v>
      </c>
      <c r="B187" t="s">
        <v>526</v>
      </c>
      <c r="C187" s="1" t="s">
        <v>24</v>
      </c>
      <c r="D187">
        <v>66994</v>
      </c>
      <c r="E187" s="42">
        <v>14654</v>
      </c>
      <c r="F187" s="1">
        <v>1.53</v>
      </c>
      <c r="I187" s="42">
        <f t="shared" ref="I187:I193" si="7">E187</f>
        <v>14654</v>
      </c>
      <c r="J187" s="38"/>
      <c r="M187">
        <v>178</v>
      </c>
    </row>
    <row r="188" spans="1:13">
      <c r="A188" t="s">
        <v>528</v>
      </c>
      <c r="B188" t="s">
        <v>526</v>
      </c>
      <c r="C188" s="1" t="s">
        <v>24</v>
      </c>
      <c r="D188">
        <v>76846</v>
      </c>
      <c r="E188" s="42">
        <v>8865</v>
      </c>
      <c r="F188" s="1">
        <v>1.52</v>
      </c>
      <c r="I188" s="42">
        <f t="shared" si="7"/>
        <v>8865</v>
      </c>
      <c r="J188" s="38"/>
      <c r="M188">
        <v>179</v>
      </c>
    </row>
    <row r="189" spans="1:13">
      <c r="A189" t="s">
        <v>529</v>
      </c>
      <c r="B189" t="s">
        <v>526</v>
      </c>
      <c r="C189" s="1" t="s">
        <v>24</v>
      </c>
      <c r="D189">
        <v>66953</v>
      </c>
      <c r="E189" s="42">
        <v>12555</v>
      </c>
      <c r="F189" s="1">
        <v>1.39</v>
      </c>
      <c r="I189" s="42">
        <f t="shared" si="7"/>
        <v>12555</v>
      </c>
      <c r="J189" s="38"/>
      <c r="M189">
        <v>159</v>
      </c>
    </row>
    <row r="190" spans="1:13">
      <c r="A190" t="s">
        <v>530</v>
      </c>
      <c r="B190" t="s">
        <v>526</v>
      </c>
      <c r="C190" s="1" t="s">
        <v>24</v>
      </c>
      <c r="D190">
        <v>66976</v>
      </c>
      <c r="E190" s="42">
        <v>14635</v>
      </c>
      <c r="F190" s="1">
        <v>1.43</v>
      </c>
      <c r="I190" s="42">
        <f t="shared" si="7"/>
        <v>14635</v>
      </c>
      <c r="J190" s="38"/>
      <c r="M190">
        <v>163</v>
      </c>
    </row>
    <row r="191" spans="1:13">
      <c r="A191" t="s">
        <v>531</v>
      </c>
      <c r="B191" t="s">
        <v>526</v>
      </c>
      <c r="C191" s="1" t="s">
        <v>24</v>
      </c>
      <c r="D191">
        <v>66987</v>
      </c>
      <c r="E191" s="42">
        <v>10866</v>
      </c>
      <c r="F191" s="49">
        <v>1.4</v>
      </c>
      <c r="I191" s="42">
        <f t="shared" si="7"/>
        <v>10866</v>
      </c>
      <c r="J191" s="38"/>
      <c r="M191">
        <v>162</v>
      </c>
    </row>
    <row r="192" spans="1:13">
      <c r="A192" t="s">
        <v>532</v>
      </c>
      <c r="B192" t="s">
        <v>526</v>
      </c>
      <c r="C192" s="1" t="s">
        <v>24</v>
      </c>
      <c r="D192">
        <v>67714</v>
      </c>
      <c r="E192" s="42">
        <v>12529</v>
      </c>
      <c r="F192" s="1">
        <v>1.42</v>
      </c>
      <c r="I192" s="42">
        <f t="shared" si="7"/>
        <v>12529</v>
      </c>
      <c r="J192" s="38"/>
      <c r="M192">
        <v>164</v>
      </c>
    </row>
    <row r="193" spans="1:13">
      <c r="A193" t="s">
        <v>533</v>
      </c>
      <c r="B193" t="s">
        <v>526</v>
      </c>
      <c r="C193" s="1" t="s">
        <v>24</v>
      </c>
      <c r="D193">
        <v>66917</v>
      </c>
      <c r="E193" s="42">
        <v>7275</v>
      </c>
      <c r="F193" s="49">
        <v>1.4</v>
      </c>
      <c r="I193" s="42">
        <f t="shared" si="7"/>
        <v>7275</v>
      </c>
      <c r="J193" s="38"/>
      <c r="M193">
        <v>152</v>
      </c>
    </row>
    <row r="194" spans="1:13">
      <c r="A194" t="s">
        <v>534</v>
      </c>
      <c r="B194" t="s">
        <v>526</v>
      </c>
      <c r="C194" s="1" t="s">
        <v>24</v>
      </c>
      <c r="D194">
        <v>66482</v>
      </c>
      <c r="E194" s="42">
        <v>16629</v>
      </c>
      <c r="F194" s="1">
        <v>1.23</v>
      </c>
      <c r="H194" s="42">
        <f>E194</f>
        <v>16629</v>
      </c>
      <c r="J194" s="38"/>
      <c r="M194">
        <v>136</v>
      </c>
    </row>
    <row r="195" spans="1:13">
      <c r="E195" s="11"/>
      <c r="F195" s="1"/>
      <c r="I195" s="42"/>
      <c r="J195" s="38"/>
    </row>
    <row r="196" spans="1:13">
      <c r="A196" s="45" t="s">
        <v>380</v>
      </c>
      <c r="F196" s="1"/>
      <c r="I196" s="42"/>
      <c r="J196" s="38"/>
    </row>
    <row r="197" spans="1:13">
      <c r="A197" t="s">
        <v>536</v>
      </c>
      <c r="B197" t="s">
        <v>535</v>
      </c>
      <c r="C197" s="1" t="s">
        <v>24</v>
      </c>
      <c r="D197">
        <v>54411</v>
      </c>
      <c r="E197" s="42">
        <v>14733</v>
      </c>
      <c r="F197" s="1">
        <v>1.07</v>
      </c>
      <c r="H197" s="46">
        <f>E197</f>
        <v>14733</v>
      </c>
      <c r="I197" s="42"/>
      <c r="J197" s="38"/>
      <c r="M197">
        <v>103</v>
      </c>
    </row>
    <row r="198" spans="1:13">
      <c r="A198" t="s">
        <v>537</v>
      </c>
      <c r="B198" t="s">
        <v>535</v>
      </c>
      <c r="C198" s="1" t="s">
        <v>24</v>
      </c>
      <c r="D198">
        <v>54427</v>
      </c>
      <c r="E198" s="42">
        <v>9548</v>
      </c>
      <c r="F198" s="1">
        <v>1.07</v>
      </c>
      <c r="H198" s="46">
        <f>E198</f>
        <v>9548</v>
      </c>
      <c r="I198" s="42"/>
      <c r="J198" s="38"/>
      <c r="M198">
        <v>110</v>
      </c>
    </row>
    <row r="199" spans="1:13">
      <c r="A199" t="s">
        <v>538</v>
      </c>
      <c r="B199" t="s">
        <v>535</v>
      </c>
      <c r="C199" s="1" t="s">
        <v>24</v>
      </c>
      <c r="D199">
        <v>54329</v>
      </c>
      <c r="E199" s="42">
        <v>31022</v>
      </c>
      <c r="F199" s="1">
        <v>0.56999999999999995</v>
      </c>
      <c r="G199" s="46">
        <f>E199</f>
        <v>31022</v>
      </c>
      <c r="I199" s="42"/>
      <c r="J199" s="38"/>
      <c r="M199">
        <v>80</v>
      </c>
    </row>
    <row r="200" spans="1:13">
      <c r="A200" t="s">
        <v>539</v>
      </c>
      <c r="B200" t="s">
        <v>535</v>
      </c>
      <c r="C200" s="1" t="s">
        <v>24</v>
      </c>
      <c r="D200">
        <v>54320</v>
      </c>
      <c r="E200" s="42">
        <v>17884</v>
      </c>
      <c r="F200" s="49">
        <v>1</v>
      </c>
      <c r="G200" s="46">
        <f>E200</f>
        <v>17884</v>
      </c>
      <c r="I200" s="42"/>
      <c r="J200" s="38"/>
      <c r="M200">
        <v>93</v>
      </c>
    </row>
    <row r="201" spans="1:13">
      <c r="A201" t="s">
        <v>540</v>
      </c>
      <c r="B201" t="s">
        <v>535</v>
      </c>
      <c r="C201" s="1" t="s">
        <v>24</v>
      </c>
      <c r="D201">
        <v>54439</v>
      </c>
      <c r="E201" s="42">
        <v>22153</v>
      </c>
      <c r="F201" s="49">
        <v>0.5</v>
      </c>
      <c r="G201" s="46">
        <f>E201</f>
        <v>22153</v>
      </c>
      <c r="I201" s="42"/>
      <c r="J201" s="38"/>
      <c r="M201">
        <v>64</v>
      </c>
    </row>
    <row r="202" spans="1:13">
      <c r="A202" t="s">
        <v>541</v>
      </c>
      <c r="B202" t="s">
        <v>535</v>
      </c>
      <c r="C202" s="1" t="s">
        <v>24</v>
      </c>
      <c r="D202">
        <v>54338</v>
      </c>
      <c r="E202" s="42">
        <v>26532</v>
      </c>
      <c r="F202" s="1">
        <v>0.54</v>
      </c>
      <c r="G202" s="46">
        <f>E202</f>
        <v>26532</v>
      </c>
      <c r="I202" s="42"/>
      <c r="J202" s="38"/>
      <c r="M202">
        <v>82</v>
      </c>
    </row>
    <row r="203" spans="1:13">
      <c r="A203" t="s">
        <v>542</v>
      </c>
      <c r="B203" t="s">
        <v>535</v>
      </c>
      <c r="C203" s="1" t="s">
        <v>24</v>
      </c>
      <c r="D203">
        <v>54295</v>
      </c>
      <c r="E203" s="42">
        <v>21680</v>
      </c>
      <c r="F203" s="1">
        <v>0.51</v>
      </c>
      <c r="G203" s="46">
        <f>E203</f>
        <v>21680</v>
      </c>
      <c r="I203" s="42"/>
      <c r="J203" s="38"/>
      <c r="M203">
        <v>74</v>
      </c>
    </row>
    <row r="204" spans="1:13">
      <c r="E204" s="11"/>
      <c r="F204" s="1"/>
      <c r="I204" s="42"/>
      <c r="J204" s="38"/>
    </row>
    <row r="205" spans="1:13">
      <c r="A205" s="45" t="s">
        <v>381</v>
      </c>
      <c r="F205" s="1"/>
      <c r="I205" s="42"/>
      <c r="J205" s="38"/>
    </row>
    <row r="206" spans="1:13">
      <c r="A206" t="s">
        <v>544</v>
      </c>
      <c r="B206" t="s">
        <v>543</v>
      </c>
      <c r="C206" s="1" t="s">
        <v>24</v>
      </c>
      <c r="D206">
        <v>54550</v>
      </c>
      <c r="E206" s="42">
        <v>23075</v>
      </c>
      <c r="F206" s="49">
        <v>1.3</v>
      </c>
      <c r="H206" s="46">
        <f>E206</f>
        <v>23075</v>
      </c>
      <c r="I206" s="42"/>
      <c r="J206" s="38"/>
      <c r="M206">
        <v>143</v>
      </c>
    </row>
    <row r="207" spans="1:13">
      <c r="A207" t="s">
        <v>545</v>
      </c>
      <c r="B207" t="s">
        <v>543</v>
      </c>
      <c r="C207" s="1" t="s">
        <v>24</v>
      </c>
      <c r="D207">
        <v>54568</v>
      </c>
      <c r="E207" s="42">
        <v>13805</v>
      </c>
      <c r="F207" s="1">
        <v>1.38</v>
      </c>
      <c r="I207" s="42">
        <f>E207</f>
        <v>13805</v>
      </c>
      <c r="J207" s="38"/>
      <c r="M207">
        <v>131</v>
      </c>
    </row>
    <row r="208" spans="1:13">
      <c r="A208" t="s">
        <v>546</v>
      </c>
      <c r="B208" t="s">
        <v>543</v>
      </c>
      <c r="C208" s="1" t="s">
        <v>24</v>
      </c>
      <c r="D208">
        <v>54576</v>
      </c>
      <c r="E208" s="42">
        <v>8877</v>
      </c>
      <c r="F208" s="1">
        <v>1.41</v>
      </c>
      <c r="I208" s="42">
        <f>E208</f>
        <v>8877</v>
      </c>
      <c r="J208" s="38"/>
      <c r="M208">
        <v>157</v>
      </c>
    </row>
    <row r="209" spans="1:13">
      <c r="A209" t="s">
        <v>547</v>
      </c>
      <c r="B209" t="s">
        <v>543</v>
      </c>
      <c r="C209" s="1" t="s">
        <v>24</v>
      </c>
      <c r="D209">
        <v>53539</v>
      </c>
      <c r="E209" s="42">
        <v>7199</v>
      </c>
      <c r="F209" s="1">
        <v>1.33</v>
      </c>
      <c r="I209" s="42">
        <f>E209</f>
        <v>7199</v>
      </c>
      <c r="J209" s="38"/>
      <c r="M209">
        <v>150</v>
      </c>
    </row>
    <row r="210" spans="1:13">
      <c r="A210" t="s">
        <v>548</v>
      </c>
      <c r="B210" t="s">
        <v>543</v>
      </c>
      <c r="C210" s="1" t="s">
        <v>24</v>
      </c>
      <c r="D210">
        <v>54584</v>
      </c>
      <c r="E210" s="42">
        <v>8577</v>
      </c>
      <c r="F210" s="1">
        <v>1.42</v>
      </c>
      <c r="I210" s="42">
        <f>E210</f>
        <v>8577</v>
      </c>
      <c r="J210" s="38"/>
      <c r="M210">
        <v>150</v>
      </c>
    </row>
    <row r="211" spans="1:13">
      <c r="E211" s="11"/>
      <c r="F211" s="1"/>
      <c r="I211" s="42"/>
      <c r="J211" s="38"/>
    </row>
    <row r="212" spans="1:13">
      <c r="A212" s="45" t="s">
        <v>382</v>
      </c>
      <c r="F212" s="1"/>
      <c r="I212" s="42"/>
      <c r="J212" s="38"/>
    </row>
    <row r="213" spans="1:13">
      <c r="A213" t="s">
        <v>550</v>
      </c>
      <c r="B213" t="s">
        <v>549</v>
      </c>
      <c r="C213" s="1" t="s">
        <v>24</v>
      </c>
      <c r="D213">
        <v>56470</v>
      </c>
      <c r="E213" s="42">
        <v>19508</v>
      </c>
      <c r="F213" s="1">
        <v>2.3199999999999998</v>
      </c>
      <c r="I213" s="42"/>
      <c r="J213" s="38"/>
      <c r="K213" s="46">
        <f>E213</f>
        <v>19508</v>
      </c>
      <c r="M213">
        <v>244</v>
      </c>
    </row>
    <row r="214" spans="1:13">
      <c r="A214" t="s">
        <v>551</v>
      </c>
      <c r="B214" t="s">
        <v>549</v>
      </c>
      <c r="C214" s="1" t="s">
        <v>24</v>
      </c>
      <c r="D214">
        <v>57627</v>
      </c>
      <c r="E214" s="42">
        <v>23934</v>
      </c>
      <c r="F214" s="49">
        <v>2.2999999999999998</v>
      </c>
      <c r="I214" s="42"/>
      <c r="J214" s="38">
        <f>E214</f>
        <v>23934</v>
      </c>
      <c r="M214">
        <v>240</v>
      </c>
    </row>
    <row r="215" spans="1:13">
      <c r="A215" t="s">
        <v>552</v>
      </c>
      <c r="B215" t="s">
        <v>549</v>
      </c>
      <c r="C215" s="1" t="s">
        <v>24</v>
      </c>
      <c r="D215">
        <v>56203</v>
      </c>
      <c r="E215" s="42">
        <v>13424</v>
      </c>
      <c r="F215" s="49">
        <v>2</v>
      </c>
      <c r="I215" s="42">
        <f>E215</f>
        <v>13424</v>
      </c>
      <c r="J215" s="38"/>
      <c r="M215">
        <v>205</v>
      </c>
    </row>
    <row r="216" spans="1:13">
      <c r="A216" t="s">
        <v>553</v>
      </c>
      <c r="B216" t="s">
        <v>549</v>
      </c>
      <c r="C216" s="1" t="s">
        <v>24</v>
      </c>
      <c r="D216">
        <v>56410</v>
      </c>
      <c r="E216" s="42">
        <v>38473</v>
      </c>
      <c r="F216" s="1">
        <v>2.08</v>
      </c>
      <c r="I216" s="42"/>
      <c r="J216" s="38">
        <f>E216</f>
        <v>38473</v>
      </c>
      <c r="M216">
        <v>218</v>
      </c>
    </row>
    <row r="217" spans="1:13">
      <c r="A217" t="s">
        <v>554</v>
      </c>
      <c r="B217" t="s">
        <v>549</v>
      </c>
      <c r="C217" s="1" t="s">
        <v>24</v>
      </c>
      <c r="D217">
        <v>56235</v>
      </c>
      <c r="E217" s="42">
        <v>14640</v>
      </c>
      <c r="F217" s="1">
        <v>2.0499999999999998</v>
      </c>
      <c r="I217" s="42"/>
      <c r="J217" s="38">
        <f>E217</f>
        <v>14640</v>
      </c>
      <c r="M217">
        <v>210</v>
      </c>
    </row>
    <row r="218" spans="1:13">
      <c r="A218" t="s">
        <v>555</v>
      </c>
      <c r="B218" t="s">
        <v>549</v>
      </c>
      <c r="C218" s="1" t="s">
        <v>24</v>
      </c>
      <c r="D218">
        <v>56477</v>
      </c>
      <c r="E218" s="42">
        <v>16897</v>
      </c>
      <c r="F218" s="1">
        <v>2.36</v>
      </c>
      <c r="I218" s="42"/>
      <c r="J218" s="38"/>
      <c r="K218" s="46">
        <f>E218</f>
        <v>16897</v>
      </c>
      <c r="M218">
        <v>246</v>
      </c>
    </row>
    <row r="219" spans="1:13">
      <c r="A219" t="s">
        <v>556</v>
      </c>
      <c r="B219" t="s">
        <v>549</v>
      </c>
      <c r="C219" s="1" t="s">
        <v>24</v>
      </c>
      <c r="D219">
        <v>56242</v>
      </c>
      <c r="E219" s="42">
        <v>16376</v>
      </c>
      <c r="F219" s="1">
        <v>2.35</v>
      </c>
      <c r="I219" s="42"/>
      <c r="J219" s="38"/>
      <c r="K219" s="46">
        <f>E219</f>
        <v>16376</v>
      </c>
      <c r="M219">
        <v>256</v>
      </c>
    </row>
    <row r="220" spans="1:13">
      <c r="A220" t="s">
        <v>557</v>
      </c>
      <c r="B220" t="s">
        <v>549</v>
      </c>
      <c r="C220" s="1" t="s">
        <v>24</v>
      </c>
      <c r="D220">
        <v>56414</v>
      </c>
      <c r="E220" s="42">
        <v>14752</v>
      </c>
      <c r="F220" s="1">
        <v>2.16</v>
      </c>
      <c r="I220" s="42"/>
      <c r="J220" s="38">
        <f>E220</f>
        <v>14752</v>
      </c>
      <c r="M220">
        <v>229</v>
      </c>
    </row>
    <row r="221" spans="1:13">
      <c r="A221" t="s">
        <v>558</v>
      </c>
      <c r="B221" t="s">
        <v>549</v>
      </c>
      <c r="C221" s="1" t="s">
        <v>24</v>
      </c>
      <c r="D221">
        <v>56457</v>
      </c>
      <c r="E221" s="42">
        <v>22811</v>
      </c>
      <c r="F221" s="1">
        <v>2.2200000000000002</v>
      </c>
      <c r="I221" s="42"/>
      <c r="J221" s="38">
        <f>E221</f>
        <v>22811</v>
      </c>
      <c r="M221">
        <v>235</v>
      </c>
    </row>
    <row r="222" spans="1:13">
      <c r="A222" t="s">
        <v>587</v>
      </c>
      <c r="B222" t="s">
        <v>549</v>
      </c>
      <c r="C222" s="1" t="s">
        <v>24</v>
      </c>
      <c r="D222">
        <v>56422</v>
      </c>
      <c r="E222" s="42">
        <v>18878</v>
      </c>
      <c r="F222" s="1">
        <v>2.09</v>
      </c>
      <c r="I222" s="42"/>
      <c r="J222" s="38">
        <f>E222</f>
        <v>18878</v>
      </c>
      <c r="M222">
        <v>219</v>
      </c>
    </row>
    <row r="223" spans="1:13">
      <c r="E223" s="11"/>
      <c r="F223" s="1"/>
      <c r="I223" s="42"/>
      <c r="J223" s="38"/>
    </row>
    <row r="224" spans="1:13" ht="20">
      <c r="A224" s="50" t="s">
        <v>384</v>
      </c>
      <c r="F224" s="1"/>
      <c r="I224" s="42"/>
      <c r="J224" s="38"/>
    </row>
    <row r="225" spans="1:13">
      <c r="A225" t="s">
        <v>385</v>
      </c>
      <c r="C225" s="1" t="s">
        <v>24</v>
      </c>
      <c r="D225">
        <v>67227</v>
      </c>
      <c r="E225" s="42">
        <v>47002</v>
      </c>
      <c r="F225" s="1">
        <v>2.2799999999999998</v>
      </c>
      <c r="I225" s="42"/>
      <c r="J225" s="38">
        <f>E225</f>
        <v>47002</v>
      </c>
      <c r="M225">
        <v>255</v>
      </c>
    </row>
    <row r="226" spans="1:13">
      <c r="A226" t="s">
        <v>143</v>
      </c>
      <c r="C226" s="1" t="s">
        <v>24</v>
      </c>
      <c r="D226" t="s">
        <v>144</v>
      </c>
      <c r="E226" s="2">
        <v>96963</v>
      </c>
      <c r="F226" s="30">
        <v>1.38</v>
      </c>
      <c r="G226" s="30"/>
      <c r="H226" s="30"/>
      <c r="I226" s="2">
        <v>96963</v>
      </c>
      <c r="J226" s="39"/>
      <c r="K226" s="30"/>
      <c r="L226" s="30"/>
      <c r="M226" s="7">
        <v>265</v>
      </c>
    </row>
    <row r="227" spans="1:13">
      <c r="A227" t="s">
        <v>148</v>
      </c>
      <c r="C227" s="1" t="s">
        <v>24</v>
      </c>
      <c r="D227" t="s">
        <v>149</v>
      </c>
      <c r="E227" s="2">
        <v>107954</v>
      </c>
      <c r="F227" s="30">
        <v>1.54</v>
      </c>
      <c r="G227" s="30"/>
      <c r="H227" s="30"/>
      <c r="I227" s="2">
        <v>107954</v>
      </c>
      <c r="J227" s="39"/>
      <c r="K227" s="30"/>
      <c r="L227" s="30"/>
      <c r="M227" s="7">
        <v>197</v>
      </c>
    </row>
    <row r="228" spans="1:13">
      <c r="A228" t="s">
        <v>386</v>
      </c>
      <c r="C228" s="1" t="s">
        <v>24</v>
      </c>
      <c r="D228" t="s">
        <v>388</v>
      </c>
      <c r="E228" s="42">
        <v>43446</v>
      </c>
      <c r="F228" s="1">
        <v>2.1800000000000002</v>
      </c>
      <c r="I228" s="42"/>
      <c r="J228" s="38">
        <f>E228</f>
        <v>43446</v>
      </c>
      <c r="M228" s="7">
        <v>212</v>
      </c>
    </row>
    <row r="229" spans="1:13">
      <c r="A229" t="s">
        <v>175</v>
      </c>
      <c r="C229" s="1" t="s">
        <v>24</v>
      </c>
      <c r="D229" t="s">
        <v>176</v>
      </c>
      <c r="E229" s="2">
        <v>158637</v>
      </c>
      <c r="F229" s="30">
        <v>2.14</v>
      </c>
      <c r="G229" s="30"/>
      <c r="H229" s="30"/>
      <c r="I229" s="12"/>
      <c r="J229" s="38">
        <v>158637</v>
      </c>
      <c r="K229" s="30"/>
      <c r="L229" s="30"/>
      <c r="M229" s="7">
        <v>231</v>
      </c>
    </row>
    <row r="230" spans="1:13">
      <c r="A230" t="s">
        <v>177</v>
      </c>
      <c r="C230" s="1" t="s">
        <v>24</v>
      </c>
      <c r="D230" t="s">
        <v>178</v>
      </c>
      <c r="E230" s="2">
        <v>201002</v>
      </c>
      <c r="F230" s="30">
        <v>2.19</v>
      </c>
      <c r="G230" s="30"/>
      <c r="H230" s="30"/>
      <c r="I230" s="12"/>
      <c r="J230" s="38">
        <v>201002</v>
      </c>
      <c r="K230" s="30"/>
      <c r="L230" s="30"/>
      <c r="M230" s="7">
        <v>247</v>
      </c>
    </row>
    <row r="231" spans="1:13">
      <c r="A231" t="s">
        <v>107</v>
      </c>
      <c r="C231" s="1" t="s">
        <v>24</v>
      </c>
      <c r="D231">
        <v>67433</v>
      </c>
      <c r="E231" s="2">
        <v>52322</v>
      </c>
      <c r="F231" s="30">
        <v>2.14</v>
      </c>
      <c r="G231" s="30"/>
      <c r="H231" s="30"/>
      <c r="I231" s="12"/>
      <c r="J231" s="38">
        <v>52322</v>
      </c>
      <c r="K231" s="30"/>
      <c r="L231" s="30"/>
      <c r="M231" s="7">
        <v>206</v>
      </c>
    </row>
    <row r="232" spans="1:13">
      <c r="A232" t="s">
        <v>84</v>
      </c>
      <c r="C232" s="1" t="s">
        <v>24</v>
      </c>
      <c r="D232" t="s">
        <v>85</v>
      </c>
      <c r="E232" s="2">
        <v>40655</v>
      </c>
      <c r="F232" s="8">
        <v>1.41</v>
      </c>
      <c r="G232" s="8"/>
      <c r="H232" s="30"/>
      <c r="I232" s="2">
        <v>40655</v>
      </c>
      <c r="J232" s="39"/>
      <c r="K232" s="8"/>
      <c r="L232" s="8"/>
      <c r="M232" s="7">
        <v>159</v>
      </c>
    </row>
    <row r="233" spans="1:13">
      <c r="A233" t="s">
        <v>387</v>
      </c>
      <c r="C233" s="1" t="s">
        <v>24</v>
      </c>
      <c r="D233">
        <v>67346</v>
      </c>
      <c r="E233" s="2">
        <v>49712</v>
      </c>
      <c r="F233" s="8">
        <v>2.2000000000000002</v>
      </c>
      <c r="G233" s="8"/>
      <c r="H233" s="8"/>
      <c r="I233" s="12"/>
      <c r="J233" s="38">
        <v>49712</v>
      </c>
      <c r="K233" s="8"/>
      <c r="L233" s="8"/>
      <c r="M233" s="7">
        <v>241</v>
      </c>
    </row>
    <row r="234" spans="1:13">
      <c r="A234" t="s">
        <v>145</v>
      </c>
      <c r="C234" s="1" t="s">
        <v>24</v>
      </c>
      <c r="D234" t="s">
        <v>146</v>
      </c>
      <c r="E234" s="2">
        <v>106284</v>
      </c>
      <c r="F234" s="30">
        <v>0.51</v>
      </c>
      <c r="G234" s="2">
        <v>106284</v>
      </c>
      <c r="H234" s="30"/>
      <c r="I234" s="12"/>
      <c r="J234" s="39"/>
      <c r="K234" s="30"/>
      <c r="L234" s="30"/>
      <c r="M234" s="7">
        <v>74</v>
      </c>
    </row>
    <row r="235" spans="1:13">
      <c r="A235" t="s">
        <v>136</v>
      </c>
      <c r="C235" s="1" t="s">
        <v>24</v>
      </c>
      <c r="D235" t="s">
        <v>137</v>
      </c>
      <c r="E235" s="2">
        <v>79526</v>
      </c>
      <c r="F235" s="8">
        <v>2.1</v>
      </c>
      <c r="G235" s="8"/>
      <c r="H235" s="8"/>
      <c r="I235" s="12"/>
      <c r="J235" s="38">
        <v>79526</v>
      </c>
      <c r="K235" s="8"/>
      <c r="L235" s="8"/>
      <c r="M235" s="7">
        <v>224</v>
      </c>
    </row>
    <row r="236" spans="1:13">
      <c r="A236" t="s">
        <v>49</v>
      </c>
      <c r="C236" s="1" t="s">
        <v>24</v>
      </c>
      <c r="D236">
        <v>66482</v>
      </c>
      <c r="E236" s="2">
        <v>34181</v>
      </c>
      <c r="F236" s="30">
        <v>1.26</v>
      </c>
      <c r="G236" s="30"/>
      <c r="H236" s="2">
        <v>34181</v>
      </c>
      <c r="I236" s="2"/>
      <c r="J236" s="39"/>
      <c r="K236" s="30"/>
      <c r="L236" s="30"/>
      <c r="M236" s="7">
        <v>136</v>
      </c>
    </row>
    <row r="237" spans="1:13">
      <c r="C237" s="1"/>
      <c r="E237" s="42"/>
      <c r="I237" s="42"/>
      <c r="J237" s="41"/>
    </row>
    <row r="238" spans="1:13" ht="20">
      <c r="A238" s="50" t="s">
        <v>588</v>
      </c>
      <c r="C238" s="1"/>
      <c r="E238" s="42"/>
      <c r="I238" s="42"/>
      <c r="J238" s="41"/>
    </row>
    <row r="240" spans="1:13">
      <c r="C240" s="1"/>
      <c r="E240" s="42"/>
      <c r="I240" s="42"/>
      <c r="J240" s="41"/>
    </row>
    <row r="241" spans="1:13">
      <c r="A241" t="s">
        <v>37</v>
      </c>
      <c r="B241" t="s">
        <v>396</v>
      </c>
      <c r="C241" s="1" t="s">
        <v>24</v>
      </c>
      <c r="D241">
        <v>53474</v>
      </c>
      <c r="E241" s="42">
        <v>26946</v>
      </c>
      <c r="F241" s="1">
        <v>2.09</v>
      </c>
      <c r="I241" s="42"/>
      <c r="J241" s="47">
        <f>E241</f>
        <v>26946</v>
      </c>
      <c r="M241">
        <v>210</v>
      </c>
    </row>
    <row r="242" spans="1:13">
      <c r="A242" t="s">
        <v>570</v>
      </c>
      <c r="B242" t="s">
        <v>396</v>
      </c>
      <c r="C242" s="1" t="s">
        <v>24</v>
      </c>
      <c r="D242">
        <v>53501</v>
      </c>
      <c r="E242" s="42">
        <v>10761</v>
      </c>
      <c r="F242" s="1">
        <v>2.06</v>
      </c>
      <c r="I242" s="42"/>
      <c r="J242" s="47">
        <f>E242</f>
        <v>10761</v>
      </c>
      <c r="M242">
        <v>207</v>
      </c>
    </row>
    <row r="243" spans="1:13">
      <c r="A243" t="s">
        <v>566</v>
      </c>
      <c r="B243" t="s">
        <v>396</v>
      </c>
      <c r="C243" s="1" t="s">
        <v>24</v>
      </c>
      <c r="D243">
        <v>53424</v>
      </c>
      <c r="E243" s="42">
        <v>15862</v>
      </c>
      <c r="F243" s="1">
        <v>2.11</v>
      </c>
      <c r="I243" s="42"/>
      <c r="J243" s="47">
        <f>E243</f>
        <v>15862</v>
      </c>
      <c r="M243">
        <v>206</v>
      </c>
    </row>
    <row r="244" spans="1:13">
      <c r="A244" t="s">
        <v>567</v>
      </c>
      <c r="B244" t="s">
        <v>396</v>
      </c>
      <c r="C244" s="1" t="s">
        <v>24</v>
      </c>
      <c r="D244">
        <v>53489</v>
      </c>
      <c r="E244" s="42">
        <v>17086</v>
      </c>
      <c r="F244" s="1">
        <v>2.06</v>
      </c>
      <c r="I244" s="42"/>
      <c r="J244" s="47">
        <f>E244</f>
        <v>17086</v>
      </c>
      <c r="M244">
        <v>200</v>
      </c>
    </row>
    <row r="245" spans="1:13">
      <c r="C245" s="1"/>
      <c r="E245" s="42"/>
      <c r="F245" s="1"/>
      <c r="I245" s="42"/>
      <c r="J245" s="41"/>
    </row>
    <row r="246" spans="1:13">
      <c r="A246" t="s">
        <v>563</v>
      </c>
      <c r="B246" t="s">
        <v>572</v>
      </c>
      <c r="C246" s="1" t="s">
        <v>24</v>
      </c>
      <c r="D246">
        <v>57562</v>
      </c>
      <c r="E246" s="42">
        <v>6800</v>
      </c>
      <c r="F246" s="1">
        <v>2.56</v>
      </c>
      <c r="I246" s="42"/>
      <c r="J246" s="41"/>
      <c r="K246" s="46">
        <f>E246</f>
        <v>6800</v>
      </c>
      <c r="M246">
        <v>265</v>
      </c>
    </row>
    <row r="247" spans="1:13">
      <c r="C247" s="1"/>
      <c r="E247" s="42"/>
      <c r="F247" s="1"/>
      <c r="I247" s="42"/>
      <c r="J247" s="41"/>
    </row>
    <row r="248" spans="1:13">
      <c r="C248" s="1"/>
      <c r="E248" s="42"/>
      <c r="F248" s="1"/>
      <c r="I248" s="42"/>
      <c r="J248" s="41"/>
    </row>
    <row r="249" spans="1:13">
      <c r="A249" t="s">
        <v>559</v>
      </c>
      <c r="B249" t="s">
        <v>573</v>
      </c>
      <c r="C249" s="1" t="s">
        <v>24</v>
      </c>
      <c r="D249">
        <v>55232</v>
      </c>
      <c r="E249" s="42">
        <v>17488</v>
      </c>
      <c r="F249" s="35">
        <v>2.0499999999999998</v>
      </c>
      <c r="J249" s="47">
        <f>E249</f>
        <v>17488</v>
      </c>
      <c r="M249">
        <v>212</v>
      </c>
    </row>
    <row r="250" spans="1:13">
      <c r="A250" t="s">
        <v>565</v>
      </c>
      <c r="B250" t="s">
        <v>573</v>
      </c>
      <c r="C250" s="1" t="s">
        <v>24</v>
      </c>
      <c r="D250">
        <v>67574</v>
      </c>
      <c r="E250" s="42">
        <v>8692</v>
      </c>
      <c r="F250" s="1">
        <v>2.16</v>
      </c>
      <c r="I250" s="42"/>
      <c r="J250" s="47">
        <f>E250</f>
        <v>8692</v>
      </c>
      <c r="M250">
        <v>230</v>
      </c>
    </row>
    <row r="251" spans="1:13">
      <c r="C251" s="1"/>
      <c r="E251" s="42"/>
      <c r="F251" s="1"/>
      <c r="I251" s="42"/>
      <c r="J251" s="41"/>
    </row>
    <row r="252" spans="1:13">
      <c r="A252" t="s">
        <v>88</v>
      </c>
      <c r="B252" t="s">
        <v>400</v>
      </c>
      <c r="C252" s="1" t="s">
        <v>24</v>
      </c>
      <c r="D252" t="s">
        <v>575</v>
      </c>
      <c r="E252" s="42">
        <v>43247</v>
      </c>
      <c r="F252" s="1">
        <v>2.17</v>
      </c>
      <c r="I252" s="42"/>
      <c r="J252" s="47">
        <f>E252</f>
        <v>43247</v>
      </c>
      <c r="M252">
        <v>201</v>
      </c>
    </row>
    <row r="253" spans="1:13">
      <c r="A253" t="s">
        <v>564</v>
      </c>
      <c r="B253" t="s">
        <v>400</v>
      </c>
      <c r="C253" s="1" t="s">
        <v>24</v>
      </c>
      <c r="D253">
        <v>55606</v>
      </c>
      <c r="E253" s="42">
        <v>8213</v>
      </c>
      <c r="F253" s="1">
        <v>1.58</v>
      </c>
      <c r="I253" s="42">
        <f>E253</f>
        <v>8213</v>
      </c>
      <c r="J253" s="41"/>
      <c r="M253">
        <v>149</v>
      </c>
    </row>
    <row r="254" spans="1:13">
      <c r="C254" s="1"/>
      <c r="E254" s="42"/>
      <c r="F254" s="1"/>
      <c r="I254" s="42"/>
      <c r="J254" s="41"/>
    </row>
    <row r="255" spans="1:13">
      <c r="A255" t="s">
        <v>577</v>
      </c>
      <c r="B255" t="s">
        <v>409</v>
      </c>
      <c r="C255" s="1" t="s">
        <v>24</v>
      </c>
      <c r="D255">
        <v>54497</v>
      </c>
      <c r="E255" s="42">
        <v>10516</v>
      </c>
      <c r="F255" s="1">
        <v>1.22</v>
      </c>
      <c r="H255" s="46">
        <f>E255</f>
        <v>10516</v>
      </c>
      <c r="I255" s="42"/>
      <c r="J255" s="41"/>
      <c r="M255">
        <v>117</v>
      </c>
    </row>
    <row r="256" spans="1:13">
      <c r="A256" t="s">
        <v>576</v>
      </c>
      <c r="B256" t="s">
        <v>409</v>
      </c>
      <c r="C256" s="1" t="s">
        <v>24</v>
      </c>
      <c r="D256" t="s">
        <v>578</v>
      </c>
      <c r="E256" s="42">
        <v>18274</v>
      </c>
      <c r="F256" s="1">
        <v>1.07</v>
      </c>
      <c r="H256" s="46">
        <f>E256</f>
        <v>18274</v>
      </c>
      <c r="I256" s="42"/>
      <c r="J256" s="41"/>
      <c r="M256">
        <v>108</v>
      </c>
    </row>
    <row r="257" spans="1:13">
      <c r="C257" s="1"/>
      <c r="E257" s="42"/>
      <c r="F257" s="1"/>
      <c r="I257" s="42"/>
      <c r="J257" s="41"/>
    </row>
    <row r="258" spans="1:13">
      <c r="A258" t="s">
        <v>44</v>
      </c>
      <c r="B258" t="s">
        <v>415</v>
      </c>
      <c r="C258" s="1" t="s">
        <v>24</v>
      </c>
      <c r="D258">
        <v>55743</v>
      </c>
      <c r="E258" s="42">
        <v>28878</v>
      </c>
      <c r="F258" s="1">
        <v>1.39</v>
      </c>
      <c r="I258" s="42">
        <f>E258</f>
        <v>28878</v>
      </c>
      <c r="J258" s="41"/>
      <c r="M258">
        <v>133</v>
      </c>
    </row>
    <row r="259" spans="1:13">
      <c r="C259" s="1"/>
      <c r="E259" s="42"/>
      <c r="F259" s="1"/>
      <c r="I259" s="42"/>
      <c r="J259" s="41"/>
    </row>
    <row r="260" spans="1:13">
      <c r="A260" t="s">
        <v>561</v>
      </c>
      <c r="B260" t="s">
        <v>434</v>
      </c>
      <c r="C260" s="1" t="s">
        <v>24</v>
      </c>
      <c r="D260">
        <v>54634</v>
      </c>
      <c r="E260" s="42">
        <v>13322</v>
      </c>
      <c r="F260" s="1">
        <v>1.05</v>
      </c>
      <c r="H260" s="46">
        <f>E260</f>
        <v>13322</v>
      </c>
      <c r="I260" s="42"/>
      <c r="J260" s="41"/>
      <c r="M260">
        <v>83</v>
      </c>
    </row>
    <row r="261" spans="1:13">
      <c r="C261" s="1"/>
      <c r="E261" s="42"/>
      <c r="F261" s="1"/>
      <c r="I261" s="42"/>
      <c r="J261" s="41"/>
    </row>
    <row r="262" spans="1:13">
      <c r="A262" t="s">
        <v>579</v>
      </c>
      <c r="B262" t="s">
        <v>443</v>
      </c>
      <c r="C262" s="1" t="s">
        <v>24</v>
      </c>
      <c r="D262">
        <v>76726</v>
      </c>
      <c r="E262" s="42">
        <v>19997</v>
      </c>
      <c r="F262" s="1">
        <v>2.2799999999999998</v>
      </c>
      <c r="I262" s="42"/>
      <c r="J262" s="47">
        <f>E262</f>
        <v>19997</v>
      </c>
      <c r="M262">
        <v>256</v>
      </c>
    </row>
    <row r="263" spans="1:13">
      <c r="A263" t="s">
        <v>568</v>
      </c>
      <c r="B263" t="s">
        <v>443</v>
      </c>
      <c r="C263" s="1" t="s">
        <v>24</v>
      </c>
      <c r="D263">
        <v>76744</v>
      </c>
      <c r="E263" s="42">
        <v>17332</v>
      </c>
      <c r="F263" s="1">
        <v>2.2599999999999998</v>
      </c>
      <c r="I263" s="42"/>
      <c r="J263" s="47">
        <f>E263</f>
        <v>17332</v>
      </c>
      <c r="M263">
        <v>227</v>
      </c>
    </row>
    <row r="264" spans="1:13">
      <c r="C264" s="1"/>
      <c r="E264" s="42"/>
      <c r="F264" s="1"/>
      <c r="I264" s="42"/>
      <c r="J264" s="41"/>
    </row>
    <row r="265" spans="1:13">
      <c r="A265" t="s">
        <v>29</v>
      </c>
      <c r="B265" t="s">
        <v>467</v>
      </c>
      <c r="C265" s="1" t="s">
        <v>24</v>
      </c>
      <c r="D265">
        <v>55411</v>
      </c>
      <c r="E265" s="42">
        <v>23886</v>
      </c>
      <c r="F265" s="1">
        <v>2.15</v>
      </c>
      <c r="I265" s="42"/>
      <c r="J265" s="47">
        <f>E265</f>
        <v>23886</v>
      </c>
      <c r="M265">
        <v>194</v>
      </c>
    </row>
    <row r="266" spans="1:13">
      <c r="A266" t="s">
        <v>569</v>
      </c>
      <c r="B266" t="s">
        <v>467</v>
      </c>
      <c r="C266" s="1" t="s">
        <v>24</v>
      </c>
      <c r="D266">
        <v>55257</v>
      </c>
      <c r="E266" s="42">
        <v>8334</v>
      </c>
      <c r="F266" s="1">
        <v>2.21</v>
      </c>
      <c r="I266" s="42"/>
      <c r="J266" s="47">
        <f>E266</f>
        <v>8334</v>
      </c>
      <c r="M266">
        <v>212</v>
      </c>
    </row>
    <row r="267" spans="1:13">
      <c r="A267" t="s">
        <v>25</v>
      </c>
      <c r="B267" t="s">
        <v>467</v>
      </c>
      <c r="C267" s="1" t="s">
        <v>24</v>
      </c>
      <c r="D267">
        <v>55218</v>
      </c>
      <c r="E267" s="42">
        <v>24025</v>
      </c>
      <c r="F267" s="1">
        <v>2.17</v>
      </c>
      <c r="I267" s="42"/>
      <c r="J267" s="47">
        <f>E267</f>
        <v>24025</v>
      </c>
      <c r="M267">
        <v>202</v>
      </c>
    </row>
    <row r="268" spans="1:13">
      <c r="C268" s="1"/>
      <c r="E268" s="42"/>
      <c r="F268" s="1"/>
      <c r="I268" s="42"/>
      <c r="J268" s="41"/>
    </row>
    <row r="269" spans="1:13">
      <c r="C269" s="1"/>
      <c r="E269" s="42"/>
      <c r="F269" s="1"/>
      <c r="I269" s="42"/>
      <c r="J269" s="41"/>
    </row>
    <row r="270" spans="1:13">
      <c r="A270" t="s">
        <v>43</v>
      </c>
      <c r="B270" t="s">
        <v>475</v>
      </c>
      <c r="C270" s="1" t="s">
        <v>24</v>
      </c>
      <c r="D270">
        <v>56626</v>
      </c>
      <c r="E270" s="42">
        <v>29051</v>
      </c>
      <c r="F270" s="1">
        <v>1.57</v>
      </c>
      <c r="I270" s="46">
        <f>E270</f>
        <v>29051</v>
      </c>
      <c r="J270" s="41"/>
      <c r="M270">
        <v>203</v>
      </c>
    </row>
    <row r="271" spans="1:13">
      <c r="A271" t="s">
        <v>560</v>
      </c>
      <c r="B271" t="s">
        <v>475</v>
      </c>
      <c r="C271" s="1" t="s">
        <v>24</v>
      </c>
      <c r="D271">
        <v>56170</v>
      </c>
      <c r="E271" s="42">
        <v>16549</v>
      </c>
      <c r="F271" s="1">
        <v>1.54</v>
      </c>
      <c r="I271" s="46">
        <f>E271</f>
        <v>16549</v>
      </c>
      <c r="J271" s="41"/>
      <c r="M271">
        <v>198</v>
      </c>
    </row>
    <row r="272" spans="1:13">
      <c r="A272" t="s">
        <v>571</v>
      </c>
      <c r="B272" t="s">
        <v>475</v>
      </c>
      <c r="C272" s="1" t="s">
        <v>24</v>
      </c>
      <c r="D272">
        <v>56727</v>
      </c>
      <c r="E272" s="42">
        <v>18614</v>
      </c>
      <c r="F272" s="1">
        <v>1.43</v>
      </c>
      <c r="I272" s="46">
        <f>E272</f>
        <v>18614</v>
      </c>
      <c r="J272" s="41"/>
      <c r="M272">
        <v>171</v>
      </c>
    </row>
    <row r="273" spans="1:13">
      <c r="C273" s="1"/>
      <c r="E273" s="42"/>
      <c r="F273" s="1"/>
      <c r="I273" s="46"/>
      <c r="J273" s="41"/>
    </row>
    <row r="274" spans="1:13">
      <c r="A274" t="s">
        <v>131</v>
      </c>
      <c r="B274" t="s">
        <v>485</v>
      </c>
      <c r="C274" s="1" t="s">
        <v>24</v>
      </c>
      <c r="D274" t="s">
        <v>580</v>
      </c>
      <c r="E274" s="42">
        <v>64091</v>
      </c>
      <c r="F274" s="1">
        <v>2.0499999999999998</v>
      </c>
      <c r="I274" s="46"/>
      <c r="J274" s="47">
        <f>E274</f>
        <v>64091</v>
      </c>
      <c r="M274">
        <v>209</v>
      </c>
    </row>
    <row r="275" spans="1:13">
      <c r="C275" s="1"/>
      <c r="E275" s="42"/>
      <c r="F275" s="1"/>
      <c r="I275" s="46"/>
      <c r="J275" s="41"/>
    </row>
    <row r="276" spans="1:13">
      <c r="A276" t="s">
        <v>562</v>
      </c>
      <c r="B276" t="s">
        <v>493</v>
      </c>
      <c r="C276" s="1" t="s">
        <v>24</v>
      </c>
      <c r="D276">
        <v>56154</v>
      </c>
      <c r="E276" s="42">
        <v>15324</v>
      </c>
      <c r="F276" s="1">
        <v>2.08</v>
      </c>
      <c r="I276" s="42"/>
      <c r="J276" s="47">
        <f>E276</f>
        <v>15324</v>
      </c>
      <c r="M276">
        <v>211</v>
      </c>
    </row>
    <row r="277" spans="1:13">
      <c r="C277" s="1"/>
      <c r="E277" s="42"/>
      <c r="F277" s="1"/>
      <c r="I277" s="46"/>
      <c r="J277" s="41"/>
    </row>
    <row r="278" spans="1:13">
      <c r="A278" t="s">
        <v>581</v>
      </c>
      <c r="B278" t="s">
        <v>501</v>
      </c>
      <c r="C278" s="1" t="s">
        <v>24</v>
      </c>
      <c r="D278">
        <v>56112</v>
      </c>
      <c r="E278" s="42">
        <v>17624</v>
      </c>
      <c r="F278" s="49">
        <v>2</v>
      </c>
      <c r="I278" s="46">
        <f>E278</f>
        <v>17624</v>
      </c>
      <c r="J278" s="41"/>
      <c r="M278">
        <v>206</v>
      </c>
    </row>
    <row r="279" spans="1:13">
      <c r="C279" s="1"/>
      <c r="E279" s="42"/>
      <c r="F279" s="1"/>
      <c r="I279" s="46"/>
      <c r="J279" s="41"/>
    </row>
    <row r="280" spans="1:13">
      <c r="C280" s="1"/>
      <c r="E280" s="42"/>
      <c r="F280" s="1"/>
      <c r="I280" s="46"/>
      <c r="J280" s="41"/>
    </row>
    <row r="281" spans="1:13">
      <c r="A281" t="s">
        <v>509</v>
      </c>
      <c r="B281" t="s">
        <v>508</v>
      </c>
      <c r="C281" s="1" t="s">
        <v>24</v>
      </c>
      <c r="D281">
        <v>67122</v>
      </c>
      <c r="E281" s="42">
        <v>7638</v>
      </c>
      <c r="F281" s="1">
        <v>2.23</v>
      </c>
      <c r="I281" s="42"/>
      <c r="J281" s="38">
        <f>E281</f>
        <v>7638</v>
      </c>
      <c r="M281">
        <v>239</v>
      </c>
    </row>
    <row r="282" spans="1:13">
      <c r="A282" t="s">
        <v>510</v>
      </c>
      <c r="B282" t="s">
        <v>508</v>
      </c>
      <c r="C282" s="1" t="s">
        <v>24</v>
      </c>
      <c r="D282">
        <v>67240</v>
      </c>
      <c r="E282" s="42">
        <v>9852</v>
      </c>
      <c r="F282" s="1">
        <v>2.0699999999999998</v>
      </c>
      <c r="I282" s="42"/>
      <c r="J282" s="38">
        <f>E282</f>
        <v>9852</v>
      </c>
      <c r="M282">
        <v>217</v>
      </c>
    </row>
    <row r="283" spans="1:13">
      <c r="A283" t="s">
        <v>511</v>
      </c>
      <c r="B283" t="s">
        <v>508</v>
      </c>
      <c r="C283" s="1" t="s">
        <v>24</v>
      </c>
      <c r="D283">
        <v>67459</v>
      </c>
      <c r="E283" s="42">
        <v>10160</v>
      </c>
      <c r="F283" s="1">
        <v>2.3199999999999998</v>
      </c>
      <c r="I283" s="42"/>
      <c r="J283" s="38"/>
      <c r="K283" s="46">
        <f>E283</f>
        <v>10160</v>
      </c>
      <c r="M283">
        <v>214</v>
      </c>
    </row>
    <row r="284" spans="1:13">
      <c r="A284" t="s">
        <v>512</v>
      </c>
      <c r="B284" t="s">
        <v>508</v>
      </c>
      <c r="C284" s="1" t="s">
        <v>24</v>
      </c>
      <c r="D284">
        <v>67245</v>
      </c>
      <c r="E284" s="42">
        <v>6481</v>
      </c>
      <c r="F284" s="1">
        <v>2.13</v>
      </c>
      <c r="I284" s="42"/>
      <c r="J284" s="38">
        <f t="shared" ref="J284:J289" si="8">E284</f>
        <v>6481</v>
      </c>
      <c r="M284">
        <v>213</v>
      </c>
    </row>
    <row r="285" spans="1:13">
      <c r="A285" t="s">
        <v>513</v>
      </c>
      <c r="B285" t="s">
        <v>508</v>
      </c>
      <c r="C285" s="1" t="s">
        <v>24</v>
      </c>
      <c r="D285">
        <v>67117</v>
      </c>
      <c r="E285" s="42">
        <v>10819</v>
      </c>
      <c r="F285" s="1">
        <v>2.16</v>
      </c>
      <c r="I285" s="42"/>
      <c r="J285" s="38">
        <f t="shared" si="8"/>
        <v>10819</v>
      </c>
      <c r="M285">
        <v>231</v>
      </c>
    </row>
    <row r="286" spans="1:13">
      <c r="A286" t="s">
        <v>514</v>
      </c>
      <c r="B286" t="s">
        <v>508</v>
      </c>
      <c r="C286" s="1" t="s">
        <v>24</v>
      </c>
      <c r="D286">
        <v>67112</v>
      </c>
      <c r="E286" s="42">
        <v>12431</v>
      </c>
      <c r="F286" s="1">
        <v>2.12</v>
      </c>
      <c r="I286" s="42"/>
      <c r="J286" s="38">
        <f t="shared" si="8"/>
        <v>12431</v>
      </c>
      <c r="M286">
        <v>225</v>
      </c>
    </row>
    <row r="287" spans="1:13">
      <c r="A287" t="s">
        <v>515</v>
      </c>
      <c r="B287" t="s">
        <v>508</v>
      </c>
      <c r="C287" s="1" t="s">
        <v>24</v>
      </c>
      <c r="D287">
        <v>67141</v>
      </c>
      <c r="E287" s="42">
        <v>7014</v>
      </c>
      <c r="F287" s="1">
        <v>2.15</v>
      </c>
      <c r="I287" s="42"/>
      <c r="J287" s="38">
        <f t="shared" si="8"/>
        <v>7014</v>
      </c>
      <c r="M287">
        <v>231</v>
      </c>
    </row>
    <row r="288" spans="1:13">
      <c r="A288" t="s">
        <v>516</v>
      </c>
      <c r="B288" t="s">
        <v>508</v>
      </c>
      <c r="C288" s="1" t="s">
        <v>24</v>
      </c>
      <c r="D288">
        <v>67354</v>
      </c>
      <c r="E288" s="42">
        <v>9400</v>
      </c>
      <c r="F288" s="1">
        <v>2.2200000000000002</v>
      </c>
      <c r="I288" s="42"/>
      <c r="J288" s="38">
        <f t="shared" si="8"/>
        <v>9400</v>
      </c>
      <c r="M288">
        <v>244</v>
      </c>
    </row>
    <row r="289" spans="1:14">
      <c r="A289" t="s">
        <v>517</v>
      </c>
      <c r="B289" t="s">
        <v>508</v>
      </c>
      <c r="C289" s="1" t="s">
        <v>24</v>
      </c>
      <c r="D289">
        <v>67105</v>
      </c>
      <c r="E289" s="42">
        <v>18852</v>
      </c>
      <c r="F289" s="1">
        <v>2.1800000000000002</v>
      </c>
      <c r="I289" s="42"/>
      <c r="J289" s="38">
        <f t="shared" si="8"/>
        <v>18852</v>
      </c>
      <c r="M289">
        <v>235</v>
      </c>
    </row>
    <row r="290" spans="1:14">
      <c r="C290" s="1"/>
      <c r="E290" s="42"/>
      <c r="F290" s="1"/>
      <c r="I290" s="42"/>
      <c r="J290" s="38"/>
    </row>
    <row r="291" spans="1:14" ht="16" thickBot="1">
      <c r="E291" s="56"/>
      <c r="F291" s="51"/>
      <c r="G291" s="51"/>
      <c r="H291" s="51"/>
      <c r="I291" s="51"/>
      <c r="J291" s="52"/>
      <c r="K291" s="51"/>
      <c r="L291" s="51"/>
      <c r="M291" s="51"/>
    </row>
    <row r="292" spans="1:14" ht="16" thickTop="1">
      <c r="E292" s="46">
        <f>SUM(E13:E291)</f>
        <v>3978229</v>
      </c>
      <c r="F292" s="46"/>
      <c r="G292" s="46">
        <f t="shared" ref="G292:L292" si="9">SUM(G13:G291)</f>
        <v>234556</v>
      </c>
      <c r="H292" s="46">
        <f t="shared" si="9"/>
        <v>373113</v>
      </c>
      <c r="I292" s="46">
        <f t="shared" si="9"/>
        <v>1042546</v>
      </c>
      <c r="J292" s="46">
        <f t="shared" si="9"/>
        <v>2125798</v>
      </c>
      <c r="K292" s="46">
        <f t="shared" si="9"/>
        <v>202216</v>
      </c>
      <c r="L292" s="46">
        <f t="shared" si="9"/>
        <v>0</v>
      </c>
      <c r="N292" s="46">
        <f>SUM(G292:M292)</f>
        <v>3978229</v>
      </c>
    </row>
    <row r="294" spans="1:14">
      <c r="G294" s="61">
        <f>G292/$E$292</f>
        <v>5.8959904017591748E-2</v>
      </c>
      <c r="H294" s="61">
        <f>H292/$E$292</f>
        <v>9.378871854787646E-2</v>
      </c>
      <c r="I294" s="61">
        <f>I292/$E$292</f>
        <v>0.26206284253621398</v>
      </c>
      <c r="J294" s="61">
        <f>J292/$E$292</f>
        <v>0.53435787633140275</v>
      </c>
      <c r="K294" s="61">
        <f>K292/$E$292</f>
        <v>5.0830658566915078E-2</v>
      </c>
    </row>
    <row r="295" spans="1:14">
      <c r="E295" s="11"/>
    </row>
    <row r="296" spans="1:14">
      <c r="E296" s="42">
        <v>3990278</v>
      </c>
      <c r="G296" s="46">
        <f>G294*$E$297</f>
        <v>710.40788350796299</v>
      </c>
      <c r="H296" s="46">
        <f>H294*$E$297</f>
        <v>1130.0602697833635</v>
      </c>
      <c r="I296" s="46">
        <f>I294*$E$297</f>
        <v>3157.5951897188424</v>
      </c>
      <c r="J296" s="46">
        <f>J294*$E$297</f>
        <v>6438.4780519170718</v>
      </c>
      <c r="K296" s="46">
        <f>K294*$E$297</f>
        <v>612.45860507275972</v>
      </c>
    </row>
    <row r="297" spans="1:14">
      <c r="D297" t="s">
        <v>589</v>
      </c>
      <c r="E297" s="46">
        <f>E296-E292</f>
        <v>12049</v>
      </c>
    </row>
    <row r="298" spans="1:14">
      <c r="G298" s="46">
        <f t="shared" ref="G298:L298" si="10">G292+G296</f>
        <v>235266.40788350796</v>
      </c>
      <c r="H298" s="46">
        <f t="shared" si="10"/>
        <v>374243.06026978337</v>
      </c>
      <c r="I298" s="46">
        <f t="shared" si="10"/>
        <v>1045703.5951897189</v>
      </c>
      <c r="J298" s="46">
        <f t="shared" si="10"/>
        <v>2132236.4780519172</v>
      </c>
      <c r="K298" s="46">
        <f t="shared" si="10"/>
        <v>202828.45860507275</v>
      </c>
      <c r="L298" s="46">
        <f t="shared" si="10"/>
        <v>0</v>
      </c>
    </row>
  </sheetData>
  <mergeCells count="1">
    <mergeCell ref="G6:K6"/>
  </mergeCells>
  <phoneticPr fontId="11" type="noConversion"/>
  <printOptions horizontalCentered="1" verticalCentered="1"/>
  <pageMargins left="0.25" right="0.25" top="0.25" bottom="0.25" header="0" footer="0"/>
  <pageSetup scale="6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9"/>
  <sheetViews>
    <sheetView topLeftCell="B41" zoomScale="125" zoomScaleNormal="125" zoomScalePageLayoutView="125" workbookViewId="0">
      <selection activeCell="E200" sqref="E200"/>
    </sheetView>
  </sheetViews>
  <sheetFormatPr baseColWidth="10" defaultRowHeight="15" x14ac:dyDescent="0"/>
  <cols>
    <col min="1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4" customWidth="1"/>
    <col min="7" max="8" width="12.83203125" style="4" customWidth="1"/>
    <col min="9" max="9" width="12.83203125" style="30" customWidth="1"/>
    <col min="10" max="10" width="12.83203125" style="54" customWidth="1"/>
    <col min="11" max="11" width="12.83203125" style="4" customWidth="1"/>
    <col min="12" max="12" width="12.83203125" style="30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18" t="s">
        <v>3</v>
      </c>
      <c r="G2" s="72" t="s">
        <v>200</v>
      </c>
      <c r="H2" s="72"/>
      <c r="I2" s="72"/>
      <c r="J2" s="72"/>
      <c r="K2" s="72"/>
      <c r="L2" s="29"/>
      <c r="M2" s="18" t="s">
        <v>4</v>
      </c>
    </row>
    <row r="3" spans="1:13" ht="28" customHeight="1">
      <c r="G3" s="19" t="s">
        <v>196</v>
      </c>
      <c r="H3" s="20" t="s">
        <v>220</v>
      </c>
      <c r="I3" s="20" t="s">
        <v>221</v>
      </c>
      <c r="J3" s="21" t="s">
        <v>198</v>
      </c>
      <c r="K3" s="21" t="s">
        <v>199</v>
      </c>
      <c r="L3" s="19" t="s">
        <v>306</v>
      </c>
    </row>
    <row r="4" spans="1:13" ht="28" customHeight="1">
      <c r="F4" s="27"/>
      <c r="G4" s="31"/>
      <c r="H4" s="32"/>
      <c r="I4" s="32"/>
      <c r="J4" s="64"/>
      <c r="K4" s="33"/>
      <c r="L4" s="33"/>
    </row>
    <row r="5" spans="1:13" ht="15" customHeight="1">
      <c r="A5" s="7" t="s">
        <v>21</v>
      </c>
      <c r="B5" s="7" t="s">
        <v>236</v>
      </c>
      <c r="C5" t="s">
        <v>17</v>
      </c>
      <c r="D5">
        <v>53347</v>
      </c>
      <c r="E5" s="2">
        <v>22941</v>
      </c>
      <c r="F5" s="30">
        <v>2.2599999999999998</v>
      </c>
      <c r="G5" s="30"/>
      <c r="J5" s="65">
        <f>E5</f>
        <v>22941</v>
      </c>
      <c r="K5" s="30"/>
      <c r="M5" s="7">
        <v>233</v>
      </c>
    </row>
    <row r="6" spans="1:13" ht="15" customHeight="1">
      <c r="A6" s="7" t="s">
        <v>33</v>
      </c>
      <c r="B6" s="7" t="s">
        <v>236</v>
      </c>
      <c r="C6" t="s">
        <v>17</v>
      </c>
      <c r="D6">
        <v>53604</v>
      </c>
      <c r="E6" s="2">
        <v>24653</v>
      </c>
      <c r="F6" s="8">
        <v>2.2999999999999998</v>
      </c>
      <c r="G6" s="8"/>
      <c r="H6" s="8"/>
      <c r="I6" s="8"/>
      <c r="J6" s="65">
        <v>24653</v>
      </c>
      <c r="K6" s="8"/>
      <c r="L6" s="8"/>
      <c r="M6" s="7">
        <v>252</v>
      </c>
    </row>
    <row r="7" spans="1:13" ht="15" customHeight="1">
      <c r="A7" s="7" t="s">
        <v>96</v>
      </c>
      <c r="B7" s="7" t="s">
        <v>236</v>
      </c>
      <c r="C7" t="s">
        <v>17</v>
      </c>
      <c r="D7">
        <v>53332</v>
      </c>
      <c r="E7" s="2">
        <v>46200</v>
      </c>
      <c r="F7" s="8">
        <v>2.2200000000000002</v>
      </c>
      <c r="G7" s="8"/>
      <c r="H7" s="8"/>
      <c r="I7" s="8"/>
      <c r="J7" s="65">
        <v>46200</v>
      </c>
      <c r="K7" s="8"/>
      <c r="L7" s="8"/>
      <c r="M7" s="7">
        <v>237</v>
      </c>
    </row>
    <row r="8" spans="1:13" ht="15" customHeight="1">
      <c r="A8" s="7" t="s">
        <v>222</v>
      </c>
      <c r="B8" s="7" t="s">
        <v>236</v>
      </c>
      <c r="C8" t="s">
        <v>17</v>
      </c>
      <c r="D8">
        <v>53783</v>
      </c>
      <c r="E8" s="2">
        <v>18665</v>
      </c>
      <c r="F8" s="30">
        <v>2.42</v>
      </c>
      <c r="G8" s="30"/>
      <c r="H8" s="30"/>
      <c r="J8" s="65"/>
      <c r="K8" s="10">
        <f>E8</f>
        <v>18665</v>
      </c>
      <c r="L8" s="10"/>
      <c r="M8" s="7">
        <v>270</v>
      </c>
    </row>
    <row r="9" spans="1:13" ht="15" customHeight="1">
      <c r="A9" s="7" t="s">
        <v>95</v>
      </c>
      <c r="B9" s="7" t="s">
        <v>236</v>
      </c>
      <c r="C9" t="s">
        <v>17</v>
      </c>
      <c r="D9">
        <v>53773</v>
      </c>
      <c r="E9" s="2">
        <v>44937</v>
      </c>
      <c r="F9" s="8">
        <v>2.2999999999999998</v>
      </c>
      <c r="G9" s="8"/>
      <c r="H9" s="8"/>
      <c r="I9" s="8"/>
      <c r="J9" s="65">
        <v>44937</v>
      </c>
      <c r="K9" s="8"/>
      <c r="L9" s="8"/>
      <c r="M9" s="7">
        <v>251</v>
      </c>
    </row>
    <row r="10" spans="1:13" ht="15" customHeight="1">
      <c r="A10" s="7" t="s">
        <v>86</v>
      </c>
      <c r="B10" s="7" t="s">
        <v>236</v>
      </c>
      <c r="C10" t="s">
        <v>17</v>
      </c>
      <c r="D10">
        <v>53639</v>
      </c>
      <c r="E10" s="2">
        <v>40081</v>
      </c>
      <c r="F10" s="8">
        <v>2.2999999999999998</v>
      </c>
      <c r="G10" s="8"/>
      <c r="H10" s="8"/>
      <c r="I10" s="8"/>
      <c r="J10" s="65">
        <v>40081</v>
      </c>
      <c r="K10" s="8"/>
      <c r="L10" s="8"/>
      <c r="M10" s="7">
        <v>246</v>
      </c>
    </row>
    <row r="11" spans="1:13" ht="15" customHeight="1">
      <c r="A11" s="7" t="s">
        <v>47</v>
      </c>
      <c r="B11" s="7" t="s">
        <v>236</v>
      </c>
      <c r="C11" t="s">
        <v>17</v>
      </c>
      <c r="D11">
        <v>53797</v>
      </c>
      <c r="E11" s="2">
        <v>29624</v>
      </c>
      <c r="F11" s="8">
        <v>2.2999999999999998</v>
      </c>
      <c r="G11" s="30"/>
      <c r="H11" s="30"/>
      <c r="J11" s="65">
        <v>29624</v>
      </c>
      <c r="K11" s="30"/>
      <c r="M11" s="7">
        <v>248</v>
      </c>
    </row>
    <row r="12" spans="1:13" ht="15" customHeight="1">
      <c r="A12" s="7" t="s">
        <v>23</v>
      </c>
      <c r="B12" s="7" t="s">
        <v>236</v>
      </c>
      <c r="C12" t="s">
        <v>17</v>
      </c>
      <c r="D12">
        <v>53340</v>
      </c>
      <c r="E12" s="2">
        <v>23555</v>
      </c>
      <c r="F12" s="30">
        <v>2.15</v>
      </c>
      <c r="G12" s="30"/>
      <c r="H12" s="30"/>
      <c r="J12" s="65">
        <v>23555</v>
      </c>
      <c r="K12" s="30"/>
      <c r="M12" s="7">
        <v>233</v>
      </c>
    </row>
    <row r="13" spans="1:13" ht="15" customHeight="1">
      <c r="A13" s="7" t="s">
        <v>223</v>
      </c>
      <c r="B13" s="7" t="s">
        <v>236</v>
      </c>
      <c r="C13" t="s">
        <v>17</v>
      </c>
      <c r="D13">
        <v>53804</v>
      </c>
      <c r="E13" s="2">
        <v>14106</v>
      </c>
      <c r="F13" s="30">
        <v>2.48</v>
      </c>
      <c r="G13" s="30"/>
      <c r="H13" s="30"/>
      <c r="J13" s="65"/>
      <c r="K13" s="10">
        <f>E13</f>
        <v>14106</v>
      </c>
      <c r="L13" s="10"/>
      <c r="M13" s="40">
        <v>264</v>
      </c>
    </row>
    <row r="14" spans="1:13">
      <c r="A14" s="7" t="s">
        <v>7</v>
      </c>
      <c r="B14" s="7" t="s">
        <v>236</v>
      </c>
      <c r="C14" t="s">
        <v>17</v>
      </c>
      <c r="D14">
        <v>53819</v>
      </c>
      <c r="E14" s="2">
        <v>19537</v>
      </c>
      <c r="F14" s="8">
        <v>2.4</v>
      </c>
      <c r="G14" s="30"/>
      <c r="H14" s="30"/>
      <c r="J14" s="65"/>
      <c r="K14" s="10">
        <f>E14</f>
        <v>19537</v>
      </c>
      <c r="L14" s="10"/>
      <c r="M14" s="40">
        <v>257</v>
      </c>
    </row>
    <row r="15" spans="1:13">
      <c r="A15" s="7" t="s">
        <v>74</v>
      </c>
      <c r="B15" s="7" t="s">
        <v>236</v>
      </c>
      <c r="C15" t="s">
        <v>17</v>
      </c>
      <c r="D15">
        <v>53859</v>
      </c>
      <c r="E15" s="2">
        <v>36528</v>
      </c>
      <c r="F15" s="8">
        <v>2.2999999999999998</v>
      </c>
      <c r="G15" s="8"/>
      <c r="H15" s="8"/>
      <c r="I15" s="8"/>
      <c r="J15" s="65">
        <v>36528</v>
      </c>
      <c r="K15" s="8"/>
      <c r="L15" s="8"/>
      <c r="M15" s="7">
        <v>243</v>
      </c>
    </row>
    <row r="16" spans="1:13">
      <c r="A16" s="7" t="s">
        <v>39</v>
      </c>
      <c r="B16" s="7" t="s">
        <v>236</v>
      </c>
      <c r="C16" t="s">
        <v>17</v>
      </c>
      <c r="D16">
        <v>53359</v>
      </c>
      <c r="E16" s="2">
        <v>26534</v>
      </c>
      <c r="F16" s="4">
        <v>2.15</v>
      </c>
      <c r="J16" s="65">
        <v>26534</v>
      </c>
      <c r="K16" s="30"/>
      <c r="M16" s="7">
        <v>220</v>
      </c>
    </row>
    <row r="17" spans="1:13">
      <c r="A17" s="7" t="s">
        <v>224</v>
      </c>
      <c r="B17" s="7" t="s">
        <v>236</v>
      </c>
      <c r="C17" t="s">
        <v>17</v>
      </c>
      <c r="D17">
        <v>53809</v>
      </c>
      <c r="E17" s="2">
        <v>10234</v>
      </c>
      <c r="F17" s="8">
        <v>2.5</v>
      </c>
      <c r="J17" s="65"/>
      <c r="K17" s="10">
        <f>E17</f>
        <v>10234</v>
      </c>
      <c r="L17" s="10"/>
      <c r="M17" s="40">
        <v>271</v>
      </c>
    </row>
    <row r="18" spans="1:13">
      <c r="A18" s="7" t="s">
        <v>125</v>
      </c>
      <c r="B18" s="7" t="s">
        <v>236</v>
      </c>
      <c r="C18" t="s">
        <v>17</v>
      </c>
      <c r="D18">
        <v>53757</v>
      </c>
      <c r="E18" s="2">
        <v>54100</v>
      </c>
      <c r="F18" s="30">
        <v>2.2599999999999998</v>
      </c>
      <c r="G18" s="30"/>
      <c r="H18" s="30"/>
      <c r="J18" s="65">
        <v>54100</v>
      </c>
      <c r="K18" s="30"/>
      <c r="M18" s="7">
        <v>242</v>
      </c>
    </row>
    <row r="19" spans="1:13">
      <c r="A19" s="7" t="s">
        <v>219</v>
      </c>
      <c r="B19" s="7" t="s">
        <v>236</v>
      </c>
      <c r="C19" t="s">
        <v>17</v>
      </c>
      <c r="D19">
        <v>53721</v>
      </c>
      <c r="E19" s="2">
        <v>39103</v>
      </c>
      <c r="F19" s="8">
        <v>2.2999999999999998</v>
      </c>
      <c r="G19" s="30"/>
      <c r="H19" s="30"/>
      <c r="J19" s="65">
        <f>E19</f>
        <v>39103</v>
      </c>
      <c r="K19" s="30"/>
    </row>
    <row r="20" spans="1:13">
      <c r="A20" s="7" t="s">
        <v>225</v>
      </c>
      <c r="B20" s="7" t="s">
        <v>236</v>
      </c>
      <c r="C20" t="s">
        <v>17</v>
      </c>
      <c r="D20">
        <v>53913</v>
      </c>
      <c r="E20" s="2">
        <v>17497</v>
      </c>
      <c r="F20" s="8">
        <v>2.19</v>
      </c>
      <c r="G20" s="30"/>
      <c r="H20" s="30"/>
      <c r="J20" s="65">
        <f>E20</f>
        <v>17497</v>
      </c>
      <c r="K20" s="10">
        <f>E20</f>
        <v>17497</v>
      </c>
      <c r="L20" s="10"/>
      <c r="M20" s="40">
        <v>218</v>
      </c>
    </row>
    <row r="21" spans="1:13">
      <c r="A21" s="7" t="s">
        <v>135</v>
      </c>
      <c r="B21" s="7" t="s">
        <v>236</v>
      </c>
      <c r="C21" t="s">
        <v>17</v>
      </c>
      <c r="D21">
        <v>53840</v>
      </c>
      <c r="E21" s="2">
        <v>74974</v>
      </c>
      <c r="F21" s="30">
        <v>2.27</v>
      </c>
      <c r="G21" s="30"/>
      <c r="H21" s="30"/>
      <c r="J21" s="65">
        <v>74974</v>
      </c>
      <c r="K21" s="30"/>
      <c r="M21" s="7">
        <v>244</v>
      </c>
    </row>
    <row r="22" spans="1:13">
      <c r="A22" s="7" t="s">
        <v>226</v>
      </c>
      <c r="B22" s="7" t="s">
        <v>236</v>
      </c>
      <c r="C22" t="s">
        <v>17</v>
      </c>
      <c r="D22">
        <v>53343</v>
      </c>
      <c r="E22" s="2">
        <v>19786</v>
      </c>
      <c r="F22" s="8">
        <v>2.15</v>
      </c>
      <c r="G22" s="30"/>
      <c r="H22" s="30"/>
      <c r="J22" s="65">
        <f>E22</f>
        <v>19786</v>
      </c>
      <c r="K22" s="10"/>
      <c r="L22" s="10"/>
      <c r="M22" s="40">
        <v>214</v>
      </c>
    </row>
    <row r="23" spans="1:13">
      <c r="A23" s="7" t="s">
        <v>226</v>
      </c>
      <c r="B23" s="7" t="s">
        <v>236</v>
      </c>
      <c r="C23" t="s">
        <v>17</v>
      </c>
      <c r="D23">
        <v>53343</v>
      </c>
      <c r="E23" s="2">
        <v>19614</v>
      </c>
      <c r="F23" s="30">
        <v>2.14</v>
      </c>
      <c r="G23" s="30"/>
      <c r="H23" s="30"/>
      <c r="J23" s="65">
        <f>E23</f>
        <v>19614</v>
      </c>
      <c r="K23" s="30"/>
      <c r="M23" s="7">
        <v>214</v>
      </c>
    </row>
    <row r="24" spans="1:13">
      <c r="A24" s="7" t="s">
        <v>227</v>
      </c>
      <c r="B24" s="7" t="s">
        <v>236</v>
      </c>
      <c r="C24" t="s">
        <v>17</v>
      </c>
      <c r="D24">
        <v>51570</v>
      </c>
      <c r="E24" s="2">
        <v>18769</v>
      </c>
      <c r="F24" s="8">
        <v>2.4900000000000002</v>
      </c>
      <c r="G24" s="30"/>
      <c r="J24" s="65"/>
      <c r="K24" s="10">
        <f>E24</f>
        <v>18769</v>
      </c>
      <c r="L24" s="10"/>
      <c r="M24" s="40">
        <v>267</v>
      </c>
    </row>
    <row r="25" spans="1:13" s="7" customFormat="1">
      <c r="A25" s="7" t="s">
        <v>156</v>
      </c>
      <c r="C25" s="7" t="s">
        <v>17</v>
      </c>
      <c r="D25" s="7" t="s">
        <v>237</v>
      </c>
      <c r="E25" s="2">
        <v>309869</v>
      </c>
      <c r="F25" s="8">
        <v>2.23</v>
      </c>
      <c r="G25" s="30"/>
      <c r="H25" s="30"/>
      <c r="I25" s="30"/>
      <c r="J25" s="65">
        <f>E25</f>
        <v>309869</v>
      </c>
      <c r="K25" s="10"/>
      <c r="L25" s="10"/>
      <c r="M25" s="40">
        <v>233</v>
      </c>
    </row>
    <row r="26" spans="1:13">
      <c r="A26" t="s">
        <v>124</v>
      </c>
      <c r="B26" s="7" t="s">
        <v>285</v>
      </c>
      <c r="C26" t="s">
        <v>17</v>
      </c>
      <c r="D26">
        <v>53879</v>
      </c>
      <c r="E26" s="2">
        <v>55437</v>
      </c>
      <c r="F26" s="30">
        <v>2.08</v>
      </c>
      <c r="G26" s="30"/>
      <c r="H26" s="30"/>
      <c r="J26" s="65">
        <v>55437</v>
      </c>
      <c r="K26" s="30"/>
      <c r="M26" s="7">
        <v>194</v>
      </c>
    </row>
    <row r="27" spans="1:13" s="7" customFormat="1">
      <c r="A27" s="7" t="s">
        <v>238</v>
      </c>
      <c r="B27" s="7" t="s">
        <v>285</v>
      </c>
      <c r="C27" t="s">
        <v>17</v>
      </c>
      <c r="D27" s="7">
        <v>53902</v>
      </c>
      <c r="E27" s="2">
        <v>17395</v>
      </c>
      <c r="F27" s="8">
        <v>2.09</v>
      </c>
      <c r="G27" s="30"/>
      <c r="H27" s="30"/>
      <c r="I27" s="30"/>
      <c r="J27" s="65">
        <f>E27</f>
        <v>17395</v>
      </c>
      <c r="K27" s="10"/>
      <c r="L27" s="10"/>
      <c r="M27" s="40">
        <v>183</v>
      </c>
    </row>
    <row r="28" spans="1:13" s="7" customFormat="1">
      <c r="A28" s="7" t="s">
        <v>240</v>
      </c>
      <c r="B28" s="7" t="s">
        <v>285</v>
      </c>
      <c r="C28" t="s">
        <v>17</v>
      </c>
      <c r="D28" s="7">
        <v>53945</v>
      </c>
      <c r="E28" s="2">
        <v>8534</v>
      </c>
      <c r="F28" s="8">
        <v>1.48</v>
      </c>
      <c r="G28" s="30"/>
      <c r="H28" s="30"/>
      <c r="I28" s="10">
        <f>E28</f>
        <v>8534</v>
      </c>
      <c r="J28" s="65"/>
      <c r="K28" s="10"/>
      <c r="L28" s="10"/>
      <c r="M28" s="40">
        <v>162</v>
      </c>
    </row>
    <row r="29" spans="1:13" s="7" customFormat="1">
      <c r="A29" s="7" t="s">
        <v>241</v>
      </c>
      <c r="B29" s="7" t="s">
        <v>285</v>
      </c>
      <c r="C29" t="s">
        <v>17</v>
      </c>
      <c r="D29" s="7">
        <v>53949</v>
      </c>
      <c r="E29" s="2">
        <v>4163</v>
      </c>
      <c r="F29" s="8">
        <v>1.41</v>
      </c>
      <c r="G29" s="30"/>
      <c r="H29" s="30"/>
      <c r="I29" s="10">
        <f>E29</f>
        <v>4163</v>
      </c>
      <c r="J29" s="65"/>
      <c r="K29" s="10"/>
      <c r="L29" s="10"/>
      <c r="M29" s="40">
        <v>153</v>
      </c>
    </row>
    <row r="30" spans="1:13" s="7" customFormat="1">
      <c r="A30" s="7" t="s">
        <v>242</v>
      </c>
      <c r="B30" s="7" t="s">
        <v>285</v>
      </c>
      <c r="C30" t="s">
        <v>17</v>
      </c>
      <c r="D30" s="7">
        <v>53940</v>
      </c>
      <c r="E30" s="2">
        <v>8168</v>
      </c>
      <c r="F30" s="8">
        <v>2</v>
      </c>
      <c r="G30" s="30"/>
      <c r="H30" s="30"/>
      <c r="I30" s="10">
        <f>E30</f>
        <v>8168</v>
      </c>
      <c r="J30" s="65"/>
      <c r="K30" s="10"/>
      <c r="L30" s="10"/>
      <c r="M30" s="40">
        <v>166</v>
      </c>
    </row>
    <row r="31" spans="1:13" s="7" customFormat="1">
      <c r="A31" s="7" t="s">
        <v>243</v>
      </c>
      <c r="B31" s="7" t="s">
        <v>285</v>
      </c>
      <c r="C31" t="s">
        <v>17</v>
      </c>
      <c r="D31" s="7">
        <v>53925</v>
      </c>
      <c r="E31" s="2">
        <v>11306</v>
      </c>
      <c r="F31" s="8">
        <v>2.04</v>
      </c>
      <c r="G31" s="30"/>
      <c r="H31" s="30"/>
      <c r="J31" s="66">
        <f>E31</f>
        <v>11306</v>
      </c>
      <c r="K31" s="10"/>
      <c r="L31" s="10"/>
      <c r="M31" s="40">
        <v>175</v>
      </c>
    </row>
    <row r="32" spans="1:13" s="7" customFormat="1">
      <c r="A32" s="7" t="s">
        <v>36</v>
      </c>
      <c r="B32" s="7" t="s">
        <v>285</v>
      </c>
      <c r="C32" t="s">
        <v>17</v>
      </c>
      <c r="D32" s="7">
        <v>53894</v>
      </c>
      <c r="E32" s="2">
        <v>26776</v>
      </c>
      <c r="F32" s="8">
        <v>2.04</v>
      </c>
      <c r="G32" s="30"/>
      <c r="H32" s="30"/>
      <c r="I32" s="30"/>
      <c r="J32" s="65">
        <f>E32</f>
        <v>26776</v>
      </c>
      <c r="K32" s="10"/>
      <c r="L32" s="10"/>
      <c r="M32" s="40">
        <v>184</v>
      </c>
    </row>
    <row r="33" spans="1:13" s="7" customFormat="1">
      <c r="A33" s="7" t="s">
        <v>244</v>
      </c>
      <c r="B33" s="7" t="s">
        <v>285</v>
      </c>
      <c r="C33" t="s">
        <v>17</v>
      </c>
      <c r="D33" s="7">
        <v>53947</v>
      </c>
      <c r="E33" s="2">
        <v>7475</v>
      </c>
      <c r="F33" s="8">
        <v>1.55</v>
      </c>
      <c r="G33" s="30"/>
      <c r="H33" s="30"/>
      <c r="I33" s="10">
        <f>E33</f>
        <v>7475</v>
      </c>
      <c r="J33" s="65"/>
      <c r="K33" s="10"/>
      <c r="L33" s="10"/>
      <c r="M33" s="40">
        <v>168</v>
      </c>
    </row>
    <row r="34" spans="1:13" s="7" customFormat="1">
      <c r="A34" s="7" t="s">
        <v>239</v>
      </c>
      <c r="B34" s="7" t="s">
        <v>285</v>
      </c>
      <c r="C34" t="s">
        <v>17</v>
      </c>
      <c r="D34" s="7">
        <v>53937</v>
      </c>
      <c r="E34" s="2">
        <v>12892</v>
      </c>
      <c r="F34" s="8">
        <v>2</v>
      </c>
      <c r="G34" s="30"/>
      <c r="H34" s="30"/>
      <c r="I34" s="10">
        <f>E34</f>
        <v>12892</v>
      </c>
      <c r="J34" s="65"/>
      <c r="K34" s="10"/>
      <c r="L34" s="10"/>
      <c r="M34" s="40">
        <v>174</v>
      </c>
    </row>
    <row r="35" spans="1:13" s="7" customFormat="1">
      <c r="A35" t="s">
        <v>102</v>
      </c>
      <c r="B35" s="7" t="s">
        <v>285</v>
      </c>
      <c r="C35" t="s">
        <v>17</v>
      </c>
      <c r="D35" s="7">
        <v>53919</v>
      </c>
      <c r="E35" s="2">
        <v>15284</v>
      </c>
      <c r="F35" s="8">
        <v>2.14</v>
      </c>
      <c r="G35" s="30"/>
      <c r="H35" s="30"/>
      <c r="J35" s="66">
        <f>E35</f>
        <v>15284</v>
      </c>
      <c r="K35" s="10"/>
      <c r="L35" s="10"/>
      <c r="M35" s="40">
        <v>205</v>
      </c>
    </row>
    <row r="36" spans="1:13" s="7" customFormat="1">
      <c r="A36" s="7" t="s">
        <v>103</v>
      </c>
      <c r="B36" s="7" t="s">
        <v>285</v>
      </c>
      <c r="C36" t="s">
        <v>17</v>
      </c>
      <c r="D36" s="7">
        <v>53909</v>
      </c>
      <c r="E36" s="2">
        <v>19689</v>
      </c>
      <c r="F36" s="8">
        <v>2.14</v>
      </c>
      <c r="G36" s="30"/>
      <c r="H36" s="30"/>
      <c r="I36" s="30"/>
      <c r="J36" s="65">
        <f>E36</f>
        <v>19689</v>
      </c>
      <c r="K36" s="10"/>
      <c r="L36" s="10"/>
      <c r="M36" s="40">
        <v>202</v>
      </c>
    </row>
    <row r="37" spans="1:13" s="7" customFormat="1">
      <c r="E37" s="2"/>
      <c r="F37" s="8"/>
      <c r="G37" s="30"/>
      <c r="H37" s="30"/>
      <c r="I37" s="30"/>
      <c r="J37" s="65"/>
      <c r="K37" s="10"/>
      <c r="L37" s="10"/>
      <c r="M37" s="40"/>
    </row>
    <row r="38" spans="1:13">
      <c r="A38" t="s">
        <v>245</v>
      </c>
      <c r="B38" s="7" t="s">
        <v>284</v>
      </c>
      <c r="C38" t="s">
        <v>17</v>
      </c>
      <c r="D38" t="s">
        <v>93</v>
      </c>
      <c r="E38" s="2">
        <v>238665</v>
      </c>
      <c r="F38" s="4">
        <v>2.14</v>
      </c>
      <c r="J38" s="65">
        <v>238665</v>
      </c>
      <c r="M38" s="7">
        <v>199</v>
      </c>
    </row>
    <row r="39" spans="1:13">
      <c r="A39" t="s">
        <v>246</v>
      </c>
      <c r="B39" s="7" t="s">
        <v>284</v>
      </c>
      <c r="C39" t="s">
        <v>17</v>
      </c>
      <c r="D39">
        <v>52477</v>
      </c>
      <c r="E39" s="2">
        <v>46434</v>
      </c>
      <c r="F39" s="30">
        <v>2.1800000000000002</v>
      </c>
      <c r="G39" s="30"/>
      <c r="H39" s="30"/>
      <c r="J39" s="65">
        <v>46434</v>
      </c>
      <c r="K39" s="30"/>
      <c r="M39" s="7">
        <v>215</v>
      </c>
    </row>
    <row r="40" spans="1:13">
      <c r="A40" t="s">
        <v>40</v>
      </c>
      <c r="B40" s="7" t="s">
        <v>284</v>
      </c>
      <c r="C40" t="s">
        <v>17</v>
      </c>
      <c r="D40">
        <v>52499</v>
      </c>
      <c r="E40" s="2">
        <v>26405</v>
      </c>
      <c r="F40" s="4">
        <v>2.21</v>
      </c>
      <c r="J40" s="65">
        <v>26405</v>
      </c>
      <c r="M40" s="7">
        <v>215</v>
      </c>
    </row>
    <row r="41" spans="1:13">
      <c r="A41" t="s">
        <v>247</v>
      </c>
      <c r="B41" s="7" t="s">
        <v>284</v>
      </c>
      <c r="C41" t="s">
        <v>17</v>
      </c>
      <c r="D41">
        <v>52249</v>
      </c>
      <c r="E41" s="2">
        <v>54651</v>
      </c>
      <c r="F41" s="4">
        <v>2.15</v>
      </c>
      <c r="J41" s="65">
        <v>54651</v>
      </c>
      <c r="M41" s="7">
        <v>216</v>
      </c>
    </row>
    <row r="42" spans="1:13">
      <c r="A42" t="s">
        <v>94</v>
      </c>
      <c r="B42" s="7" t="s">
        <v>284</v>
      </c>
      <c r="C42" t="s">
        <v>17</v>
      </c>
      <c r="D42">
        <v>52134</v>
      </c>
      <c r="E42" s="2">
        <v>46601</v>
      </c>
      <c r="F42" s="4">
        <v>2.21</v>
      </c>
      <c r="J42" s="65">
        <v>46601</v>
      </c>
      <c r="M42" s="7">
        <v>214</v>
      </c>
    </row>
    <row r="43" spans="1:13" s="7" customFormat="1">
      <c r="A43" s="7" t="s">
        <v>248</v>
      </c>
      <c r="B43" s="7" t="s">
        <v>284</v>
      </c>
      <c r="C43" t="s">
        <v>17</v>
      </c>
      <c r="D43" s="7">
        <v>52156</v>
      </c>
      <c r="E43" s="2">
        <v>11967</v>
      </c>
      <c r="F43" s="8">
        <v>2.21</v>
      </c>
      <c r="G43" s="30"/>
      <c r="H43" s="30"/>
      <c r="I43" s="30"/>
      <c r="J43" s="65">
        <f>E43</f>
        <v>11967</v>
      </c>
      <c r="K43" s="10"/>
      <c r="L43" s="10"/>
      <c r="M43" s="40">
        <v>155</v>
      </c>
    </row>
    <row r="44" spans="1:13">
      <c r="A44" t="s">
        <v>126</v>
      </c>
      <c r="B44" s="7" t="s">
        <v>284</v>
      </c>
      <c r="C44" t="s">
        <v>17</v>
      </c>
      <c r="D44">
        <v>52222</v>
      </c>
      <c r="E44" s="2">
        <v>56044</v>
      </c>
      <c r="F44" s="4">
        <v>2.14</v>
      </c>
      <c r="J44" s="65">
        <v>56044</v>
      </c>
      <c r="M44" s="7">
        <v>204</v>
      </c>
    </row>
    <row r="45" spans="1:13">
      <c r="A45" t="s">
        <v>75</v>
      </c>
      <c r="B45" s="7" t="s">
        <v>284</v>
      </c>
      <c r="C45" t="s">
        <v>17</v>
      </c>
      <c r="D45">
        <v>52146</v>
      </c>
      <c r="E45" s="2">
        <v>27317</v>
      </c>
      <c r="F45" s="8">
        <v>2.14</v>
      </c>
      <c r="G45" s="8"/>
      <c r="H45" s="8"/>
      <c r="I45" s="8"/>
      <c r="J45" s="65">
        <v>27317</v>
      </c>
      <c r="K45" s="8"/>
      <c r="L45" s="8"/>
      <c r="M45" s="7">
        <v>208</v>
      </c>
    </row>
    <row r="46" spans="1:13" s="7" customFormat="1">
      <c r="A46" s="7" t="s">
        <v>249</v>
      </c>
      <c r="B46" s="7" t="s">
        <v>284</v>
      </c>
      <c r="C46" t="s">
        <v>17</v>
      </c>
      <c r="D46" s="7">
        <v>52159</v>
      </c>
      <c r="E46" s="2">
        <v>8231</v>
      </c>
      <c r="F46" s="8">
        <v>2.15</v>
      </c>
      <c r="G46" s="30"/>
      <c r="H46" s="30"/>
      <c r="I46" s="30"/>
      <c r="J46" s="65">
        <f>E46</f>
        <v>8231</v>
      </c>
      <c r="K46" s="10"/>
      <c r="L46" s="10"/>
      <c r="M46" s="40">
        <v>204</v>
      </c>
    </row>
    <row r="47" spans="1:13" s="7" customFormat="1">
      <c r="A47" s="7" t="s">
        <v>250</v>
      </c>
      <c r="B47" s="7" t="s">
        <v>284</v>
      </c>
      <c r="C47" t="s">
        <v>17</v>
      </c>
      <c r="D47" s="7">
        <v>52152</v>
      </c>
      <c r="E47" s="2">
        <v>15015</v>
      </c>
      <c r="F47" s="8">
        <v>2.2400000000000002</v>
      </c>
      <c r="G47" s="30"/>
      <c r="H47" s="30"/>
      <c r="I47" s="30"/>
      <c r="J47" s="65">
        <f>E47</f>
        <v>15015</v>
      </c>
      <c r="K47" s="10"/>
      <c r="L47" s="10"/>
      <c r="M47" s="40">
        <v>193</v>
      </c>
    </row>
    <row r="48" spans="1:13" s="7" customFormat="1">
      <c r="E48" s="2"/>
      <c r="F48" s="8"/>
      <c r="G48" s="30"/>
      <c r="H48" s="30"/>
      <c r="I48" s="30"/>
      <c r="J48" s="65"/>
      <c r="K48" s="10"/>
      <c r="L48" s="10"/>
      <c r="M48" s="40"/>
    </row>
    <row r="49" spans="1:13" s="7" customFormat="1">
      <c r="A49" s="7" t="s">
        <v>140</v>
      </c>
      <c r="B49" s="7" t="s">
        <v>283</v>
      </c>
      <c r="C49" t="s">
        <v>17</v>
      </c>
      <c r="D49" s="7" t="s">
        <v>255</v>
      </c>
      <c r="E49" s="2">
        <v>88768</v>
      </c>
      <c r="F49" s="8">
        <v>2.2400000000000002</v>
      </c>
      <c r="G49" s="30"/>
      <c r="H49" s="30"/>
      <c r="I49" s="30"/>
      <c r="J49" s="65">
        <f>E49</f>
        <v>88768</v>
      </c>
      <c r="K49" s="10"/>
      <c r="L49" s="10"/>
      <c r="M49" s="40">
        <v>228</v>
      </c>
    </row>
    <row r="50" spans="1:13" s="7" customFormat="1">
      <c r="A50" s="7" t="s">
        <v>256</v>
      </c>
      <c r="B50" s="7" t="s">
        <v>283</v>
      </c>
      <c r="C50" t="s">
        <v>17</v>
      </c>
      <c r="D50" s="7">
        <v>52396</v>
      </c>
      <c r="E50" s="2">
        <v>4393</v>
      </c>
      <c r="F50" s="8">
        <v>2.21</v>
      </c>
      <c r="G50" s="30"/>
      <c r="H50" s="30"/>
      <c r="I50" s="30"/>
      <c r="J50" s="65">
        <f>E50</f>
        <v>4393</v>
      </c>
      <c r="K50" s="10"/>
      <c r="L50" s="10"/>
      <c r="M50" s="40">
        <v>190</v>
      </c>
    </row>
    <row r="51" spans="1:13">
      <c r="A51" s="7" t="s">
        <v>48</v>
      </c>
      <c r="B51" s="7" t="s">
        <v>283</v>
      </c>
      <c r="C51" t="s">
        <v>17</v>
      </c>
      <c r="D51">
        <v>52428</v>
      </c>
      <c r="E51" s="2">
        <v>31909</v>
      </c>
      <c r="F51" s="8">
        <v>2.2000000000000002</v>
      </c>
      <c r="J51" s="65">
        <v>31909</v>
      </c>
      <c r="M51" s="7">
        <v>220</v>
      </c>
    </row>
    <row r="52" spans="1:13">
      <c r="A52" t="s">
        <v>79</v>
      </c>
      <c r="B52" s="7" t="s">
        <v>283</v>
      </c>
      <c r="C52" t="s">
        <v>17</v>
      </c>
      <c r="D52">
        <v>52441</v>
      </c>
      <c r="E52" s="2">
        <v>12865</v>
      </c>
      <c r="F52" s="4">
        <v>2.25</v>
      </c>
      <c r="J52" s="65">
        <v>12865</v>
      </c>
      <c r="M52" s="7">
        <v>223</v>
      </c>
    </row>
    <row r="53" spans="1:13" s="7" customFormat="1">
      <c r="A53" s="7" t="s">
        <v>257</v>
      </c>
      <c r="B53" s="7" t="s">
        <v>283</v>
      </c>
      <c r="C53" t="s">
        <v>17</v>
      </c>
      <c r="D53" s="7">
        <v>52385</v>
      </c>
      <c r="E53" s="2">
        <v>9864</v>
      </c>
      <c r="F53" s="8">
        <v>2.2599999999999998</v>
      </c>
      <c r="G53" s="30"/>
      <c r="H53" s="30"/>
      <c r="I53" s="30"/>
      <c r="J53" s="65">
        <f>E53</f>
        <v>9864</v>
      </c>
      <c r="K53" s="10"/>
      <c r="L53" s="10"/>
      <c r="M53" s="40">
        <v>217</v>
      </c>
    </row>
    <row r="54" spans="1:13">
      <c r="A54" t="s">
        <v>251</v>
      </c>
      <c r="B54" s="7" t="s">
        <v>283</v>
      </c>
      <c r="C54" t="s">
        <v>17</v>
      </c>
      <c r="D54">
        <v>52457</v>
      </c>
      <c r="E54" s="2">
        <v>13745</v>
      </c>
      <c r="F54" s="4">
        <v>2.15</v>
      </c>
      <c r="J54" s="65">
        <v>13745</v>
      </c>
      <c r="M54" s="7">
        <v>215</v>
      </c>
    </row>
    <row r="55" spans="1:13" s="7" customFormat="1">
      <c r="A55" s="7" t="s">
        <v>252</v>
      </c>
      <c r="B55" s="7" t="s">
        <v>283</v>
      </c>
      <c r="C55" t="s">
        <v>17</v>
      </c>
      <c r="D55" s="7">
        <v>52393</v>
      </c>
      <c r="E55" s="2">
        <v>8606</v>
      </c>
      <c r="F55" s="8">
        <v>2.3199999999999998</v>
      </c>
      <c r="G55" s="30"/>
      <c r="H55" s="30"/>
      <c r="I55" s="30"/>
      <c r="J55" s="65"/>
      <c r="K55" s="10">
        <f>E55</f>
        <v>8606</v>
      </c>
      <c r="L55" s="10"/>
      <c r="M55" s="40">
        <v>220</v>
      </c>
    </row>
    <row r="56" spans="1:13" s="7" customFormat="1">
      <c r="A56" s="7" t="s">
        <v>258</v>
      </c>
      <c r="B56" s="7" t="s">
        <v>283</v>
      </c>
      <c r="C56" t="s">
        <v>17</v>
      </c>
      <c r="D56" s="7">
        <v>52459</v>
      </c>
      <c r="E56" s="2">
        <v>6922</v>
      </c>
      <c r="F56" s="8">
        <v>2.1800000000000002</v>
      </c>
      <c r="G56" s="30"/>
      <c r="H56" s="30"/>
      <c r="I56" s="30"/>
      <c r="J56" s="65">
        <f>E56</f>
        <v>6922</v>
      </c>
      <c r="K56" s="10"/>
      <c r="L56" s="10"/>
      <c r="M56" s="40">
        <v>217</v>
      </c>
    </row>
    <row r="57" spans="1:13" s="7" customFormat="1">
      <c r="A57" s="7" t="s">
        <v>259</v>
      </c>
      <c r="B57" s="7" t="s">
        <v>283</v>
      </c>
      <c r="C57" t="s">
        <v>17</v>
      </c>
      <c r="D57" s="7">
        <v>52372</v>
      </c>
      <c r="E57" s="2">
        <v>17163</v>
      </c>
      <c r="F57" s="8">
        <v>2.29</v>
      </c>
      <c r="G57" s="30"/>
      <c r="H57" s="30"/>
      <c r="I57" s="30"/>
      <c r="J57" s="65">
        <f>E57</f>
        <v>17163</v>
      </c>
      <c r="K57" s="10"/>
      <c r="L57" s="10"/>
      <c r="M57" s="40">
        <v>218</v>
      </c>
    </row>
    <row r="58" spans="1:13" s="7" customFormat="1">
      <c r="A58" s="7" t="s">
        <v>260</v>
      </c>
      <c r="B58" s="7" t="s">
        <v>283</v>
      </c>
      <c r="C58" t="s">
        <v>17</v>
      </c>
      <c r="D58" s="7">
        <v>52379</v>
      </c>
      <c r="E58" s="2">
        <v>13469</v>
      </c>
      <c r="F58" s="8">
        <v>2.2000000000000002</v>
      </c>
      <c r="G58" s="30"/>
      <c r="H58" s="30"/>
      <c r="I58" s="30"/>
      <c r="J58" s="65">
        <f>E58</f>
        <v>13469</v>
      </c>
      <c r="K58" s="10"/>
      <c r="L58" s="10"/>
      <c r="M58" s="40">
        <v>218</v>
      </c>
    </row>
    <row r="59" spans="1:13" s="7" customFormat="1">
      <c r="A59" s="7" t="s">
        <v>253</v>
      </c>
      <c r="B59" s="7" t="s">
        <v>283</v>
      </c>
      <c r="C59" t="s">
        <v>17</v>
      </c>
      <c r="D59" s="7">
        <v>52399</v>
      </c>
      <c r="E59" s="2">
        <v>9911</v>
      </c>
      <c r="F59" s="8">
        <v>2.27</v>
      </c>
      <c r="G59" s="30"/>
      <c r="H59" s="30"/>
      <c r="I59" s="30"/>
      <c r="J59" s="65">
        <f>E59</f>
        <v>9911</v>
      </c>
      <c r="K59" s="10"/>
      <c r="L59" s="10"/>
      <c r="M59" s="40">
        <v>231</v>
      </c>
    </row>
    <row r="60" spans="1:13" s="7" customFormat="1">
      <c r="A60" s="7" t="s">
        <v>254</v>
      </c>
      <c r="B60" s="7" t="s">
        <v>283</v>
      </c>
      <c r="C60" t="s">
        <v>17</v>
      </c>
      <c r="D60" s="7">
        <v>52382</v>
      </c>
      <c r="E60" s="2">
        <v>10412</v>
      </c>
      <c r="F60" s="8">
        <v>2.2599999999999998</v>
      </c>
      <c r="G60" s="30"/>
      <c r="H60" s="30"/>
      <c r="I60" s="30"/>
      <c r="J60" s="65">
        <f>E60</f>
        <v>10412</v>
      </c>
      <c r="K60" s="10"/>
      <c r="L60" s="10"/>
      <c r="M60" s="40">
        <v>229</v>
      </c>
    </row>
    <row r="61" spans="1:13">
      <c r="A61" t="s">
        <v>105</v>
      </c>
      <c r="B61" s="7" t="s">
        <v>283</v>
      </c>
      <c r="C61" t="s">
        <v>17</v>
      </c>
      <c r="D61">
        <v>52388</v>
      </c>
      <c r="E61" s="2">
        <v>10466</v>
      </c>
      <c r="F61" s="4">
        <v>2.2200000000000002</v>
      </c>
      <c r="J61" s="65">
        <v>10466</v>
      </c>
      <c r="M61" s="7">
        <v>212</v>
      </c>
    </row>
    <row r="62" spans="1:13" s="7" customFormat="1">
      <c r="A62" s="7" t="s">
        <v>261</v>
      </c>
      <c r="B62" s="7" t="s">
        <v>283</v>
      </c>
      <c r="C62" t="s">
        <v>17</v>
      </c>
      <c r="D62" s="7">
        <v>52388</v>
      </c>
      <c r="E62" s="2">
        <v>10412</v>
      </c>
      <c r="F62" s="8">
        <v>2.2200000000000002</v>
      </c>
      <c r="G62" s="30"/>
      <c r="H62" s="30"/>
      <c r="I62" s="30"/>
      <c r="J62" s="65">
        <f>E62</f>
        <v>10412</v>
      </c>
      <c r="K62" s="10"/>
      <c r="L62" s="10"/>
      <c r="M62" s="40">
        <v>233</v>
      </c>
    </row>
    <row r="63" spans="1:13">
      <c r="A63" s="7" t="s">
        <v>104</v>
      </c>
      <c r="B63" s="7" t="s">
        <v>283</v>
      </c>
      <c r="C63" t="s">
        <v>17</v>
      </c>
      <c r="D63">
        <v>52391</v>
      </c>
      <c r="E63" s="2">
        <v>8953</v>
      </c>
      <c r="F63" s="4">
        <v>2.19</v>
      </c>
      <c r="J63" s="65">
        <v>8953</v>
      </c>
      <c r="M63" s="7">
        <v>208</v>
      </c>
    </row>
    <row r="64" spans="1:13" s="7" customFormat="1">
      <c r="E64" s="2"/>
      <c r="F64" s="8"/>
      <c r="G64" s="30"/>
      <c r="H64" s="30"/>
      <c r="I64" s="30"/>
      <c r="J64" s="65"/>
      <c r="K64" s="10"/>
      <c r="L64" s="10"/>
      <c r="M64" s="40"/>
    </row>
    <row r="65" spans="1:13">
      <c r="A65" s="7" t="s">
        <v>30</v>
      </c>
      <c r="B65" s="7" t="s">
        <v>264</v>
      </c>
      <c r="C65" t="s">
        <v>17</v>
      </c>
      <c r="D65">
        <v>50181</v>
      </c>
      <c r="E65" s="2">
        <v>22988</v>
      </c>
      <c r="F65" s="8">
        <v>2.2999999999999998</v>
      </c>
      <c r="G65" s="8"/>
      <c r="H65" s="8"/>
      <c r="I65" s="8"/>
      <c r="J65" s="65">
        <v>22988</v>
      </c>
      <c r="K65" s="8"/>
      <c r="L65" s="8"/>
      <c r="M65" s="7">
        <v>240</v>
      </c>
    </row>
    <row r="66" spans="1:13">
      <c r="A66" s="7" t="s">
        <v>129</v>
      </c>
      <c r="B66" s="7" t="s">
        <v>264</v>
      </c>
      <c r="C66" t="s">
        <v>17</v>
      </c>
      <c r="D66">
        <v>50126</v>
      </c>
      <c r="E66" s="2">
        <v>58749</v>
      </c>
      <c r="F66" s="4">
        <v>2.2200000000000002</v>
      </c>
      <c r="J66" s="65">
        <v>58749</v>
      </c>
      <c r="M66" s="7">
        <v>228</v>
      </c>
    </row>
    <row r="67" spans="1:13">
      <c r="A67" s="7" t="s">
        <v>101</v>
      </c>
      <c r="B67" s="7" t="s">
        <v>264</v>
      </c>
      <c r="C67" t="s">
        <v>17</v>
      </c>
      <c r="D67">
        <v>50321</v>
      </c>
      <c r="E67" s="2">
        <v>43483</v>
      </c>
      <c r="F67" s="4">
        <v>2.19</v>
      </c>
      <c r="J67" s="65">
        <v>43483</v>
      </c>
      <c r="M67" s="7">
        <v>214</v>
      </c>
    </row>
    <row r="68" spans="1:13">
      <c r="A68" s="7" t="s">
        <v>16</v>
      </c>
      <c r="B68" s="7" t="s">
        <v>264</v>
      </c>
      <c r="C68" t="s">
        <v>17</v>
      </c>
      <c r="D68">
        <v>50189</v>
      </c>
      <c r="E68" s="2">
        <v>20820</v>
      </c>
      <c r="F68" s="4">
        <v>2.06</v>
      </c>
      <c r="J68" s="65">
        <v>20820</v>
      </c>
      <c r="M68" s="7">
        <v>205</v>
      </c>
    </row>
    <row r="69" spans="1:13">
      <c r="A69" s="7" t="s">
        <v>98</v>
      </c>
      <c r="B69" s="7" t="s">
        <v>264</v>
      </c>
      <c r="C69" t="s">
        <v>17</v>
      </c>
      <c r="D69">
        <v>50374</v>
      </c>
      <c r="E69" s="2">
        <v>49172</v>
      </c>
      <c r="F69" s="4">
        <v>2.16</v>
      </c>
      <c r="J69" s="65">
        <v>49172</v>
      </c>
      <c r="M69" s="7">
        <v>211</v>
      </c>
    </row>
    <row r="70" spans="1:13">
      <c r="A70" s="7" t="s">
        <v>106</v>
      </c>
      <c r="B70" s="7" t="s">
        <v>264</v>
      </c>
      <c r="C70" t="s">
        <v>17</v>
      </c>
      <c r="D70">
        <v>50226</v>
      </c>
      <c r="E70" s="2">
        <v>50141</v>
      </c>
      <c r="F70" s="4">
        <v>2.2400000000000002</v>
      </c>
      <c r="J70" s="65">
        <v>50141</v>
      </c>
      <c r="M70" s="7">
        <v>226</v>
      </c>
    </row>
    <row r="71" spans="1:13">
      <c r="A71" s="7" t="s">
        <v>100</v>
      </c>
      <c r="B71" s="7" t="s">
        <v>264</v>
      </c>
      <c r="C71" t="s">
        <v>17</v>
      </c>
      <c r="D71">
        <v>50354</v>
      </c>
      <c r="E71" s="2">
        <v>55581</v>
      </c>
      <c r="F71" s="4">
        <v>2.2400000000000002</v>
      </c>
      <c r="J71" s="65">
        <v>55581</v>
      </c>
      <c r="M71" s="7">
        <v>221</v>
      </c>
    </row>
    <row r="72" spans="1:13">
      <c r="A72" s="7" t="s">
        <v>262</v>
      </c>
      <c r="B72" s="7" t="s">
        <v>264</v>
      </c>
      <c r="C72" t="s">
        <v>17</v>
      </c>
      <c r="D72">
        <v>50169</v>
      </c>
      <c r="E72" s="2">
        <v>63569</v>
      </c>
      <c r="F72" s="4">
        <v>2.2200000000000002</v>
      </c>
      <c r="J72" s="65">
        <v>63569</v>
      </c>
      <c r="M72" s="7">
        <v>221</v>
      </c>
    </row>
    <row r="73" spans="1:13">
      <c r="A73" s="7" t="s">
        <v>108</v>
      </c>
      <c r="B73" s="7" t="s">
        <v>264</v>
      </c>
      <c r="C73" t="s">
        <v>17</v>
      </c>
      <c r="D73">
        <v>50259</v>
      </c>
      <c r="E73" s="2">
        <v>53208</v>
      </c>
      <c r="F73" s="8">
        <v>2.2999999999999998</v>
      </c>
      <c r="G73" s="8"/>
      <c r="H73" s="8"/>
      <c r="I73" s="8"/>
      <c r="J73" s="65">
        <v>53208</v>
      </c>
      <c r="K73" s="8"/>
      <c r="L73" s="8"/>
      <c r="M73" s="7">
        <v>225</v>
      </c>
    </row>
    <row r="74" spans="1:13">
      <c r="A74" s="7" t="s">
        <v>51</v>
      </c>
      <c r="B74" s="7" t="s">
        <v>264</v>
      </c>
      <c r="C74" t="s">
        <v>17</v>
      </c>
      <c r="D74">
        <v>50389</v>
      </c>
      <c r="E74" s="2">
        <v>35081</v>
      </c>
      <c r="F74" s="4">
        <v>2.2400000000000002</v>
      </c>
      <c r="J74" s="65">
        <v>35081</v>
      </c>
      <c r="M74" s="7">
        <v>219</v>
      </c>
    </row>
    <row r="75" spans="1:13">
      <c r="A75" s="7"/>
      <c r="F75" s="30"/>
      <c r="G75" s="30"/>
      <c r="H75" s="30"/>
      <c r="J75" s="65"/>
      <c r="K75" s="30"/>
    </row>
    <row r="76" spans="1:13">
      <c r="J76" s="67"/>
    </row>
    <row r="77" spans="1:13">
      <c r="A77" s="7"/>
      <c r="F77" s="30"/>
      <c r="G77" s="30"/>
      <c r="H77" s="30"/>
      <c r="J77" s="65"/>
      <c r="K77" s="30"/>
    </row>
    <row r="78" spans="1:13">
      <c r="A78" s="7" t="s">
        <v>166</v>
      </c>
      <c r="B78" t="s">
        <v>265</v>
      </c>
      <c r="C78" t="s">
        <v>17</v>
      </c>
      <c r="D78" t="s">
        <v>167</v>
      </c>
      <c r="E78" s="2">
        <v>151070</v>
      </c>
      <c r="F78" s="30">
        <v>2.4700000000000002</v>
      </c>
      <c r="G78" s="30"/>
      <c r="H78" s="30"/>
      <c r="J78" s="67"/>
      <c r="K78" s="2">
        <v>151070</v>
      </c>
      <c r="L78" s="2"/>
      <c r="M78" s="7">
        <v>270</v>
      </c>
    </row>
    <row r="79" spans="1:13">
      <c r="A79" s="7" t="s">
        <v>110</v>
      </c>
      <c r="B79" t="s">
        <v>265</v>
      </c>
      <c r="C79" t="s">
        <v>17</v>
      </c>
      <c r="D79" t="s">
        <v>267</v>
      </c>
      <c r="E79" s="2">
        <v>62312</v>
      </c>
      <c r="F79" s="4">
        <v>2.37</v>
      </c>
      <c r="J79" s="67"/>
      <c r="K79" s="2">
        <v>62312</v>
      </c>
      <c r="L79" s="2"/>
      <c r="M79" s="7">
        <v>249</v>
      </c>
    </row>
    <row r="80" spans="1:13">
      <c r="A80" s="7" t="s">
        <v>130</v>
      </c>
      <c r="B80" t="s">
        <v>265</v>
      </c>
      <c r="C80" t="s">
        <v>17</v>
      </c>
      <c r="D80">
        <v>41515</v>
      </c>
      <c r="E80" s="2">
        <v>61374</v>
      </c>
      <c r="F80" s="4">
        <v>2.39</v>
      </c>
      <c r="J80" s="67"/>
      <c r="K80" s="2">
        <v>61374</v>
      </c>
      <c r="L80" s="2"/>
      <c r="M80" s="7">
        <v>258</v>
      </c>
    </row>
    <row r="81" spans="1:13">
      <c r="A81" s="7" t="s">
        <v>266</v>
      </c>
      <c r="B81" t="s">
        <v>265</v>
      </c>
      <c r="C81" t="s">
        <v>17</v>
      </c>
      <c r="D81">
        <v>41564</v>
      </c>
      <c r="E81" s="2">
        <v>42156</v>
      </c>
      <c r="F81" s="30">
        <v>2.4700000000000002</v>
      </c>
      <c r="G81" s="30"/>
      <c r="H81" s="30"/>
      <c r="J81" s="65"/>
      <c r="K81" s="10">
        <f>E81</f>
        <v>42156</v>
      </c>
      <c r="L81" s="10"/>
      <c r="M81" s="7">
        <v>273</v>
      </c>
    </row>
    <row r="82" spans="1:13">
      <c r="A82" s="7" t="s">
        <v>268</v>
      </c>
      <c r="B82" t="s">
        <v>265</v>
      </c>
      <c r="C82" t="s">
        <v>17</v>
      </c>
      <c r="D82">
        <v>41352</v>
      </c>
      <c r="E82" s="2">
        <v>32193</v>
      </c>
      <c r="F82" s="30">
        <v>2.4900000000000002</v>
      </c>
      <c r="G82" s="30"/>
      <c r="H82" s="30"/>
      <c r="J82" s="65"/>
      <c r="K82" s="12">
        <v>32193</v>
      </c>
      <c r="L82" s="12"/>
      <c r="M82" s="7">
        <v>263</v>
      </c>
    </row>
    <row r="83" spans="1:13">
      <c r="A83" s="7" t="s">
        <v>20</v>
      </c>
      <c r="B83" t="s">
        <v>265</v>
      </c>
      <c r="C83" t="s">
        <v>17</v>
      </c>
      <c r="D83">
        <v>41363</v>
      </c>
      <c r="E83" s="2">
        <v>22177</v>
      </c>
      <c r="F83" s="30">
        <v>2.37</v>
      </c>
      <c r="J83" s="67"/>
      <c r="K83" s="2">
        <v>22177</v>
      </c>
      <c r="L83" s="2"/>
      <c r="M83" s="7">
        <v>252</v>
      </c>
    </row>
    <row r="84" spans="1:13">
      <c r="A84" s="7" t="s">
        <v>269</v>
      </c>
      <c r="B84" t="s">
        <v>265</v>
      </c>
      <c r="C84" t="s">
        <v>17</v>
      </c>
      <c r="D84">
        <v>41569</v>
      </c>
      <c r="E84" s="2">
        <v>12510</v>
      </c>
      <c r="F84" s="30">
        <v>2.39</v>
      </c>
      <c r="G84" s="30"/>
      <c r="H84" s="30"/>
      <c r="J84" s="65"/>
      <c r="K84" s="10">
        <f>E84</f>
        <v>12510</v>
      </c>
      <c r="L84" s="10"/>
      <c r="M84" s="7">
        <v>244</v>
      </c>
    </row>
    <row r="85" spans="1:13">
      <c r="A85" t="s">
        <v>114</v>
      </c>
      <c r="B85" t="s">
        <v>265</v>
      </c>
      <c r="C85" t="s">
        <v>17</v>
      </c>
      <c r="D85">
        <v>40667</v>
      </c>
      <c r="E85" s="2">
        <v>54378</v>
      </c>
      <c r="F85" s="8">
        <v>2.5</v>
      </c>
      <c r="G85" s="8"/>
      <c r="H85" s="8"/>
      <c r="I85" s="8"/>
      <c r="J85" s="68"/>
      <c r="K85" s="2">
        <v>54378</v>
      </c>
      <c r="L85" s="2"/>
      <c r="M85" s="7">
        <v>279</v>
      </c>
    </row>
    <row r="86" spans="1:13">
      <c r="A86" s="7"/>
      <c r="F86" s="30"/>
      <c r="G86" s="30"/>
      <c r="H86" s="30"/>
      <c r="J86" s="65"/>
      <c r="K86" s="30"/>
    </row>
    <row r="87" spans="1:13">
      <c r="A87" s="7" t="s">
        <v>270</v>
      </c>
      <c r="B87" t="s">
        <v>271</v>
      </c>
      <c r="C87" t="s">
        <v>17</v>
      </c>
      <c r="D87">
        <v>47906</v>
      </c>
      <c r="E87" s="2">
        <v>34825</v>
      </c>
      <c r="F87" s="30">
        <v>2.56</v>
      </c>
      <c r="G87" s="30"/>
      <c r="H87" s="30"/>
      <c r="J87" s="65"/>
      <c r="K87" s="10">
        <f>E87</f>
        <v>34825</v>
      </c>
      <c r="L87" s="10"/>
      <c r="M87" s="7">
        <v>291</v>
      </c>
    </row>
    <row r="88" spans="1:13">
      <c r="A88" s="7" t="s">
        <v>272</v>
      </c>
      <c r="B88" t="s">
        <v>271</v>
      </c>
      <c r="C88" t="s">
        <v>17</v>
      </c>
      <c r="D88">
        <v>41334</v>
      </c>
      <c r="E88" s="2">
        <v>41438</v>
      </c>
      <c r="F88" s="8">
        <v>2.5</v>
      </c>
      <c r="G88" s="30"/>
      <c r="H88" s="30"/>
      <c r="J88" s="65"/>
      <c r="K88" s="10">
        <f>E88</f>
        <v>41438</v>
      </c>
      <c r="L88" s="10"/>
      <c r="M88" s="7">
        <v>276</v>
      </c>
    </row>
    <row r="89" spans="1:13">
      <c r="A89" s="7" t="s">
        <v>273</v>
      </c>
      <c r="B89" t="s">
        <v>271</v>
      </c>
      <c r="C89" t="s">
        <v>17</v>
      </c>
      <c r="D89">
        <v>47918</v>
      </c>
      <c r="E89" s="2">
        <v>29322</v>
      </c>
      <c r="F89" s="30">
        <v>2.52</v>
      </c>
      <c r="G89" s="30"/>
      <c r="H89" s="30"/>
      <c r="J89" s="65"/>
      <c r="K89" s="10">
        <f>E89</f>
        <v>29322</v>
      </c>
      <c r="L89" s="10"/>
      <c r="M89" s="7">
        <v>278</v>
      </c>
    </row>
    <row r="90" spans="1:13">
      <c r="A90" s="7" t="s">
        <v>133</v>
      </c>
      <c r="B90" t="s">
        <v>271</v>
      </c>
      <c r="C90" t="s">
        <v>17</v>
      </c>
      <c r="D90" t="s">
        <v>134</v>
      </c>
      <c r="E90" s="2">
        <v>74794</v>
      </c>
      <c r="F90" s="4">
        <v>2.44</v>
      </c>
      <c r="J90" s="67"/>
      <c r="K90" s="2">
        <v>74794</v>
      </c>
      <c r="L90" s="2"/>
      <c r="M90" s="7">
        <v>267</v>
      </c>
    </row>
    <row r="91" spans="1:13">
      <c r="A91" s="7" t="s">
        <v>263</v>
      </c>
      <c r="B91" t="s">
        <v>271</v>
      </c>
      <c r="C91" t="s">
        <v>17</v>
      </c>
      <c r="D91">
        <v>47877</v>
      </c>
      <c r="E91" s="2">
        <v>50676</v>
      </c>
      <c r="F91" s="4">
        <v>2.48</v>
      </c>
      <c r="J91" s="67"/>
      <c r="K91" s="2">
        <v>50676</v>
      </c>
      <c r="L91" s="2"/>
      <c r="M91" s="7">
        <v>275</v>
      </c>
    </row>
    <row r="92" spans="1:13">
      <c r="A92" s="7" t="s">
        <v>274</v>
      </c>
      <c r="B92" t="s">
        <v>271</v>
      </c>
      <c r="C92" t="s">
        <v>17</v>
      </c>
      <c r="D92">
        <v>41379</v>
      </c>
      <c r="E92" s="2">
        <v>15482</v>
      </c>
      <c r="F92" s="30">
        <v>2.41</v>
      </c>
      <c r="G92" s="30"/>
      <c r="H92" s="30"/>
      <c r="J92" s="65"/>
      <c r="K92" s="10">
        <f>E92</f>
        <v>15482</v>
      </c>
      <c r="L92" s="10"/>
      <c r="M92" s="7">
        <v>262</v>
      </c>
    </row>
    <row r="93" spans="1:13">
      <c r="A93" s="7" t="s">
        <v>275</v>
      </c>
      <c r="B93" t="s">
        <v>271</v>
      </c>
      <c r="C93" t="s">
        <v>17</v>
      </c>
      <c r="D93">
        <v>47929</v>
      </c>
      <c r="E93" s="2">
        <v>14863</v>
      </c>
      <c r="F93" s="30">
        <v>2.52</v>
      </c>
      <c r="G93" s="30"/>
      <c r="H93" s="30"/>
      <c r="J93" s="65"/>
      <c r="K93" s="10">
        <f>E93</f>
        <v>14863</v>
      </c>
      <c r="L93" s="10"/>
      <c r="M93" s="7">
        <v>275</v>
      </c>
    </row>
    <row r="94" spans="1:13">
      <c r="A94" s="7" t="s">
        <v>276</v>
      </c>
      <c r="B94" t="s">
        <v>271</v>
      </c>
      <c r="C94" t="s">
        <v>17</v>
      </c>
      <c r="D94">
        <v>41372</v>
      </c>
      <c r="E94" s="2">
        <v>15008</v>
      </c>
      <c r="F94" s="30">
        <v>2.36</v>
      </c>
      <c r="G94" s="30"/>
      <c r="H94" s="30"/>
      <c r="J94" s="65"/>
      <c r="K94" s="10">
        <f>E94</f>
        <v>15008</v>
      </c>
      <c r="L94" s="10"/>
      <c r="M94" s="7">
        <v>258</v>
      </c>
    </row>
    <row r="95" spans="1:13">
      <c r="A95" s="7" t="s">
        <v>277</v>
      </c>
      <c r="B95" t="s">
        <v>271</v>
      </c>
      <c r="C95" t="s">
        <v>17</v>
      </c>
      <c r="D95">
        <v>41366</v>
      </c>
      <c r="E95" s="2">
        <v>18895</v>
      </c>
      <c r="F95" s="30">
        <v>2.39</v>
      </c>
      <c r="G95" s="30"/>
      <c r="H95" s="30"/>
      <c r="J95" s="65"/>
      <c r="K95" s="10">
        <f>E95</f>
        <v>18895</v>
      </c>
      <c r="L95" s="10"/>
      <c r="M95" s="7">
        <v>262</v>
      </c>
    </row>
    <row r="96" spans="1:13">
      <c r="A96" s="7"/>
      <c r="F96" s="30"/>
      <c r="G96" s="30"/>
      <c r="H96" s="30"/>
      <c r="J96" s="65"/>
      <c r="K96" s="30"/>
    </row>
    <row r="97" spans="1:13">
      <c r="J97" s="67"/>
    </row>
    <row r="98" spans="1:13" s="7" customFormat="1">
      <c r="E98" s="2"/>
      <c r="F98" s="30"/>
      <c r="G98" s="30"/>
      <c r="H98" s="30"/>
      <c r="I98" s="30"/>
      <c r="J98" s="65"/>
      <c r="K98" s="30"/>
      <c r="L98" s="30"/>
    </row>
    <row r="99" spans="1:13" s="7" customFormat="1">
      <c r="A99" s="7" t="s">
        <v>78</v>
      </c>
      <c r="B99" s="7" t="s">
        <v>278</v>
      </c>
      <c r="C99" s="7" t="s">
        <v>17</v>
      </c>
      <c r="D99" s="7">
        <v>41812</v>
      </c>
      <c r="E99" s="2">
        <v>43066</v>
      </c>
      <c r="F99" s="30">
        <v>2.36</v>
      </c>
      <c r="G99" s="30"/>
      <c r="H99" s="30"/>
      <c r="I99" s="30"/>
      <c r="J99" s="67"/>
      <c r="K99" s="2">
        <v>43066</v>
      </c>
      <c r="L99" s="2"/>
      <c r="M99" s="7">
        <v>239</v>
      </c>
    </row>
    <row r="100" spans="1:13" s="7" customFormat="1">
      <c r="A100" s="7" t="s">
        <v>41</v>
      </c>
      <c r="B100" s="7" t="s">
        <v>278</v>
      </c>
      <c r="C100" s="7" t="s">
        <v>17</v>
      </c>
      <c r="D100" s="7">
        <v>52511</v>
      </c>
      <c r="E100" s="2">
        <v>26351</v>
      </c>
      <c r="F100" s="8">
        <v>2.2999999999999998</v>
      </c>
      <c r="G100" s="8"/>
      <c r="H100" s="8"/>
      <c r="I100" s="8"/>
      <c r="J100" s="65">
        <v>26351</v>
      </c>
      <c r="K100" s="8"/>
      <c r="L100" s="8"/>
      <c r="M100" s="7">
        <v>231</v>
      </c>
    </row>
    <row r="101" spans="1:13" s="7" customFormat="1">
      <c r="A101" s="7" t="s">
        <v>80</v>
      </c>
      <c r="B101" s="7" t="s">
        <v>278</v>
      </c>
      <c r="C101" s="7" t="s">
        <v>17</v>
      </c>
      <c r="D101" s="7">
        <v>52525</v>
      </c>
      <c r="E101" s="2">
        <v>40949</v>
      </c>
      <c r="F101" s="30">
        <v>2.39</v>
      </c>
      <c r="G101" s="30"/>
      <c r="H101" s="30"/>
      <c r="I101" s="30"/>
      <c r="J101" s="67"/>
      <c r="K101" s="2">
        <v>40949</v>
      </c>
      <c r="L101" s="2"/>
      <c r="M101" s="7">
        <v>243</v>
      </c>
    </row>
    <row r="102" spans="1:13" s="7" customFormat="1">
      <c r="A102" s="7" t="s">
        <v>77</v>
      </c>
      <c r="B102" s="7" t="s">
        <v>278</v>
      </c>
      <c r="C102" s="7" t="s">
        <v>17</v>
      </c>
      <c r="D102" s="7">
        <v>41836</v>
      </c>
      <c r="E102" s="2">
        <v>38774</v>
      </c>
      <c r="F102" s="30">
        <v>2.39</v>
      </c>
      <c r="G102" s="30"/>
      <c r="H102" s="30"/>
      <c r="I102" s="30"/>
      <c r="J102" s="67"/>
      <c r="K102" s="2">
        <v>38774</v>
      </c>
      <c r="L102" s="2"/>
      <c r="M102" s="7">
        <v>235</v>
      </c>
    </row>
    <row r="103" spans="1:13" s="7" customFormat="1">
      <c r="A103" s="7" t="s">
        <v>31</v>
      </c>
      <c r="B103" s="7" t="s">
        <v>278</v>
      </c>
      <c r="C103" s="7" t="s">
        <v>17</v>
      </c>
      <c r="D103" s="7">
        <v>52531</v>
      </c>
      <c r="E103" s="2">
        <v>24706</v>
      </c>
      <c r="F103" s="30">
        <v>2.2599999999999998</v>
      </c>
      <c r="G103" s="30"/>
      <c r="H103" s="30"/>
      <c r="I103" s="30"/>
      <c r="J103" s="65">
        <v>24706</v>
      </c>
      <c r="K103" s="30"/>
      <c r="L103" s="30"/>
      <c r="M103" s="7">
        <v>219</v>
      </c>
    </row>
    <row r="104" spans="1:13" s="7" customFormat="1">
      <c r="A104" s="7" t="s">
        <v>81</v>
      </c>
      <c r="B104" s="7" t="s">
        <v>278</v>
      </c>
      <c r="C104" s="7" t="s">
        <v>17</v>
      </c>
      <c r="D104" s="7">
        <v>41849</v>
      </c>
      <c r="E104" s="2">
        <v>16929</v>
      </c>
      <c r="F104" s="8">
        <v>2.4</v>
      </c>
      <c r="G104" s="8"/>
      <c r="H104" s="8"/>
      <c r="I104" s="8"/>
      <c r="J104" s="68"/>
      <c r="K104" s="2">
        <v>16929</v>
      </c>
      <c r="L104" s="2"/>
      <c r="M104" s="7">
        <v>253</v>
      </c>
    </row>
    <row r="105" spans="1:13" s="7" customFormat="1">
      <c r="A105" s="7" t="s">
        <v>279</v>
      </c>
      <c r="B105" s="7" t="s">
        <v>278</v>
      </c>
      <c r="C105" s="7" t="s">
        <v>17</v>
      </c>
      <c r="D105" s="7">
        <v>41844</v>
      </c>
      <c r="E105" s="2">
        <v>27745</v>
      </c>
      <c r="F105" s="30">
        <v>2.4900000000000002</v>
      </c>
      <c r="G105" s="30"/>
      <c r="H105" s="30"/>
      <c r="I105" s="30"/>
      <c r="J105" s="65"/>
      <c r="K105" s="10">
        <f>E105</f>
        <v>27745</v>
      </c>
      <c r="L105" s="10"/>
      <c r="M105" s="7">
        <v>250</v>
      </c>
    </row>
    <row r="106" spans="1:13" s="7" customFormat="1">
      <c r="A106" s="7" t="s">
        <v>280</v>
      </c>
      <c r="B106" s="7" t="s">
        <v>278</v>
      </c>
      <c r="C106" s="7" t="s">
        <v>17</v>
      </c>
      <c r="D106" s="7">
        <v>52538</v>
      </c>
      <c r="E106" s="2">
        <v>11452</v>
      </c>
      <c r="F106" s="30">
        <v>2.23</v>
      </c>
      <c r="G106" s="30"/>
      <c r="H106" s="30"/>
      <c r="I106" s="30"/>
      <c r="J106" s="65">
        <f>E106</f>
        <v>11452</v>
      </c>
      <c r="K106" s="30"/>
      <c r="L106" s="30"/>
      <c r="M106" s="7">
        <v>231</v>
      </c>
    </row>
    <row r="107" spans="1:13" s="7" customFormat="1">
      <c r="A107" s="7" t="s">
        <v>281</v>
      </c>
      <c r="B107" s="7" t="s">
        <v>278</v>
      </c>
      <c r="C107" s="7" t="s">
        <v>17</v>
      </c>
      <c r="D107" s="7">
        <v>52538</v>
      </c>
      <c r="E107" s="2">
        <v>9916</v>
      </c>
      <c r="F107" s="30">
        <v>2.19</v>
      </c>
      <c r="G107" s="30"/>
      <c r="H107" s="30"/>
      <c r="I107" s="30"/>
      <c r="J107" s="65">
        <f>E107</f>
        <v>9916</v>
      </c>
      <c r="K107" s="30"/>
      <c r="L107" s="30"/>
      <c r="M107" s="7">
        <v>226</v>
      </c>
    </row>
    <row r="108" spans="1:13" s="7" customFormat="1">
      <c r="A108" s="7" t="s">
        <v>282</v>
      </c>
      <c r="B108" s="7" t="s">
        <v>278</v>
      </c>
      <c r="C108" s="7" t="s">
        <v>17</v>
      </c>
      <c r="D108" s="7">
        <v>52525</v>
      </c>
      <c r="E108" s="2">
        <v>8734</v>
      </c>
      <c r="F108" s="30">
        <v>2.27</v>
      </c>
      <c r="G108" s="30"/>
      <c r="H108" s="30"/>
      <c r="I108" s="30"/>
      <c r="J108" s="65">
        <f>E108</f>
        <v>8734</v>
      </c>
      <c r="K108" s="30"/>
      <c r="L108" s="30"/>
      <c r="M108" s="7">
        <v>233</v>
      </c>
    </row>
    <row r="109" spans="1:13" s="7" customFormat="1">
      <c r="E109" s="2"/>
      <c r="F109" s="30"/>
      <c r="G109" s="30"/>
      <c r="H109" s="30"/>
      <c r="I109" s="30"/>
      <c r="J109" s="65"/>
      <c r="K109" s="30"/>
      <c r="L109" s="30"/>
    </row>
    <row r="110" spans="1:13" s="7" customFormat="1">
      <c r="A110" s="7" t="s">
        <v>286</v>
      </c>
      <c r="B110" s="7" t="s">
        <v>293</v>
      </c>
      <c r="C110" s="7" t="s">
        <v>17</v>
      </c>
      <c r="D110" s="7">
        <v>40699</v>
      </c>
      <c r="E110" s="2">
        <v>43786</v>
      </c>
      <c r="F110" s="30">
        <v>2.5299999999999998</v>
      </c>
      <c r="G110" s="30"/>
      <c r="H110" s="30"/>
      <c r="I110" s="30"/>
      <c r="J110" s="65"/>
      <c r="K110" s="10">
        <f>E110</f>
        <v>43786</v>
      </c>
      <c r="L110" s="10"/>
      <c r="M110" s="7">
        <v>269</v>
      </c>
    </row>
    <row r="111" spans="1:13" s="7" customFormat="1">
      <c r="A111" s="7" t="s">
        <v>42</v>
      </c>
      <c r="B111" s="7" t="s">
        <v>293</v>
      </c>
      <c r="C111" s="7" t="s">
        <v>17</v>
      </c>
      <c r="D111" s="7">
        <v>42781</v>
      </c>
      <c r="E111" s="2">
        <v>29794</v>
      </c>
      <c r="F111" s="8">
        <v>2.5</v>
      </c>
      <c r="G111" s="8"/>
      <c r="H111" s="8"/>
      <c r="I111" s="8"/>
      <c r="J111" s="68"/>
      <c r="K111" s="2">
        <v>29794</v>
      </c>
      <c r="L111" s="2"/>
      <c r="M111" s="7">
        <v>267</v>
      </c>
    </row>
    <row r="112" spans="1:13" s="7" customFormat="1">
      <c r="A112" s="7" t="s">
        <v>287</v>
      </c>
      <c r="B112" s="7" t="s">
        <v>293</v>
      </c>
      <c r="C112" s="7" t="s">
        <v>17</v>
      </c>
      <c r="D112" s="7">
        <v>42579</v>
      </c>
      <c r="E112" s="2">
        <v>25502</v>
      </c>
      <c r="F112" s="8">
        <v>3</v>
      </c>
      <c r="G112" s="30"/>
      <c r="H112" s="30"/>
      <c r="I112" s="30"/>
      <c r="J112" s="65"/>
      <c r="K112" s="10">
        <f>E112</f>
        <v>25502</v>
      </c>
      <c r="L112" s="10"/>
      <c r="M112" s="7">
        <v>284</v>
      </c>
    </row>
    <row r="113" spans="1:13" s="7" customFormat="1">
      <c r="A113" s="7" t="s">
        <v>288</v>
      </c>
      <c r="B113" s="7" t="s">
        <v>293</v>
      </c>
      <c r="C113" s="7" t="s">
        <v>17</v>
      </c>
      <c r="D113" s="7" t="s">
        <v>294</v>
      </c>
      <c r="E113" s="2">
        <v>54736</v>
      </c>
      <c r="F113" s="30">
        <v>2.52</v>
      </c>
      <c r="G113" s="30"/>
      <c r="H113" s="30"/>
      <c r="I113" s="30"/>
      <c r="J113" s="65"/>
      <c r="K113" s="10">
        <f>E113</f>
        <v>54736</v>
      </c>
      <c r="L113" s="10"/>
      <c r="M113" s="7">
        <v>264</v>
      </c>
    </row>
    <row r="114" spans="1:13" s="7" customFormat="1">
      <c r="A114" s="7" t="s">
        <v>120</v>
      </c>
      <c r="B114" s="7" t="s">
        <v>293</v>
      </c>
      <c r="C114" s="7" t="s">
        <v>17</v>
      </c>
      <c r="D114" s="7">
        <v>40764</v>
      </c>
      <c r="E114" s="2">
        <v>56989</v>
      </c>
      <c r="F114" s="30">
        <v>2.42</v>
      </c>
      <c r="G114" s="30"/>
      <c r="H114" s="30"/>
      <c r="I114" s="30"/>
      <c r="J114" s="67"/>
      <c r="K114" s="2">
        <v>56989</v>
      </c>
      <c r="L114" s="2"/>
      <c r="M114" s="7">
        <v>255</v>
      </c>
    </row>
    <row r="115" spans="1:13" s="7" customFormat="1">
      <c r="A115" s="7" t="s">
        <v>174</v>
      </c>
      <c r="B115" s="7" t="s">
        <v>293</v>
      </c>
      <c r="C115" s="7" t="s">
        <v>17</v>
      </c>
      <c r="D115" s="7">
        <v>40822</v>
      </c>
      <c r="E115" s="2">
        <v>37874</v>
      </c>
      <c r="F115" s="30">
        <v>2.54</v>
      </c>
      <c r="G115" s="30"/>
      <c r="H115" s="30"/>
      <c r="I115" s="30"/>
      <c r="J115" s="67"/>
      <c r="K115" s="2">
        <v>37874</v>
      </c>
      <c r="L115" s="2"/>
      <c r="M115" s="7">
        <v>274</v>
      </c>
    </row>
    <row r="116" spans="1:13" s="7" customFormat="1">
      <c r="A116" s="7" t="s">
        <v>121</v>
      </c>
      <c r="B116" s="7" t="s">
        <v>293</v>
      </c>
      <c r="C116" s="7" t="s">
        <v>17</v>
      </c>
      <c r="D116" s="7">
        <v>40789</v>
      </c>
      <c r="E116" s="2">
        <v>40254</v>
      </c>
      <c r="F116" s="30">
        <v>2.41</v>
      </c>
      <c r="G116" s="30"/>
      <c r="H116" s="30"/>
      <c r="I116" s="30"/>
      <c r="J116" s="67"/>
      <c r="K116" s="2">
        <v>40254</v>
      </c>
      <c r="L116" s="2"/>
      <c r="M116" s="7">
        <v>253</v>
      </c>
    </row>
    <row r="117" spans="1:13" s="7" customFormat="1">
      <c r="A117" s="7" t="s">
        <v>289</v>
      </c>
      <c r="B117" s="7" t="s">
        <v>293</v>
      </c>
      <c r="C117" s="7" t="s">
        <v>17</v>
      </c>
      <c r="D117" s="7" t="s">
        <v>292</v>
      </c>
      <c r="E117" s="2">
        <v>86821</v>
      </c>
      <c r="F117" s="30">
        <v>2.58</v>
      </c>
      <c r="G117" s="30"/>
      <c r="H117" s="30"/>
      <c r="I117" s="30"/>
      <c r="J117" s="65"/>
      <c r="K117" s="10">
        <f>E117</f>
        <v>86821</v>
      </c>
      <c r="L117" s="10"/>
      <c r="M117" s="7">
        <v>280</v>
      </c>
    </row>
    <row r="118" spans="1:13">
      <c r="A118" s="7" t="s">
        <v>290</v>
      </c>
      <c r="B118" t="s">
        <v>293</v>
      </c>
      <c r="C118" t="s">
        <v>17</v>
      </c>
      <c r="D118" t="s">
        <v>295</v>
      </c>
      <c r="E118" s="2">
        <v>80902</v>
      </c>
      <c r="F118" s="8">
        <v>3</v>
      </c>
      <c r="G118" s="30"/>
      <c r="H118" s="30"/>
      <c r="J118" s="65"/>
      <c r="K118" s="10">
        <f>E118</f>
        <v>80902</v>
      </c>
      <c r="L118" s="10"/>
      <c r="M118" s="7">
        <v>289</v>
      </c>
    </row>
    <row r="119" spans="1:13">
      <c r="A119" s="7" t="s">
        <v>291</v>
      </c>
      <c r="B119" t="s">
        <v>293</v>
      </c>
      <c r="C119" t="s">
        <v>17</v>
      </c>
      <c r="D119">
        <v>42489</v>
      </c>
      <c r="E119" s="2">
        <v>21040</v>
      </c>
      <c r="F119" s="8">
        <v>3</v>
      </c>
      <c r="G119" s="30"/>
      <c r="H119" s="30"/>
      <c r="J119" s="65"/>
      <c r="K119" s="10">
        <f>E119</f>
        <v>21040</v>
      </c>
      <c r="L119" s="10"/>
      <c r="M119" s="7">
        <v>280</v>
      </c>
    </row>
    <row r="120" spans="1:13">
      <c r="A120" s="7"/>
      <c r="F120" s="30"/>
      <c r="G120" s="30"/>
      <c r="H120" s="30"/>
      <c r="J120" s="65"/>
      <c r="K120" s="30"/>
    </row>
    <row r="121" spans="1:13">
      <c r="A121" s="7" t="s">
        <v>141</v>
      </c>
      <c r="B121" t="s">
        <v>305</v>
      </c>
      <c r="C121" s="1" t="s">
        <v>17</v>
      </c>
      <c r="D121" t="s">
        <v>142</v>
      </c>
      <c r="E121" s="2">
        <v>96221</v>
      </c>
      <c r="F121" s="4">
        <v>2.56</v>
      </c>
      <c r="J121" s="67"/>
      <c r="K121" s="2">
        <v>96221</v>
      </c>
      <c r="L121" s="2"/>
      <c r="M121" s="7">
        <v>280</v>
      </c>
    </row>
    <row r="122" spans="1:13">
      <c r="A122" s="7" t="s">
        <v>297</v>
      </c>
      <c r="B122" t="s">
        <v>305</v>
      </c>
      <c r="C122" s="1" t="s">
        <v>17</v>
      </c>
      <c r="F122" s="30"/>
      <c r="G122" s="30"/>
      <c r="H122" s="30"/>
      <c r="J122" s="65"/>
      <c r="K122" s="30"/>
    </row>
    <row r="123" spans="1:13">
      <c r="A123" s="7" t="s">
        <v>298</v>
      </c>
      <c r="B123" t="s">
        <v>305</v>
      </c>
      <c r="C123" s="1" t="s">
        <v>17</v>
      </c>
      <c r="D123">
        <v>58332</v>
      </c>
      <c r="E123" s="2">
        <v>28139</v>
      </c>
      <c r="F123" s="30">
        <v>2.59</v>
      </c>
      <c r="G123" s="30"/>
      <c r="H123" s="30"/>
      <c r="J123" s="65"/>
      <c r="K123" s="30"/>
    </row>
    <row r="124" spans="1:13">
      <c r="A124" s="7" t="s">
        <v>299</v>
      </c>
      <c r="B124" t="s">
        <v>305</v>
      </c>
      <c r="C124" s="1" t="s">
        <v>17</v>
      </c>
      <c r="F124" s="30"/>
      <c r="G124" s="30"/>
      <c r="H124" s="30"/>
      <c r="J124" s="65"/>
      <c r="K124" s="10">
        <f>E123</f>
        <v>28139</v>
      </c>
      <c r="L124" s="10"/>
      <c r="M124" s="7">
        <v>285</v>
      </c>
    </row>
    <row r="125" spans="1:13">
      <c r="A125" s="7" t="s">
        <v>300</v>
      </c>
      <c r="B125" t="s">
        <v>305</v>
      </c>
      <c r="C125" s="1" t="s">
        <v>17</v>
      </c>
      <c r="F125" s="30"/>
      <c r="G125" s="30"/>
      <c r="H125" s="30"/>
      <c r="J125" s="65"/>
      <c r="K125" s="30"/>
    </row>
    <row r="126" spans="1:13">
      <c r="A126" s="7" t="s">
        <v>301</v>
      </c>
      <c r="B126" t="s">
        <v>305</v>
      </c>
      <c r="C126" s="1" t="s">
        <v>17</v>
      </c>
      <c r="F126" s="30"/>
      <c r="G126" s="30"/>
      <c r="H126" s="30"/>
      <c r="J126" s="65"/>
      <c r="K126" s="30"/>
    </row>
    <row r="127" spans="1:13">
      <c r="A127" s="7" t="s">
        <v>302</v>
      </c>
      <c r="B127" t="s">
        <v>305</v>
      </c>
      <c r="C127" s="1" t="s">
        <v>17</v>
      </c>
      <c r="F127" s="30"/>
      <c r="G127" s="30"/>
      <c r="H127" s="30"/>
      <c r="J127" s="65"/>
      <c r="K127" s="30"/>
    </row>
    <row r="128" spans="1:13">
      <c r="A128" s="7" t="s">
        <v>303</v>
      </c>
      <c r="B128" t="s">
        <v>305</v>
      </c>
      <c r="C128" s="1" t="s">
        <v>17</v>
      </c>
      <c r="F128" s="30"/>
      <c r="G128" s="30"/>
      <c r="H128" s="30"/>
      <c r="J128" s="65"/>
      <c r="K128" s="30"/>
    </row>
    <row r="129" spans="1:13">
      <c r="A129" s="7" t="s">
        <v>304</v>
      </c>
      <c r="B129" t="s">
        <v>305</v>
      </c>
      <c r="C129" s="1" t="s">
        <v>17</v>
      </c>
      <c r="F129" s="30"/>
      <c r="G129" s="30"/>
      <c r="H129" s="30"/>
      <c r="J129" s="65"/>
      <c r="K129" s="30"/>
    </row>
    <row r="130" spans="1:13">
      <c r="A130" s="45" t="s">
        <v>305</v>
      </c>
      <c r="B130" s="45" t="s">
        <v>321</v>
      </c>
      <c r="C130" s="45"/>
      <c r="F130" s="30"/>
      <c r="G130" s="30"/>
      <c r="H130" s="30"/>
      <c r="J130" s="65"/>
      <c r="K130" s="30"/>
      <c r="L130" s="2">
        <f>324223-E121-E123</f>
        <v>199863</v>
      </c>
    </row>
    <row r="131" spans="1:13">
      <c r="A131" s="7"/>
      <c r="F131" s="30"/>
      <c r="G131" s="30"/>
      <c r="H131" s="30"/>
      <c r="J131" s="65"/>
      <c r="K131" s="30"/>
    </row>
    <row r="132" spans="1:13">
      <c r="A132" s="7" t="s">
        <v>307</v>
      </c>
      <c r="B132" s="7" t="s">
        <v>320</v>
      </c>
      <c r="C132" s="1" t="s">
        <v>17</v>
      </c>
      <c r="F132" s="30"/>
      <c r="G132" s="30"/>
      <c r="H132" s="30"/>
      <c r="J132" s="65"/>
      <c r="K132" s="30"/>
    </row>
    <row r="133" spans="1:13">
      <c r="A133" s="7" t="s">
        <v>308</v>
      </c>
      <c r="B133" s="7" t="s">
        <v>320</v>
      </c>
      <c r="C133" s="1" t="s">
        <v>17</v>
      </c>
      <c r="F133" s="30"/>
      <c r="G133" s="30"/>
      <c r="H133" s="30"/>
      <c r="J133" s="65"/>
      <c r="K133" s="30"/>
    </row>
    <row r="134" spans="1:13">
      <c r="A134" s="7" t="s">
        <v>309</v>
      </c>
      <c r="B134" s="7" t="s">
        <v>320</v>
      </c>
      <c r="C134" s="1" t="s">
        <v>17</v>
      </c>
      <c r="F134" s="30"/>
      <c r="G134" s="30"/>
      <c r="H134" s="30"/>
      <c r="J134" s="65"/>
      <c r="K134" s="30"/>
    </row>
    <row r="135" spans="1:13">
      <c r="A135" s="7" t="s">
        <v>310</v>
      </c>
      <c r="B135" s="7" t="s">
        <v>320</v>
      </c>
      <c r="C135" s="1" t="s">
        <v>17</v>
      </c>
      <c r="F135" s="30"/>
      <c r="G135" s="30"/>
      <c r="H135" s="30"/>
      <c r="J135" s="65"/>
      <c r="K135" s="30"/>
    </row>
    <row r="136" spans="1:13">
      <c r="A136" s="7" t="s">
        <v>311</v>
      </c>
      <c r="B136" s="7" t="s">
        <v>320</v>
      </c>
      <c r="C136" s="1" t="s">
        <v>17</v>
      </c>
      <c r="D136">
        <v>51545</v>
      </c>
      <c r="E136" s="2">
        <v>18947</v>
      </c>
      <c r="F136" s="30">
        <v>2.58</v>
      </c>
      <c r="G136" s="30"/>
      <c r="H136" s="30"/>
      <c r="J136" s="65"/>
      <c r="K136" s="10">
        <f>E136</f>
        <v>18947</v>
      </c>
      <c r="M136" s="7">
        <v>277</v>
      </c>
    </row>
    <row r="137" spans="1:13">
      <c r="A137" s="7" t="s">
        <v>312</v>
      </c>
      <c r="B137" s="7" t="s">
        <v>320</v>
      </c>
      <c r="C137" s="1" t="s">
        <v>17</v>
      </c>
      <c r="D137">
        <v>51674</v>
      </c>
      <c r="E137" s="2">
        <v>25266</v>
      </c>
      <c r="F137" s="8">
        <v>3</v>
      </c>
      <c r="G137" s="30"/>
      <c r="H137" s="30"/>
      <c r="J137" s="65"/>
      <c r="K137" s="10">
        <f>E137</f>
        <v>25266</v>
      </c>
      <c r="M137" s="7">
        <v>281</v>
      </c>
    </row>
    <row r="138" spans="1:13">
      <c r="A138" s="7" t="s">
        <v>313</v>
      </c>
      <c r="B138" s="7" t="s">
        <v>320</v>
      </c>
      <c r="C138" s="1" t="s">
        <v>17</v>
      </c>
      <c r="F138" s="30"/>
      <c r="G138" s="30"/>
      <c r="H138" s="30"/>
      <c r="J138" s="65"/>
      <c r="K138" s="30"/>
    </row>
    <row r="139" spans="1:13">
      <c r="A139" s="7" t="s">
        <v>314</v>
      </c>
      <c r="B139" s="7" t="s">
        <v>320</v>
      </c>
      <c r="C139" s="1" t="s">
        <v>17</v>
      </c>
      <c r="D139">
        <v>51766</v>
      </c>
      <c r="E139" s="2">
        <v>19269</v>
      </c>
      <c r="F139" s="30">
        <v>2.5299999999999998</v>
      </c>
      <c r="G139" s="30"/>
      <c r="H139" s="30"/>
      <c r="J139" s="65"/>
      <c r="K139" s="10">
        <f>E139</f>
        <v>19269</v>
      </c>
      <c r="M139" s="7">
        <v>270</v>
      </c>
    </row>
    <row r="140" spans="1:13">
      <c r="A140" s="7" t="s">
        <v>315</v>
      </c>
      <c r="B140" s="7" t="s">
        <v>320</v>
      </c>
      <c r="C140" s="1" t="s">
        <v>17</v>
      </c>
      <c r="F140" s="30"/>
      <c r="G140" s="30"/>
      <c r="H140" s="30"/>
      <c r="J140" s="65"/>
      <c r="K140" s="30"/>
    </row>
    <row r="141" spans="1:13">
      <c r="A141" s="7" t="s">
        <v>316</v>
      </c>
      <c r="B141" s="7" t="s">
        <v>320</v>
      </c>
      <c r="C141" s="1" t="s">
        <v>17</v>
      </c>
      <c r="F141" s="30"/>
      <c r="G141" s="30"/>
      <c r="H141" s="30"/>
      <c r="J141" s="65"/>
      <c r="K141" s="30"/>
    </row>
    <row r="142" spans="1:13">
      <c r="A142" s="7" t="s">
        <v>317</v>
      </c>
      <c r="B142" s="7" t="s">
        <v>320</v>
      </c>
      <c r="C142" s="1" t="s">
        <v>17</v>
      </c>
      <c r="D142">
        <v>51597</v>
      </c>
      <c r="E142" s="2">
        <v>10435</v>
      </c>
      <c r="F142" s="30">
        <v>2.59</v>
      </c>
      <c r="G142" s="30"/>
      <c r="H142" s="30"/>
      <c r="J142" s="65"/>
      <c r="K142" s="10">
        <f>E142</f>
        <v>10435</v>
      </c>
      <c r="M142" s="7">
        <v>267</v>
      </c>
    </row>
    <row r="143" spans="1:13">
      <c r="A143" s="7" t="s">
        <v>318</v>
      </c>
      <c r="B143" s="7" t="s">
        <v>320</v>
      </c>
      <c r="C143" s="1" t="s">
        <v>17</v>
      </c>
      <c r="D143">
        <v>51588</v>
      </c>
      <c r="E143" s="2">
        <v>16598</v>
      </c>
      <c r="F143" s="8">
        <v>3</v>
      </c>
      <c r="G143" s="30"/>
      <c r="H143" s="30"/>
      <c r="J143" s="65"/>
      <c r="K143" s="10">
        <f>E143</f>
        <v>16598</v>
      </c>
      <c r="M143" s="7">
        <v>281</v>
      </c>
    </row>
    <row r="144" spans="1:13">
      <c r="A144" s="7" t="s">
        <v>319</v>
      </c>
      <c r="B144" s="7" t="s">
        <v>320</v>
      </c>
      <c r="C144" s="1" t="s">
        <v>17</v>
      </c>
      <c r="F144" s="30"/>
      <c r="G144" s="30"/>
      <c r="H144" s="30"/>
      <c r="J144" s="65"/>
      <c r="K144" s="30"/>
    </row>
    <row r="145" spans="1:13">
      <c r="A145" s="45" t="s">
        <v>320</v>
      </c>
      <c r="B145" s="45" t="s">
        <v>321</v>
      </c>
      <c r="C145" s="45"/>
      <c r="F145" s="30"/>
      <c r="G145" s="30"/>
      <c r="H145" s="30"/>
      <c r="J145" s="65"/>
      <c r="K145" s="30"/>
      <c r="L145" s="2">
        <f>-SUM(E136:E143)+271332</f>
        <v>180817</v>
      </c>
    </row>
    <row r="146" spans="1:13">
      <c r="A146" s="7"/>
      <c r="F146" s="30"/>
      <c r="G146" s="30"/>
      <c r="H146" s="30"/>
      <c r="J146" s="65"/>
      <c r="K146" s="30"/>
    </row>
    <row r="147" spans="1:13">
      <c r="E147" s="30"/>
      <c r="F147" s="7"/>
      <c r="G147"/>
      <c r="H147"/>
      <c r="I147"/>
      <c r="J147" s="69"/>
      <c r="K147"/>
      <c r="L147"/>
      <c r="M147"/>
    </row>
    <row r="148" spans="1:13">
      <c r="J148" s="67"/>
    </row>
    <row r="149" spans="1:13">
      <c r="J149" s="67"/>
    </row>
    <row r="150" spans="1:13">
      <c r="J150" s="67"/>
    </row>
    <row r="151" spans="1:13">
      <c r="J151" s="67"/>
    </row>
    <row r="152" spans="1:13">
      <c r="J152" s="67"/>
    </row>
    <row r="153" spans="1:13">
      <c r="J153" s="67"/>
    </row>
    <row r="154" spans="1:13">
      <c r="J154" s="67"/>
    </row>
    <row r="155" spans="1:13">
      <c r="J155" s="67"/>
    </row>
    <row r="156" spans="1:13">
      <c r="A156" s="7" t="s">
        <v>173</v>
      </c>
      <c r="B156" t="s">
        <v>336</v>
      </c>
      <c r="C156" s="1" t="s">
        <v>17</v>
      </c>
      <c r="D156" t="s">
        <v>147</v>
      </c>
      <c r="E156" s="2">
        <v>109026</v>
      </c>
      <c r="F156" s="4">
        <v>2.46</v>
      </c>
      <c r="J156" s="67"/>
      <c r="K156" s="2">
        <v>109026</v>
      </c>
      <c r="L156" s="2"/>
      <c r="M156" s="7">
        <v>247</v>
      </c>
    </row>
    <row r="157" spans="1:13">
      <c r="A157" s="7" t="s">
        <v>330</v>
      </c>
      <c r="B157" t="s">
        <v>336</v>
      </c>
      <c r="C157" s="1" t="s">
        <v>17</v>
      </c>
      <c r="D157">
        <v>51399</v>
      </c>
      <c r="E157" s="2">
        <v>18120</v>
      </c>
      <c r="F157" s="30">
        <v>2.4500000000000002</v>
      </c>
      <c r="G157" s="30"/>
      <c r="H157" s="30"/>
      <c r="J157" s="67"/>
      <c r="K157" s="2">
        <f>E157</f>
        <v>18120</v>
      </c>
      <c r="L157" s="2"/>
      <c r="M157" s="7">
        <v>256</v>
      </c>
    </row>
    <row r="158" spans="1:13">
      <c r="A158" s="7" t="s">
        <v>331</v>
      </c>
      <c r="B158" t="s">
        <v>336</v>
      </c>
      <c r="C158" s="1" t="s">
        <v>17</v>
      </c>
      <c r="D158">
        <v>51515</v>
      </c>
      <c r="E158" s="2">
        <v>19489</v>
      </c>
      <c r="F158" s="8">
        <v>3</v>
      </c>
      <c r="G158" s="30"/>
      <c r="H158" s="30"/>
      <c r="J158" s="67"/>
      <c r="K158" s="2">
        <f>E158</f>
        <v>19489</v>
      </c>
      <c r="L158" s="2"/>
      <c r="M158" s="7">
        <v>263</v>
      </c>
    </row>
    <row r="159" spans="1:13">
      <c r="A159" s="7" t="s">
        <v>332</v>
      </c>
      <c r="B159" t="s">
        <v>336</v>
      </c>
      <c r="C159" s="1" t="s">
        <v>17</v>
      </c>
      <c r="D159">
        <v>42799</v>
      </c>
      <c r="E159" s="2">
        <v>27437</v>
      </c>
      <c r="F159" s="30">
        <v>2.4500000000000002</v>
      </c>
      <c r="G159" s="30"/>
      <c r="H159" s="30"/>
      <c r="J159" s="67"/>
      <c r="K159" s="2">
        <f>E159</f>
        <v>27437</v>
      </c>
      <c r="L159" s="2"/>
      <c r="M159" s="7">
        <v>255</v>
      </c>
    </row>
    <row r="160" spans="1:13">
      <c r="A160" s="7" t="s">
        <v>333</v>
      </c>
      <c r="B160" t="s">
        <v>336</v>
      </c>
      <c r="C160" s="1" t="s">
        <v>17</v>
      </c>
      <c r="D160">
        <v>51519</v>
      </c>
      <c r="E160" s="2">
        <v>14764</v>
      </c>
      <c r="F160" s="8">
        <v>2.5</v>
      </c>
      <c r="G160" s="30"/>
      <c r="H160" s="30"/>
      <c r="J160" s="67"/>
      <c r="K160" s="2">
        <v>14764</v>
      </c>
      <c r="L160" s="2"/>
      <c r="M160" s="7">
        <v>254</v>
      </c>
    </row>
    <row r="161" spans="1:13">
      <c r="A161" s="7" t="s">
        <v>334</v>
      </c>
      <c r="B161" t="s">
        <v>336</v>
      </c>
      <c r="C161" s="1" t="s">
        <v>17</v>
      </c>
      <c r="D161">
        <v>51491</v>
      </c>
      <c r="E161" s="2">
        <v>26809</v>
      </c>
      <c r="F161" s="30">
        <v>2.46</v>
      </c>
      <c r="G161" s="30"/>
      <c r="H161" s="30"/>
      <c r="J161" s="67"/>
      <c r="K161" s="2">
        <f>E161</f>
        <v>26809</v>
      </c>
      <c r="L161" s="2"/>
      <c r="M161" s="7">
        <v>289</v>
      </c>
    </row>
    <row r="162" spans="1:13">
      <c r="A162" s="7" t="s">
        <v>335</v>
      </c>
      <c r="B162" t="s">
        <v>336</v>
      </c>
      <c r="C162" s="1" t="s">
        <v>17</v>
      </c>
      <c r="D162">
        <v>51503</v>
      </c>
      <c r="E162" s="2">
        <v>27561</v>
      </c>
      <c r="F162" s="30">
        <v>2.44</v>
      </c>
      <c r="G162" s="30"/>
      <c r="H162" s="30"/>
      <c r="J162" s="67"/>
      <c r="K162" s="2">
        <f>E162</f>
        <v>27561</v>
      </c>
      <c r="L162" s="2"/>
      <c r="M162" s="7">
        <v>285</v>
      </c>
    </row>
    <row r="163" spans="1:13">
      <c r="A163" s="7" t="s">
        <v>337</v>
      </c>
      <c r="B163" t="s">
        <v>336</v>
      </c>
      <c r="C163" s="1" t="s">
        <v>17</v>
      </c>
      <c r="D163">
        <v>42929</v>
      </c>
      <c r="E163" s="2">
        <v>34679</v>
      </c>
      <c r="F163" s="8">
        <v>2.5</v>
      </c>
      <c r="G163" s="30"/>
      <c r="H163" s="30"/>
      <c r="J163" s="67"/>
      <c r="K163" s="2">
        <f>E163</f>
        <v>34679</v>
      </c>
      <c r="L163" s="2"/>
      <c r="M163" s="7">
        <v>265</v>
      </c>
    </row>
    <row r="164" spans="1:13">
      <c r="A164" s="7"/>
      <c r="F164" s="30"/>
      <c r="G164" s="30"/>
      <c r="H164" s="30"/>
      <c r="J164" s="67"/>
      <c r="K164" s="2"/>
      <c r="L164" s="2"/>
    </row>
    <row r="165" spans="1:13">
      <c r="A165" s="36" t="s">
        <v>352</v>
      </c>
      <c r="C165" s="1" t="s">
        <v>17</v>
      </c>
      <c r="D165" t="s">
        <v>351</v>
      </c>
      <c r="E165" s="2">
        <v>362213</v>
      </c>
      <c r="F165" s="8">
        <v>3.16</v>
      </c>
      <c r="G165" s="8"/>
      <c r="H165" s="8"/>
      <c r="I165" s="8"/>
      <c r="J165" s="65"/>
      <c r="K165" s="8"/>
      <c r="L165" s="12">
        <f>E165</f>
        <v>362213</v>
      </c>
      <c r="M165" s="7">
        <v>309</v>
      </c>
    </row>
    <row r="166" spans="1:13">
      <c r="A166" s="36" t="s">
        <v>355</v>
      </c>
      <c r="C166" s="1" t="s">
        <v>17</v>
      </c>
      <c r="D166" t="s">
        <v>356</v>
      </c>
      <c r="E166" s="12">
        <v>572087</v>
      </c>
      <c r="F166" s="8">
        <v>3.19</v>
      </c>
      <c r="G166" s="8"/>
      <c r="H166" s="8"/>
      <c r="I166" s="8"/>
      <c r="J166" s="65"/>
      <c r="K166" s="8"/>
      <c r="L166" s="10">
        <f>E166</f>
        <v>572087</v>
      </c>
      <c r="M166" s="7">
        <v>320</v>
      </c>
    </row>
    <row r="167" spans="1:13">
      <c r="A167" s="36" t="s">
        <v>122</v>
      </c>
      <c r="C167" s="1" t="s">
        <v>17</v>
      </c>
      <c r="D167" t="s">
        <v>123</v>
      </c>
      <c r="E167" s="2">
        <v>487470</v>
      </c>
      <c r="F167" s="8">
        <v>3</v>
      </c>
      <c r="G167" s="8"/>
      <c r="H167" s="8"/>
      <c r="I167" s="8"/>
      <c r="J167" s="68"/>
      <c r="K167" s="2">
        <v>487470</v>
      </c>
      <c r="L167" s="2"/>
      <c r="M167" s="7">
        <v>298</v>
      </c>
    </row>
    <row r="168" spans="1:13">
      <c r="A168" s="36" t="s">
        <v>118</v>
      </c>
      <c r="C168" s="1" t="s">
        <v>17</v>
      </c>
      <c r="D168" t="s">
        <v>119</v>
      </c>
      <c r="E168" s="2">
        <v>589649</v>
      </c>
      <c r="F168" s="30">
        <v>2.5099999999999998</v>
      </c>
      <c r="G168" s="30"/>
      <c r="H168" s="30"/>
      <c r="J168" s="67"/>
      <c r="K168" s="2">
        <v>589649</v>
      </c>
      <c r="L168" s="2"/>
      <c r="M168" s="7">
        <v>264</v>
      </c>
    </row>
    <row r="169" spans="1:13">
      <c r="A169" s="36" t="s">
        <v>349</v>
      </c>
      <c r="C169" s="1" t="s">
        <v>17</v>
      </c>
      <c r="D169" t="s">
        <v>350</v>
      </c>
      <c r="E169" s="2">
        <v>566862</v>
      </c>
      <c r="F169" s="8">
        <v>3.17</v>
      </c>
      <c r="G169" s="8"/>
      <c r="H169" s="8"/>
      <c r="I169" s="8"/>
      <c r="J169" s="65"/>
      <c r="K169" s="8"/>
      <c r="L169" s="12">
        <f>E169</f>
        <v>566862</v>
      </c>
      <c r="M169" s="7">
        <v>310</v>
      </c>
    </row>
    <row r="170" spans="1:13">
      <c r="A170" s="36" t="s">
        <v>353</v>
      </c>
      <c r="C170" s="1" t="s">
        <v>17</v>
      </c>
      <c r="D170" t="s">
        <v>354</v>
      </c>
      <c r="E170" s="2">
        <v>186243</v>
      </c>
      <c r="F170" s="8">
        <v>3.1</v>
      </c>
      <c r="G170" s="8"/>
      <c r="H170" s="8"/>
      <c r="I170" s="8"/>
      <c r="J170" s="65"/>
      <c r="K170" s="8"/>
      <c r="L170" s="12">
        <f>E170</f>
        <v>186243</v>
      </c>
      <c r="M170" s="7">
        <v>303</v>
      </c>
    </row>
    <row r="171" spans="1:13">
      <c r="A171" t="s">
        <v>194</v>
      </c>
      <c r="C171" s="1" t="s">
        <v>17</v>
      </c>
      <c r="D171" t="s">
        <v>195</v>
      </c>
      <c r="E171" s="2">
        <v>1013665</v>
      </c>
      <c r="F171" s="30">
        <v>2.36</v>
      </c>
      <c r="G171" s="30"/>
      <c r="H171" s="30"/>
      <c r="J171" s="67"/>
      <c r="K171" s="2">
        <v>1013665</v>
      </c>
      <c r="L171" s="2"/>
      <c r="M171" s="7">
        <v>234</v>
      </c>
    </row>
    <row r="172" spans="1:13">
      <c r="A172" s="7" t="s">
        <v>116</v>
      </c>
      <c r="B172" s="7"/>
      <c r="C172" s="30" t="s">
        <v>17</v>
      </c>
      <c r="D172" s="7" t="s">
        <v>117</v>
      </c>
      <c r="E172" s="2">
        <v>221864</v>
      </c>
      <c r="F172" s="30">
        <v>2.56</v>
      </c>
      <c r="G172" s="30"/>
      <c r="H172" s="30"/>
      <c r="J172" s="67"/>
      <c r="K172" s="2">
        <v>221864</v>
      </c>
      <c r="L172" s="2"/>
      <c r="M172" s="7">
        <v>282</v>
      </c>
    </row>
    <row r="173" spans="1:13">
      <c r="A173" s="36" t="s">
        <v>170</v>
      </c>
      <c r="C173" s="1" t="s">
        <v>17</v>
      </c>
      <c r="D173" t="s">
        <v>171</v>
      </c>
      <c r="E173" s="2">
        <v>159373</v>
      </c>
      <c r="F173" s="8">
        <v>2.2999999999999998</v>
      </c>
      <c r="G173" s="8"/>
      <c r="H173" s="8"/>
      <c r="I173" s="8"/>
      <c r="J173" s="65">
        <v>159373</v>
      </c>
      <c r="K173" s="8"/>
      <c r="L173" s="12"/>
      <c r="M173" s="7">
        <v>245</v>
      </c>
    </row>
    <row r="174" spans="1:13">
      <c r="A174" s="7" t="s">
        <v>179</v>
      </c>
      <c r="C174" s="1" t="s">
        <v>17</v>
      </c>
      <c r="D174" t="s">
        <v>180</v>
      </c>
      <c r="E174" s="2">
        <v>255087</v>
      </c>
      <c r="F174" s="8">
        <v>2.4</v>
      </c>
      <c r="G174" s="8"/>
      <c r="H174" s="8"/>
      <c r="I174" s="8"/>
      <c r="J174" s="68"/>
      <c r="K174" s="2">
        <v>254834</v>
      </c>
      <c r="L174" s="2"/>
      <c r="M174" s="7">
        <v>254</v>
      </c>
    </row>
    <row r="175" spans="1:13">
      <c r="A175" s="36" t="s">
        <v>357</v>
      </c>
      <c r="C175" s="1" t="s">
        <v>17</v>
      </c>
      <c r="D175" t="s">
        <v>358</v>
      </c>
      <c r="E175" s="2">
        <v>166654</v>
      </c>
      <c r="F175" s="8">
        <v>3.08</v>
      </c>
      <c r="G175" s="8"/>
      <c r="H175" s="8"/>
      <c r="I175" s="8"/>
      <c r="J175" s="65"/>
      <c r="K175" s="8"/>
      <c r="L175" s="12">
        <f>E175</f>
        <v>166654</v>
      </c>
      <c r="M175" s="7">
        <v>291</v>
      </c>
    </row>
    <row r="176" spans="1:13">
      <c r="A176" s="36" t="s">
        <v>158</v>
      </c>
      <c r="C176" s="1" t="s">
        <v>17</v>
      </c>
      <c r="D176" t="s">
        <v>159</v>
      </c>
      <c r="E176" s="2">
        <v>110132</v>
      </c>
      <c r="F176" s="30">
        <v>2.52</v>
      </c>
      <c r="G176" s="30"/>
      <c r="H176" s="30"/>
      <c r="J176" s="67"/>
      <c r="K176" s="2">
        <v>110132</v>
      </c>
      <c r="L176" s="2"/>
      <c r="M176" s="7">
        <v>272</v>
      </c>
    </row>
    <row r="177" spans="1:16" s="7" customFormat="1">
      <c r="A177" s="36" t="s">
        <v>168</v>
      </c>
      <c r="B177"/>
      <c r="C177" s="1" t="s">
        <v>17</v>
      </c>
      <c r="D177" t="s">
        <v>169</v>
      </c>
      <c r="E177" s="2">
        <v>155080</v>
      </c>
      <c r="F177" s="30">
        <v>2.5299999999999998</v>
      </c>
      <c r="G177" s="30"/>
      <c r="H177" s="30"/>
      <c r="I177" s="30"/>
      <c r="J177" s="67"/>
      <c r="K177" s="2">
        <v>155080</v>
      </c>
      <c r="L177" s="2"/>
      <c r="M177" s="7">
        <v>265</v>
      </c>
    </row>
    <row r="178" spans="1:16">
      <c r="A178" s="36" t="s">
        <v>185</v>
      </c>
      <c r="C178" s="1" t="s">
        <v>17</v>
      </c>
      <c r="D178" t="s">
        <v>186</v>
      </c>
      <c r="E178" s="2">
        <v>342570</v>
      </c>
      <c r="F178" s="30">
        <v>2.57</v>
      </c>
      <c r="G178" s="30"/>
      <c r="H178" s="30"/>
      <c r="J178" s="67"/>
      <c r="K178" s="2">
        <v>342570</v>
      </c>
      <c r="L178" s="2"/>
      <c r="M178" s="7">
        <v>281</v>
      </c>
    </row>
    <row r="179" spans="1:16">
      <c r="A179" s="7"/>
      <c r="F179" s="30"/>
      <c r="G179" s="30"/>
      <c r="H179" s="30"/>
      <c r="J179" s="67"/>
      <c r="K179" s="2"/>
      <c r="L179" s="2"/>
    </row>
    <row r="180" spans="1:16">
      <c r="A180" s="7" t="s">
        <v>339</v>
      </c>
      <c r="B180" t="s">
        <v>338</v>
      </c>
      <c r="C180" s="1" t="s">
        <v>17</v>
      </c>
      <c r="F180" s="30"/>
      <c r="G180" s="30"/>
      <c r="H180" s="30"/>
      <c r="J180" s="67"/>
      <c r="K180" s="2"/>
      <c r="L180" s="2"/>
    </row>
    <row r="181" spans="1:16">
      <c r="A181" s="7" t="s">
        <v>340</v>
      </c>
      <c r="B181" t="s">
        <v>338</v>
      </c>
      <c r="C181" s="1" t="s">
        <v>17</v>
      </c>
      <c r="F181" s="30"/>
      <c r="G181" s="30"/>
      <c r="H181" s="30"/>
      <c r="J181" s="67"/>
      <c r="K181" s="2"/>
      <c r="L181" s="2"/>
    </row>
    <row r="182" spans="1:16">
      <c r="A182" s="7" t="s">
        <v>341</v>
      </c>
      <c r="B182" t="s">
        <v>338</v>
      </c>
      <c r="C182" s="1" t="s">
        <v>17</v>
      </c>
      <c r="F182" s="30"/>
      <c r="G182" s="30"/>
      <c r="H182" s="30"/>
      <c r="J182" s="67"/>
      <c r="K182" s="2"/>
      <c r="L182" s="2"/>
    </row>
    <row r="183" spans="1:16">
      <c r="A183" s="7" t="s">
        <v>342</v>
      </c>
      <c r="B183" t="s">
        <v>338</v>
      </c>
      <c r="C183" s="1" t="s">
        <v>17</v>
      </c>
      <c r="F183" s="30"/>
      <c r="G183" s="30"/>
      <c r="H183" s="30"/>
      <c r="J183" s="67"/>
      <c r="K183" s="2"/>
      <c r="L183" s="2"/>
    </row>
    <row r="184" spans="1:16">
      <c r="A184" s="7" t="s">
        <v>343</v>
      </c>
      <c r="B184" t="s">
        <v>338</v>
      </c>
      <c r="C184" s="1" t="s">
        <v>17</v>
      </c>
      <c r="F184" s="30"/>
      <c r="G184" s="30"/>
      <c r="H184" s="30"/>
      <c r="J184" s="67"/>
      <c r="K184" s="2"/>
      <c r="L184" s="2"/>
    </row>
    <row r="185" spans="1:16">
      <c r="A185" s="7" t="s">
        <v>344</v>
      </c>
      <c r="B185" t="s">
        <v>338</v>
      </c>
      <c r="C185" s="1" t="s">
        <v>17</v>
      </c>
      <c r="F185" s="30"/>
      <c r="G185" s="30"/>
      <c r="H185" s="30"/>
      <c r="J185" s="67"/>
      <c r="K185" s="2"/>
      <c r="L185" s="2"/>
    </row>
    <row r="186" spans="1:16">
      <c r="A186" s="7" t="s">
        <v>345</v>
      </c>
      <c r="B186" t="s">
        <v>338</v>
      </c>
      <c r="C186" s="1" t="s">
        <v>17</v>
      </c>
      <c r="D186">
        <v>57299</v>
      </c>
      <c r="E186" s="2">
        <v>14453</v>
      </c>
      <c r="F186" s="8">
        <v>2.5</v>
      </c>
      <c r="G186" s="30"/>
      <c r="H186" s="30"/>
      <c r="J186" s="67"/>
      <c r="K186" s="2">
        <f>E186</f>
        <v>14453</v>
      </c>
      <c r="L186" s="2"/>
      <c r="M186" s="7">
        <v>261</v>
      </c>
    </row>
    <row r="187" spans="1:16">
      <c r="A187" s="7" t="s">
        <v>346</v>
      </c>
      <c r="B187" t="s">
        <v>338</v>
      </c>
      <c r="C187" s="1" t="s">
        <v>17</v>
      </c>
      <c r="F187" s="30"/>
      <c r="G187" s="30"/>
      <c r="H187" s="30"/>
      <c r="J187" s="67"/>
      <c r="K187" s="2"/>
      <c r="L187" s="2"/>
    </row>
    <row r="188" spans="1:16">
      <c r="A188" s="7" t="s">
        <v>347</v>
      </c>
      <c r="B188" t="s">
        <v>338</v>
      </c>
      <c r="C188" s="1" t="s">
        <v>17</v>
      </c>
      <c r="D188">
        <v>57290</v>
      </c>
      <c r="E188" s="2">
        <v>13724</v>
      </c>
      <c r="F188" s="8">
        <v>3</v>
      </c>
      <c r="G188" s="30"/>
      <c r="H188" s="30"/>
      <c r="J188" s="67"/>
      <c r="K188" s="2">
        <f>E188</f>
        <v>13724</v>
      </c>
      <c r="L188" s="2"/>
      <c r="M188" s="7">
        <v>270</v>
      </c>
    </row>
    <row r="189" spans="1:16">
      <c r="A189" s="7" t="s">
        <v>348</v>
      </c>
      <c r="B189" t="s">
        <v>338</v>
      </c>
      <c r="C189" s="1" t="s">
        <v>17</v>
      </c>
      <c r="F189" s="30"/>
      <c r="G189" s="30"/>
      <c r="H189" s="30"/>
      <c r="J189" s="67"/>
      <c r="K189" s="2"/>
      <c r="L189" s="2"/>
    </row>
    <row r="190" spans="1:16">
      <c r="A190" s="45" t="s">
        <v>338</v>
      </c>
      <c r="B190" s="45" t="s">
        <v>321</v>
      </c>
      <c r="C190" s="45"/>
      <c r="F190" s="30"/>
      <c r="G190" s="30"/>
      <c r="H190" s="30"/>
      <c r="J190" s="67"/>
      <c r="K190" s="2"/>
      <c r="L190" s="2">
        <f>-SUM(E186:E188)+275594</f>
        <v>247417</v>
      </c>
    </row>
    <row r="191" spans="1:16">
      <c r="A191" s="7"/>
      <c r="F191" s="30"/>
      <c r="G191" s="30"/>
      <c r="H191" s="30"/>
      <c r="J191" s="67"/>
      <c r="K191" s="2"/>
      <c r="L191" s="2"/>
    </row>
    <row r="192" spans="1:16">
      <c r="E192" s="55">
        <f>SUM(E5:E191)</f>
        <v>9510085</v>
      </c>
      <c r="F192" s="55"/>
      <c r="G192" s="55">
        <f t="shared" ref="G192:N192" si="0">SUM(G5:G191)</f>
        <v>0</v>
      </c>
      <c r="H192" s="55">
        <f t="shared" si="0"/>
        <v>0</v>
      </c>
      <c r="I192" s="55">
        <f t="shared" si="0"/>
        <v>41232</v>
      </c>
      <c r="J192" s="65">
        <f t="shared" si="0"/>
        <v>2449789</v>
      </c>
      <c r="K192" s="55">
        <f t="shared" si="0"/>
        <v>5182249</v>
      </c>
      <c r="L192" s="55">
        <f t="shared" si="0"/>
        <v>2482156</v>
      </c>
      <c r="M192" s="55"/>
      <c r="N192" s="55">
        <f t="shared" si="0"/>
        <v>0</v>
      </c>
      <c r="O192" s="57">
        <f>SUM(G192:N192)</f>
        <v>10155426</v>
      </c>
      <c r="P192" s="36"/>
    </row>
    <row r="213" spans="6:12">
      <c r="F213" s="30"/>
      <c r="G213" s="30"/>
      <c r="H213" s="30"/>
      <c r="K213" s="2"/>
      <c r="L213" s="2"/>
    </row>
    <row r="214" spans="6:12">
      <c r="F214" s="30"/>
      <c r="G214" s="30"/>
    </row>
    <row r="215" spans="6:12">
      <c r="J215" s="67"/>
      <c r="K215" s="2"/>
      <c r="L215" s="2"/>
    </row>
    <row r="216" spans="6:12">
      <c r="J216" s="65"/>
    </row>
    <row r="217" spans="6:12">
      <c r="J217" s="67"/>
    </row>
    <row r="218" spans="6:12">
      <c r="J218" s="65"/>
    </row>
    <row r="219" spans="6:12">
      <c r="J219" s="67"/>
    </row>
    <row r="220" spans="6:12">
      <c r="F220" s="30"/>
      <c r="J220" s="67"/>
      <c r="K220" s="2"/>
      <c r="L220" s="2"/>
    </row>
    <row r="221" spans="6:12">
      <c r="J221" s="65"/>
    </row>
    <row r="222" spans="6:12">
      <c r="J222" s="67"/>
    </row>
    <row r="223" spans="6:12">
      <c r="J223" s="67"/>
      <c r="K223" s="2"/>
      <c r="L223" s="2"/>
    </row>
    <row r="224" spans="6:12">
      <c r="J224" s="67"/>
    </row>
    <row r="225" spans="6:12">
      <c r="J225" s="67"/>
    </row>
    <row r="226" spans="6:12">
      <c r="J226" s="67"/>
    </row>
    <row r="227" spans="6:12">
      <c r="J227" s="67"/>
    </row>
    <row r="228" spans="6:12">
      <c r="J228" s="67"/>
    </row>
    <row r="229" spans="6:12">
      <c r="J229" s="67"/>
    </row>
    <row r="230" spans="6:12">
      <c r="F230" s="8"/>
      <c r="G230" s="8"/>
      <c r="H230" s="8"/>
      <c r="I230" s="8"/>
      <c r="J230" s="65"/>
      <c r="K230" s="8"/>
      <c r="L230" s="8"/>
    </row>
    <row r="231" spans="6:12">
      <c r="F231" s="8"/>
      <c r="J231" s="65"/>
    </row>
    <row r="232" spans="6:12">
      <c r="J232" s="67"/>
    </row>
    <row r="233" spans="6:12">
      <c r="J233" s="67"/>
      <c r="K233" s="2"/>
      <c r="L233" s="2"/>
    </row>
    <row r="234" spans="6:12">
      <c r="J234" s="67"/>
      <c r="K234" s="2"/>
      <c r="L234" s="2"/>
    </row>
    <row r="235" spans="6:12">
      <c r="J235" s="67"/>
      <c r="K235" s="2"/>
      <c r="L235" s="2"/>
    </row>
    <row r="236" spans="6:12">
      <c r="J236" s="67"/>
    </row>
    <row r="237" spans="6:12">
      <c r="J237" s="67"/>
    </row>
    <row r="238" spans="6:12">
      <c r="F238" s="30"/>
      <c r="G238" s="2"/>
      <c r="J238" s="67"/>
    </row>
    <row r="239" spans="6:12">
      <c r="H239" s="2"/>
      <c r="I239" s="2"/>
      <c r="J239" s="67"/>
    </row>
    <row r="240" spans="6:12">
      <c r="H240" s="2"/>
      <c r="I240" s="2"/>
      <c r="J240" s="67"/>
    </row>
    <row r="241" spans="6:12">
      <c r="J241" s="67"/>
    </row>
    <row r="242" spans="6:12">
      <c r="G242" s="2"/>
      <c r="J242" s="67"/>
    </row>
    <row r="243" spans="6:12">
      <c r="G243" s="2"/>
      <c r="J243" s="67"/>
    </row>
    <row r="244" spans="6:12">
      <c r="G244" s="2"/>
      <c r="J244" s="67"/>
    </row>
    <row r="245" spans="6:12">
      <c r="G245" s="2"/>
      <c r="J245" s="67"/>
    </row>
    <row r="246" spans="6:12">
      <c r="G246" s="2"/>
      <c r="J246" s="67"/>
    </row>
    <row r="247" spans="6:12">
      <c r="F247" s="8"/>
      <c r="G247" s="2"/>
      <c r="H247" s="8"/>
      <c r="I247" s="8"/>
      <c r="J247" s="68"/>
      <c r="K247" s="8"/>
      <c r="L247" s="8"/>
    </row>
    <row r="248" spans="6:12">
      <c r="F248" s="8"/>
      <c r="G248" s="2"/>
      <c r="H248" s="8"/>
      <c r="I248" s="8"/>
      <c r="J248" s="68"/>
      <c r="K248" s="8"/>
      <c r="L248" s="8"/>
    </row>
    <row r="249" spans="6:12">
      <c r="F249" s="8"/>
      <c r="G249" s="8"/>
      <c r="H249" s="2"/>
      <c r="I249" s="2"/>
      <c r="J249" s="68"/>
      <c r="K249" s="8"/>
      <c r="L249" s="8"/>
    </row>
    <row r="250" spans="6:12">
      <c r="F250" s="8"/>
      <c r="G250" s="2"/>
      <c r="H250" s="8"/>
      <c r="I250" s="8"/>
      <c r="J250" s="68"/>
      <c r="K250" s="8"/>
      <c r="L250" s="8"/>
    </row>
    <row r="251" spans="6:12">
      <c r="F251" s="8"/>
      <c r="G251" s="8"/>
      <c r="H251" s="2"/>
      <c r="I251" s="2"/>
      <c r="J251" s="68"/>
      <c r="K251" s="8"/>
      <c r="L251" s="8"/>
    </row>
    <row r="252" spans="6:12">
      <c r="H252" s="2"/>
      <c r="I252" s="2"/>
      <c r="J252" s="67"/>
    </row>
    <row r="253" spans="6:12">
      <c r="H253" s="2"/>
      <c r="I253" s="2"/>
      <c r="J253" s="67"/>
    </row>
    <row r="254" spans="6:12">
      <c r="H254" s="2"/>
      <c r="I254" s="2"/>
      <c r="J254" s="67"/>
    </row>
    <row r="255" spans="6:12">
      <c r="H255" s="2"/>
      <c r="I255" s="2"/>
      <c r="J255" s="67"/>
    </row>
    <row r="256" spans="6:12">
      <c r="H256" s="2"/>
      <c r="I256" s="2"/>
      <c r="J256" s="67"/>
    </row>
    <row r="257" spans="5:12">
      <c r="H257" s="2"/>
      <c r="I257" s="2"/>
      <c r="J257" s="67"/>
    </row>
    <row r="258" spans="5:12">
      <c r="F258" s="8"/>
      <c r="G258" s="8"/>
      <c r="H258" s="2"/>
      <c r="I258" s="2"/>
      <c r="J258" s="68"/>
      <c r="K258" s="8"/>
      <c r="L258" s="8"/>
    </row>
    <row r="259" spans="5:12">
      <c r="F259" s="8"/>
      <c r="G259" s="8"/>
      <c r="H259" s="2"/>
      <c r="I259" s="2"/>
      <c r="J259" s="68"/>
      <c r="K259" s="8"/>
      <c r="L259" s="8"/>
    </row>
    <row r="260" spans="5:12">
      <c r="F260" s="8"/>
      <c r="G260" s="12"/>
      <c r="H260" s="2"/>
      <c r="I260" s="2"/>
      <c r="J260" s="68"/>
      <c r="K260" s="8"/>
      <c r="L260" s="8"/>
    </row>
    <row r="261" spans="5:12">
      <c r="F261" s="8"/>
      <c r="G261" s="12"/>
      <c r="H261" s="2"/>
      <c r="I261" s="2"/>
      <c r="J261" s="68"/>
      <c r="K261" s="8"/>
      <c r="L261" s="8"/>
    </row>
    <row r="262" spans="5:12">
      <c r="F262" s="8"/>
      <c r="G262" s="8"/>
      <c r="H262" s="2"/>
      <c r="I262" s="2"/>
      <c r="J262" s="68"/>
      <c r="K262" s="8"/>
      <c r="L262" s="8"/>
    </row>
    <row r="263" spans="5:12">
      <c r="J263" s="67"/>
    </row>
    <row r="264" spans="5:12">
      <c r="H264" s="2"/>
      <c r="I264" s="2"/>
      <c r="J264" s="67"/>
    </row>
    <row r="265" spans="5:12">
      <c r="F265" s="8"/>
      <c r="G265" s="8"/>
      <c r="H265" s="2"/>
      <c r="I265" s="2"/>
      <c r="J265" s="68"/>
      <c r="K265" s="8"/>
      <c r="L265" s="8"/>
    </row>
    <row r="266" spans="5:12">
      <c r="J266" s="67"/>
    </row>
    <row r="267" spans="5:12">
      <c r="E267" s="55"/>
      <c r="F267" s="55"/>
      <c r="G267" s="55"/>
      <c r="H267" s="55"/>
      <c r="I267" s="55"/>
      <c r="J267" s="65"/>
      <c r="K267" s="2"/>
    </row>
    <row r="268" spans="5:12">
      <c r="J268" s="67"/>
    </row>
    <row r="269" spans="5:12">
      <c r="J269" s="67"/>
    </row>
    <row r="270" spans="5:12">
      <c r="J270" s="67"/>
    </row>
    <row r="271" spans="5:12">
      <c r="J271" s="67"/>
    </row>
    <row r="272" spans="5:12">
      <c r="J272" s="67"/>
    </row>
    <row r="273" spans="1:12">
      <c r="J273" s="67"/>
    </row>
    <row r="274" spans="1:12">
      <c r="J274" s="67"/>
    </row>
    <row r="275" spans="1:12">
      <c r="A275" s="36"/>
      <c r="J275" s="67"/>
      <c r="K275" s="2"/>
      <c r="L275" s="2"/>
    </row>
    <row r="276" spans="1:12">
      <c r="F276" s="8"/>
      <c r="G276" s="8"/>
      <c r="H276" s="8"/>
      <c r="I276" s="8"/>
      <c r="J276" s="65"/>
      <c r="K276" s="8"/>
      <c r="L276" s="8"/>
    </row>
    <row r="277" spans="1:12">
      <c r="F277" s="8"/>
      <c r="G277" s="8"/>
      <c r="H277" s="8"/>
      <c r="I277" s="8"/>
      <c r="J277" s="68"/>
      <c r="K277" s="8"/>
      <c r="L277" s="8"/>
    </row>
    <row r="278" spans="1:12">
      <c r="J278" s="67"/>
    </row>
    <row r="279" spans="1:12">
      <c r="J279" s="67"/>
    </row>
    <row r="280" spans="1:12">
      <c r="J280" s="67"/>
    </row>
    <row r="281" spans="1:12">
      <c r="F281" s="30"/>
      <c r="G281" s="30"/>
      <c r="H281" s="30"/>
      <c r="J281" s="67"/>
      <c r="K281" s="30"/>
    </row>
    <row r="282" spans="1:12">
      <c r="F282" s="30"/>
      <c r="G282" s="30"/>
      <c r="H282" s="30"/>
      <c r="J282" s="67"/>
      <c r="K282" s="30"/>
    </row>
    <row r="283" spans="1:12">
      <c r="F283" s="30"/>
      <c r="G283" s="30"/>
      <c r="H283" s="30"/>
      <c r="J283" s="67"/>
      <c r="K283" s="30"/>
    </row>
    <row r="284" spans="1:12">
      <c r="F284" s="30"/>
      <c r="G284" s="30"/>
      <c r="H284" s="30"/>
      <c r="J284" s="67"/>
      <c r="K284" s="30"/>
    </row>
    <row r="285" spans="1:12">
      <c r="F285" s="30"/>
      <c r="G285" s="30"/>
      <c r="H285" s="30"/>
      <c r="J285" s="67"/>
      <c r="K285" s="30"/>
    </row>
    <row r="286" spans="1:12">
      <c r="F286" s="30"/>
      <c r="G286" s="30"/>
      <c r="H286" s="30"/>
      <c r="J286" s="67"/>
      <c r="K286" s="30"/>
    </row>
    <row r="287" spans="1:12">
      <c r="F287" s="30"/>
      <c r="G287" s="30"/>
      <c r="H287" s="30"/>
      <c r="J287" s="67"/>
      <c r="K287" s="30"/>
    </row>
    <row r="288" spans="1:12">
      <c r="F288" s="30"/>
      <c r="G288" s="30"/>
      <c r="H288" s="30"/>
      <c r="J288" s="67"/>
      <c r="K288" s="30"/>
    </row>
    <row r="289" spans="3:12">
      <c r="F289" s="30"/>
      <c r="G289" s="30"/>
      <c r="H289" s="30"/>
      <c r="J289" s="67"/>
      <c r="K289" s="30"/>
    </row>
    <row r="290" spans="3:12">
      <c r="F290" s="30"/>
      <c r="G290" s="30"/>
      <c r="H290" s="30"/>
      <c r="J290" s="67"/>
      <c r="K290" s="30"/>
    </row>
    <row r="291" spans="3:12">
      <c r="F291" s="30"/>
      <c r="G291" s="30"/>
      <c r="H291" s="30"/>
      <c r="J291" s="67"/>
      <c r="K291" s="30"/>
    </row>
    <row r="292" spans="3:12">
      <c r="J292" s="67"/>
      <c r="K292" s="2"/>
      <c r="L292" s="2"/>
    </row>
    <row r="293" spans="3:12">
      <c r="J293" s="67"/>
      <c r="K293" s="2"/>
      <c r="L293" s="2"/>
    </row>
    <row r="294" spans="3:12">
      <c r="J294" s="65"/>
    </row>
    <row r="295" spans="3:12">
      <c r="J295" s="67"/>
    </row>
    <row r="296" spans="3:12">
      <c r="J296" s="67"/>
    </row>
    <row r="297" spans="3:12">
      <c r="J297" s="67"/>
    </row>
    <row r="298" spans="3:12">
      <c r="J298" s="67"/>
    </row>
    <row r="299" spans="3:12">
      <c r="C299" s="1"/>
      <c r="F299" s="30"/>
      <c r="J299" s="67"/>
      <c r="K299" s="2"/>
      <c r="L299" s="2"/>
    </row>
    <row r="300" spans="3:12">
      <c r="J300" s="67"/>
    </row>
    <row r="301" spans="3:12">
      <c r="J301" s="65"/>
    </row>
    <row r="302" spans="3:12">
      <c r="F302" s="8"/>
      <c r="G302" s="8"/>
      <c r="H302" s="8"/>
      <c r="I302" s="8"/>
      <c r="J302" s="65"/>
      <c r="K302" s="8"/>
      <c r="L302" s="8"/>
    </row>
    <row r="303" spans="3:12">
      <c r="J303" s="67"/>
    </row>
    <row r="304" spans="3:12">
      <c r="J304" s="67"/>
      <c r="K304" s="2"/>
      <c r="L304" s="2"/>
    </row>
    <row r="305" spans="1:13">
      <c r="J305" s="67"/>
    </row>
    <row r="306" spans="1:13">
      <c r="J306" s="65"/>
    </row>
    <row r="307" spans="1:13">
      <c r="A307" s="3"/>
      <c r="B307" s="3"/>
      <c r="J307" s="67"/>
      <c r="K307" s="2"/>
      <c r="L307" s="2"/>
    </row>
    <row r="308" spans="1:13">
      <c r="J308" s="67"/>
    </row>
    <row r="309" spans="1:13">
      <c r="J309" s="67"/>
    </row>
    <row r="310" spans="1:13">
      <c r="J310" s="67"/>
    </row>
    <row r="311" spans="1:13">
      <c r="J311" s="67"/>
    </row>
    <row r="312" spans="1:13">
      <c r="J312" s="67"/>
    </row>
    <row r="313" spans="1:13" ht="16" thickBot="1">
      <c r="E313" s="9"/>
      <c r="F313" s="13"/>
      <c r="G313" s="14"/>
      <c r="H313" s="13"/>
      <c r="I313" s="13"/>
      <c r="J313" s="70"/>
      <c r="K313" s="13"/>
      <c r="L313" s="44"/>
    </row>
    <row r="314" spans="1:13" ht="16" thickTop="1">
      <c r="F314" s="2"/>
      <c r="G314" s="2"/>
      <c r="H314" s="2"/>
      <c r="I314" s="2"/>
      <c r="J314" s="2"/>
      <c r="K314" s="2"/>
      <c r="L314" s="2"/>
      <c r="M314" s="11"/>
    </row>
    <row r="315" spans="1:13">
      <c r="F315" s="2"/>
      <c r="G315" s="2"/>
      <c r="H315" s="2"/>
      <c r="I315" s="2"/>
      <c r="J315" s="2"/>
      <c r="K315" s="2"/>
      <c r="L315" s="2"/>
      <c r="M315" s="11"/>
    </row>
    <row r="316" spans="1:13">
      <c r="G316" s="24"/>
    </row>
    <row r="317" spans="1:13">
      <c r="F317" s="22"/>
      <c r="G317" s="12"/>
      <c r="H317" s="12"/>
      <c r="I317" s="12"/>
      <c r="J317" s="12"/>
      <c r="K317" s="22"/>
    </row>
    <row r="318" spans="1:13">
      <c r="G318" s="12"/>
      <c r="H318" s="12"/>
      <c r="I318" s="12"/>
      <c r="J318" s="12"/>
    </row>
    <row r="319" spans="1:13">
      <c r="G319" s="12"/>
      <c r="H319" s="12"/>
      <c r="I319" s="12"/>
    </row>
    <row r="320" spans="1:13">
      <c r="G320" s="12"/>
      <c r="H320" s="12"/>
      <c r="I320" s="12"/>
    </row>
    <row r="321" spans="6:12">
      <c r="G321" s="12"/>
      <c r="H321" s="12"/>
      <c r="I321" s="12"/>
    </row>
    <row r="322" spans="6:12">
      <c r="F322" s="22"/>
      <c r="G322" s="12"/>
      <c r="H322" s="12"/>
      <c r="I322" s="12"/>
      <c r="J322" s="12"/>
      <c r="K322" s="22"/>
    </row>
    <row r="323" spans="6:12">
      <c r="F323" s="22"/>
      <c r="G323" s="24"/>
      <c r="H323" s="12"/>
      <c r="I323" s="12"/>
      <c r="J323" s="12"/>
      <c r="K323" s="28"/>
      <c r="L323" s="28"/>
    </row>
    <row r="324" spans="6:12">
      <c r="F324" s="22"/>
      <c r="G324" s="24"/>
      <c r="H324" s="12"/>
      <c r="I324" s="12"/>
      <c r="J324" s="12"/>
      <c r="K324" s="12"/>
      <c r="L324" s="12"/>
    </row>
    <row r="325" spans="6:12">
      <c r="F325" s="22"/>
      <c r="G325" s="24"/>
      <c r="H325" s="24"/>
      <c r="I325" s="24"/>
      <c r="K325" s="22"/>
    </row>
    <row r="326" spans="6:12" ht="16" thickBot="1">
      <c r="G326" s="26"/>
      <c r="H326" s="13"/>
      <c r="I326" s="13"/>
      <c r="J326" s="13"/>
      <c r="K326" s="13"/>
      <c r="L326" s="44"/>
    </row>
    <row r="327" spans="6:12" ht="16" thickTop="1">
      <c r="G327" s="10"/>
      <c r="H327" s="10"/>
      <c r="I327" s="10"/>
      <c r="J327" s="10"/>
      <c r="K327" s="10"/>
      <c r="L327" s="10"/>
    </row>
    <row r="328" spans="6:12">
      <c r="F328" s="23"/>
      <c r="G328" s="10"/>
      <c r="H328" s="10"/>
      <c r="I328" s="10"/>
      <c r="J328" s="10"/>
      <c r="K328" s="10"/>
      <c r="L328" s="10"/>
    </row>
    <row r="329" spans="6:12">
      <c r="F329" s="27"/>
      <c r="G329" s="10"/>
      <c r="H329" s="10"/>
      <c r="I329" s="10"/>
      <c r="J329" s="10"/>
      <c r="K329" s="10"/>
      <c r="L329" s="10"/>
    </row>
    <row r="330" spans="6:12">
      <c r="F330" s="27"/>
      <c r="G330" s="10"/>
      <c r="H330" s="71"/>
      <c r="I330" s="10"/>
      <c r="J330" s="10"/>
      <c r="K330" s="10"/>
      <c r="L330" s="10"/>
    </row>
    <row r="331" spans="6:12">
      <c r="F331" s="27"/>
      <c r="G331" s="10"/>
      <c r="H331" s="10"/>
      <c r="I331" s="10"/>
      <c r="J331" s="10"/>
      <c r="K331" s="10"/>
      <c r="L331" s="10"/>
    </row>
    <row r="332" spans="6:12">
      <c r="G332" s="12"/>
      <c r="H332" s="12"/>
      <c r="I332" s="12"/>
    </row>
    <row r="333" spans="6:12">
      <c r="H333" s="71"/>
      <c r="I333" s="10"/>
    </row>
    <row r="334" spans="6:12">
      <c r="J334" s="10"/>
    </row>
    <row r="335" spans="6:12">
      <c r="K335" s="10"/>
      <c r="L335" s="10"/>
    </row>
    <row r="339" spans="5:5">
      <c r="E339" s="25"/>
    </row>
  </sheetData>
  <sortState ref="A165:M178">
    <sortCondition ref="A165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2"/>
  <sheetViews>
    <sheetView topLeftCell="C16" zoomScale="125" zoomScaleNormal="125" zoomScalePageLayoutView="125" workbookViewId="0">
      <selection activeCell="C4" sqref="A4:XFD99"/>
    </sheetView>
  </sheetViews>
  <sheetFormatPr baseColWidth="10" defaultRowHeight="15" x14ac:dyDescent="0"/>
  <cols>
    <col min="1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54" customWidth="1"/>
    <col min="7" max="12" width="12.83203125" style="54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3" t="s">
        <v>3</v>
      </c>
      <c r="G2" s="72" t="s">
        <v>200</v>
      </c>
      <c r="H2" s="72"/>
      <c r="I2" s="72"/>
      <c r="J2" s="72"/>
      <c r="K2" s="72"/>
      <c r="L2" s="53"/>
      <c r="M2" s="53" t="s">
        <v>4</v>
      </c>
    </row>
    <row r="3" spans="1:13" ht="28" customHeight="1">
      <c r="G3" s="19" t="s">
        <v>196</v>
      </c>
      <c r="H3" s="20" t="s">
        <v>220</v>
      </c>
      <c r="I3" s="20" t="s">
        <v>221</v>
      </c>
      <c r="J3" s="21" t="s">
        <v>198</v>
      </c>
      <c r="K3" s="21" t="s">
        <v>199</v>
      </c>
      <c r="L3" s="19" t="s">
        <v>306</v>
      </c>
    </row>
    <row r="4" spans="1:13">
      <c r="J4" s="67"/>
    </row>
    <row r="5" spans="1:13">
      <c r="J5" s="67"/>
    </row>
    <row r="6" spans="1:13">
      <c r="A6" t="s">
        <v>11</v>
      </c>
      <c r="C6" t="s">
        <v>15</v>
      </c>
      <c r="D6">
        <v>66763</v>
      </c>
      <c r="E6" s="2">
        <v>20199</v>
      </c>
      <c r="F6" s="54">
        <v>0.52</v>
      </c>
      <c r="G6" s="2">
        <v>20199</v>
      </c>
      <c r="J6" s="67"/>
      <c r="M6" s="7">
        <v>77</v>
      </c>
    </row>
    <row r="7" spans="1:13">
      <c r="A7" t="s">
        <v>34</v>
      </c>
      <c r="C7" t="s">
        <v>15</v>
      </c>
      <c r="D7">
        <v>66606</v>
      </c>
      <c r="E7" s="2">
        <v>25977</v>
      </c>
      <c r="F7" s="54">
        <v>1.1299999999999999</v>
      </c>
      <c r="H7" s="2">
        <v>25977</v>
      </c>
      <c r="I7" s="2"/>
      <c r="J7" s="67"/>
      <c r="M7" s="7">
        <v>136</v>
      </c>
    </row>
    <row r="8" spans="1:13">
      <c r="A8" t="s">
        <v>208</v>
      </c>
      <c r="C8" t="s">
        <v>15</v>
      </c>
      <c r="E8" s="2">
        <f>89128-E7</f>
        <v>63151</v>
      </c>
      <c r="F8" s="54">
        <v>1.1299999999999999</v>
      </c>
      <c r="H8" s="2">
        <f>E8</f>
        <v>63151</v>
      </c>
      <c r="I8" s="2"/>
      <c r="J8" s="67"/>
    </row>
    <row r="9" spans="1:13">
      <c r="J9" s="67"/>
    </row>
    <row r="10" spans="1:13">
      <c r="A10" t="s">
        <v>45</v>
      </c>
      <c r="C10" t="s">
        <v>15</v>
      </c>
      <c r="D10" t="s">
        <v>46</v>
      </c>
      <c r="E10" s="2">
        <v>29777</v>
      </c>
      <c r="F10" s="54">
        <v>0.49</v>
      </c>
      <c r="G10" s="2">
        <v>29777</v>
      </c>
      <c r="J10" s="67"/>
      <c r="M10" s="7">
        <v>65</v>
      </c>
    </row>
    <row r="11" spans="1:13">
      <c r="A11" t="s">
        <v>203</v>
      </c>
      <c r="C11" t="s">
        <v>15</v>
      </c>
      <c r="E11" s="2">
        <f>103520-E10</f>
        <v>73743</v>
      </c>
      <c r="F11" s="54">
        <v>0.49</v>
      </c>
      <c r="G11" s="2">
        <f>E11</f>
        <v>73743</v>
      </c>
      <c r="J11" s="67"/>
    </row>
    <row r="12" spans="1:13">
      <c r="A12" t="s">
        <v>53</v>
      </c>
      <c r="C12" t="s">
        <v>15</v>
      </c>
      <c r="D12">
        <v>66740</v>
      </c>
      <c r="E12" s="2">
        <v>34319</v>
      </c>
      <c r="F12" s="54">
        <v>0.56000000000000005</v>
      </c>
      <c r="G12" s="2">
        <v>34319</v>
      </c>
      <c r="J12" s="67"/>
      <c r="M12" s="7">
        <v>83</v>
      </c>
    </row>
    <row r="13" spans="1:13">
      <c r="A13" t="s">
        <v>54</v>
      </c>
      <c r="C13" t="s">
        <v>15</v>
      </c>
      <c r="D13" t="s">
        <v>55</v>
      </c>
      <c r="E13" s="2">
        <v>13337</v>
      </c>
      <c r="F13" s="54">
        <v>0.57999999999999996</v>
      </c>
      <c r="G13" s="2">
        <v>13337</v>
      </c>
      <c r="J13" s="67"/>
      <c r="M13" s="7">
        <v>86</v>
      </c>
    </row>
    <row r="14" spans="1:13">
      <c r="A14" t="s">
        <v>56</v>
      </c>
      <c r="C14" t="s">
        <v>15</v>
      </c>
      <c r="D14">
        <v>66773</v>
      </c>
      <c r="E14" s="2">
        <v>17219</v>
      </c>
      <c r="F14" s="54">
        <v>0.57999999999999996</v>
      </c>
      <c r="G14" s="2">
        <v>17219</v>
      </c>
      <c r="J14" s="67"/>
      <c r="M14" s="7">
        <v>86</v>
      </c>
    </row>
    <row r="15" spans="1:13">
      <c r="A15" t="s">
        <v>57</v>
      </c>
      <c r="C15" t="s">
        <v>15</v>
      </c>
      <c r="D15">
        <v>66806</v>
      </c>
      <c r="E15" s="2">
        <v>6468</v>
      </c>
      <c r="F15" s="8">
        <v>1</v>
      </c>
      <c r="G15" s="2">
        <v>6468</v>
      </c>
      <c r="H15" s="8"/>
      <c r="I15" s="8"/>
      <c r="J15" s="68"/>
      <c r="K15" s="8"/>
      <c r="L15" s="8"/>
      <c r="M15" s="7">
        <v>86</v>
      </c>
    </row>
    <row r="16" spans="1:13">
      <c r="A16" t="s">
        <v>58</v>
      </c>
      <c r="C16" t="s">
        <v>15</v>
      </c>
      <c r="D16">
        <v>66787</v>
      </c>
      <c r="E16" s="2">
        <v>17690</v>
      </c>
      <c r="F16" s="8">
        <v>1</v>
      </c>
      <c r="G16" s="2">
        <v>17690</v>
      </c>
      <c r="H16" s="8"/>
      <c r="I16" s="8"/>
      <c r="J16" s="68"/>
      <c r="K16" s="8"/>
      <c r="L16" s="8"/>
      <c r="M16" s="7">
        <v>89</v>
      </c>
    </row>
    <row r="17" spans="1:13">
      <c r="A17" t="s">
        <v>59</v>
      </c>
      <c r="C17" t="s">
        <v>15</v>
      </c>
      <c r="D17" t="s">
        <v>60</v>
      </c>
      <c r="E17" s="2">
        <v>11536</v>
      </c>
      <c r="F17" s="8">
        <v>1.03</v>
      </c>
      <c r="G17" s="8"/>
      <c r="H17" s="2">
        <v>11536</v>
      </c>
      <c r="I17" s="2"/>
      <c r="J17" s="68"/>
      <c r="K17" s="8"/>
      <c r="L17" s="8"/>
      <c r="M17" s="7">
        <v>92</v>
      </c>
    </row>
    <row r="18" spans="1:13">
      <c r="A18" t="s">
        <v>61</v>
      </c>
      <c r="C18" t="s">
        <v>15</v>
      </c>
      <c r="D18" t="s">
        <v>62</v>
      </c>
      <c r="E18" s="2">
        <v>9370</v>
      </c>
      <c r="F18" s="8">
        <v>0.53</v>
      </c>
      <c r="G18" s="2">
        <v>9370</v>
      </c>
      <c r="H18" s="8"/>
      <c r="I18" s="8"/>
      <c r="J18" s="68"/>
      <c r="K18" s="8"/>
      <c r="L18" s="8"/>
      <c r="M18" s="7">
        <v>79</v>
      </c>
    </row>
    <row r="19" spans="1:13">
      <c r="A19" t="s">
        <v>63</v>
      </c>
      <c r="C19" t="s">
        <v>15</v>
      </c>
      <c r="D19">
        <v>66386</v>
      </c>
      <c r="E19" s="2">
        <v>36394</v>
      </c>
      <c r="F19" s="8">
        <v>1.19</v>
      </c>
      <c r="G19" s="8"/>
      <c r="H19" s="2">
        <v>36394</v>
      </c>
      <c r="I19" s="2"/>
      <c r="J19" s="68"/>
      <c r="K19" s="8"/>
      <c r="L19" s="8"/>
      <c r="M19" s="7">
        <v>122</v>
      </c>
    </row>
    <row r="20" spans="1:13">
      <c r="A20" t="s">
        <v>64</v>
      </c>
      <c r="C20" t="s">
        <v>15</v>
      </c>
      <c r="D20">
        <v>66583</v>
      </c>
      <c r="E20" s="2">
        <v>13327</v>
      </c>
      <c r="F20" s="54">
        <v>1.1399999999999999</v>
      </c>
      <c r="H20" s="2">
        <v>13327</v>
      </c>
      <c r="I20" s="2"/>
      <c r="J20" s="67"/>
      <c r="M20" s="7">
        <v>114</v>
      </c>
    </row>
    <row r="21" spans="1:13">
      <c r="A21" t="s">
        <v>65</v>
      </c>
      <c r="C21" t="s">
        <v>15</v>
      </c>
      <c r="D21" t="s">
        <v>66</v>
      </c>
      <c r="E21" s="2">
        <v>45722</v>
      </c>
      <c r="F21" s="54">
        <v>1.18</v>
      </c>
      <c r="H21" s="2">
        <v>45722</v>
      </c>
      <c r="I21" s="2"/>
      <c r="J21" s="67"/>
      <c r="M21" s="7">
        <v>119</v>
      </c>
    </row>
    <row r="22" spans="1:13">
      <c r="A22" t="s">
        <v>204</v>
      </c>
      <c r="C22" t="s">
        <v>15</v>
      </c>
      <c r="E22" s="2">
        <f>134099-E21</f>
        <v>88377</v>
      </c>
      <c r="F22" s="54">
        <v>1.18</v>
      </c>
      <c r="H22" s="2">
        <f>E22</f>
        <v>88377</v>
      </c>
      <c r="I22" s="2"/>
      <c r="J22" s="67"/>
    </row>
    <row r="23" spans="1:13">
      <c r="A23" t="s">
        <v>67</v>
      </c>
      <c r="C23" t="s">
        <v>15</v>
      </c>
      <c r="D23">
        <v>66459</v>
      </c>
      <c r="E23" s="2">
        <v>9949</v>
      </c>
      <c r="F23" s="54">
        <v>1.18</v>
      </c>
      <c r="H23" s="2">
        <v>9949</v>
      </c>
      <c r="I23" s="2"/>
      <c r="J23" s="67"/>
      <c r="M23" s="7">
        <v>128</v>
      </c>
    </row>
    <row r="24" spans="1:13">
      <c r="A24" t="s">
        <v>68</v>
      </c>
      <c r="C24" t="s">
        <v>15</v>
      </c>
      <c r="D24">
        <v>66440</v>
      </c>
      <c r="E24" s="2">
        <v>21822</v>
      </c>
      <c r="F24" s="54">
        <v>1.27</v>
      </c>
      <c r="H24" s="2">
        <v>21822</v>
      </c>
      <c r="I24" s="2"/>
      <c r="J24" s="67"/>
      <c r="M24" s="7">
        <v>124</v>
      </c>
    </row>
    <row r="25" spans="1:13">
      <c r="A25" t="s">
        <v>69</v>
      </c>
      <c r="C25" t="s">
        <v>15</v>
      </c>
      <c r="D25">
        <v>66399</v>
      </c>
      <c r="E25" s="2">
        <v>10978</v>
      </c>
      <c r="F25" s="54">
        <v>1.21</v>
      </c>
      <c r="H25" s="2">
        <v>10978</v>
      </c>
      <c r="I25" s="2"/>
      <c r="J25" s="67"/>
      <c r="M25" s="7">
        <v>120</v>
      </c>
    </row>
    <row r="26" spans="1:13">
      <c r="A26" t="s">
        <v>70</v>
      </c>
      <c r="C26" t="s">
        <v>15</v>
      </c>
      <c r="D26" t="s">
        <v>71</v>
      </c>
      <c r="E26" s="2">
        <v>176996</v>
      </c>
      <c r="F26" s="8">
        <v>1.1000000000000001</v>
      </c>
      <c r="G26" s="8"/>
      <c r="H26" s="2">
        <v>176996</v>
      </c>
      <c r="I26" s="2"/>
      <c r="J26" s="68"/>
      <c r="K26" s="8"/>
      <c r="L26" s="8"/>
      <c r="M26" s="7">
        <v>106</v>
      </c>
    </row>
    <row r="27" spans="1:13">
      <c r="A27" t="s">
        <v>205</v>
      </c>
      <c r="C27" t="s">
        <v>15</v>
      </c>
      <c r="E27" s="2">
        <f>326638-E26-E32</f>
        <v>110983</v>
      </c>
      <c r="F27" s="8"/>
      <c r="G27" s="8"/>
      <c r="H27" s="2">
        <f>E27</f>
        <v>110983</v>
      </c>
      <c r="I27" s="2"/>
      <c r="J27" s="68"/>
      <c r="K27" s="8"/>
      <c r="L27" s="8"/>
    </row>
    <row r="28" spans="1:13">
      <c r="A28" t="s">
        <v>206</v>
      </c>
      <c r="C28" t="s">
        <v>15</v>
      </c>
      <c r="D28">
        <v>66740</v>
      </c>
      <c r="E28" s="2">
        <v>34319</v>
      </c>
      <c r="F28" s="8">
        <v>0.54</v>
      </c>
      <c r="G28" s="12">
        <f>E28</f>
        <v>34319</v>
      </c>
      <c r="H28" s="2"/>
      <c r="I28" s="2"/>
      <c r="J28" s="68"/>
      <c r="K28" s="8"/>
      <c r="L28" s="8"/>
      <c r="M28" s="7">
        <v>83</v>
      </c>
    </row>
    <row r="29" spans="1:13">
      <c r="A29" t="s">
        <v>207</v>
      </c>
      <c r="C29" t="s">
        <v>15</v>
      </c>
      <c r="E29" s="2">
        <f>196611-E28</f>
        <v>162292</v>
      </c>
      <c r="F29" s="8">
        <v>0.54</v>
      </c>
      <c r="G29" s="12">
        <f>E29</f>
        <v>162292</v>
      </c>
      <c r="H29" s="2"/>
      <c r="I29" s="2"/>
      <c r="J29" s="68"/>
      <c r="K29" s="8"/>
      <c r="L29" s="8"/>
    </row>
    <row r="30" spans="1:13">
      <c r="A30" t="s">
        <v>72</v>
      </c>
      <c r="C30" t="s">
        <v>15</v>
      </c>
      <c r="D30" t="s">
        <v>73</v>
      </c>
      <c r="E30" s="2">
        <v>16393</v>
      </c>
      <c r="F30" s="8">
        <v>1.1299999999999999</v>
      </c>
      <c r="G30" s="8"/>
      <c r="H30" s="2">
        <v>16393</v>
      </c>
      <c r="I30" s="2"/>
      <c r="J30" s="68"/>
      <c r="K30" s="8"/>
      <c r="L30" s="8"/>
      <c r="M30" s="7">
        <v>113</v>
      </c>
    </row>
    <row r="31" spans="1:13">
      <c r="J31" s="67"/>
    </row>
    <row r="32" spans="1:13">
      <c r="A32" t="s">
        <v>82</v>
      </c>
      <c r="C32" t="s">
        <v>15</v>
      </c>
      <c r="D32">
        <v>66333</v>
      </c>
      <c r="E32" s="2">
        <v>38659</v>
      </c>
      <c r="F32" s="54">
        <v>1.04</v>
      </c>
      <c r="H32" s="2">
        <v>38659</v>
      </c>
      <c r="I32" s="2"/>
      <c r="J32" s="67"/>
      <c r="M32" s="7">
        <v>96</v>
      </c>
    </row>
    <row r="33" spans="1:13">
      <c r="A33" t="s">
        <v>87</v>
      </c>
      <c r="C33" t="s">
        <v>15</v>
      </c>
      <c r="D33">
        <v>66424</v>
      </c>
      <c r="E33" s="2">
        <v>41357</v>
      </c>
      <c r="F33" s="8">
        <v>1.25</v>
      </c>
      <c r="G33" s="8"/>
      <c r="H33" s="2">
        <v>41357</v>
      </c>
      <c r="I33" s="2"/>
      <c r="J33" s="68"/>
      <c r="K33" s="8"/>
      <c r="L33" s="8"/>
      <c r="M33" s="7">
        <v>133</v>
      </c>
    </row>
    <row r="34" spans="1:13">
      <c r="J34" s="67"/>
    </row>
    <row r="35" spans="1:13">
      <c r="E35" s="55">
        <f>SUM(E6:E34)</f>
        <v>1130354</v>
      </c>
      <c r="F35" s="55"/>
      <c r="G35" s="55">
        <f>SUM(G7:G34)</f>
        <v>398534</v>
      </c>
      <c r="H35" s="55">
        <f>SUM(H7:H34)</f>
        <v>711621</v>
      </c>
      <c r="I35" s="55">
        <f>SUM(I7:I34)</f>
        <v>0</v>
      </c>
      <c r="J35" s="65">
        <f>SUM(J7:J34)</f>
        <v>0</v>
      </c>
      <c r="K35" s="2">
        <f>SUM(K7:K34)</f>
        <v>0</v>
      </c>
    </row>
    <row r="36" spans="1:13">
      <c r="J36" s="67"/>
    </row>
    <row r="37" spans="1:13">
      <c r="J37" s="67"/>
    </row>
    <row r="38" spans="1:13">
      <c r="E38" s="25"/>
    </row>
    <row r="152" spans="4:4">
      <c r="D152" s="3"/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D19" zoomScale="125" zoomScaleNormal="125" zoomScalePageLayoutView="125" workbookViewId="0">
      <selection activeCell="A19" sqref="A19"/>
    </sheetView>
  </sheetViews>
  <sheetFormatPr baseColWidth="10" defaultRowHeight="15" x14ac:dyDescent="0"/>
  <cols>
    <col min="1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54" customWidth="1"/>
    <col min="7" max="12" width="12.83203125" style="54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3" t="s">
        <v>3</v>
      </c>
      <c r="G2" s="72" t="s">
        <v>200</v>
      </c>
      <c r="H2" s="72"/>
      <c r="I2" s="72"/>
      <c r="J2" s="72"/>
      <c r="K2" s="72"/>
      <c r="L2" s="53"/>
      <c r="M2" s="53" t="s">
        <v>4</v>
      </c>
    </row>
    <row r="3" spans="1:13" ht="28" customHeight="1">
      <c r="G3" s="19" t="s">
        <v>196</v>
      </c>
      <c r="H3" s="20" t="s">
        <v>220</v>
      </c>
      <c r="I3" s="20" t="s">
        <v>221</v>
      </c>
      <c r="J3" s="21" t="s">
        <v>198</v>
      </c>
      <c r="K3" s="21" t="s">
        <v>199</v>
      </c>
      <c r="L3" s="19" t="s">
        <v>306</v>
      </c>
    </row>
    <row r="4" spans="1:13">
      <c r="J4" s="67"/>
    </row>
    <row r="5" spans="1:13">
      <c r="J5" s="67"/>
    </row>
    <row r="6" spans="1:13">
      <c r="J6" s="67"/>
    </row>
    <row r="7" spans="1:13">
      <c r="J7" s="67"/>
    </row>
    <row r="8" spans="1:13">
      <c r="J8" s="67"/>
    </row>
    <row r="9" spans="1:13">
      <c r="J9" s="67"/>
    </row>
    <row r="10" spans="1:13">
      <c r="J10" s="67"/>
    </row>
    <row r="11" spans="1:13">
      <c r="A11" s="36" t="s">
        <v>76</v>
      </c>
      <c r="C11" t="s">
        <v>14</v>
      </c>
      <c r="D11">
        <v>76275</v>
      </c>
      <c r="E11" s="2">
        <v>38638</v>
      </c>
      <c r="F11" s="54">
        <v>2.38</v>
      </c>
      <c r="J11" s="67"/>
      <c r="K11" s="2">
        <v>38638</v>
      </c>
      <c r="L11" s="2"/>
      <c r="M11" s="7">
        <v>245</v>
      </c>
    </row>
    <row r="12" spans="1:13">
      <c r="A12" t="s">
        <v>112</v>
      </c>
      <c r="C12" t="s">
        <v>14</v>
      </c>
      <c r="D12" t="s">
        <v>113</v>
      </c>
      <c r="E12" s="2">
        <v>52424</v>
      </c>
      <c r="F12" s="8">
        <v>2.2999999999999998</v>
      </c>
      <c r="G12" s="8"/>
      <c r="H12" s="8"/>
      <c r="I12" s="8"/>
      <c r="J12" s="65">
        <v>52424</v>
      </c>
      <c r="K12" s="8"/>
      <c r="L12" s="8"/>
      <c r="M12" s="7">
        <v>265</v>
      </c>
    </row>
    <row r="13" spans="1:13">
      <c r="D13">
        <v>40668</v>
      </c>
      <c r="F13" s="8"/>
      <c r="G13" s="8"/>
      <c r="H13" s="8"/>
      <c r="I13" s="8"/>
      <c r="J13" s="68"/>
      <c r="K13" s="8"/>
      <c r="L13" s="8"/>
    </row>
    <row r="14" spans="1:13">
      <c r="D14">
        <v>40670</v>
      </c>
      <c r="J14" s="67"/>
    </row>
    <row r="15" spans="1:13">
      <c r="J15" s="67"/>
    </row>
    <row r="16" spans="1:13">
      <c r="D16">
        <v>53842</v>
      </c>
      <c r="J16" s="67"/>
    </row>
    <row r="17" spans="1:13">
      <c r="J17" s="67"/>
    </row>
    <row r="18" spans="1:13">
      <c r="J18" s="67"/>
    </row>
    <row r="19" spans="1:13">
      <c r="J19" s="67"/>
    </row>
    <row r="20" spans="1:13">
      <c r="J20" s="67"/>
    </row>
    <row r="21" spans="1:13">
      <c r="J21" s="67"/>
    </row>
    <row r="22" spans="1:13">
      <c r="J22" s="67"/>
    </row>
    <row r="23" spans="1:13">
      <c r="J23" s="67"/>
    </row>
    <row r="24" spans="1:13">
      <c r="J24" s="67"/>
    </row>
    <row r="25" spans="1:13">
      <c r="J25" s="67"/>
    </row>
    <row r="26" spans="1:13">
      <c r="J26" s="67"/>
    </row>
    <row r="27" spans="1:13">
      <c r="J27" s="67"/>
    </row>
    <row r="28" spans="1:13">
      <c r="A28" t="s">
        <v>160</v>
      </c>
      <c r="C28" t="s">
        <v>14</v>
      </c>
      <c r="D28" t="s">
        <v>161</v>
      </c>
      <c r="E28" s="2">
        <v>115211</v>
      </c>
      <c r="F28" s="54">
        <v>2.52</v>
      </c>
      <c r="J28" s="67"/>
      <c r="K28" s="2">
        <v>115211</v>
      </c>
      <c r="L28" s="2"/>
      <c r="M28" s="7">
        <v>267</v>
      </c>
    </row>
    <row r="29" spans="1:13">
      <c r="A29" t="s">
        <v>162</v>
      </c>
      <c r="C29" t="s">
        <v>14</v>
      </c>
      <c r="D29" t="s">
        <v>163</v>
      </c>
      <c r="E29" s="2">
        <v>116716</v>
      </c>
      <c r="F29" s="54">
        <v>2.5299999999999998</v>
      </c>
      <c r="J29" s="67"/>
      <c r="K29" s="2">
        <v>116716</v>
      </c>
      <c r="L29" s="2"/>
      <c r="M29" s="7">
        <v>306</v>
      </c>
    </row>
    <row r="30" spans="1:13">
      <c r="A30" t="s">
        <v>164</v>
      </c>
      <c r="C30" t="s">
        <v>14</v>
      </c>
      <c r="D30" t="s">
        <v>165</v>
      </c>
      <c r="E30" s="2">
        <v>148415</v>
      </c>
      <c r="F30" s="54">
        <v>2.2400000000000002</v>
      </c>
      <c r="J30" s="65">
        <v>148415</v>
      </c>
      <c r="M30" s="7">
        <v>251</v>
      </c>
    </row>
    <row r="31" spans="1:13">
      <c r="J31" s="67"/>
    </row>
    <row r="32" spans="1:13">
      <c r="J32" s="67"/>
    </row>
    <row r="33" spans="1:13">
      <c r="J33" s="67"/>
    </row>
    <row r="34" spans="1:13">
      <c r="J34" s="67"/>
    </row>
    <row r="35" spans="1:13">
      <c r="A35" t="s">
        <v>6</v>
      </c>
      <c r="C35" s="1" t="s">
        <v>14</v>
      </c>
      <c r="D35">
        <v>76276</v>
      </c>
      <c r="E35" s="2">
        <v>19837</v>
      </c>
      <c r="F35" s="54">
        <v>2.39</v>
      </c>
      <c r="J35" s="67"/>
      <c r="K35" s="2">
        <v>19837</v>
      </c>
      <c r="L35" s="2"/>
      <c r="M35" s="7">
        <v>244</v>
      </c>
    </row>
    <row r="36" spans="1:13">
      <c r="J36" s="67"/>
    </row>
    <row r="37" spans="1:13">
      <c r="A37" t="s">
        <v>181</v>
      </c>
      <c r="C37" t="s">
        <v>14</v>
      </c>
      <c r="D37" t="s">
        <v>182</v>
      </c>
      <c r="E37" s="2">
        <v>291458</v>
      </c>
      <c r="F37" s="54">
        <v>2.13</v>
      </c>
      <c r="J37" s="65">
        <v>291458</v>
      </c>
      <c r="M37" s="7">
        <v>231</v>
      </c>
    </row>
    <row r="38" spans="1:13">
      <c r="A38" t="s">
        <v>183</v>
      </c>
      <c r="C38" t="s">
        <v>14</v>
      </c>
      <c r="D38" t="s">
        <v>184</v>
      </c>
      <c r="E38" s="2">
        <v>291995</v>
      </c>
      <c r="F38" s="8">
        <v>2.2999999999999998</v>
      </c>
      <c r="G38" s="8"/>
      <c r="H38" s="8"/>
      <c r="I38" s="8"/>
      <c r="J38" s="65">
        <v>291995</v>
      </c>
      <c r="K38" s="8"/>
      <c r="L38" s="8"/>
      <c r="M38" s="7">
        <v>238</v>
      </c>
    </row>
    <row r="39" spans="1:13">
      <c r="J39" s="67"/>
    </row>
    <row r="43" spans="1:13">
      <c r="E43" s="25"/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topLeftCell="B2" zoomScale="125" zoomScaleNormal="125" zoomScalePageLayoutView="125" workbookViewId="0">
      <selection activeCell="B13" sqref="B13"/>
    </sheetView>
  </sheetViews>
  <sheetFormatPr baseColWidth="10" defaultRowHeight="15" x14ac:dyDescent="0"/>
  <cols>
    <col min="1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54" customWidth="1"/>
    <col min="7" max="12" width="12.83203125" style="54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3" t="s">
        <v>3</v>
      </c>
      <c r="G2" s="72" t="s">
        <v>200</v>
      </c>
      <c r="H2" s="72"/>
      <c r="I2" s="72"/>
      <c r="J2" s="72"/>
      <c r="K2" s="72"/>
      <c r="L2" s="53"/>
      <c r="M2" s="53" t="s">
        <v>4</v>
      </c>
    </row>
    <row r="3" spans="1:13" ht="28" customHeight="1">
      <c r="G3" s="19" t="s">
        <v>196</v>
      </c>
      <c r="H3" s="20" t="s">
        <v>220</v>
      </c>
      <c r="I3" s="20" t="s">
        <v>221</v>
      </c>
      <c r="J3" s="21" t="s">
        <v>198</v>
      </c>
      <c r="K3" s="21" t="s">
        <v>199</v>
      </c>
      <c r="L3" s="19" t="s">
        <v>306</v>
      </c>
    </row>
    <row r="4" spans="1:13">
      <c r="A4" t="s">
        <v>187</v>
      </c>
      <c r="C4" t="s">
        <v>188</v>
      </c>
      <c r="D4" t="s">
        <v>189</v>
      </c>
      <c r="E4" s="2">
        <v>676533</v>
      </c>
      <c r="F4" s="54">
        <v>2.4500000000000002</v>
      </c>
      <c r="J4" s="67"/>
      <c r="K4" s="2">
        <v>676533</v>
      </c>
      <c r="L4" s="2"/>
      <c r="M4" s="7">
        <v>281</v>
      </c>
    </row>
    <row r="5" spans="1:13">
      <c r="D5" t="s">
        <v>190</v>
      </c>
      <c r="J5" s="67"/>
    </row>
    <row r="6" spans="1:13">
      <c r="A6" t="s">
        <v>191</v>
      </c>
      <c r="C6" t="s">
        <v>188</v>
      </c>
      <c r="D6">
        <v>65428</v>
      </c>
      <c r="E6" s="2">
        <v>59307</v>
      </c>
      <c r="F6" s="54">
        <v>2.25</v>
      </c>
      <c r="J6" s="65">
        <v>59307</v>
      </c>
      <c r="M6" s="7">
        <v>254</v>
      </c>
    </row>
    <row r="7" spans="1:13">
      <c r="A7" s="3" t="s">
        <v>192</v>
      </c>
      <c r="B7" s="3"/>
      <c r="C7" t="s">
        <v>188</v>
      </c>
      <c r="D7" t="s">
        <v>193</v>
      </c>
      <c r="E7" s="2">
        <v>145845</v>
      </c>
      <c r="F7" s="54">
        <v>2.35</v>
      </c>
      <c r="J7" s="67"/>
      <c r="K7" s="2">
        <v>145845</v>
      </c>
      <c r="L7" s="2"/>
      <c r="M7" s="7">
        <v>267</v>
      </c>
    </row>
    <row r="8" spans="1:13">
      <c r="J8" s="67"/>
    </row>
    <row r="9" spans="1:13">
      <c r="J9" s="67"/>
    </row>
    <row r="10" spans="1:13">
      <c r="J10" s="67"/>
    </row>
    <row r="11" spans="1:13">
      <c r="J11" s="67"/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1"/>
  <sheetViews>
    <sheetView topLeftCell="A160" workbookViewId="0">
      <selection activeCell="A48" sqref="A48"/>
    </sheetView>
  </sheetViews>
  <sheetFormatPr baseColWidth="10" defaultRowHeight="15" x14ac:dyDescent="0"/>
  <cols>
    <col min="1" max="1" width="38" customWidth="1"/>
    <col min="2" max="2" width="10.5" customWidth="1"/>
    <col min="3" max="3" width="14.83203125" customWidth="1"/>
    <col min="4" max="4" width="13.1640625" style="2" customWidth="1"/>
    <col min="5" max="5" width="21" style="4" customWidth="1"/>
    <col min="6" max="9" width="12.83203125" style="4" customWidth="1"/>
    <col min="10" max="10" width="11.1640625" style="7" customWidth="1"/>
  </cols>
  <sheetData>
    <row r="2" spans="1:10">
      <c r="A2" t="s">
        <v>201</v>
      </c>
      <c r="B2" s="1" t="s">
        <v>13</v>
      </c>
      <c r="C2" s="1" t="s">
        <v>1</v>
      </c>
      <c r="D2" s="12" t="s">
        <v>2</v>
      </c>
      <c r="E2" s="4" t="s">
        <v>3</v>
      </c>
      <c r="F2" s="73" t="s">
        <v>200</v>
      </c>
      <c r="G2" s="73"/>
      <c r="H2" s="73"/>
      <c r="I2" s="73"/>
      <c r="J2" s="4" t="s">
        <v>4</v>
      </c>
    </row>
    <row r="3" spans="1:10" ht="28" customHeight="1">
      <c r="F3" s="5" t="s">
        <v>196</v>
      </c>
      <c r="G3" s="6" t="s">
        <v>197</v>
      </c>
      <c r="H3" s="4" t="s">
        <v>198</v>
      </c>
      <c r="I3" s="4" t="s">
        <v>199</v>
      </c>
    </row>
    <row r="4" spans="1:10">
      <c r="A4" t="s">
        <v>0</v>
      </c>
      <c r="C4">
        <v>53343</v>
      </c>
      <c r="D4" s="2">
        <v>19614</v>
      </c>
      <c r="E4" s="4">
        <v>2.14</v>
      </c>
      <c r="H4" s="2">
        <f>D4</f>
        <v>19614</v>
      </c>
      <c r="J4" s="7">
        <v>214</v>
      </c>
    </row>
    <row r="5" spans="1:10">
      <c r="A5" t="s">
        <v>5</v>
      </c>
      <c r="C5">
        <v>67454</v>
      </c>
      <c r="D5" s="2">
        <v>19847</v>
      </c>
      <c r="E5" s="4">
        <v>2.21</v>
      </c>
      <c r="H5" s="2">
        <f>D5</f>
        <v>19847</v>
      </c>
      <c r="J5" s="7">
        <v>236</v>
      </c>
    </row>
    <row r="6" spans="1:10">
      <c r="A6" t="s">
        <v>6</v>
      </c>
      <c r="C6">
        <v>76276</v>
      </c>
      <c r="D6" s="2">
        <v>19837</v>
      </c>
      <c r="E6" s="4">
        <v>2.39</v>
      </c>
      <c r="I6" s="2">
        <v>19837</v>
      </c>
      <c r="J6" s="7">
        <v>244</v>
      </c>
    </row>
    <row r="7" spans="1:10">
      <c r="C7">
        <v>76277</v>
      </c>
    </row>
    <row r="8" spans="1:10">
      <c r="A8" t="s">
        <v>7</v>
      </c>
      <c r="C8">
        <v>53819</v>
      </c>
      <c r="D8" s="2">
        <v>19744</v>
      </c>
      <c r="E8" s="8">
        <v>2.4</v>
      </c>
      <c r="F8" s="8"/>
      <c r="G8" s="8"/>
      <c r="H8" s="8"/>
      <c r="I8" s="2">
        <v>19744</v>
      </c>
      <c r="J8" s="7">
        <v>257</v>
      </c>
    </row>
    <row r="9" spans="1:10">
      <c r="A9" t="s">
        <v>8</v>
      </c>
      <c r="C9" t="s">
        <v>9</v>
      </c>
      <c r="D9" s="2">
        <v>19945</v>
      </c>
      <c r="E9" s="4">
        <v>2.35</v>
      </c>
      <c r="I9" s="2">
        <v>19945</v>
      </c>
      <c r="J9" s="7">
        <v>263</v>
      </c>
    </row>
    <row r="10" spans="1:10">
      <c r="A10" t="s">
        <v>10</v>
      </c>
      <c r="C10">
        <v>76726</v>
      </c>
      <c r="D10" s="2">
        <v>19997</v>
      </c>
      <c r="E10" s="4">
        <v>2.29</v>
      </c>
      <c r="H10" s="2">
        <v>19997</v>
      </c>
      <c r="J10" s="7">
        <v>256</v>
      </c>
    </row>
    <row r="11" spans="1:10">
      <c r="A11" t="s">
        <v>11</v>
      </c>
      <c r="B11" t="s">
        <v>15</v>
      </c>
      <c r="C11">
        <v>66763</v>
      </c>
      <c r="D11" s="2">
        <v>20199</v>
      </c>
      <c r="E11" s="4">
        <v>0.52</v>
      </c>
      <c r="F11" s="2">
        <v>20199</v>
      </c>
      <c r="J11" s="7">
        <v>77</v>
      </c>
    </row>
    <row r="12" spans="1:10">
      <c r="A12" t="s">
        <v>12</v>
      </c>
      <c r="B12" t="s">
        <v>14</v>
      </c>
      <c r="C12">
        <v>68766</v>
      </c>
      <c r="D12" s="2">
        <v>20770</v>
      </c>
      <c r="E12" s="4">
        <v>2.27</v>
      </c>
      <c r="H12" s="2">
        <v>20770</v>
      </c>
      <c r="J12" s="7">
        <v>249</v>
      </c>
    </row>
    <row r="13" spans="1:10">
      <c r="A13" t="s">
        <v>16</v>
      </c>
      <c r="B13" t="s">
        <v>17</v>
      </c>
      <c r="C13">
        <v>50189</v>
      </c>
      <c r="D13" s="2">
        <v>20820</v>
      </c>
      <c r="E13" s="4">
        <v>2.06</v>
      </c>
      <c r="H13" s="2">
        <v>20820</v>
      </c>
      <c r="J13" s="7">
        <v>205</v>
      </c>
    </row>
    <row r="14" spans="1:10">
      <c r="A14" t="s">
        <v>18</v>
      </c>
      <c r="B14" t="s">
        <v>14</v>
      </c>
      <c r="C14">
        <v>75031</v>
      </c>
      <c r="D14" s="2">
        <v>20795</v>
      </c>
      <c r="E14" s="4">
        <v>2.5099999999999998</v>
      </c>
      <c r="I14" s="2">
        <v>20795</v>
      </c>
      <c r="J14" s="7">
        <v>290</v>
      </c>
    </row>
    <row r="15" spans="1:10">
      <c r="A15" t="s">
        <v>19</v>
      </c>
      <c r="B15" t="s">
        <v>14</v>
      </c>
      <c r="C15">
        <v>68723</v>
      </c>
      <c r="D15" s="2">
        <v>21115</v>
      </c>
      <c r="E15" s="4">
        <v>2.2400000000000002</v>
      </c>
      <c r="H15" s="2">
        <v>21115</v>
      </c>
      <c r="J15" s="7">
        <v>248</v>
      </c>
    </row>
    <row r="16" spans="1:10">
      <c r="A16" t="s">
        <v>20</v>
      </c>
      <c r="B16" t="s">
        <v>17</v>
      </c>
      <c r="C16">
        <v>41363</v>
      </c>
      <c r="D16" s="2">
        <v>22177</v>
      </c>
      <c r="E16" s="4">
        <v>2.37</v>
      </c>
      <c r="I16" s="2">
        <v>22177</v>
      </c>
      <c r="J16" s="7">
        <v>252</v>
      </c>
    </row>
    <row r="17" spans="1:10">
      <c r="A17" t="s">
        <v>21</v>
      </c>
      <c r="B17" t="s">
        <v>17</v>
      </c>
      <c r="C17">
        <v>53347</v>
      </c>
      <c r="D17" s="2">
        <v>22992</v>
      </c>
      <c r="E17" s="4">
        <v>2.2599999999999998</v>
      </c>
      <c r="H17" s="2">
        <v>22992</v>
      </c>
      <c r="J17" s="7">
        <v>233</v>
      </c>
    </row>
    <row r="18" spans="1:10">
      <c r="A18" t="s">
        <v>22</v>
      </c>
      <c r="B18" t="s">
        <v>14</v>
      </c>
      <c r="C18">
        <v>76297</v>
      </c>
      <c r="D18" s="2">
        <v>23061</v>
      </c>
      <c r="E18" s="4">
        <v>2.4500000000000002</v>
      </c>
      <c r="I18" s="2">
        <v>23061</v>
      </c>
      <c r="J18" s="7">
        <v>250</v>
      </c>
    </row>
    <row r="19" spans="1:10">
      <c r="A19" t="s">
        <v>23</v>
      </c>
      <c r="B19" t="s">
        <v>24</v>
      </c>
      <c r="C19">
        <v>53340</v>
      </c>
      <c r="D19" s="2">
        <v>23555</v>
      </c>
      <c r="E19" s="4">
        <v>2.15</v>
      </c>
      <c r="H19" s="2">
        <v>23555</v>
      </c>
      <c r="J19" s="7">
        <v>233</v>
      </c>
    </row>
    <row r="20" spans="1:10">
      <c r="A20" t="s">
        <v>25</v>
      </c>
      <c r="B20" t="s">
        <v>24</v>
      </c>
      <c r="C20">
        <v>55218</v>
      </c>
      <c r="D20" s="2">
        <v>24025</v>
      </c>
      <c r="E20" s="4">
        <v>2.17</v>
      </c>
      <c r="H20" s="2">
        <v>24025</v>
      </c>
      <c r="J20" s="7">
        <v>202</v>
      </c>
    </row>
    <row r="21" spans="1:10">
      <c r="A21" t="s">
        <v>26</v>
      </c>
      <c r="B21" t="s">
        <v>24</v>
      </c>
      <c r="C21" t="s">
        <v>27</v>
      </c>
      <c r="D21" s="2">
        <v>7215</v>
      </c>
      <c r="E21" s="4">
        <v>2.15</v>
      </c>
      <c r="H21" s="2">
        <v>7215</v>
      </c>
      <c r="J21" s="7">
        <v>206</v>
      </c>
    </row>
    <row r="22" spans="1:10">
      <c r="A22" t="s">
        <v>28</v>
      </c>
      <c r="B22" t="s">
        <v>24</v>
      </c>
      <c r="C22">
        <v>55263</v>
      </c>
      <c r="D22" s="2">
        <v>2539</v>
      </c>
      <c r="E22" s="4">
        <v>2.2400000000000002</v>
      </c>
      <c r="H22" s="2">
        <v>2539</v>
      </c>
      <c r="J22" s="7">
        <v>207</v>
      </c>
    </row>
    <row r="23" spans="1:10">
      <c r="A23" t="s">
        <v>29</v>
      </c>
      <c r="B23" t="s">
        <v>24</v>
      </c>
      <c r="C23">
        <v>55411</v>
      </c>
      <c r="D23" s="2">
        <v>23886</v>
      </c>
      <c r="E23" s="4">
        <v>2.15</v>
      </c>
      <c r="H23" s="2">
        <v>23886</v>
      </c>
      <c r="J23" s="7">
        <v>209</v>
      </c>
    </row>
    <row r="24" spans="1:10">
      <c r="A24" t="s">
        <v>30</v>
      </c>
      <c r="B24" t="s">
        <v>17</v>
      </c>
      <c r="C24">
        <v>50181</v>
      </c>
      <c r="D24" s="2">
        <v>22988</v>
      </c>
      <c r="E24" s="8">
        <v>2.2999999999999998</v>
      </c>
      <c r="F24" s="8"/>
      <c r="G24" s="8"/>
      <c r="H24" s="2">
        <v>22988</v>
      </c>
      <c r="I24" s="8"/>
      <c r="J24" s="7">
        <v>240</v>
      </c>
    </row>
    <row r="25" spans="1:10">
      <c r="A25" t="s">
        <v>31</v>
      </c>
      <c r="B25" t="s">
        <v>17</v>
      </c>
      <c r="C25">
        <v>52531</v>
      </c>
      <c r="D25" s="2">
        <v>24706</v>
      </c>
      <c r="E25" s="4">
        <v>2.2599999999999998</v>
      </c>
      <c r="H25" s="2">
        <v>24706</v>
      </c>
      <c r="J25" s="7">
        <v>219</v>
      </c>
    </row>
    <row r="26" spans="1:10">
      <c r="A26" t="s">
        <v>32</v>
      </c>
      <c r="B26" t="s">
        <v>14</v>
      </c>
      <c r="C26">
        <v>77855</v>
      </c>
      <c r="D26" s="2">
        <v>24435</v>
      </c>
      <c r="E26" s="8">
        <v>2.2999999999999998</v>
      </c>
      <c r="F26" s="8"/>
      <c r="G26" s="8"/>
      <c r="H26" s="2">
        <v>24435</v>
      </c>
      <c r="I26" s="8"/>
      <c r="J26" s="7">
        <v>242</v>
      </c>
    </row>
    <row r="27" spans="1:10">
      <c r="A27" t="s">
        <v>33</v>
      </c>
      <c r="B27" t="s">
        <v>17</v>
      </c>
      <c r="C27">
        <v>53604</v>
      </c>
      <c r="D27" s="2">
        <v>24653</v>
      </c>
      <c r="E27" s="8">
        <v>2.2999999999999998</v>
      </c>
      <c r="F27" s="8"/>
      <c r="G27" s="8"/>
      <c r="H27" s="2">
        <v>24653</v>
      </c>
      <c r="I27" s="8"/>
      <c r="J27" s="7">
        <v>252</v>
      </c>
    </row>
    <row r="28" spans="1:10">
      <c r="A28" t="s">
        <v>34</v>
      </c>
      <c r="B28" t="s">
        <v>15</v>
      </c>
      <c r="C28">
        <v>66606</v>
      </c>
      <c r="D28" s="2">
        <v>25977</v>
      </c>
      <c r="E28" s="4">
        <v>1.1299999999999999</v>
      </c>
      <c r="G28" s="2">
        <v>25977</v>
      </c>
      <c r="J28" s="7">
        <v>136</v>
      </c>
    </row>
    <row r="29" spans="1:10">
      <c r="A29" t="s">
        <v>35</v>
      </c>
      <c r="B29" t="s">
        <v>14</v>
      </c>
      <c r="C29">
        <v>69168</v>
      </c>
      <c r="D29" s="2">
        <v>24828</v>
      </c>
      <c r="E29" s="4">
        <v>2.33</v>
      </c>
      <c r="I29" s="2">
        <v>24828</v>
      </c>
      <c r="J29" s="7">
        <v>263</v>
      </c>
    </row>
    <row r="30" spans="1:10">
      <c r="A30" t="s">
        <v>36</v>
      </c>
      <c r="B30" t="s">
        <v>17</v>
      </c>
      <c r="C30">
        <v>53894</v>
      </c>
      <c r="D30" s="2">
        <v>26736</v>
      </c>
      <c r="E30" s="4">
        <v>2.0499999999999998</v>
      </c>
      <c r="H30" s="2">
        <v>26736</v>
      </c>
      <c r="J30" s="7">
        <v>184</v>
      </c>
    </row>
    <row r="31" spans="1:10">
      <c r="A31" t="s">
        <v>37</v>
      </c>
      <c r="B31" t="s">
        <v>24</v>
      </c>
      <c r="C31">
        <v>53474</v>
      </c>
      <c r="D31" s="2">
        <v>26946</v>
      </c>
      <c r="E31" s="4">
        <v>2.09</v>
      </c>
      <c r="H31" s="2">
        <v>26946</v>
      </c>
      <c r="J31" s="7">
        <v>216</v>
      </c>
    </row>
    <row r="32" spans="1:10">
      <c r="A32" t="s">
        <v>38</v>
      </c>
      <c r="B32" t="s">
        <v>14</v>
      </c>
      <c r="C32">
        <v>69181</v>
      </c>
      <c r="D32" s="2">
        <v>25475</v>
      </c>
      <c r="E32" s="4">
        <v>2.3199999999999998</v>
      </c>
      <c r="I32" s="2">
        <v>25475</v>
      </c>
      <c r="J32" s="7">
        <v>260</v>
      </c>
    </row>
    <row r="33" spans="1:10">
      <c r="A33" t="s">
        <v>39</v>
      </c>
      <c r="B33" t="s">
        <v>17</v>
      </c>
      <c r="C33">
        <v>53359</v>
      </c>
      <c r="D33" s="2">
        <v>26534</v>
      </c>
      <c r="E33" s="4">
        <v>2.15</v>
      </c>
      <c r="H33" s="2">
        <v>26534</v>
      </c>
      <c r="J33" s="7">
        <v>220</v>
      </c>
    </row>
    <row r="34" spans="1:10">
      <c r="A34" t="s">
        <v>40</v>
      </c>
      <c r="B34" t="s">
        <v>17</v>
      </c>
      <c r="C34">
        <v>52499</v>
      </c>
      <c r="D34" s="2">
        <v>26405</v>
      </c>
      <c r="E34" s="4">
        <v>2.21</v>
      </c>
      <c r="H34" s="2">
        <v>26405</v>
      </c>
      <c r="J34" s="7">
        <v>215</v>
      </c>
    </row>
    <row r="35" spans="1:10">
      <c r="A35" t="s">
        <v>41</v>
      </c>
      <c r="B35" t="s">
        <v>17</v>
      </c>
      <c r="C35">
        <v>52511</v>
      </c>
      <c r="D35" s="2">
        <v>26351</v>
      </c>
      <c r="E35" s="8">
        <v>2.2999999999999998</v>
      </c>
      <c r="F35" s="8"/>
      <c r="G35" s="8"/>
      <c r="H35" s="2">
        <v>26351</v>
      </c>
      <c r="I35" s="8"/>
      <c r="J35" s="7">
        <v>231</v>
      </c>
    </row>
    <row r="36" spans="1:10">
      <c r="A36" t="s">
        <v>42</v>
      </c>
      <c r="B36" t="s">
        <v>17</v>
      </c>
      <c r="C36">
        <v>42781</v>
      </c>
      <c r="D36" s="2">
        <v>29794</v>
      </c>
      <c r="E36" s="8">
        <v>2.5</v>
      </c>
      <c r="F36" s="8"/>
      <c r="G36" s="8"/>
      <c r="H36" s="8"/>
      <c r="I36" s="2">
        <v>29794</v>
      </c>
      <c r="J36" s="7">
        <v>267</v>
      </c>
    </row>
    <row r="37" spans="1:10">
      <c r="A37" t="s">
        <v>43</v>
      </c>
      <c r="B37" t="s">
        <v>24</v>
      </c>
      <c r="C37">
        <v>56626</v>
      </c>
      <c r="D37" s="2">
        <v>29051</v>
      </c>
      <c r="E37" s="4">
        <v>1.58</v>
      </c>
      <c r="G37" s="2">
        <v>29051</v>
      </c>
      <c r="J37" s="7">
        <v>203</v>
      </c>
    </row>
    <row r="38" spans="1:10">
      <c r="A38" t="s">
        <v>44</v>
      </c>
      <c r="B38" t="s">
        <v>24</v>
      </c>
      <c r="C38">
        <v>55743</v>
      </c>
      <c r="D38" s="2">
        <v>28878</v>
      </c>
      <c r="E38" s="4">
        <v>1.41</v>
      </c>
      <c r="G38" s="2">
        <v>28878</v>
      </c>
      <c r="J38" s="7">
        <v>133</v>
      </c>
    </row>
    <row r="39" spans="1:10">
      <c r="A39" t="s">
        <v>45</v>
      </c>
      <c r="B39" t="s">
        <v>15</v>
      </c>
      <c r="C39" t="s">
        <v>46</v>
      </c>
      <c r="D39" s="2">
        <v>29777</v>
      </c>
      <c r="E39" s="4">
        <v>0.49</v>
      </c>
      <c r="F39" s="2">
        <v>29777</v>
      </c>
      <c r="J39" s="7">
        <v>65</v>
      </c>
    </row>
    <row r="40" spans="1:10">
      <c r="A40" t="s">
        <v>47</v>
      </c>
      <c r="B40" t="s">
        <v>17</v>
      </c>
      <c r="C40">
        <v>53797</v>
      </c>
      <c r="D40" s="2">
        <v>29624</v>
      </c>
      <c r="E40" s="8">
        <v>2.2999999999999998</v>
      </c>
      <c r="H40" s="2">
        <v>29624</v>
      </c>
      <c r="J40" s="7">
        <v>248</v>
      </c>
    </row>
    <row r="41" spans="1:10">
      <c r="A41" t="s">
        <v>48</v>
      </c>
      <c r="B41" t="s">
        <v>17</v>
      </c>
      <c r="C41">
        <v>52428</v>
      </c>
      <c r="D41" s="2">
        <v>31909</v>
      </c>
      <c r="E41" s="8">
        <v>2.2000000000000002</v>
      </c>
      <c r="H41" s="2">
        <v>31909</v>
      </c>
      <c r="J41" s="7">
        <v>220</v>
      </c>
    </row>
    <row r="42" spans="1:10">
      <c r="A42" t="s">
        <v>49</v>
      </c>
      <c r="B42" t="s">
        <v>24</v>
      </c>
      <c r="C42">
        <v>66482</v>
      </c>
      <c r="D42" s="2">
        <v>34181</v>
      </c>
      <c r="E42" s="4">
        <v>1.26</v>
      </c>
      <c r="G42" s="2">
        <v>34181</v>
      </c>
      <c r="J42" s="7">
        <v>136</v>
      </c>
    </row>
    <row r="43" spans="1:10">
      <c r="A43" t="s">
        <v>50</v>
      </c>
      <c r="B43" t="s">
        <v>14</v>
      </c>
      <c r="C43">
        <v>77694</v>
      </c>
      <c r="D43" s="2">
        <v>33737</v>
      </c>
      <c r="E43" s="8">
        <v>2.2000000000000002</v>
      </c>
      <c r="H43" s="2">
        <v>33737</v>
      </c>
      <c r="J43" s="7">
        <v>229</v>
      </c>
    </row>
    <row r="44" spans="1:10">
      <c r="A44" t="s">
        <v>51</v>
      </c>
      <c r="B44" t="s">
        <v>17</v>
      </c>
      <c r="C44">
        <v>50389</v>
      </c>
      <c r="D44" s="2">
        <v>35081</v>
      </c>
      <c r="E44" s="4">
        <v>2.2400000000000002</v>
      </c>
      <c r="H44" s="2">
        <v>35081</v>
      </c>
      <c r="J44" s="7">
        <v>219</v>
      </c>
    </row>
    <row r="45" spans="1:10">
      <c r="A45" t="s">
        <v>52</v>
      </c>
      <c r="B45" t="s">
        <v>14</v>
      </c>
      <c r="C45">
        <v>74889</v>
      </c>
      <c r="D45" s="2">
        <v>34682</v>
      </c>
      <c r="E45" s="4">
        <v>2.39</v>
      </c>
      <c r="I45" s="2">
        <v>34682</v>
      </c>
      <c r="J45" s="7">
        <v>277</v>
      </c>
    </row>
    <row r="46" spans="1:10">
      <c r="A46" t="s">
        <v>53</v>
      </c>
      <c r="B46" t="s">
        <v>15</v>
      </c>
      <c r="C46">
        <v>66740</v>
      </c>
      <c r="D46" s="2">
        <v>34319</v>
      </c>
      <c r="E46" s="4">
        <v>0.56000000000000005</v>
      </c>
      <c r="F46" s="2">
        <v>34319</v>
      </c>
      <c r="J46" s="7">
        <v>83</v>
      </c>
    </row>
    <row r="47" spans="1:10">
      <c r="A47" t="s">
        <v>54</v>
      </c>
      <c r="B47" t="s">
        <v>15</v>
      </c>
      <c r="C47" t="s">
        <v>55</v>
      </c>
      <c r="D47" s="2">
        <v>13337</v>
      </c>
      <c r="E47" s="4">
        <v>0.57999999999999996</v>
      </c>
      <c r="F47" s="2">
        <v>13337</v>
      </c>
      <c r="J47" s="7">
        <v>86</v>
      </c>
    </row>
    <row r="48" spans="1:10">
      <c r="A48" t="s">
        <v>56</v>
      </c>
      <c r="B48" t="s">
        <v>15</v>
      </c>
      <c r="C48">
        <v>66773</v>
      </c>
      <c r="D48" s="2">
        <v>17219</v>
      </c>
      <c r="E48" s="4">
        <v>0.57999999999999996</v>
      </c>
      <c r="F48" s="2">
        <v>17219</v>
      </c>
      <c r="J48" s="7">
        <v>86</v>
      </c>
    </row>
    <row r="49" spans="1:10">
      <c r="A49" t="s">
        <v>57</v>
      </c>
      <c r="B49" t="s">
        <v>15</v>
      </c>
      <c r="C49">
        <v>66806</v>
      </c>
      <c r="D49" s="2">
        <v>6468</v>
      </c>
      <c r="E49" s="8">
        <v>1</v>
      </c>
      <c r="F49" s="2">
        <v>6468</v>
      </c>
      <c r="G49" s="8"/>
      <c r="H49" s="8"/>
      <c r="I49" s="8"/>
      <c r="J49" s="7">
        <v>86</v>
      </c>
    </row>
    <row r="50" spans="1:10">
      <c r="A50" t="s">
        <v>58</v>
      </c>
      <c r="B50" t="s">
        <v>15</v>
      </c>
      <c r="C50">
        <v>66787</v>
      </c>
      <c r="D50" s="2">
        <v>17690</v>
      </c>
      <c r="E50" s="8">
        <v>1</v>
      </c>
      <c r="F50" s="2">
        <v>17690</v>
      </c>
      <c r="G50" s="8"/>
      <c r="H50" s="8"/>
      <c r="I50" s="8"/>
      <c r="J50" s="7">
        <v>89</v>
      </c>
    </row>
    <row r="51" spans="1:10">
      <c r="A51" t="s">
        <v>59</v>
      </c>
      <c r="B51" t="s">
        <v>15</v>
      </c>
      <c r="C51" t="s">
        <v>60</v>
      </c>
      <c r="D51" s="2">
        <v>11536</v>
      </c>
      <c r="E51" s="8">
        <v>1.03</v>
      </c>
      <c r="F51" s="8"/>
      <c r="G51" s="2">
        <v>11536</v>
      </c>
      <c r="H51" s="8"/>
      <c r="I51" s="8"/>
      <c r="J51" s="7">
        <v>92</v>
      </c>
    </row>
    <row r="52" spans="1:10">
      <c r="A52" t="s">
        <v>61</v>
      </c>
      <c r="B52" t="s">
        <v>15</v>
      </c>
      <c r="C52" t="s">
        <v>62</v>
      </c>
      <c r="D52" s="2">
        <v>9370</v>
      </c>
      <c r="E52" s="8">
        <v>0.53</v>
      </c>
      <c r="F52" s="2">
        <v>9370</v>
      </c>
      <c r="G52" s="8"/>
      <c r="H52" s="8"/>
      <c r="I52" s="8"/>
      <c r="J52" s="7">
        <v>79</v>
      </c>
    </row>
    <row r="53" spans="1:10">
      <c r="A53" t="s">
        <v>63</v>
      </c>
      <c r="B53" t="s">
        <v>15</v>
      </c>
      <c r="C53">
        <v>66386</v>
      </c>
      <c r="D53" s="2">
        <v>36394</v>
      </c>
      <c r="E53" s="8">
        <v>1.19</v>
      </c>
      <c r="F53" s="8"/>
      <c r="G53" s="2">
        <v>36394</v>
      </c>
      <c r="H53" s="8"/>
      <c r="I53" s="8"/>
      <c r="J53" s="7">
        <v>122</v>
      </c>
    </row>
    <row r="54" spans="1:10">
      <c r="A54" t="s">
        <v>64</v>
      </c>
      <c r="B54" t="s">
        <v>15</v>
      </c>
      <c r="C54">
        <v>66583</v>
      </c>
      <c r="D54" s="2">
        <v>13327</v>
      </c>
      <c r="E54" s="4">
        <v>1.1399999999999999</v>
      </c>
      <c r="G54" s="2">
        <v>13327</v>
      </c>
      <c r="J54" s="7">
        <v>114</v>
      </c>
    </row>
    <row r="55" spans="1:10">
      <c r="A55" t="s">
        <v>65</v>
      </c>
      <c r="B55" t="s">
        <v>15</v>
      </c>
      <c r="C55" t="s">
        <v>66</v>
      </c>
      <c r="D55" s="2">
        <v>45722</v>
      </c>
      <c r="E55" s="4">
        <v>1.18</v>
      </c>
      <c r="G55" s="2">
        <v>45722</v>
      </c>
      <c r="J55" s="7">
        <v>119</v>
      </c>
    </row>
    <row r="56" spans="1:10">
      <c r="A56" t="s">
        <v>67</v>
      </c>
      <c r="B56" t="s">
        <v>15</v>
      </c>
      <c r="C56">
        <v>66459</v>
      </c>
      <c r="D56" s="2">
        <v>9949</v>
      </c>
      <c r="E56" s="4">
        <v>1.18</v>
      </c>
      <c r="G56" s="2">
        <v>9949</v>
      </c>
      <c r="J56" s="7">
        <v>128</v>
      </c>
    </row>
    <row r="57" spans="1:10">
      <c r="A57" t="s">
        <v>68</v>
      </c>
      <c r="B57" t="s">
        <v>15</v>
      </c>
      <c r="C57">
        <v>66440</v>
      </c>
      <c r="D57" s="2">
        <v>21822</v>
      </c>
      <c r="E57" s="4">
        <v>1.27</v>
      </c>
      <c r="G57" s="2">
        <v>21822</v>
      </c>
      <c r="J57" s="7">
        <v>124</v>
      </c>
    </row>
    <row r="58" spans="1:10">
      <c r="A58" t="s">
        <v>69</v>
      </c>
      <c r="B58" t="s">
        <v>15</v>
      </c>
      <c r="C58">
        <v>66399</v>
      </c>
      <c r="D58" s="2">
        <v>10978</v>
      </c>
      <c r="E58" s="4">
        <v>1.21</v>
      </c>
      <c r="G58" s="2">
        <v>10978</v>
      </c>
      <c r="J58" s="7">
        <v>120</v>
      </c>
    </row>
    <row r="59" spans="1:10">
      <c r="A59" t="s">
        <v>70</v>
      </c>
      <c r="B59" t="s">
        <v>15</v>
      </c>
      <c r="C59" t="s">
        <v>71</v>
      </c>
      <c r="D59" s="2">
        <v>176996</v>
      </c>
      <c r="E59" s="8">
        <v>1.1000000000000001</v>
      </c>
      <c r="F59" s="8"/>
      <c r="G59" s="2">
        <v>176996</v>
      </c>
      <c r="H59" s="8"/>
      <c r="I59" s="8"/>
      <c r="J59" s="7">
        <v>106</v>
      </c>
    </row>
    <row r="60" spans="1:10">
      <c r="A60" t="s">
        <v>72</v>
      </c>
      <c r="B60" t="s">
        <v>15</v>
      </c>
      <c r="C60" t="s">
        <v>73</v>
      </c>
      <c r="D60" s="2">
        <v>16393</v>
      </c>
      <c r="E60" s="8">
        <v>1.1299999999999999</v>
      </c>
      <c r="F60" s="8"/>
      <c r="G60" s="2">
        <v>16393</v>
      </c>
      <c r="H60" s="8"/>
      <c r="I60" s="8"/>
      <c r="J60" s="7">
        <v>113</v>
      </c>
    </row>
    <row r="61" spans="1:10">
      <c r="A61" t="s">
        <v>74</v>
      </c>
      <c r="B61" t="s">
        <v>17</v>
      </c>
      <c r="C61">
        <v>53859</v>
      </c>
      <c r="D61" s="2">
        <v>36528</v>
      </c>
      <c r="E61" s="8">
        <v>2.2999999999999998</v>
      </c>
      <c r="F61" s="8"/>
      <c r="G61" s="8"/>
      <c r="H61" s="2">
        <v>36528</v>
      </c>
      <c r="I61" s="8"/>
      <c r="J61" s="7">
        <v>243</v>
      </c>
    </row>
    <row r="62" spans="1:10">
      <c r="A62" t="s">
        <v>75</v>
      </c>
      <c r="B62" t="s">
        <v>17</v>
      </c>
      <c r="C62">
        <v>52146</v>
      </c>
      <c r="D62" s="2">
        <v>27317</v>
      </c>
      <c r="E62" s="8">
        <v>2.14</v>
      </c>
      <c r="F62" s="8"/>
      <c r="G62" s="8"/>
      <c r="H62" s="2">
        <v>27317</v>
      </c>
      <c r="I62" s="8"/>
      <c r="J62" s="7">
        <v>208</v>
      </c>
    </row>
    <row r="63" spans="1:10">
      <c r="A63" t="s">
        <v>76</v>
      </c>
      <c r="B63" t="s">
        <v>17</v>
      </c>
      <c r="C63">
        <v>76275</v>
      </c>
      <c r="D63" s="2">
        <v>38638</v>
      </c>
      <c r="E63" s="4">
        <v>2.38</v>
      </c>
      <c r="I63" s="2">
        <v>38638</v>
      </c>
      <c r="J63" s="7">
        <v>245</v>
      </c>
    </row>
    <row r="64" spans="1:10">
      <c r="A64" t="s">
        <v>77</v>
      </c>
      <c r="B64" t="s">
        <v>17</v>
      </c>
      <c r="C64">
        <v>41836</v>
      </c>
      <c r="D64" s="2">
        <v>38774</v>
      </c>
      <c r="E64" s="4">
        <v>2.39</v>
      </c>
      <c r="I64" s="2">
        <v>38774</v>
      </c>
      <c r="J64" s="7">
        <v>235</v>
      </c>
    </row>
    <row r="65" spans="1:10">
      <c r="A65" t="s">
        <v>78</v>
      </c>
      <c r="B65" t="s">
        <v>17</v>
      </c>
      <c r="C65">
        <v>41812</v>
      </c>
      <c r="D65" s="2">
        <v>43066</v>
      </c>
      <c r="E65" s="4">
        <v>2.36</v>
      </c>
      <c r="I65" s="2">
        <v>43066</v>
      </c>
      <c r="J65" s="7">
        <v>239</v>
      </c>
    </row>
    <row r="66" spans="1:10">
      <c r="A66" t="s">
        <v>79</v>
      </c>
      <c r="B66" t="s">
        <v>17</v>
      </c>
      <c r="C66">
        <v>52441</v>
      </c>
      <c r="D66" s="2">
        <v>12865</v>
      </c>
      <c r="E66" s="4">
        <v>2.25</v>
      </c>
      <c r="H66" s="2">
        <v>12865</v>
      </c>
      <c r="J66" s="7">
        <v>223</v>
      </c>
    </row>
    <row r="67" spans="1:10">
      <c r="A67" t="s">
        <v>41</v>
      </c>
      <c r="B67" t="s">
        <v>17</v>
      </c>
      <c r="C67">
        <v>52511</v>
      </c>
      <c r="D67" s="2">
        <v>26351</v>
      </c>
      <c r="E67" s="8">
        <v>2.2999999999999998</v>
      </c>
      <c r="F67" s="8"/>
      <c r="G67" s="8"/>
      <c r="H67" s="2">
        <v>26351</v>
      </c>
      <c r="I67" s="8"/>
      <c r="J67" s="7">
        <v>231</v>
      </c>
    </row>
    <row r="68" spans="1:10">
      <c r="A68" t="s">
        <v>80</v>
      </c>
      <c r="B68" t="s">
        <v>17</v>
      </c>
      <c r="C68">
        <v>52525</v>
      </c>
      <c r="D68" s="2">
        <v>40949</v>
      </c>
      <c r="E68" s="4">
        <v>2.39</v>
      </c>
      <c r="I68" s="2">
        <v>40949</v>
      </c>
      <c r="J68" s="7">
        <v>243</v>
      </c>
    </row>
    <row r="69" spans="1:10">
      <c r="A69" t="s">
        <v>81</v>
      </c>
      <c r="B69" t="s">
        <v>17</v>
      </c>
      <c r="C69">
        <v>41849</v>
      </c>
      <c r="D69" s="2">
        <v>16929</v>
      </c>
      <c r="E69" s="8">
        <v>2.4</v>
      </c>
      <c r="F69" s="8"/>
      <c r="G69" s="8"/>
      <c r="H69" s="8"/>
      <c r="I69" s="2">
        <v>16929</v>
      </c>
      <c r="J69" s="7">
        <v>253</v>
      </c>
    </row>
    <row r="70" spans="1:10">
      <c r="A70" t="s">
        <v>82</v>
      </c>
      <c r="B70" t="s">
        <v>15</v>
      </c>
      <c r="C70">
        <v>66333</v>
      </c>
      <c r="D70" s="2">
        <v>38659</v>
      </c>
      <c r="E70" s="4">
        <v>1.04</v>
      </c>
      <c r="G70" s="2">
        <v>38659</v>
      </c>
      <c r="J70" s="7">
        <v>96</v>
      </c>
    </row>
    <row r="71" spans="1:10">
      <c r="A71" t="s">
        <v>83</v>
      </c>
      <c r="B71" t="s">
        <v>17</v>
      </c>
      <c r="C71">
        <v>53721</v>
      </c>
      <c r="D71" s="2">
        <v>38809</v>
      </c>
      <c r="E71" s="8">
        <v>2.2999999999999998</v>
      </c>
      <c r="F71" s="8"/>
      <c r="G71" s="8"/>
      <c r="H71" s="2">
        <v>38809</v>
      </c>
      <c r="I71" s="8"/>
      <c r="J71" s="7">
        <v>247</v>
      </c>
    </row>
    <row r="72" spans="1:10">
      <c r="A72" t="s">
        <v>155</v>
      </c>
      <c r="B72" t="s">
        <v>24</v>
      </c>
      <c r="D72" s="2">
        <f>579594-D19-D27-D33-D40-D61-D71-D74-D85-D86-D119-D136</f>
        <v>139599</v>
      </c>
      <c r="E72" s="8">
        <v>2.2000000000000002</v>
      </c>
      <c r="F72" s="8"/>
      <c r="G72" s="8"/>
      <c r="H72" s="2">
        <f>579594-H19-H27-H33-H40-H61-H71-H74-H85-H86-H119-H136</f>
        <v>139599</v>
      </c>
      <c r="I72" s="8"/>
      <c r="J72" s="7">
        <v>233</v>
      </c>
    </row>
    <row r="73" spans="1:10">
      <c r="A73" t="s">
        <v>84</v>
      </c>
      <c r="B73" t="s">
        <v>24</v>
      </c>
      <c r="C73" t="s">
        <v>85</v>
      </c>
      <c r="D73" s="2">
        <v>40655</v>
      </c>
      <c r="E73" s="8">
        <v>1.41</v>
      </c>
      <c r="F73" s="8"/>
      <c r="G73" s="2">
        <v>40655</v>
      </c>
      <c r="H73" s="8"/>
      <c r="I73" s="8"/>
      <c r="J73" s="7">
        <v>159</v>
      </c>
    </row>
    <row r="74" spans="1:10">
      <c r="A74" t="s">
        <v>86</v>
      </c>
      <c r="B74" t="s">
        <v>17</v>
      </c>
      <c r="C74">
        <v>53639</v>
      </c>
      <c r="D74" s="2">
        <v>40081</v>
      </c>
      <c r="E74" s="8">
        <v>2.2999999999999998</v>
      </c>
      <c r="F74" s="8"/>
      <c r="G74" s="8"/>
      <c r="H74" s="2">
        <v>40081</v>
      </c>
      <c r="I74" s="8"/>
      <c r="J74" s="7">
        <v>246</v>
      </c>
    </row>
    <row r="75" spans="1:10">
      <c r="A75" t="s">
        <v>87</v>
      </c>
      <c r="B75" t="s">
        <v>15</v>
      </c>
      <c r="C75">
        <v>66424</v>
      </c>
      <c r="D75" s="2">
        <v>41357</v>
      </c>
      <c r="E75" s="8">
        <v>1.25</v>
      </c>
      <c r="F75" s="8"/>
      <c r="G75" s="2">
        <v>41357</v>
      </c>
      <c r="H75" s="8"/>
      <c r="I75" s="8"/>
      <c r="J75" s="7">
        <v>133</v>
      </c>
    </row>
    <row r="76" spans="1:10">
      <c r="A76" t="s">
        <v>88</v>
      </c>
      <c r="B76" t="s">
        <v>24</v>
      </c>
      <c r="C76">
        <v>55543</v>
      </c>
      <c r="D76" s="2">
        <v>43247</v>
      </c>
      <c r="E76" s="4">
        <v>2.17</v>
      </c>
      <c r="H76" s="2">
        <v>43247</v>
      </c>
      <c r="J76" s="7">
        <v>201</v>
      </c>
    </row>
    <row r="77" spans="1:10">
      <c r="C77">
        <v>55545</v>
      </c>
    </row>
    <row r="78" spans="1:10">
      <c r="C78">
        <v>55529</v>
      </c>
    </row>
    <row r="79" spans="1:10">
      <c r="A79" t="s">
        <v>89</v>
      </c>
      <c r="B79" t="s">
        <v>17</v>
      </c>
      <c r="C79">
        <v>52477</v>
      </c>
      <c r="D79" s="2">
        <v>46434</v>
      </c>
      <c r="E79" s="4">
        <v>2.1800000000000002</v>
      </c>
      <c r="H79" s="2">
        <v>46434</v>
      </c>
      <c r="J79" s="7">
        <v>215</v>
      </c>
    </row>
    <row r="80" spans="1:10">
      <c r="A80" t="s">
        <v>90</v>
      </c>
      <c r="B80" t="s">
        <v>17</v>
      </c>
      <c r="C80">
        <v>52457</v>
      </c>
      <c r="D80" s="2">
        <v>13745</v>
      </c>
      <c r="E80" s="4">
        <v>2.15</v>
      </c>
      <c r="H80" s="2">
        <v>13745</v>
      </c>
      <c r="J80" s="7">
        <v>215</v>
      </c>
    </row>
    <row r="81" spans="1:10">
      <c r="A81" t="s">
        <v>91</v>
      </c>
      <c r="B81" t="s">
        <v>17</v>
      </c>
      <c r="C81">
        <v>52249</v>
      </c>
      <c r="D81" s="2">
        <v>54651</v>
      </c>
      <c r="E81" s="4">
        <v>2.15</v>
      </c>
      <c r="H81" s="2">
        <v>54651</v>
      </c>
      <c r="J81" s="7">
        <v>216</v>
      </c>
    </row>
    <row r="82" spans="1:10">
      <c r="A82" t="s">
        <v>92</v>
      </c>
      <c r="B82" t="s">
        <v>17</v>
      </c>
      <c r="C82" t="s">
        <v>93</v>
      </c>
      <c r="D82" s="2">
        <v>238665</v>
      </c>
      <c r="E82" s="4">
        <v>2.14</v>
      </c>
      <c r="H82" s="2">
        <v>238665</v>
      </c>
      <c r="J82" s="7">
        <v>199</v>
      </c>
    </row>
    <row r="83" spans="1:10">
      <c r="A83" t="s">
        <v>31</v>
      </c>
      <c r="B83" t="s">
        <v>17</v>
      </c>
      <c r="C83">
        <v>52531</v>
      </c>
      <c r="D83" s="2">
        <v>24208</v>
      </c>
      <c r="E83" s="4">
        <v>2.21</v>
      </c>
      <c r="H83" s="2">
        <v>24208</v>
      </c>
      <c r="J83" s="7">
        <v>221</v>
      </c>
    </row>
    <row r="84" spans="1:10">
      <c r="A84" t="s">
        <v>94</v>
      </c>
      <c r="B84" t="s">
        <v>17</v>
      </c>
      <c r="C84">
        <v>52134</v>
      </c>
      <c r="D84" s="2">
        <v>46601</v>
      </c>
      <c r="E84" s="4">
        <v>2.21</v>
      </c>
      <c r="H84" s="2">
        <v>46601</v>
      </c>
      <c r="J84" s="7">
        <v>214</v>
      </c>
    </row>
    <row r="85" spans="1:10">
      <c r="A85" t="s">
        <v>95</v>
      </c>
      <c r="B85" t="s">
        <v>17</v>
      </c>
      <c r="C85">
        <v>53773</v>
      </c>
      <c r="D85" s="2">
        <v>44937</v>
      </c>
      <c r="E85" s="8">
        <v>2.2999999999999998</v>
      </c>
      <c r="F85" s="8"/>
      <c r="G85" s="8"/>
      <c r="H85" s="2">
        <v>44937</v>
      </c>
      <c r="I85" s="8"/>
      <c r="J85" s="7">
        <v>251</v>
      </c>
    </row>
    <row r="86" spans="1:10">
      <c r="A86" t="s">
        <v>96</v>
      </c>
      <c r="B86" t="s">
        <v>17</v>
      </c>
      <c r="C86">
        <v>53332</v>
      </c>
      <c r="D86" s="2">
        <v>46200</v>
      </c>
      <c r="E86" s="8">
        <v>2.2200000000000002</v>
      </c>
      <c r="F86" s="8"/>
      <c r="G86" s="8"/>
      <c r="H86" s="2">
        <v>46200</v>
      </c>
      <c r="I86" s="8"/>
      <c r="J86" s="7">
        <v>237</v>
      </c>
    </row>
    <row r="87" spans="1:10">
      <c r="A87" t="s">
        <v>97</v>
      </c>
      <c r="B87" t="s">
        <v>24</v>
      </c>
      <c r="C87">
        <v>67346</v>
      </c>
      <c r="D87" s="2">
        <v>49712</v>
      </c>
      <c r="E87" s="8">
        <v>2.2000000000000002</v>
      </c>
      <c r="F87" s="8"/>
      <c r="G87" s="8"/>
      <c r="H87" s="2">
        <v>49712</v>
      </c>
      <c r="I87" s="8"/>
      <c r="J87" s="7">
        <v>241</v>
      </c>
    </row>
    <row r="88" spans="1:10">
      <c r="A88" t="s">
        <v>98</v>
      </c>
      <c r="B88" t="s">
        <v>17</v>
      </c>
      <c r="C88">
        <v>50374</v>
      </c>
      <c r="D88" s="2">
        <v>49172</v>
      </c>
      <c r="E88" s="4">
        <v>2.16</v>
      </c>
      <c r="H88" s="2">
        <v>49172</v>
      </c>
      <c r="J88" s="7">
        <v>211</v>
      </c>
    </row>
    <row r="89" spans="1:10">
      <c r="A89" t="s">
        <v>99</v>
      </c>
      <c r="B89" t="s">
        <v>17</v>
      </c>
      <c r="C89">
        <v>50169</v>
      </c>
      <c r="D89" s="2">
        <v>63569</v>
      </c>
      <c r="E89" s="4">
        <v>2.2200000000000002</v>
      </c>
      <c r="H89" s="2">
        <v>63569</v>
      </c>
      <c r="J89" s="7">
        <v>221</v>
      </c>
    </row>
    <row r="90" spans="1:10">
      <c r="C90">
        <v>50170</v>
      </c>
    </row>
    <row r="91" spans="1:10">
      <c r="C91">
        <v>50171</v>
      </c>
    </row>
    <row r="92" spans="1:10">
      <c r="A92" t="s">
        <v>100</v>
      </c>
      <c r="B92" t="s">
        <v>17</v>
      </c>
      <c r="C92">
        <v>50354</v>
      </c>
      <c r="D92" s="2">
        <v>55581</v>
      </c>
      <c r="E92" s="4">
        <v>2.2400000000000002</v>
      </c>
      <c r="H92" s="2">
        <v>55581</v>
      </c>
      <c r="J92" s="7">
        <v>221</v>
      </c>
    </row>
    <row r="93" spans="1:10">
      <c r="A93" t="s">
        <v>101</v>
      </c>
      <c r="B93" t="s">
        <v>17</v>
      </c>
      <c r="C93">
        <v>50321</v>
      </c>
      <c r="D93" s="2">
        <v>43483</v>
      </c>
      <c r="E93" s="4">
        <v>2.19</v>
      </c>
      <c r="H93" s="2">
        <v>43483</v>
      </c>
      <c r="J93" s="7">
        <v>214</v>
      </c>
    </row>
    <row r="94" spans="1:10">
      <c r="A94" t="s">
        <v>102</v>
      </c>
      <c r="B94" t="s">
        <v>17</v>
      </c>
      <c r="C94">
        <v>53919</v>
      </c>
      <c r="D94" s="2">
        <v>15604</v>
      </c>
      <c r="E94" s="4">
        <v>2.12</v>
      </c>
      <c r="H94" s="2">
        <v>15604</v>
      </c>
      <c r="J94" s="7">
        <v>205</v>
      </c>
    </row>
    <row r="95" spans="1:10">
      <c r="A95" t="s">
        <v>103</v>
      </c>
      <c r="B95" t="s">
        <v>17</v>
      </c>
      <c r="C95">
        <v>53909</v>
      </c>
      <c r="D95" s="2">
        <v>19688</v>
      </c>
      <c r="E95" s="4">
        <v>2.12</v>
      </c>
      <c r="H95" s="2">
        <v>19688</v>
      </c>
      <c r="J95" s="7">
        <v>202</v>
      </c>
    </row>
    <row r="96" spans="1:10">
      <c r="A96" t="s">
        <v>104</v>
      </c>
      <c r="B96" t="s">
        <v>17</v>
      </c>
      <c r="C96">
        <v>52391</v>
      </c>
      <c r="D96" s="2">
        <v>8953</v>
      </c>
      <c r="E96" s="4">
        <v>2.19</v>
      </c>
      <c r="H96" s="2">
        <v>8953</v>
      </c>
      <c r="J96" s="7">
        <v>208</v>
      </c>
    </row>
    <row r="97" spans="1:10">
      <c r="A97" t="s">
        <v>105</v>
      </c>
      <c r="B97" t="s">
        <v>17</v>
      </c>
      <c r="C97">
        <v>52388</v>
      </c>
      <c r="D97" s="2">
        <v>10466</v>
      </c>
      <c r="E97" s="4">
        <v>2.2200000000000002</v>
      </c>
      <c r="H97" s="2">
        <v>10466</v>
      </c>
      <c r="J97" s="7">
        <v>212</v>
      </c>
    </row>
    <row r="98" spans="1:10">
      <c r="A98" t="s">
        <v>106</v>
      </c>
      <c r="B98" t="s">
        <v>17</v>
      </c>
      <c r="C98">
        <v>50226</v>
      </c>
      <c r="D98" s="2">
        <v>50141</v>
      </c>
      <c r="E98" s="4">
        <v>2.2400000000000002</v>
      </c>
      <c r="H98" s="2">
        <v>50141</v>
      </c>
      <c r="J98" s="7">
        <v>226</v>
      </c>
    </row>
    <row r="99" spans="1:10">
      <c r="A99" t="s">
        <v>107</v>
      </c>
      <c r="B99" t="s">
        <v>24</v>
      </c>
      <c r="C99">
        <v>67433</v>
      </c>
      <c r="D99" s="2">
        <v>52322</v>
      </c>
      <c r="E99" s="4">
        <v>2.14</v>
      </c>
      <c r="H99" s="2">
        <v>52322</v>
      </c>
      <c r="J99" s="7">
        <v>206</v>
      </c>
    </row>
    <row r="100" spans="1:10">
      <c r="C100">
        <v>67434</v>
      </c>
    </row>
    <row r="101" spans="1:10">
      <c r="C101">
        <v>67435</v>
      </c>
    </row>
    <row r="102" spans="1:10">
      <c r="A102" t="s">
        <v>108</v>
      </c>
      <c r="B102" t="s">
        <v>17</v>
      </c>
      <c r="C102">
        <v>50259</v>
      </c>
      <c r="D102" s="2">
        <v>53208</v>
      </c>
      <c r="E102" s="8">
        <v>2.2999999999999998</v>
      </c>
      <c r="F102" s="8"/>
      <c r="G102" s="8"/>
      <c r="H102" s="2">
        <v>53208</v>
      </c>
      <c r="I102" s="8"/>
      <c r="J102" s="7">
        <v>225</v>
      </c>
    </row>
    <row r="103" spans="1:10">
      <c r="A103" t="s">
        <v>109</v>
      </c>
      <c r="B103" t="s">
        <v>17</v>
      </c>
      <c r="C103">
        <v>50126</v>
      </c>
      <c r="D103" s="2">
        <v>58749</v>
      </c>
      <c r="E103" s="4">
        <v>2.2200000000000002</v>
      </c>
      <c r="H103" s="2">
        <v>58749</v>
      </c>
      <c r="J103" s="7">
        <v>228</v>
      </c>
    </row>
    <row r="104" spans="1:10">
      <c r="C104">
        <v>50127</v>
      </c>
    </row>
    <row r="105" spans="1:10">
      <c r="C105">
        <v>50129</v>
      </c>
    </row>
    <row r="106" spans="1:10">
      <c r="A106" t="s">
        <v>110</v>
      </c>
      <c r="B106" t="s">
        <v>17</v>
      </c>
      <c r="C106" t="s">
        <v>111</v>
      </c>
      <c r="D106" s="2">
        <v>62312</v>
      </c>
      <c r="E106" s="4">
        <v>2.37</v>
      </c>
      <c r="I106" s="2">
        <v>62312</v>
      </c>
      <c r="J106" s="7">
        <v>249</v>
      </c>
    </row>
    <row r="107" spans="1:10">
      <c r="A107" t="s">
        <v>112</v>
      </c>
      <c r="B107" t="s">
        <v>14</v>
      </c>
      <c r="C107" t="s">
        <v>113</v>
      </c>
      <c r="D107" s="2">
        <v>52424</v>
      </c>
      <c r="E107" s="8">
        <v>2.2999999999999998</v>
      </c>
      <c r="F107" s="8"/>
      <c r="G107" s="8"/>
      <c r="H107" s="2">
        <v>52424</v>
      </c>
      <c r="I107" s="8"/>
      <c r="J107" s="7">
        <v>265</v>
      </c>
    </row>
    <row r="108" spans="1:10">
      <c r="A108" t="s">
        <v>114</v>
      </c>
      <c r="B108" t="s">
        <v>17</v>
      </c>
      <c r="C108">
        <v>40667</v>
      </c>
      <c r="D108" s="2">
        <v>54378</v>
      </c>
      <c r="E108" s="8">
        <v>2.5</v>
      </c>
      <c r="F108" s="8"/>
      <c r="G108" s="8"/>
      <c r="H108" s="8"/>
      <c r="I108" s="2">
        <v>54378</v>
      </c>
      <c r="J108" s="7">
        <v>279</v>
      </c>
    </row>
    <row r="109" spans="1:10">
      <c r="C109">
        <v>40668</v>
      </c>
      <c r="E109" s="8"/>
      <c r="F109" s="8"/>
      <c r="G109" s="8"/>
      <c r="H109" s="8"/>
      <c r="I109" s="8"/>
    </row>
    <row r="110" spans="1:10">
      <c r="C110">
        <v>40670</v>
      </c>
    </row>
    <row r="111" spans="1:10">
      <c r="A111" t="s">
        <v>115</v>
      </c>
      <c r="B111" t="s">
        <v>17</v>
      </c>
      <c r="C111">
        <v>47877</v>
      </c>
      <c r="D111" s="2">
        <v>50676</v>
      </c>
      <c r="E111" s="4">
        <v>2.48</v>
      </c>
      <c r="I111" s="2">
        <v>50676</v>
      </c>
      <c r="J111" s="7">
        <v>275</v>
      </c>
    </row>
    <row r="112" spans="1:10">
      <c r="A112" t="s">
        <v>116</v>
      </c>
      <c r="B112" t="s">
        <v>17</v>
      </c>
      <c r="C112" t="s">
        <v>117</v>
      </c>
      <c r="D112" s="2">
        <v>221864</v>
      </c>
      <c r="E112" s="4">
        <v>2.56</v>
      </c>
      <c r="I112" s="2">
        <v>221864</v>
      </c>
      <c r="J112" s="7">
        <v>282</v>
      </c>
    </row>
    <row r="113" spans="1:10">
      <c r="A113" t="s">
        <v>118</v>
      </c>
      <c r="B113" t="s">
        <v>17</v>
      </c>
      <c r="C113" t="s">
        <v>119</v>
      </c>
      <c r="D113" s="2">
        <v>589649</v>
      </c>
      <c r="E113" s="4">
        <v>2.5099999999999998</v>
      </c>
      <c r="I113" s="2">
        <v>589649</v>
      </c>
      <c r="J113" s="7">
        <v>264</v>
      </c>
    </row>
    <row r="114" spans="1:10">
      <c r="A114" t="s">
        <v>120</v>
      </c>
      <c r="B114" t="s">
        <v>17</v>
      </c>
      <c r="C114">
        <v>40764</v>
      </c>
      <c r="D114" s="2">
        <v>56989</v>
      </c>
      <c r="E114" s="4">
        <v>2.42</v>
      </c>
      <c r="I114" s="2">
        <v>56989</v>
      </c>
      <c r="J114" s="7">
        <v>255</v>
      </c>
    </row>
    <row r="115" spans="1:10">
      <c r="A115" t="s">
        <v>121</v>
      </c>
      <c r="B115" t="s">
        <v>17</v>
      </c>
      <c r="C115">
        <v>40789</v>
      </c>
      <c r="D115" s="2">
        <v>40254</v>
      </c>
      <c r="E115" s="4">
        <v>2.41</v>
      </c>
      <c r="I115" s="2">
        <v>40254</v>
      </c>
      <c r="J115" s="7">
        <v>253</v>
      </c>
    </row>
    <row r="116" spans="1:10">
      <c r="A116" t="s">
        <v>122</v>
      </c>
      <c r="B116" t="s">
        <v>17</v>
      </c>
      <c r="C116" t="s">
        <v>123</v>
      </c>
      <c r="D116" s="2">
        <v>487470</v>
      </c>
      <c r="E116" s="8">
        <v>3</v>
      </c>
      <c r="F116" s="8"/>
      <c r="G116" s="8"/>
      <c r="H116" s="8"/>
      <c r="I116" s="2">
        <v>487470</v>
      </c>
      <c r="J116" s="7">
        <v>298</v>
      </c>
    </row>
    <row r="117" spans="1:10">
      <c r="A117" t="s">
        <v>124</v>
      </c>
      <c r="B117" t="s">
        <v>17</v>
      </c>
      <c r="C117">
        <v>53879</v>
      </c>
      <c r="D117" s="2">
        <v>55437</v>
      </c>
      <c r="E117" s="4">
        <v>2.08</v>
      </c>
      <c r="H117" s="2">
        <v>55437</v>
      </c>
      <c r="J117" s="7">
        <v>194</v>
      </c>
    </row>
    <row r="118" spans="1:10">
      <c r="C118">
        <v>53881</v>
      </c>
      <c r="H118" s="2"/>
    </row>
    <row r="119" spans="1:10">
      <c r="A119" t="s">
        <v>125</v>
      </c>
      <c r="B119" t="s">
        <v>17</v>
      </c>
      <c r="C119">
        <v>53757</v>
      </c>
      <c r="D119" s="2">
        <v>54100</v>
      </c>
      <c r="E119" s="4">
        <v>2.2599999999999998</v>
      </c>
      <c r="H119" s="2">
        <v>54100</v>
      </c>
      <c r="J119" s="7">
        <v>242</v>
      </c>
    </row>
    <row r="120" spans="1:10">
      <c r="A120" t="s">
        <v>126</v>
      </c>
      <c r="B120" t="s">
        <v>17</v>
      </c>
      <c r="C120">
        <v>52222</v>
      </c>
      <c r="D120" s="2">
        <v>56044</v>
      </c>
      <c r="E120" s="4">
        <v>2.14</v>
      </c>
      <c r="H120" s="2">
        <v>56044</v>
      </c>
      <c r="J120" s="7">
        <v>204</v>
      </c>
    </row>
    <row r="121" spans="1:10">
      <c r="C121">
        <v>52223</v>
      </c>
      <c r="H121" s="2"/>
    </row>
    <row r="122" spans="1:10">
      <c r="C122">
        <v>52224</v>
      </c>
      <c r="H122" s="2"/>
    </row>
    <row r="123" spans="1:10">
      <c r="A123" t="s">
        <v>100</v>
      </c>
      <c r="B123" t="s">
        <v>17</v>
      </c>
      <c r="C123">
        <v>50354</v>
      </c>
      <c r="D123" s="2">
        <v>55581</v>
      </c>
      <c r="E123" s="4" t="s">
        <v>127</v>
      </c>
      <c r="H123" s="2">
        <v>55581</v>
      </c>
      <c r="J123" s="7">
        <v>221</v>
      </c>
    </row>
    <row r="124" spans="1:10">
      <c r="A124" t="s">
        <v>128</v>
      </c>
      <c r="B124" t="s">
        <v>24</v>
      </c>
      <c r="C124">
        <v>77652</v>
      </c>
      <c r="D124" s="2">
        <v>57158</v>
      </c>
      <c r="E124" s="4">
        <v>2.35</v>
      </c>
      <c r="I124" s="2">
        <v>57158</v>
      </c>
      <c r="J124" s="7">
        <v>257</v>
      </c>
    </row>
    <row r="125" spans="1:10">
      <c r="C125">
        <v>77654</v>
      </c>
    </row>
    <row r="126" spans="1:10">
      <c r="C126">
        <v>77656</v>
      </c>
    </row>
    <row r="127" spans="1:10">
      <c r="A127" t="s">
        <v>129</v>
      </c>
      <c r="B127" t="s">
        <v>17</v>
      </c>
      <c r="C127">
        <v>50126</v>
      </c>
      <c r="D127" s="2">
        <v>58749</v>
      </c>
      <c r="E127" s="4">
        <v>2.2200000000000002</v>
      </c>
      <c r="H127" s="2">
        <v>58749</v>
      </c>
      <c r="J127" s="7">
        <v>228</v>
      </c>
    </row>
    <row r="128" spans="1:10">
      <c r="C128">
        <v>50127</v>
      </c>
    </row>
    <row r="129" spans="1:10">
      <c r="C129">
        <v>50128</v>
      </c>
    </row>
    <row r="130" spans="1:10">
      <c r="A130" t="s">
        <v>130</v>
      </c>
      <c r="B130" t="s">
        <v>17</v>
      </c>
      <c r="C130">
        <v>41515</v>
      </c>
      <c r="D130" s="2">
        <v>61374</v>
      </c>
      <c r="E130" s="4">
        <v>2.39</v>
      </c>
      <c r="I130" s="2">
        <v>61374</v>
      </c>
      <c r="J130" s="7">
        <v>258</v>
      </c>
    </row>
    <row r="131" spans="1:10">
      <c r="C131">
        <v>41516</v>
      </c>
    </row>
    <row r="132" spans="1:10">
      <c r="C132">
        <v>41517</v>
      </c>
    </row>
    <row r="133" spans="1:10">
      <c r="A133" t="s">
        <v>131</v>
      </c>
      <c r="B133" t="s">
        <v>24</v>
      </c>
      <c r="C133" t="s">
        <v>132</v>
      </c>
      <c r="D133" s="2">
        <v>64091</v>
      </c>
      <c r="E133" s="4">
        <v>1.59</v>
      </c>
      <c r="G133" s="2">
        <v>64091</v>
      </c>
      <c r="J133" s="7">
        <v>209</v>
      </c>
    </row>
    <row r="134" spans="1:10">
      <c r="A134" t="s">
        <v>153</v>
      </c>
      <c r="D134" s="2">
        <f>180497-D133</f>
        <v>116406</v>
      </c>
      <c r="E134" s="4">
        <v>1.56</v>
      </c>
      <c r="G134" s="2">
        <f>180497-G133</f>
        <v>116406</v>
      </c>
      <c r="J134" s="7">
        <v>200</v>
      </c>
    </row>
    <row r="135" spans="1:10">
      <c r="A135" t="s">
        <v>133</v>
      </c>
      <c r="B135" t="s">
        <v>17</v>
      </c>
      <c r="C135" t="s">
        <v>134</v>
      </c>
      <c r="D135" s="2">
        <v>74794</v>
      </c>
      <c r="E135" s="4">
        <v>2.44</v>
      </c>
      <c r="I135" s="2">
        <v>74794</v>
      </c>
      <c r="J135" s="7">
        <v>267</v>
      </c>
    </row>
    <row r="136" spans="1:10">
      <c r="A136" t="s">
        <v>135</v>
      </c>
      <c r="B136" t="s">
        <v>17</v>
      </c>
      <c r="C136">
        <v>53840</v>
      </c>
      <c r="D136" s="2">
        <v>74974</v>
      </c>
      <c r="E136" s="4">
        <v>2.27</v>
      </c>
      <c r="H136" s="2">
        <v>74974</v>
      </c>
      <c r="J136" s="7">
        <v>244</v>
      </c>
    </row>
    <row r="137" spans="1:10">
      <c r="C137">
        <v>53842</v>
      </c>
    </row>
    <row r="138" spans="1:10">
      <c r="C138">
        <v>53844</v>
      </c>
    </row>
    <row r="139" spans="1:10">
      <c r="A139" t="s">
        <v>136</v>
      </c>
      <c r="B139" t="s">
        <v>24</v>
      </c>
      <c r="C139" t="s">
        <v>137</v>
      </c>
      <c r="D139" s="2">
        <v>79526</v>
      </c>
      <c r="E139" s="8">
        <v>2.1</v>
      </c>
      <c r="F139" s="8"/>
      <c r="G139" s="8"/>
      <c r="H139" s="2">
        <v>79526</v>
      </c>
      <c r="I139" s="8"/>
      <c r="J139" s="7">
        <v>224</v>
      </c>
    </row>
    <row r="140" spans="1:10">
      <c r="A140" t="s">
        <v>138</v>
      </c>
      <c r="B140" t="s">
        <v>17</v>
      </c>
      <c r="C140" t="s">
        <v>139</v>
      </c>
      <c r="D140" s="2">
        <v>86882</v>
      </c>
      <c r="E140" s="4">
        <v>2.56</v>
      </c>
      <c r="I140" s="2">
        <v>86882</v>
      </c>
      <c r="J140" s="7">
        <v>280</v>
      </c>
    </row>
    <row r="141" spans="1:10">
      <c r="A141" t="s">
        <v>140</v>
      </c>
      <c r="B141" t="s">
        <v>17</v>
      </c>
      <c r="C141">
        <v>52349</v>
      </c>
      <c r="D141" s="2">
        <v>88567</v>
      </c>
      <c r="E141" s="4">
        <v>2.56</v>
      </c>
      <c r="I141" s="2">
        <v>88567</v>
      </c>
      <c r="J141" s="7">
        <v>280</v>
      </c>
    </row>
    <row r="142" spans="1:10">
      <c r="C142">
        <v>52351</v>
      </c>
      <c r="I142" s="2"/>
    </row>
    <row r="143" spans="1:10">
      <c r="C143">
        <v>52353</v>
      </c>
      <c r="I143" s="2"/>
    </row>
    <row r="144" spans="1:10">
      <c r="C144">
        <v>52355</v>
      </c>
      <c r="I144" s="2"/>
    </row>
    <row r="145" spans="1:10">
      <c r="A145" t="s">
        <v>141</v>
      </c>
      <c r="B145" t="s">
        <v>17</v>
      </c>
      <c r="C145" t="s">
        <v>142</v>
      </c>
      <c r="D145" s="2">
        <v>96221</v>
      </c>
      <c r="E145" s="4">
        <v>2.56</v>
      </c>
      <c r="I145" s="2">
        <v>96221</v>
      </c>
      <c r="J145" s="7">
        <v>280</v>
      </c>
    </row>
    <row r="146" spans="1:10">
      <c r="A146" t="s">
        <v>143</v>
      </c>
      <c r="B146" t="s">
        <v>24</v>
      </c>
      <c r="C146" t="s">
        <v>144</v>
      </c>
      <c r="D146" s="2">
        <v>96963</v>
      </c>
      <c r="E146" s="4">
        <v>1.38</v>
      </c>
      <c r="G146" s="2">
        <v>96963</v>
      </c>
      <c r="J146" s="7">
        <v>265</v>
      </c>
    </row>
    <row r="147" spans="1:10">
      <c r="A147" t="s">
        <v>145</v>
      </c>
      <c r="B147" t="s">
        <v>24</v>
      </c>
      <c r="C147" t="s">
        <v>146</v>
      </c>
      <c r="D147" s="2">
        <v>106284</v>
      </c>
      <c r="E147" s="4">
        <v>0.51</v>
      </c>
      <c r="F147" s="2">
        <v>106284</v>
      </c>
      <c r="J147" s="7">
        <v>74</v>
      </c>
    </row>
    <row r="148" spans="1:10">
      <c r="A148" t="s">
        <v>173</v>
      </c>
      <c r="B148" t="s">
        <v>17</v>
      </c>
      <c r="C148" t="s">
        <v>147</v>
      </c>
      <c r="D148" s="2">
        <v>109026</v>
      </c>
      <c r="E148" s="4">
        <v>2.46</v>
      </c>
      <c r="I148" s="2">
        <v>109026</v>
      </c>
      <c r="J148" s="7">
        <v>247</v>
      </c>
    </row>
    <row r="149" spans="1:10">
      <c r="A149" t="s">
        <v>172</v>
      </c>
      <c r="B149" t="s">
        <v>17</v>
      </c>
      <c r="D149" s="2">
        <f>277816-D148</f>
        <v>168790</v>
      </c>
      <c r="E149" s="4">
        <v>2.46</v>
      </c>
      <c r="I149" s="2">
        <f>277816-I148</f>
        <v>168790</v>
      </c>
      <c r="J149" s="7">
        <v>247</v>
      </c>
    </row>
    <row r="150" spans="1:10">
      <c r="A150" t="s">
        <v>148</v>
      </c>
      <c r="B150" t="s">
        <v>24</v>
      </c>
      <c r="C150" t="s">
        <v>149</v>
      </c>
      <c r="D150" s="2">
        <v>107954</v>
      </c>
      <c r="E150" s="4">
        <v>1.54</v>
      </c>
      <c r="G150" s="2">
        <v>107954</v>
      </c>
      <c r="J150" s="7">
        <v>197</v>
      </c>
    </row>
    <row r="151" spans="1:10">
      <c r="A151" t="s">
        <v>150</v>
      </c>
      <c r="B151" t="s">
        <v>24</v>
      </c>
      <c r="D151" s="2">
        <v>210246</v>
      </c>
      <c r="E151" s="4">
        <v>1.54</v>
      </c>
      <c r="G151" s="2">
        <v>210246</v>
      </c>
      <c r="J151" s="7">
        <v>197</v>
      </c>
    </row>
    <row r="152" spans="1:10">
      <c r="A152" t="s">
        <v>151</v>
      </c>
      <c r="B152" t="s">
        <v>24</v>
      </c>
      <c r="D152" s="2">
        <v>122609</v>
      </c>
      <c r="E152" s="4">
        <v>1.54</v>
      </c>
      <c r="G152" s="2">
        <v>122609</v>
      </c>
      <c r="J152" s="7">
        <v>197</v>
      </c>
    </row>
    <row r="153" spans="1:10">
      <c r="A153" t="s">
        <v>152</v>
      </c>
      <c r="B153" t="s">
        <v>24</v>
      </c>
      <c r="D153" s="2">
        <v>199691</v>
      </c>
      <c r="E153" s="4">
        <v>1.54</v>
      </c>
      <c r="G153" s="2">
        <v>199691</v>
      </c>
      <c r="J153" s="7">
        <v>197</v>
      </c>
    </row>
    <row r="154" spans="1:10">
      <c r="A154" t="s">
        <v>154</v>
      </c>
      <c r="B154" t="s">
        <v>24</v>
      </c>
      <c r="D154" s="2">
        <v>129962</v>
      </c>
      <c r="E154" s="4">
        <v>2.4700000000000002</v>
      </c>
      <c r="I154" s="2">
        <v>129962</v>
      </c>
      <c r="J154" s="7">
        <v>261</v>
      </c>
    </row>
    <row r="155" spans="1:10">
      <c r="A155" t="s">
        <v>156</v>
      </c>
      <c r="B155" t="s">
        <v>17</v>
      </c>
      <c r="C155" t="s">
        <v>157</v>
      </c>
      <c r="D155" s="2">
        <v>307530</v>
      </c>
      <c r="E155" s="8">
        <v>2.2000000000000002</v>
      </c>
      <c r="F155" s="8"/>
      <c r="G155" s="8"/>
      <c r="H155" s="2">
        <v>307530</v>
      </c>
      <c r="I155" s="8"/>
      <c r="J155" s="7">
        <v>233</v>
      </c>
    </row>
    <row r="156" spans="1:10">
      <c r="A156" t="s">
        <v>158</v>
      </c>
      <c r="B156" t="s">
        <v>17</v>
      </c>
      <c r="C156" t="s">
        <v>159</v>
      </c>
      <c r="D156" s="2">
        <v>110132</v>
      </c>
      <c r="E156" s="4">
        <v>2.52</v>
      </c>
      <c r="I156" s="2">
        <v>110132</v>
      </c>
      <c r="J156" s="7">
        <v>272</v>
      </c>
    </row>
    <row r="157" spans="1:10">
      <c r="A157" t="s">
        <v>160</v>
      </c>
      <c r="B157" t="s">
        <v>14</v>
      </c>
      <c r="C157" t="s">
        <v>161</v>
      </c>
      <c r="D157" s="2">
        <v>115211</v>
      </c>
      <c r="E157" s="4">
        <v>2.52</v>
      </c>
      <c r="I157" s="2">
        <v>115211</v>
      </c>
      <c r="J157" s="7">
        <v>267</v>
      </c>
    </row>
    <row r="158" spans="1:10">
      <c r="A158" t="s">
        <v>162</v>
      </c>
      <c r="B158" t="s">
        <v>14</v>
      </c>
      <c r="C158" t="s">
        <v>163</v>
      </c>
      <c r="D158" s="2">
        <v>116716</v>
      </c>
      <c r="E158" s="4">
        <v>2.5299999999999998</v>
      </c>
      <c r="I158" s="2">
        <v>116716</v>
      </c>
      <c r="J158" s="7">
        <v>306</v>
      </c>
    </row>
    <row r="159" spans="1:10">
      <c r="A159" t="s">
        <v>164</v>
      </c>
      <c r="B159" t="s">
        <v>14</v>
      </c>
      <c r="C159" t="s">
        <v>165</v>
      </c>
      <c r="D159" s="2">
        <v>148415</v>
      </c>
      <c r="E159" s="4">
        <v>2.2400000000000002</v>
      </c>
      <c r="H159" s="2">
        <v>148415</v>
      </c>
      <c r="J159" s="7">
        <v>251</v>
      </c>
    </row>
    <row r="160" spans="1:10">
      <c r="A160" t="s">
        <v>166</v>
      </c>
      <c r="B160" t="s">
        <v>17</v>
      </c>
      <c r="C160" t="s">
        <v>167</v>
      </c>
      <c r="D160" s="2">
        <v>151070</v>
      </c>
      <c r="E160" s="4">
        <v>2.4700000000000002</v>
      </c>
      <c r="I160" s="2">
        <v>151070</v>
      </c>
      <c r="J160" s="7">
        <v>270</v>
      </c>
    </row>
    <row r="161" spans="1:10">
      <c r="A161" t="s">
        <v>168</v>
      </c>
      <c r="B161" t="s">
        <v>17</v>
      </c>
      <c r="C161" t="s">
        <v>169</v>
      </c>
      <c r="D161" s="2">
        <v>155080</v>
      </c>
      <c r="E161" s="4">
        <v>2.5299999999999998</v>
      </c>
      <c r="I161" s="2">
        <v>155080</v>
      </c>
      <c r="J161" s="7">
        <v>265</v>
      </c>
    </row>
    <row r="162" spans="1:10">
      <c r="A162" t="s">
        <v>170</v>
      </c>
      <c r="B162" t="s">
        <v>17</v>
      </c>
      <c r="C162" t="s">
        <v>171</v>
      </c>
      <c r="D162" s="2">
        <v>159373</v>
      </c>
      <c r="E162" s="8">
        <v>2.2999999999999998</v>
      </c>
      <c r="F162" s="8"/>
      <c r="G162" s="8"/>
      <c r="H162" s="2">
        <v>159373</v>
      </c>
      <c r="I162" s="8"/>
      <c r="J162" s="7">
        <v>245</v>
      </c>
    </row>
    <row r="163" spans="1:10">
      <c r="A163" t="s">
        <v>174</v>
      </c>
      <c r="B163" t="s">
        <v>17</v>
      </c>
      <c r="C163">
        <v>40822</v>
      </c>
      <c r="D163" s="2">
        <v>37874</v>
      </c>
      <c r="E163" s="4">
        <v>2.54</v>
      </c>
      <c r="I163" s="2">
        <v>37874</v>
      </c>
      <c r="J163" s="7">
        <v>274</v>
      </c>
    </row>
    <row r="164" spans="1:10">
      <c r="A164" t="s">
        <v>175</v>
      </c>
      <c r="B164" t="s">
        <v>24</v>
      </c>
      <c r="C164" t="s">
        <v>176</v>
      </c>
      <c r="D164" s="2">
        <v>158637</v>
      </c>
      <c r="E164" s="4">
        <v>2.14</v>
      </c>
      <c r="H164" s="2">
        <v>158637</v>
      </c>
      <c r="J164" s="7">
        <v>231</v>
      </c>
    </row>
    <row r="165" spans="1:10">
      <c r="A165" t="s">
        <v>177</v>
      </c>
      <c r="B165" t="s">
        <v>24</v>
      </c>
      <c r="C165" t="s">
        <v>178</v>
      </c>
      <c r="D165" s="2">
        <v>201002</v>
      </c>
      <c r="E165" s="4">
        <v>2.19</v>
      </c>
      <c r="H165" s="2">
        <v>201002</v>
      </c>
      <c r="J165" s="7">
        <v>247</v>
      </c>
    </row>
    <row r="166" spans="1:10">
      <c r="A166" t="s">
        <v>179</v>
      </c>
      <c r="B166" t="s">
        <v>17</v>
      </c>
      <c r="C166" t="s">
        <v>180</v>
      </c>
      <c r="D166" s="2">
        <v>254834</v>
      </c>
      <c r="E166" s="8">
        <v>2.4</v>
      </c>
      <c r="F166" s="8"/>
      <c r="G166" s="8"/>
      <c r="H166" s="8"/>
      <c r="I166" s="2">
        <v>254834</v>
      </c>
      <c r="J166" s="7">
        <v>254</v>
      </c>
    </row>
    <row r="167" spans="1:10">
      <c r="A167" t="s">
        <v>181</v>
      </c>
      <c r="B167" t="s">
        <v>14</v>
      </c>
      <c r="C167" t="s">
        <v>182</v>
      </c>
      <c r="D167" s="2">
        <v>291458</v>
      </c>
      <c r="E167" s="4">
        <v>2.13</v>
      </c>
      <c r="H167" s="2">
        <v>291458</v>
      </c>
      <c r="J167" s="7">
        <v>231</v>
      </c>
    </row>
    <row r="168" spans="1:10">
      <c r="A168" t="s">
        <v>183</v>
      </c>
      <c r="B168" t="s">
        <v>14</v>
      </c>
      <c r="C168" t="s">
        <v>184</v>
      </c>
      <c r="D168" s="2">
        <v>291995</v>
      </c>
      <c r="E168" s="8">
        <v>2.2999999999999998</v>
      </c>
      <c r="F168" s="8"/>
      <c r="G168" s="8"/>
      <c r="H168" s="2">
        <v>291995</v>
      </c>
      <c r="I168" s="8"/>
      <c r="J168" s="7">
        <v>238</v>
      </c>
    </row>
    <row r="169" spans="1:10">
      <c r="A169" t="s">
        <v>185</v>
      </c>
      <c r="B169" t="s">
        <v>17</v>
      </c>
      <c r="C169" t="s">
        <v>186</v>
      </c>
      <c r="D169" s="2">
        <v>342570</v>
      </c>
      <c r="E169" s="4">
        <v>2.57</v>
      </c>
      <c r="I169" s="2">
        <v>342570</v>
      </c>
      <c r="J169" s="7">
        <v>281</v>
      </c>
    </row>
    <row r="170" spans="1:10">
      <c r="A170" t="s">
        <v>187</v>
      </c>
      <c r="B170" t="s">
        <v>188</v>
      </c>
      <c r="C170" t="s">
        <v>189</v>
      </c>
      <c r="D170" s="2">
        <v>676533</v>
      </c>
      <c r="E170" s="4">
        <v>2.4500000000000002</v>
      </c>
      <c r="I170" s="2">
        <v>676533</v>
      </c>
      <c r="J170" s="7">
        <v>281</v>
      </c>
    </row>
    <row r="171" spans="1:10">
      <c r="C171" t="s">
        <v>190</v>
      </c>
    </row>
    <row r="172" spans="1:10">
      <c r="A172" t="s">
        <v>191</v>
      </c>
      <c r="B172" t="s">
        <v>188</v>
      </c>
      <c r="C172">
        <v>65428</v>
      </c>
      <c r="D172" s="2">
        <v>59307</v>
      </c>
      <c r="E172" s="4">
        <v>2.25</v>
      </c>
      <c r="H172" s="2">
        <v>59307</v>
      </c>
      <c r="J172" s="7">
        <v>254</v>
      </c>
    </row>
    <row r="173" spans="1:10">
      <c r="A173" s="3" t="s">
        <v>192</v>
      </c>
      <c r="B173" t="s">
        <v>188</v>
      </c>
      <c r="C173" t="s">
        <v>193</v>
      </c>
      <c r="D173" s="2">
        <v>145845</v>
      </c>
      <c r="E173" s="4">
        <v>2.35</v>
      </c>
      <c r="I173" s="2">
        <v>145845</v>
      </c>
      <c r="J173" s="7">
        <v>267</v>
      </c>
    </row>
    <row r="174" spans="1:10">
      <c r="A174" t="s">
        <v>194</v>
      </c>
      <c r="B174" t="s">
        <v>17</v>
      </c>
      <c r="C174" t="s">
        <v>195</v>
      </c>
      <c r="D174" s="2">
        <v>1013665</v>
      </c>
      <c r="E174" s="4">
        <v>2.36</v>
      </c>
      <c r="I174" s="2">
        <v>1013665</v>
      </c>
      <c r="J174" s="7">
        <v>234</v>
      </c>
    </row>
    <row r="180" spans="1:10" ht="16" thickBot="1">
      <c r="A180" t="s">
        <v>202</v>
      </c>
      <c r="D180" s="9">
        <v>537039</v>
      </c>
      <c r="F180" s="10">
        <f>D180</f>
        <v>537039</v>
      </c>
    </row>
    <row r="181" spans="1:10" ht="16" thickTop="1">
      <c r="D181" s="2">
        <f>SUM(D4:D180)</f>
        <v>12368045</v>
      </c>
      <c r="E181" s="2"/>
      <c r="F181" s="2">
        <f>SUM(F4:F180)</f>
        <v>791702</v>
      </c>
      <c r="G181" s="2">
        <f>SUM(G4:G180)</f>
        <v>1499835</v>
      </c>
      <c r="H181" s="2">
        <f>SUM(H4:H180)</f>
        <v>4101918</v>
      </c>
      <c r="I181" s="2">
        <f>SUM(I4:I180)</f>
        <v>5974590</v>
      </c>
      <c r="J181" s="11"/>
    </row>
  </sheetData>
  <mergeCells count="1">
    <mergeCell ref="F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3"/>
  <sheetViews>
    <sheetView workbookViewId="0">
      <selection activeCell="E25" sqref="E25"/>
    </sheetView>
  </sheetViews>
  <sheetFormatPr baseColWidth="10" defaultRowHeight="15" x14ac:dyDescent="0"/>
  <cols>
    <col min="2" max="3" width="12.5" bestFit="1" customWidth="1"/>
    <col min="4" max="6" width="14.1640625" bestFit="1" customWidth="1"/>
    <col min="8" max="8" width="12.6640625" customWidth="1"/>
  </cols>
  <sheetData>
    <row r="4" spans="1:8">
      <c r="B4" s="72" t="s">
        <v>200</v>
      </c>
      <c r="C4" s="72"/>
      <c r="D4" s="72"/>
      <c r="E4" s="72"/>
      <c r="F4" s="72"/>
      <c r="G4" s="34"/>
    </row>
    <row r="5" spans="1:8">
      <c r="B5" s="19" t="s">
        <v>196</v>
      </c>
      <c r="C5" s="20" t="s">
        <v>220</v>
      </c>
      <c r="D5" s="20" t="s">
        <v>221</v>
      </c>
      <c r="E5" s="37" t="s">
        <v>198</v>
      </c>
      <c r="F5" s="21" t="s">
        <v>199</v>
      </c>
      <c r="G5" s="19" t="s">
        <v>306</v>
      </c>
    </row>
    <row r="8" spans="1:8">
      <c r="A8" t="s">
        <v>17</v>
      </c>
      <c r="B8" s="42">
        <f>'Nordrhein-Westfalen'!G192</f>
        <v>0</v>
      </c>
      <c r="C8" s="42">
        <f>'Nordrhein-Westfalen'!H192</f>
        <v>0</v>
      </c>
      <c r="D8" s="42">
        <f>'Nordrhein-Westfalen'!I192</f>
        <v>41232</v>
      </c>
      <c r="E8" s="42">
        <f>'Nordrhein-Westfalen'!K192</f>
        <v>5182249</v>
      </c>
      <c r="F8" s="42">
        <f>'Nordrhein-Westfalen'!L192</f>
        <v>2482156</v>
      </c>
    </row>
    <row r="9" spans="1:8">
      <c r="A9" t="s">
        <v>15</v>
      </c>
      <c r="B9" s="42">
        <f>'Nordrhein-Westfalen'!G267</f>
        <v>0</v>
      </c>
      <c r="C9" s="42">
        <f>'Nordrhein-Westfalen'!H267</f>
        <v>0</v>
      </c>
      <c r="D9" s="42"/>
      <c r="E9" s="42"/>
      <c r="F9" s="42"/>
    </row>
    <row r="10" spans="1:8">
      <c r="A10" t="s">
        <v>14</v>
      </c>
      <c r="B10" s="42">
        <f>'Rheinland Pfalz'!G298</f>
        <v>235266.40788350796</v>
      </c>
      <c r="C10" s="42">
        <f>'Rheinland Pfalz'!H298</f>
        <v>374243.06026978337</v>
      </c>
      <c r="D10" s="42">
        <f>'Rheinland Pfalz'!I298</f>
        <v>1045703.5951897189</v>
      </c>
      <c r="E10" s="42">
        <f>'Rheinland Pfalz'!J298</f>
        <v>2132236.4780519172</v>
      </c>
      <c r="F10" s="42">
        <f>'Rheinland Pfalz'!K298</f>
        <v>202828.45860507275</v>
      </c>
    </row>
    <row r="13" spans="1:8">
      <c r="B13" s="46">
        <f>SUM(B8:B12)</f>
        <v>235266.40788350796</v>
      </c>
      <c r="C13" s="46">
        <f>SUM(C8:C12)</f>
        <v>374243.06026978337</v>
      </c>
      <c r="D13" s="46">
        <f>SUM(D8:D12)</f>
        <v>1086935.595189719</v>
      </c>
      <c r="E13" s="46">
        <f>SUM(E8:E12)</f>
        <v>7314485.4780519176</v>
      </c>
      <c r="F13" s="46">
        <f>SUM(F8:F12)</f>
        <v>2684984.4586050729</v>
      </c>
      <c r="H13" s="46">
        <f>SUM(B13:G13)</f>
        <v>11695915.000000002</v>
      </c>
    </row>
  </sheetData>
  <mergeCells count="1">
    <mergeCell ref="B4:F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Rheinland Pfalz</vt:lpstr>
      <vt:lpstr>Nordrhein-Westfalen</vt:lpstr>
      <vt:lpstr>Saar</vt:lpstr>
      <vt:lpstr>Baden Wuertenberg</vt:lpstr>
      <vt:lpstr>Hessen</vt:lpstr>
      <vt:lpstr>RAW DATA</vt:lpstr>
      <vt:lpstr>Test Data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2013-09-25T05:37:06Z</cp:lastPrinted>
  <dcterms:created xsi:type="dcterms:W3CDTF">2013-07-27T17:15:20Z</dcterms:created>
  <dcterms:modified xsi:type="dcterms:W3CDTF">2013-10-21T09:42:46Z</dcterms:modified>
</cp:coreProperties>
</file>