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checkCompatibility="1" autoCompressPictures="0"/>
  <bookViews>
    <workbookView xWindow="2480" yWindow="1220" windowWidth="25580" windowHeight="16060" tabRatio="500" firstSheet="12" activeTab="15"/>
  </bookViews>
  <sheets>
    <sheet name="Aisne" sheetId="1" r:id="rId1"/>
    <sheet name="Ardennes" sheetId="12" r:id="rId2"/>
    <sheet name="Aube" sheetId="16" r:id="rId3"/>
    <sheet name="Bas-Rhin" sheetId="7" r:id="rId4"/>
    <sheet name="Haut-Rhin" sheetId="21" r:id="rId5"/>
    <sheet name="Haute-Saône" sheetId="23" r:id="rId6"/>
    <sheet name="Haute-Marne" sheetId="22" r:id="rId7"/>
    <sheet name="Marne" sheetId="11" r:id="rId8"/>
    <sheet name="Meuse" sheetId="9" r:id="rId9"/>
    <sheet name="Meurthe-et-Moselle" sheetId="10" r:id="rId10"/>
    <sheet name="Moselle" sheetId="8" r:id="rId11"/>
    <sheet name="Nord" sheetId="17" r:id="rId12"/>
    <sheet name="Seine-et-Marne" sheetId="15" r:id="rId13"/>
    <sheet name="Vosges" sheetId="13" r:id="rId14"/>
    <sheet name="Total " sheetId="14" r:id="rId15"/>
    <sheet name="Simplified" sheetId="18" r:id="rId16"/>
    <sheet name="Comp " sheetId="20" r:id="rId17"/>
    <sheet name="Comp rounded" sheetId="19" r:id="rId18"/>
    <sheet name="Utilties" sheetId="24" r:id="rId19"/>
  </sheets>
  <externalReferences>
    <externalReference r:id="rId20"/>
    <externalReference r:id="rId21"/>
    <externalReference r:id="rId22"/>
  </externalReferences>
  <definedNames>
    <definedName name="_xlnm.Print_Area" localSheetId="14">'Total '!$A$1:$H$78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8" l="1"/>
  <c r="E8" i="18"/>
  <c r="E6" i="18"/>
  <c r="D8" i="18"/>
  <c r="D6" i="18"/>
  <c r="C8" i="18"/>
  <c r="C6" i="18"/>
  <c r="N51" i="16"/>
  <c r="N49" i="16"/>
  <c r="N48" i="16"/>
  <c r="M74" i="12"/>
  <c r="M72" i="12"/>
  <c r="M70" i="12"/>
  <c r="M68" i="12"/>
  <c r="F130" i="1"/>
  <c r="F131" i="1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30" i="24"/>
  <c r="D15" i="24"/>
  <c r="H70" i="12"/>
  <c r="D16" i="24"/>
  <c r="D48" i="16"/>
  <c r="H49" i="16"/>
  <c r="D17" i="24"/>
  <c r="D18" i="24"/>
  <c r="D19" i="24"/>
  <c r="D20" i="24"/>
  <c r="D21" i="24"/>
  <c r="D22" i="24"/>
  <c r="D23" i="24"/>
  <c r="D24" i="24"/>
  <c r="D25" i="24"/>
  <c r="D26" i="24"/>
  <c r="D27" i="24"/>
  <c r="D28" i="24"/>
  <c r="D30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L368" i="17"/>
  <c r="L374" i="17"/>
  <c r="P374" i="17"/>
  <c r="F375" i="17"/>
  <c r="F208" i="8"/>
  <c r="F130" i="10"/>
  <c r="G68" i="9"/>
  <c r="G88" i="11"/>
  <c r="F376" i="17"/>
  <c r="K375" i="17"/>
  <c r="K377" i="17"/>
  <c r="L375" i="17"/>
  <c r="L377" i="17"/>
  <c r="M375" i="17"/>
  <c r="M377" i="17"/>
  <c r="P377" i="17"/>
  <c r="C25" i="14"/>
  <c r="C26" i="14"/>
  <c r="C27" i="14"/>
  <c r="C31" i="14"/>
  <c r="C14" i="14"/>
  <c r="C37" i="14"/>
  <c r="C63" i="14"/>
  <c r="D25" i="14"/>
  <c r="D26" i="14"/>
  <c r="D27" i="14"/>
  <c r="D20" i="14"/>
  <c r="H71" i="12"/>
  <c r="I72" i="12"/>
  <c r="I74" i="12"/>
  <c r="D18" i="14"/>
  <c r="D31" i="14"/>
  <c r="D14" i="14"/>
  <c r="D37" i="14"/>
  <c r="D64" i="14"/>
  <c r="E25" i="14"/>
  <c r="E26" i="14"/>
  <c r="E27" i="14"/>
  <c r="E30" i="14"/>
  <c r="E20" i="14"/>
  <c r="J72" i="12"/>
  <c r="J74" i="12"/>
  <c r="E18" i="14"/>
  <c r="E31" i="14"/>
  <c r="E14" i="14"/>
  <c r="E37" i="14"/>
  <c r="E65" i="14"/>
  <c r="F25" i="14"/>
  <c r="F26" i="14"/>
  <c r="F27" i="14"/>
  <c r="K15" i="17"/>
  <c r="K18" i="17"/>
  <c r="K37" i="17"/>
  <c r="K43" i="17"/>
  <c r="K53" i="17"/>
  <c r="K54" i="17"/>
  <c r="K57" i="17"/>
  <c r="K60" i="17"/>
  <c r="K70" i="17"/>
  <c r="K82" i="17"/>
  <c r="K86" i="17"/>
  <c r="K96" i="17"/>
  <c r="K103" i="17"/>
  <c r="K129" i="17"/>
  <c r="K133" i="17"/>
  <c r="K136" i="17"/>
  <c r="K159" i="17"/>
  <c r="K163" i="17"/>
  <c r="K166" i="17"/>
  <c r="K172" i="17"/>
  <c r="K174" i="17"/>
  <c r="K185" i="17"/>
  <c r="K196" i="17"/>
  <c r="K205" i="17"/>
  <c r="K207" i="17"/>
  <c r="K222" i="17"/>
  <c r="K231" i="17"/>
  <c r="K249" i="17"/>
  <c r="K250" i="17"/>
  <c r="K252" i="17"/>
  <c r="K268" i="17"/>
  <c r="K282" i="17"/>
  <c r="K303" i="17"/>
  <c r="K304" i="17"/>
  <c r="K326" i="17"/>
  <c r="K332" i="17"/>
  <c r="K337" i="17"/>
  <c r="K349" i="17"/>
  <c r="K374" i="17"/>
  <c r="L8" i="17"/>
  <c r="L9" i="17"/>
  <c r="L10" i="17"/>
  <c r="L12" i="17"/>
  <c r="L13" i="17"/>
  <c r="L14" i="17"/>
  <c r="L16" i="17"/>
  <c r="L17" i="17"/>
  <c r="L19" i="17"/>
  <c r="L20" i="17"/>
  <c r="L25" i="17"/>
  <c r="L26" i="17"/>
  <c r="L28" i="17"/>
  <c r="L29" i="17"/>
  <c r="L30" i="17"/>
  <c r="L31" i="17"/>
  <c r="L32" i="17"/>
  <c r="L33" i="17"/>
  <c r="L34" i="17"/>
  <c r="L35" i="17"/>
  <c r="L36" i="17"/>
  <c r="L38" i="17"/>
  <c r="L39" i="17"/>
  <c r="L40" i="17"/>
  <c r="L42" i="17"/>
  <c r="L44" i="17"/>
  <c r="L46" i="17"/>
  <c r="L47" i="17"/>
  <c r="L48" i="17"/>
  <c r="L50" i="17"/>
  <c r="L51" i="17"/>
  <c r="L55" i="17"/>
  <c r="L56" i="17"/>
  <c r="L58" i="17"/>
  <c r="L59" i="17"/>
  <c r="L61" i="17"/>
  <c r="L62" i="17"/>
  <c r="L63" i="17"/>
  <c r="L65" i="17"/>
  <c r="L66" i="17"/>
  <c r="L67" i="17"/>
  <c r="L68" i="17"/>
  <c r="L73" i="17"/>
  <c r="L74" i="17"/>
  <c r="L75" i="17"/>
  <c r="L76" i="17"/>
  <c r="L81" i="17"/>
  <c r="L83" i="17"/>
  <c r="L88" i="17"/>
  <c r="L89" i="17"/>
  <c r="L91" i="17"/>
  <c r="L94" i="17"/>
  <c r="L95" i="17"/>
  <c r="L98" i="17"/>
  <c r="L100" i="17"/>
  <c r="L101" i="17"/>
  <c r="L104" i="17"/>
  <c r="L105" i="17"/>
  <c r="L106" i="17"/>
  <c r="L108" i="17"/>
  <c r="L110" i="17"/>
  <c r="L111" i="17"/>
  <c r="L114" i="17"/>
  <c r="L116" i="17"/>
  <c r="L118" i="17"/>
  <c r="L120" i="17"/>
  <c r="L121" i="17"/>
  <c r="L122" i="17"/>
  <c r="L123" i="17"/>
  <c r="L124" i="17"/>
  <c r="L125" i="17"/>
  <c r="L127" i="17"/>
  <c r="L130" i="17"/>
  <c r="L132" i="17"/>
  <c r="L134" i="17"/>
  <c r="L138" i="17"/>
  <c r="L139" i="17"/>
  <c r="L141" i="17"/>
  <c r="L142" i="17"/>
  <c r="L144" i="17"/>
  <c r="L145" i="17"/>
  <c r="L146" i="17"/>
  <c r="L147" i="17"/>
  <c r="L148" i="17"/>
  <c r="L150" i="17"/>
  <c r="L152" i="17"/>
  <c r="L154" i="17"/>
  <c r="L155" i="17"/>
  <c r="L156" i="17"/>
  <c r="L157" i="17"/>
  <c r="L158" i="17"/>
  <c r="L160" i="17"/>
  <c r="L161" i="17"/>
  <c r="L164" i="17"/>
  <c r="L165" i="17"/>
  <c r="L167" i="17"/>
  <c r="L170" i="17"/>
  <c r="L171" i="17"/>
  <c r="L175" i="17"/>
  <c r="L176" i="17"/>
  <c r="L178" i="17"/>
  <c r="L179" i="17"/>
  <c r="L181" i="17"/>
  <c r="L183" i="17"/>
  <c r="L184" i="17"/>
  <c r="L186" i="17"/>
  <c r="L187" i="17"/>
  <c r="L188" i="17"/>
  <c r="L189" i="17"/>
  <c r="L190" i="17"/>
  <c r="L191" i="17"/>
  <c r="L195" i="17"/>
  <c r="L199" i="17"/>
  <c r="L200" i="17"/>
  <c r="L201" i="17"/>
  <c r="L202" i="17"/>
  <c r="L203" i="17"/>
  <c r="L204" i="17"/>
  <c r="L208" i="17"/>
  <c r="L210" i="17"/>
  <c r="L211" i="17"/>
  <c r="L212" i="17"/>
  <c r="L213" i="17"/>
  <c r="L214" i="17"/>
  <c r="L215" i="17"/>
  <c r="L217" i="17"/>
  <c r="L218" i="17"/>
  <c r="L220" i="17"/>
  <c r="L221" i="17"/>
  <c r="L226" i="17"/>
  <c r="L228" i="17"/>
  <c r="L232" i="17"/>
  <c r="L233" i="17"/>
  <c r="L234" i="17"/>
  <c r="L236" i="17"/>
  <c r="L238" i="17"/>
  <c r="L239" i="17"/>
  <c r="L240" i="17"/>
  <c r="L241" i="17"/>
  <c r="L242" i="17"/>
  <c r="L243" i="17"/>
  <c r="L245" i="17"/>
  <c r="L246" i="17"/>
  <c r="L247" i="17"/>
  <c r="L248" i="17"/>
  <c r="L251" i="17"/>
  <c r="L253" i="17"/>
  <c r="L254" i="17"/>
  <c r="L256" i="17"/>
  <c r="L258" i="17"/>
  <c r="L259" i="17"/>
  <c r="L260" i="17"/>
  <c r="L262" i="17"/>
  <c r="L263" i="17"/>
  <c r="L264" i="17"/>
  <c r="L265" i="17"/>
  <c r="L269" i="17"/>
  <c r="L270" i="17"/>
  <c r="L275" i="17"/>
  <c r="L277" i="17"/>
  <c r="L278" i="17"/>
  <c r="L279" i="17"/>
  <c r="L283" i="17"/>
  <c r="L284" i="17"/>
  <c r="L285" i="17"/>
  <c r="L286" i="17"/>
  <c r="L287" i="17"/>
  <c r="L288" i="17"/>
  <c r="L290" i="17"/>
  <c r="L292" i="17"/>
  <c r="L293" i="17"/>
  <c r="L294" i="17"/>
  <c r="L295" i="17"/>
  <c r="L297" i="17"/>
  <c r="L298" i="17"/>
  <c r="L299" i="17"/>
  <c r="L300" i="17"/>
  <c r="L301" i="17"/>
  <c r="L302" i="17"/>
  <c r="L306" i="17"/>
  <c r="L307" i="17"/>
  <c r="L309" i="17"/>
  <c r="L310" i="17"/>
  <c r="L311" i="17"/>
  <c r="L312" i="17"/>
  <c r="L313" i="17"/>
  <c r="L314" i="17"/>
  <c r="L315" i="17"/>
  <c r="L316" i="17"/>
  <c r="L319" i="17"/>
  <c r="L321" i="17"/>
  <c r="L322" i="17"/>
  <c r="L323" i="17"/>
  <c r="L325" i="17"/>
  <c r="L327" i="17"/>
  <c r="L329" i="17"/>
  <c r="L331" i="17"/>
  <c r="L333" i="17"/>
  <c r="L334" i="17"/>
  <c r="L335" i="17"/>
  <c r="L338" i="17"/>
  <c r="L343" i="17"/>
  <c r="L344" i="17"/>
  <c r="L346" i="17"/>
  <c r="L347" i="17"/>
  <c r="L348" i="17"/>
  <c r="L350" i="17"/>
  <c r="L352" i="17"/>
  <c r="L356" i="17"/>
  <c r="L359" i="17"/>
  <c r="L360" i="17"/>
  <c r="L361" i="17"/>
  <c r="L363" i="17"/>
  <c r="L364" i="17"/>
  <c r="L365" i="17"/>
  <c r="L366" i="17"/>
  <c r="L367" i="17"/>
  <c r="M11" i="17"/>
  <c r="M21" i="17"/>
  <c r="M22" i="17"/>
  <c r="M23" i="17"/>
  <c r="M24" i="17"/>
  <c r="M27" i="17"/>
  <c r="M41" i="17"/>
  <c r="M45" i="17"/>
  <c r="M49" i="17"/>
  <c r="M52" i="17"/>
  <c r="M64" i="17"/>
  <c r="M69" i="17"/>
  <c r="M71" i="17"/>
  <c r="M72" i="17"/>
  <c r="M77" i="17"/>
  <c r="M78" i="17"/>
  <c r="M79" i="17"/>
  <c r="M80" i="17"/>
  <c r="M84" i="17"/>
  <c r="M85" i="17"/>
  <c r="M87" i="17"/>
  <c r="M90" i="17"/>
  <c r="M92" i="17"/>
  <c r="M93" i="17"/>
  <c r="M97" i="17"/>
  <c r="M99" i="17"/>
  <c r="M102" i="17"/>
  <c r="M107" i="17"/>
  <c r="M109" i="17"/>
  <c r="M112" i="17"/>
  <c r="M113" i="17"/>
  <c r="M115" i="17"/>
  <c r="M117" i="17"/>
  <c r="M119" i="17"/>
  <c r="M126" i="17"/>
  <c r="M128" i="17"/>
  <c r="M131" i="17"/>
  <c r="M135" i="17"/>
  <c r="M137" i="17"/>
  <c r="M140" i="17"/>
  <c r="M143" i="17"/>
  <c r="M149" i="17"/>
  <c r="M151" i="17"/>
  <c r="M153" i="17"/>
  <c r="M162" i="17"/>
  <c r="M168" i="17"/>
  <c r="M169" i="17"/>
  <c r="M173" i="17"/>
  <c r="M177" i="17"/>
  <c r="M180" i="17"/>
  <c r="M182" i="17"/>
  <c r="M192" i="17"/>
  <c r="M193" i="17"/>
  <c r="M194" i="17"/>
  <c r="M197" i="17"/>
  <c r="M198" i="17"/>
  <c r="M206" i="17"/>
  <c r="M209" i="17"/>
  <c r="M216" i="17"/>
  <c r="M219" i="17"/>
  <c r="M223" i="17"/>
  <c r="M224" i="17"/>
  <c r="M225" i="17"/>
  <c r="M227" i="17"/>
  <c r="M229" i="17"/>
  <c r="M230" i="17"/>
  <c r="M235" i="17"/>
  <c r="M237" i="17"/>
  <c r="M244" i="17"/>
  <c r="M255" i="17"/>
  <c r="M257" i="17"/>
  <c r="M261" i="17"/>
  <c r="M266" i="17"/>
  <c r="M267" i="17"/>
  <c r="M271" i="17"/>
  <c r="M272" i="17"/>
  <c r="M273" i="17"/>
  <c r="M274" i="17"/>
  <c r="M276" i="17"/>
  <c r="M280" i="17"/>
  <c r="M281" i="17"/>
  <c r="M289" i="17"/>
  <c r="M291" i="17"/>
  <c r="M296" i="17"/>
  <c r="M305" i="17"/>
  <c r="M308" i="17"/>
  <c r="M317" i="17"/>
  <c r="M318" i="17"/>
  <c r="M320" i="17"/>
  <c r="M324" i="17"/>
  <c r="M328" i="17"/>
  <c r="M330" i="17"/>
  <c r="M336" i="17"/>
  <c r="M339" i="17"/>
  <c r="M340" i="17"/>
  <c r="M341" i="17"/>
  <c r="M342" i="17"/>
  <c r="M345" i="17"/>
  <c r="M351" i="17"/>
  <c r="M353" i="17"/>
  <c r="M354" i="17"/>
  <c r="M355" i="17"/>
  <c r="M357" i="17"/>
  <c r="M358" i="17"/>
  <c r="M362" i="17"/>
  <c r="M374" i="17"/>
  <c r="N374" i="17"/>
  <c r="O374" i="17"/>
  <c r="K379" i="17"/>
  <c r="F28" i="14"/>
  <c r="F30" i="14"/>
  <c r="F21" i="14"/>
  <c r="F20" i="14"/>
  <c r="F23" i="14"/>
  <c r="K72" i="12"/>
  <c r="K74" i="12"/>
  <c r="F18" i="14"/>
  <c r="K21" i="16"/>
  <c r="K36" i="16"/>
  <c r="K48" i="16"/>
  <c r="K49" i="16"/>
  <c r="H50" i="16"/>
  <c r="K51" i="16"/>
  <c r="K53" i="16"/>
  <c r="F19" i="14"/>
  <c r="F31" i="14"/>
  <c r="F14" i="14"/>
  <c r="F37" i="14"/>
  <c r="F66" i="14"/>
  <c r="L379" i="17"/>
  <c r="G28" i="14"/>
  <c r="K9" i="15"/>
  <c r="K38" i="15"/>
  <c r="K40" i="15"/>
  <c r="K58" i="15"/>
  <c r="K59" i="15"/>
  <c r="K63" i="15"/>
  <c r="K64" i="15"/>
  <c r="K70" i="15"/>
  <c r="K71" i="15"/>
  <c r="K74" i="15"/>
  <c r="K76" i="15"/>
  <c r="K77" i="15"/>
  <c r="K78" i="15"/>
  <c r="K87" i="15"/>
  <c r="K95" i="15"/>
  <c r="K112" i="15"/>
  <c r="K130" i="15"/>
  <c r="K136" i="15"/>
  <c r="K137" i="15"/>
  <c r="K146" i="15"/>
  <c r="K147" i="15"/>
  <c r="K149" i="15"/>
  <c r="K154" i="15"/>
  <c r="K155" i="15"/>
  <c r="K158" i="15"/>
  <c r="K159" i="15"/>
  <c r="K168" i="15"/>
  <c r="K180" i="15"/>
  <c r="K181" i="15"/>
  <c r="K184" i="15"/>
  <c r="K185" i="15"/>
  <c r="K190" i="15"/>
  <c r="K194" i="15"/>
  <c r="K203" i="15"/>
  <c r="K204" i="15"/>
  <c r="K212" i="15"/>
  <c r="D213" i="15"/>
  <c r="K216" i="15"/>
  <c r="E217" i="15"/>
  <c r="K218" i="15"/>
  <c r="K220" i="15"/>
  <c r="G29" i="14"/>
  <c r="G30" i="14"/>
  <c r="G21" i="14"/>
  <c r="G20" i="14"/>
  <c r="G23" i="14"/>
  <c r="L8" i="16"/>
  <c r="L9" i="16"/>
  <c r="L10" i="16"/>
  <c r="L11" i="16"/>
  <c r="L12" i="16"/>
  <c r="L13" i="16"/>
  <c r="L14" i="16"/>
  <c r="L16" i="16"/>
  <c r="L17" i="16"/>
  <c r="L18" i="16"/>
  <c r="L19" i="16"/>
  <c r="L20" i="16"/>
  <c r="L22" i="16"/>
  <c r="L23" i="16"/>
  <c r="L24" i="16"/>
  <c r="L25" i="16"/>
  <c r="L26" i="16"/>
  <c r="L27" i="16"/>
  <c r="L29" i="16"/>
  <c r="L30" i="16"/>
  <c r="L31" i="16"/>
  <c r="L32" i="16"/>
  <c r="L33" i="16"/>
  <c r="L34" i="16"/>
  <c r="L35" i="16"/>
  <c r="L38" i="16"/>
  <c r="L39" i="16"/>
  <c r="L40" i="16"/>
  <c r="L42" i="16"/>
  <c r="L44" i="16"/>
  <c r="L45" i="16"/>
  <c r="L46" i="16"/>
  <c r="L48" i="16"/>
  <c r="L49" i="16"/>
  <c r="L51" i="16"/>
  <c r="L53" i="16"/>
  <c r="G19" i="14"/>
  <c r="G31" i="14"/>
  <c r="G14" i="14"/>
  <c r="G37" i="14"/>
  <c r="G67" i="14"/>
  <c r="E10" i="18"/>
  <c r="E12" i="18"/>
  <c r="D10" i="18"/>
  <c r="D12" i="18"/>
  <c r="C12" i="18"/>
  <c r="L80" i="15"/>
  <c r="L81" i="15"/>
  <c r="L82" i="15"/>
  <c r="L83" i="15"/>
  <c r="L84" i="15"/>
  <c r="L85" i="15"/>
  <c r="L86" i="15"/>
  <c r="L88" i="15"/>
  <c r="L89" i="15"/>
  <c r="L90" i="15"/>
  <c r="L91" i="15"/>
  <c r="L92" i="15"/>
  <c r="L93" i="15"/>
  <c r="L94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1" i="15"/>
  <c r="L132" i="15"/>
  <c r="L133" i="15"/>
  <c r="L134" i="15"/>
  <c r="L135" i="15"/>
  <c r="L157" i="15"/>
  <c r="L160" i="15"/>
  <c r="L161" i="15"/>
  <c r="L162" i="15"/>
  <c r="L163" i="15"/>
  <c r="L164" i="15"/>
  <c r="L165" i="15"/>
  <c r="L166" i="15"/>
  <c r="L167" i="15"/>
  <c r="L169" i="15"/>
  <c r="L170" i="15"/>
  <c r="L171" i="15"/>
  <c r="L172" i="15"/>
  <c r="L173" i="15"/>
  <c r="L174" i="15"/>
  <c r="L175" i="15"/>
  <c r="L176" i="15"/>
  <c r="L177" i="15"/>
  <c r="L178" i="15"/>
  <c r="L179" i="15"/>
  <c r="L187" i="15"/>
  <c r="L188" i="15"/>
  <c r="L189" i="15"/>
  <c r="L191" i="15"/>
  <c r="L192" i="15"/>
  <c r="L193" i="15"/>
  <c r="L195" i="15"/>
  <c r="L196" i="15"/>
  <c r="L197" i="15"/>
  <c r="L198" i="15"/>
  <c r="L199" i="15"/>
  <c r="L200" i="15"/>
  <c r="L201" i="15"/>
  <c r="L202" i="15"/>
  <c r="L205" i="15"/>
  <c r="L206" i="15"/>
  <c r="L207" i="15"/>
  <c r="L208" i="15"/>
  <c r="L20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9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60" i="15"/>
  <c r="L61" i="15"/>
  <c r="L62" i="15"/>
  <c r="L65" i="15"/>
  <c r="L66" i="15"/>
  <c r="L67" i="15"/>
  <c r="L68" i="15"/>
  <c r="L69" i="15"/>
  <c r="L72" i="15"/>
  <c r="L73" i="15"/>
  <c r="L75" i="15"/>
  <c r="L79" i="15"/>
  <c r="L113" i="15"/>
  <c r="L138" i="15"/>
  <c r="L139" i="15"/>
  <c r="L140" i="15"/>
  <c r="L141" i="15"/>
  <c r="L142" i="15"/>
  <c r="L143" i="15"/>
  <c r="L144" i="15"/>
  <c r="L145" i="15"/>
  <c r="L148" i="15"/>
  <c r="L150" i="15"/>
  <c r="L151" i="15"/>
  <c r="L152" i="15"/>
  <c r="L153" i="15"/>
  <c r="L156" i="15"/>
  <c r="L182" i="15"/>
  <c r="L183" i="15"/>
  <c r="L186" i="15"/>
  <c r="L210" i="15"/>
  <c r="L212" i="15"/>
  <c r="L216" i="15"/>
  <c r="L218" i="15"/>
  <c r="L220" i="15"/>
  <c r="M212" i="15"/>
  <c r="M379" i="17"/>
  <c r="N379" i="17"/>
  <c r="P379" i="17"/>
  <c r="N375" i="17"/>
  <c r="F22" i="14"/>
  <c r="F24" i="14"/>
  <c r="F12" i="20"/>
  <c r="M140" i="21"/>
  <c r="M139" i="21"/>
  <c r="L138" i="21"/>
  <c r="M137" i="21"/>
  <c r="L136" i="21"/>
  <c r="M135" i="21"/>
  <c r="L134" i="21"/>
  <c r="M133" i="21"/>
  <c r="M132" i="21"/>
  <c r="L131" i="21"/>
  <c r="M130" i="21"/>
  <c r="M129" i="21"/>
  <c r="M128" i="21"/>
  <c r="L126" i="21"/>
  <c r="L127" i="21"/>
  <c r="M125" i="21"/>
  <c r="M124" i="21"/>
  <c r="L123" i="21"/>
  <c r="L122" i="21"/>
  <c r="L121" i="21"/>
  <c r="M120" i="21"/>
  <c r="L119" i="21"/>
  <c r="M118" i="21"/>
  <c r="M117" i="21"/>
  <c r="M116" i="21"/>
  <c r="M115" i="21"/>
  <c r="M114" i="21"/>
  <c r="M113" i="21"/>
  <c r="L112" i="21"/>
  <c r="M110" i="21"/>
  <c r="M111" i="21"/>
  <c r="M109" i="21"/>
  <c r="M108" i="21"/>
  <c r="M107" i="21"/>
  <c r="L106" i="21"/>
  <c r="L105" i="21"/>
  <c r="L104" i="21"/>
  <c r="L103" i="21"/>
  <c r="M102" i="21"/>
  <c r="L101" i="21"/>
  <c r="M100" i="21"/>
  <c r="M99" i="21"/>
  <c r="M98" i="21"/>
  <c r="M97" i="21"/>
  <c r="M96" i="21"/>
  <c r="L95" i="21"/>
  <c r="L94" i="21"/>
  <c r="M93" i="21"/>
  <c r="M92" i="21"/>
  <c r="L91" i="21"/>
  <c r="L90" i="21"/>
  <c r="L89" i="21"/>
  <c r="M88" i="21"/>
  <c r="M87" i="21"/>
  <c r="M86" i="21"/>
  <c r="M85" i="21"/>
  <c r="K84" i="21"/>
  <c r="L83" i="21"/>
  <c r="M82" i="21"/>
  <c r="M80" i="21"/>
  <c r="L79" i="21"/>
  <c r="M78" i="21"/>
  <c r="L77" i="21"/>
  <c r="M76" i="21"/>
  <c r="L75" i="21"/>
  <c r="L74" i="21"/>
  <c r="L73" i="21"/>
  <c r="M72" i="21"/>
  <c r="M71" i="21"/>
  <c r="M70" i="21"/>
  <c r="L69" i="21"/>
  <c r="M68" i="21"/>
  <c r="M65" i="21"/>
  <c r="M64" i="21"/>
  <c r="L62" i="21"/>
  <c r="M60" i="21"/>
  <c r="M59" i="21"/>
  <c r="M57" i="21"/>
  <c r="N151" i="21"/>
  <c r="D143" i="21"/>
  <c r="K24" i="21"/>
  <c r="K66" i="21"/>
  <c r="K143" i="21"/>
  <c r="K144" i="21"/>
  <c r="L8" i="21"/>
  <c r="L20" i="21"/>
  <c r="L29" i="21"/>
  <c r="L30" i="21"/>
  <c r="L34" i="21"/>
  <c r="L36" i="21"/>
  <c r="L40" i="21"/>
  <c r="L48" i="21"/>
  <c r="L52" i="21"/>
  <c r="L61" i="21"/>
  <c r="L63" i="21"/>
  <c r="L67" i="21"/>
  <c r="L81" i="21"/>
  <c r="L143" i="21"/>
  <c r="L144" i="21"/>
  <c r="M7" i="21"/>
  <c r="M9" i="21"/>
  <c r="M10" i="21"/>
  <c r="M11" i="21"/>
  <c r="M12" i="21"/>
  <c r="M13" i="21"/>
  <c r="M14" i="21"/>
  <c r="M15" i="21"/>
  <c r="M16" i="21"/>
  <c r="M17" i="21"/>
  <c r="M18" i="21"/>
  <c r="M19" i="21"/>
  <c r="M21" i="21"/>
  <c r="M22" i="21"/>
  <c r="M23" i="21"/>
  <c r="M25" i="21"/>
  <c r="M26" i="21"/>
  <c r="M27" i="21"/>
  <c r="M28" i="21"/>
  <c r="M31" i="21"/>
  <c r="M32" i="21"/>
  <c r="M33" i="21"/>
  <c r="M35" i="21"/>
  <c r="M37" i="21"/>
  <c r="M38" i="21"/>
  <c r="M39" i="21"/>
  <c r="M41" i="21"/>
  <c r="M42" i="21"/>
  <c r="M43" i="21"/>
  <c r="M44" i="21"/>
  <c r="M45" i="21"/>
  <c r="M46" i="21"/>
  <c r="M47" i="21"/>
  <c r="M49" i="21"/>
  <c r="M50" i="21"/>
  <c r="M51" i="21"/>
  <c r="M53" i="21"/>
  <c r="M54" i="21"/>
  <c r="M55" i="21"/>
  <c r="M56" i="21"/>
  <c r="M58" i="21"/>
  <c r="M143" i="21"/>
  <c r="M144" i="21"/>
  <c r="N144" i="21"/>
  <c r="G145" i="21"/>
  <c r="K146" i="21"/>
  <c r="K148" i="21"/>
  <c r="L146" i="21"/>
  <c r="L148" i="21"/>
  <c r="M146" i="21"/>
  <c r="M148" i="21"/>
  <c r="N148" i="21"/>
  <c r="N146" i="21"/>
  <c r="G144" i="21"/>
  <c r="N143" i="21"/>
  <c r="F17" i="14"/>
  <c r="F21" i="20"/>
  <c r="F20" i="19"/>
  <c r="G17" i="14"/>
  <c r="E24" i="14"/>
  <c r="E21" i="20"/>
  <c r="E20" i="19"/>
  <c r="F11" i="19"/>
  <c r="E12" i="20"/>
  <c r="E11" i="19"/>
  <c r="K64" i="23"/>
  <c r="L64" i="23"/>
  <c r="J64" i="23"/>
  <c r="L62" i="23"/>
  <c r="K62" i="23"/>
  <c r="J62" i="23"/>
  <c r="L60" i="23"/>
  <c r="K60" i="23"/>
  <c r="J60" i="23"/>
  <c r="G61" i="23"/>
  <c r="G60" i="23"/>
  <c r="K56" i="23"/>
  <c r="K55" i="23"/>
  <c r="L54" i="23"/>
  <c r="J53" i="23"/>
  <c r="K52" i="23"/>
  <c r="K50" i="23"/>
  <c r="K51" i="23"/>
  <c r="L49" i="23"/>
  <c r="K48" i="23"/>
  <c r="L12" i="23"/>
  <c r="L17" i="23"/>
  <c r="L29" i="23"/>
  <c r="L30" i="23"/>
  <c r="L35" i="23"/>
  <c r="L36" i="23"/>
  <c r="L39" i="23"/>
  <c r="L43" i="23"/>
  <c r="L46" i="23"/>
  <c r="L58" i="23"/>
  <c r="G58" i="23"/>
  <c r="H58" i="23"/>
  <c r="I58" i="23"/>
  <c r="J11" i="23"/>
  <c r="J14" i="23"/>
  <c r="J22" i="23"/>
  <c r="J32" i="23"/>
  <c r="J34" i="23"/>
  <c r="J58" i="23"/>
  <c r="K8" i="23"/>
  <c r="K9" i="23"/>
  <c r="K10" i="23"/>
  <c r="K13" i="23"/>
  <c r="K15" i="23"/>
  <c r="K16" i="23"/>
  <c r="K18" i="23"/>
  <c r="K19" i="23"/>
  <c r="K20" i="23"/>
  <c r="K21" i="23"/>
  <c r="K23" i="23"/>
  <c r="K24" i="23"/>
  <c r="K25" i="23"/>
  <c r="K26" i="23"/>
  <c r="K27" i="23"/>
  <c r="K28" i="23"/>
  <c r="K31" i="23"/>
  <c r="K37" i="23"/>
  <c r="K38" i="23"/>
  <c r="K40" i="23"/>
  <c r="K41" i="23"/>
  <c r="K42" i="23"/>
  <c r="K44" i="23"/>
  <c r="K45" i="23"/>
  <c r="K47" i="23"/>
  <c r="K58" i="23"/>
  <c r="D58" i="23"/>
  <c r="G22" i="14"/>
  <c r="L37" i="22"/>
  <c r="L38" i="22"/>
  <c r="L40" i="22"/>
  <c r="L42" i="22"/>
  <c r="M42" i="22"/>
  <c r="K42" i="22"/>
  <c r="K40" i="22"/>
  <c r="H39" i="22"/>
  <c r="K38" i="22"/>
  <c r="H38" i="22"/>
  <c r="K35" i="22"/>
  <c r="L34" i="22"/>
  <c r="L33" i="22"/>
  <c r="I37" i="22"/>
  <c r="J37" i="22"/>
  <c r="K6" i="22"/>
  <c r="K9" i="22"/>
  <c r="K10" i="22"/>
  <c r="K11" i="22"/>
  <c r="K13" i="22"/>
  <c r="K14" i="22"/>
  <c r="K15" i="22"/>
  <c r="K16" i="22"/>
  <c r="K19" i="22"/>
  <c r="K22" i="22"/>
  <c r="K23" i="22"/>
  <c r="K24" i="22"/>
  <c r="K25" i="22"/>
  <c r="K26" i="22"/>
  <c r="K28" i="22"/>
  <c r="K32" i="22"/>
  <c r="K37" i="22"/>
  <c r="L7" i="22"/>
  <c r="L8" i="22"/>
  <c r="L12" i="22"/>
  <c r="L17" i="22"/>
  <c r="L18" i="22"/>
  <c r="L20" i="22"/>
  <c r="L21" i="22"/>
  <c r="L27" i="22"/>
  <c r="L29" i="22"/>
  <c r="L30" i="22"/>
  <c r="L31" i="22"/>
  <c r="E37" i="22"/>
  <c r="C31" i="19"/>
  <c r="D31" i="19"/>
  <c r="E31" i="19"/>
  <c r="F31" i="19"/>
  <c r="G31" i="19"/>
  <c r="H31" i="19"/>
  <c r="H23" i="19"/>
  <c r="G23" i="19"/>
  <c r="F23" i="19"/>
  <c r="E23" i="19"/>
  <c r="D23" i="19"/>
  <c r="C23" i="19"/>
  <c r="G34" i="19"/>
  <c r="F34" i="19"/>
  <c r="H32" i="19"/>
  <c r="G32" i="19"/>
  <c r="F32" i="19"/>
  <c r="E32" i="19"/>
  <c r="D32" i="19"/>
  <c r="C32" i="19"/>
  <c r="D32" i="20"/>
  <c r="D33" i="20"/>
  <c r="E32" i="20"/>
  <c r="E33" i="20"/>
  <c r="F32" i="20"/>
  <c r="F33" i="20"/>
  <c r="G32" i="20"/>
  <c r="G33" i="20"/>
  <c r="C32" i="20"/>
  <c r="H32" i="20"/>
  <c r="H33" i="20"/>
  <c r="C33" i="20"/>
  <c r="D29" i="20"/>
  <c r="D30" i="20"/>
  <c r="E29" i="20"/>
  <c r="E30" i="20"/>
  <c r="F29" i="20"/>
  <c r="F30" i="20"/>
  <c r="G29" i="20"/>
  <c r="G30" i="20"/>
  <c r="C29" i="20"/>
  <c r="H29" i="20"/>
  <c r="H30" i="20"/>
  <c r="C30" i="20"/>
  <c r="D26" i="20"/>
  <c r="D27" i="20"/>
  <c r="E26" i="20"/>
  <c r="E27" i="20"/>
  <c r="F26" i="20"/>
  <c r="F27" i="20"/>
  <c r="G26" i="20"/>
  <c r="G27" i="20"/>
  <c r="C26" i="20"/>
  <c r="H26" i="20"/>
  <c r="H27" i="20"/>
  <c r="C27" i="20"/>
  <c r="G35" i="20"/>
  <c r="F35" i="20"/>
  <c r="D20" i="19"/>
  <c r="C20" i="19"/>
  <c r="E17" i="19"/>
  <c r="F17" i="19"/>
  <c r="G17" i="19"/>
  <c r="H17" i="19"/>
  <c r="C14" i="19"/>
  <c r="H14" i="19"/>
  <c r="C8" i="19"/>
  <c r="D8" i="19"/>
  <c r="E8" i="19"/>
  <c r="F8" i="19"/>
  <c r="G8" i="19"/>
  <c r="H8" i="19"/>
  <c r="H5" i="19"/>
  <c r="C11" i="19"/>
  <c r="D11" i="19"/>
  <c r="G5" i="19"/>
  <c r="F5" i="19"/>
  <c r="E5" i="19"/>
  <c r="D5" i="19"/>
  <c r="C5" i="19"/>
  <c r="F19" i="20"/>
  <c r="E19" i="20"/>
  <c r="C16" i="20"/>
  <c r="F13" i="20"/>
  <c r="E13" i="20"/>
  <c r="D13" i="20"/>
  <c r="C13" i="20"/>
  <c r="F10" i="20"/>
  <c r="E10" i="20"/>
  <c r="D10" i="20"/>
  <c r="C10" i="20"/>
  <c r="F7" i="20"/>
  <c r="E7" i="20"/>
  <c r="D7" i="20"/>
  <c r="C7" i="20"/>
  <c r="F18" i="19"/>
  <c r="E18" i="19"/>
  <c r="C15" i="19"/>
  <c r="D12" i="19"/>
  <c r="E12" i="19"/>
  <c r="F12" i="19"/>
  <c r="C12" i="19"/>
  <c r="D9" i="19"/>
  <c r="E9" i="19"/>
  <c r="F9" i="19"/>
  <c r="C9" i="19"/>
  <c r="D6" i="19"/>
  <c r="E6" i="19"/>
  <c r="F6" i="19"/>
  <c r="C6" i="19"/>
  <c r="G42" i="14"/>
  <c r="F42" i="14"/>
  <c r="E42" i="14"/>
  <c r="D42" i="14"/>
  <c r="C42" i="14"/>
  <c r="H42" i="14"/>
  <c r="E35" i="14"/>
  <c r="F35" i="14"/>
  <c r="G35" i="14"/>
  <c r="H35" i="14"/>
  <c r="C33" i="14"/>
  <c r="H33" i="14"/>
  <c r="C6" i="14"/>
  <c r="C8" i="14"/>
  <c r="C12" i="14"/>
  <c r="D6" i="14"/>
  <c r="D8" i="14"/>
  <c r="D12" i="14"/>
  <c r="E6" i="14"/>
  <c r="E7" i="14"/>
  <c r="E8" i="14"/>
  <c r="E12" i="14"/>
  <c r="F6" i="14"/>
  <c r="F7" i="14"/>
  <c r="F9" i="14"/>
  <c r="F10" i="14"/>
  <c r="F12" i="14"/>
  <c r="G6" i="14"/>
  <c r="G7" i="14"/>
  <c r="G9" i="14"/>
  <c r="G10" i="14"/>
  <c r="G11" i="14"/>
  <c r="G12" i="14"/>
  <c r="H12" i="14"/>
  <c r="H14" i="14"/>
  <c r="J102" i="13"/>
  <c r="G24" i="14"/>
  <c r="K102" i="13"/>
  <c r="I102" i="13"/>
  <c r="D57" i="14"/>
  <c r="E58" i="14"/>
  <c r="E70" i="14"/>
  <c r="E74" i="14"/>
  <c r="M15" i="16"/>
  <c r="M28" i="16"/>
  <c r="M37" i="16"/>
  <c r="M41" i="16"/>
  <c r="M43" i="16"/>
  <c r="M47" i="16"/>
  <c r="M48" i="16"/>
  <c r="M49" i="16"/>
  <c r="M51" i="16"/>
  <c r="M53" i="16"/>
  <c r="N53" i="16"/>
  <c r="H48" i="16"/>
  <c r="I48" i="16"/>
  <c r="J48" i="16"/>
  <c r="D373" i="17"/>
  <c r="G374" i="17"/>
  <c r="H374" i="17"/>
  <c r="I374" i="17"/>
  <c r="J374" i="17"/>
  <c r="I7" i="11"/>
  <c r="I13" i="11"/>
  <c r="I16" i="11"/>
  <c r="I17" i="11"/>
  <c r="I18" i="11"/>
  <c r="I23" i="11"/>
  <c r="I25" i="11"/>
  <c r="I33" i="11"/>
  <c r="I87" i="11"/>
  <c r="D87" i="11"/>
  <c r="G89" i="11"/>
  <c r="I88" i="11"/>
  <c r="I90" i="11"/>
  <c r="I92" i="11"/>
  <c r="J6" i="11"/>
  <c r="J8" i="11"/>
  <c r="J9" i="11"/>
  <c r="J10" i="11"/>
  <c r="J11" i="11"/>
  <c r="J12" i="11"/>
  <c r="J15" i="11"/>
  <c r="J19" i="11"/>
  <c r="J20" i="11"/>
  <c r="J22" i="11"/>
  <c r="J24" i="11"/>
  <c r="J26" i="11"/>
  <c r="J27" i="11"/>
  <c r="J28" i="11"/>
  <c r="J29" i="11"/>
  <c r="J30" i="11"/>
  <c r="J31" i="11"/>
  <c r="J32" i="11"/>
  <c r="J34" i="11"/>
  <c r="J35" i="11"/>
  <c r="J36" i="11"/>
  <c r="J37" i="11"/>
  <c r="J38" i="11"/>
  <c r="J39" i="11"/>
  <c r="J43" i="11"/>
  <c r="J44" i="11"/>
  <c r="J87" i="11"/>
  <c r="J88" i="11"/>
  <c r="J90" i="11"/>
  <c r="J92" i="11"/>
  <c r="K14" i="11"/>
  <c r="K21" i="11"/>
  <c r="K40" i="11"/>
  <c r="K41" i="11"/>
  <c r="K42" i="11"/>
  <c r="K87" i="11"/>
  <c r="K88" i="11"/>
  <c r="K90" i="11"/>
  <c r="K92" i="11"/>
  <c r="E48" i="14"/>
  <c r="K14" i="1"/>
  <c r="K20" i="1"/>
  <c r="K33" i="1"/>
  <c r="K54" i="1"/>
  <c r="K66" i="1"/>
  <c r="K67" i="1"/>
  <c r="K86" i="1"/>
  <c r="K111" i="1"/>
  <c r="K112" i="1"/>
  <c r="K126" i="1"/>
  <c r="K128" i="1"/>
  <c r="L8" i="1"/>
  <c r="L9" i="1"/>
  <c r="L10" i="1"/>
  <c r="L11" i="1"/>
  <c r="L12" i="1"/>
  <c r="L17" i="1"/>
  <c r="L18" i="1"/>
  <c r="L19" i="1"/>
  <c r="L21" i="1"/>
  <c r="L23" i="1"/>
  <c r="L24" i="1"/>
  <c r="L25" i="1"/>
  <c r="L26" i="1"/>
  <c r="L27" i="1"/>
  <c r="L28" i="1"/>
  <c r="L29" i="1"/>
  <c r="L30" i="1"/>
  <c r="L31" i="1"/>
  <c r="L32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1" i="1"/>
  <c r="L53" i="1"/>
  <c r="L55" i="1"/>
  <c r="L56" i="1"/>
  <c r="L57" i="1"/>
  <c r="L59" i="1"/>
  <c r="L63" i="1"/>
  <c r="L64" i="1"/>
  <c r="L65" i="1"/>
  <c r="L68" i="1"/>
  <c r="L69" i="1"/>
  <c r="L70" i="1"/>
  <c r="L72" i="1"/>
  <c r="L73" i="1"/>
  <c r="L74" i="1"/>
  <c r="L75" i="1"/>
  <c r="L76" i="1"/>
  <c r="L77" i="1"/>
  <c r="L79" i="1"/>
  <c r="L80" i="1"/>
  <c r="L82" i="1"/>
  <c r="L85" i="1"/>
  <c r="L87" i="1"/>
  <c r="L88" i="1"/>
  <c r="L89" i="1"/>
  <c r="L90" i="1"/>
  <c r="L91" i="1"/>
  <c r="L92" i="1"/>
  <c r="L93" i="1"/>
  <c r="L94" i="1"/>
  <c r="L95" i="1"/>
  <c r="L96" i="1"/>
  <c r="L98" i="1"/>
  <c r="L99" i="1"/>
  <c r="L100" i="1"/>
  <c r="L101" i="1"/>
  <c r="L102" i="1"/>
  <c r="L103" i="1"/>
  <c r="L104" i="1"/>
  <c r="L105" i="1"/>
  <c r="L106" i="1"/>
  <c r="L107" i="1"/>
  <c r="L109" i="1"/>
  <c r="L113" i="1"/>
  <c r="L114" i="1"/>
  <c r="L115" i="1"/>
  <c r="L116" i="1"/>
  <c r="L117" i="1"/>
  <c r="L119" i="1"/>
  <c r="L120" i="1"/>
  <c r="L121" i="1"/>
  <c r="L122" i="1"/>
  <c r="L127" i="1"/>
  <c r="L128" i="1"/>
  <c r="M13" i="1"/>
  <c r="M15" i="1"/>
  <c r="M16" i="1"/>
  <c r="M22" i="1"/>
  <c r="M50" i="1"/>
  <c r="M52" i="1"/>
  <c r="M58" i="1"/>
  <c r="M60" i="1"/>
  <c r="M61" i="1"/>
  <c r="M62" i="1"/>
  <c r="M71" i="1"/>
  <c r="M78" i="1"/>
  <c r="M81" i="1"/>
  <c r="M83" i="1"/>
  <c r="M84" i="1"/>
  <c r="M97" i="1"/>
  <c r="M108" i="1"/>
  <c r="M110" i="1"/>
  <c r="M118" i="1"/>
  <c r="M123" i="1"/>
  <c r="M124" i="1"/>
  <c r="M125" i="1"/>
  <c r="M128" i="1"/>
  <c r="N128" i="1"/>
  <c r="F128" i="1"/>
  <c r="N130" i="1"/>
  <c r="N132" i="1"/>
  <c r="N134" i="1"/>
  <c r="L130" i="1"/>
  <c r="L132" i="1"/>
  <c r="L134" i="1"/>
  <c r="M130" i="1"/>
  <c r="M132" i="1"/>
  <c r="M134" i="1"/>
  <c r="K130" i="1"/>
  <c r="K132" i="1"/>
  <c r="K134" i="1"/>
  <c r="H128" i="1"/>
  <c r="I128" i="1"/>
  <c r="J128" i="1"/>
  <c r="F59" i="14"/>
  <c r="G60" i="14"/>
  <c r="F71" i="14"/>
  <c r="F75" i="14"/>
  <c r="D70" i="14"/>
  <c r="D74" i="14"/>
  <c r="C56" i="14"/>
  <c r="C70" i="14"/>
  <c r="C74" i="14"/>
  <c r="F48" i="14"/>
  <c r="F52" i="14"/>
  <c r="E52" i="14"/>
  <c r="D47" i="14"/>
  <c r="D51" i="14"/>
  <c r="C47" i="14"/>
  <c r="C51" i="14"/>
  <c r="G98" i="13"/>
  <c r="D97" i="13"/>
  <c r="H97" i="13"/>
  <c r="I31" i="7"/>
  <c r="I58" i="7"/>
  <c r="I102" i="7"/>
  <c r="I133" i="7"/>
  <c r="I210" i="7"/>
  <c r="D210" i="7"/>
  <c r="D212" i="7"/>
  <c r="I211" i="7"/>
  <c r="I213" i="7"/>
  <c r="I215" i="7"/>
  <c r="J17" i="7"/>
  <c r="J23" i="7"/>
  <c r="J51" i="7"/>
  <c r="J63" i="7"/>
  <c r="J70" i="7"/>
  <c r="J74" i="7"/>
  <c r="J94" i="7"/>
  <c r="J104" i="7"/>
  <c r="J108" i="7"/>
  <c r="J116" i="7"/>
  <c r="J118" i="7"/>
  <c r="J130" i="7"/>
  <c r="J131" i="7"/>
  <c r="J154" i="7"/>
  <c r="J159" i="7"/>
  <c r="J163" i="7"/>
  <c r="J167" i="7"/>
  <c r="J177" i="7"/>
  <c r="J180" i="7"/>
  <c r="J184" i="7"/>
  <c r="J199" i="7"/>
  <c r="J210" i="7"/>
  <c r="J211" i="7"/>
  <c r="J213" i="7"/>
  <c r="J215" i="7"/>
  <c r="K7" i="7"/>
  <c r="K10" i="7"/>
  <c r="K11" i="7"/>
  <c r="K12" i="7"/>
  <c r="K14" i="7"/>
  <c r="K15" i="7"/>
  <c r="K16" i="7"/>
  <c r="K18" i="7"/>
  <c r="K19" i="7"/>
  <c r="K20" i="7"/>
  <c r="K21" i="7"/>
  <c r="K22" i="7"/>
  <c r="K24" i="7"/>
  <c r="K25" i="7"/>
  <c r="K26" i="7"/>
  <c r="K27" i="7"/>
  <c r="K28" i="7"/>
  <c r="K29" i="7"/>
  <c r="K30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2" i="7"/>
  <c r="K53" i="7"/>
  <c r="K54" i="7"/>
  <c r="K55" i="7"/>
  <c r="K57" i="7"/>
  <c r="K59" i="7"/>
  <c r="K60" i="7"/>
  <c r="K61" i="7"/>
  <c r="K62" i="7"/>
  <c r="K65" i="7"/>
  <c r="K66" i="7"/>
  <c r="K67" i="7"/>
  <c r="K71" i="7"/>
  <c r="K72" i="7"/>
  <c r="K73" i="7"/>
  <c r="K75" i="7"/>
  <c r="K76" i="7"/>
  <c r="K78" i="7"/>
  <c r="K79" i="7"/>
  <c r="K80" i="7"/>
  <c r="K81" i="7"/>
  <c r="K83" i="7"/>
  <c r="K84" i="7"/>
  <c r="K85" i="7"/>
  <c r="K86" i="7"/>
  <c r="K87" i="7"/>
  <c r="K88" i="7"/>
  <c r="K91" i="7"/>
  <c r="K92" i="7"/>
  <c r="K93" i="7"/>
  <c r="K95" i="7"/>
  <c r="K96" i="7"/>
  <c r="K97" i="7"/>
  <c r="K98" i="7"/>
  <c r="K99" i="7"/>
  <c r="K101" i="7"/>
  <c r="K105" i="7"/>
  <c r="K106" i="7"/>
  <c r="K107" i="7"/>
  <c r="K110" i="7"/>
  <c r="K112" i="7"/>
  <c r="K113" i="7"/>
  <c r="K114" i="7"/>
  <c r="K115" i="7"/>
  <c r="K117" i="7"/>
  <c r="K120" i="7"/>
  <c r="K121" i="7"/>
  <c r="K123" i="7"/>
  <c r="K124" i="7"/>
  <c r="K125" i="7"/>
  <c r="K127" i="7"/>
  <c r="K128" i="7"/>
  <c r="K132" i="7"/>
  <c r="K134" i="7"/>
  <c r="K135" i="7"/>
  <c r="K136" i="7"/>
  <c r="K137" i="7"/>
  <c r="K138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5" i="7"/>
  <c r="K156" i="7"/>
  <c r="K157" i="7"/>
  <c r="K161" i="7"/>
  <c r="K162" i="7"/>
  <c r="K164" i="7"/>
  <c r="K166" i="7"/>
  <c r="K168" i="7"/>
  <c r="K170" i="7"/>
  <c r="K171" i="7"/>
  <c r="K172" i="7"/>
  <c r="K173" i="7"/>
  <c r="K174" i="7"/>
  <c r="K176" i="7"/>
  <c r="K178" i="7"/>
  <c r="K179" i="7"/>
  <c r="K181" i="7"/>
  <c r="K183" i="7"/>
  <c r="K185" i="7"/>
  <c r="K186" i="7"/>
  <c r="K187" i="7"/>
  <c r="K188" i="7"/>
  <c r="K189" i="7"/>
  <c r="K190" i="7"/>
  <c r="K191" i="7"/>
  <c r="K193" i="7"/>
  <c r="K194" i="7"/>
  <c r="K195" i="7"/>
  <c r="K196" i="7"/>
  <c r="K197" i="7"/>
  <c r="K200" i="7"/>
  <c r="K201" i="7"/>
  <c r="K202" i="7"/>
  <c r="K203" i="7"/>
  <c r="K205" i="7"/>
  <c r="K206" i="7"/>
  <c r="K208" i="7"/>
  <c r="K210" i="7"/>
  <c r="K211" i="7"/>
  <c r="K213" i="7"/>
  <c r="K215" i="7"/>
  <c r="L13" i="7"/>
  <c r="L56" i="7"/>
  <c r="L64" i="7"/>
  <c r="L68" i="7"/>
  <c r="L69" i="7"/>
  <c r="L77" i="7"/>
  <c r="L82" i="7"/>
  <c r="L89" i="7"/>
  <c r="L90" i="7"/>
  <c r="L100" i="7"/>
  <c r="L103" i="7"/>
  <c r="L109" i="7"/>
  <c r="L111" i="7"/>
  <c r="L119" i="7"/>
  <c r="L122" i="7"/>
  <c r="L126" i="7"/>
  <c r="L129" i="7"/>
  <c r="L139" i="7"/>
  <c r="L158" i="7"/>
  <c r="L160" i="7"/>
  <c r="L165" i="7"/>
  <c r="L169" i="7"/>
  <c r="L175" i="7"/>
  <c r="L182" i="7"/>
  <c r="L192" i="7"/>
  <c r="L198" i="7"/>
  <c r="L204" i="7"/>
  <c r="L207" i="7"/>
  <c r="L210" i="7"/>
  <c r="L211" i="7"/>
  <c r="L213" i="7"/>
  <c r="L215" i="7"/>
  <c r="M215" i="7"/>
  <c r="M211" i="7"/>
  <c r="D211" i="7"/>
  <c r="M210" i="7"/>
  <c r="J7" i="13"/>
  <c r="J8" i="13"/>
  <c r="J9" i="13"/>
  <c r="J15" i="13"/>
  <c r="J16" i="13"/>
  <c r="J19" i="13"/>
  <c r="J20" i="13"/>
  <c r="J21" i="13"/>
  <c r="J23" i="13"/>
  <c r="J24" i="13"/>
  <c r="J26" i="13"/>
  <c r="J27" i="13"/>
  <c r="J29" i="13"/>
  <c r="J30" i="13"/>
  <c r="J31" i="13"/>
  <c r="J32" i="13"/>
  <c r="J33" i="13"/>
  <c r="J34" i="13"/>
  <c r="J35" i="13"/>
  <c r="J36" i="13"/>
  <c r="J37" i="13"/>
  <c r="J40" i="13"/>
  <c r="J43" i="13"/>
  <c r="J44" i="13"/>
  <c r="J45" i="13"/>
  <c r="J48" i="13"/>
  <c r="J50" i="13"/>
  <c r="J51" i="13"/>
  <c r="J53" i="13"/>
  <c r="J54" i="13"/>
  <c r="J56" i="13"/>
  <c r="J57" i="13"/>
  <c r="J59" i="13"/>
  <c r="J60" i="13"/>
  <c r="J61" i="13"/>
  <c r="J65" i="13"/>
  <c r="J68" i="13"/>
  <c r="J69" i="13"/>
  <c r="J70" i="13"/>
  <c r="J72" i="13"/>
  <c r="J73" i="13"/>
  <c r="J74" i="13"/>
  <c r="J75" i="13"/>
  <c r="J78" i="13"/>
  <c r="J80" i="13"/>
  <c r="J81" i="13"/>
  <c r="J82" i="13"/>
  <c r="J83" i="13"/>
  <c r="J84" i="13"/>
  <c r="J85" i="13"/>
  <c r="J86" i="13"/>
  <c r="J89" i="13"/>
  <c r="J91" i="13"/>
  <c r="J92" i="13"/>
  <c r="J93" i="13"/>
  <c r="J95" i="13"/>
  <c r="J97" i="13"/>
  <c r="I6" i="13"/>
  <c r="I10" i="13"/>
  <c r="I11" i="13"/>
  <c r="I12" i="13"/>
  <c r="I13" i="13"/>
  <c r="I14" i="13"/>
  <c r="I18" i="13"/>
  <c r="I25" i="13"/>
  <c r="I28" i="13"/>
  <c r="I38" i="13"/>
  <c r="I39" i="13"/>
  <c r="I42" i="13"/>
  <c r="I46" i="13"/>
  <c r="I47" i="13"/>
  <c r="I49" i="13"/>
  <c r="I52" i="13"/>
  <c r="I58" i="13"/>
  <c r="I62" i="13"/>
  <c r="I63" i="13"/>
  <c r="I64" i="13"/>
  <c r="I67" i="13"/>
  <c r="I71" i="13"/>
  <c r="I77" i="13"/>
  <c r="I79" i="13"/>
  <c r="I88" i="13"/>
  <c r="I90" i="13"/>
  <c r="I94" i="13"/>
  <c r="I97" i="13"/>
  <c r="K17" i="13"/>
  <c r="K22" i="13"/>
  <c r="K41" i="13"/>
  <c r="K55" i="13"/>
  <c r="K66" i="13"/>
  <c r="K76" i="13"/>
  <c r="K87" i="13"/>
  <c r="K97" i="13"/>
  <c r="L97" i="13"/>
  <c r="M97" i="13"/>
  <c r="G99" i="13"/>
  <c r="J98" i="13"/>
  <c r="J100" i="13"/>
  <c r="K98" i="13"/>
  <c r="K100" i="13"/>
  <c r="I98" i="13"/>
  <c r="I100" i="13"/>
  <c r="M98" i="13"/>
  <c r="J85" i="11"/>
  <c r="J84" i="11"/>
  <c r="I83" i="11"/>
  <c r="J77" i="11"/>
  <c r="J78" i="11"/>
  <c r="J79" i="11"/>
  <c r="J80" i="11"/>
  <c r="J81" i="11"/>
  <c r="J82" i="11"/>
  <c r="J76" i="11"/>
  <c r="I75" i="11"/>
  <c r="J74" i="11"/>
  <c r="J73" i="11"/>
  <c r="I72" i="11"/>
  <c r="J66" i="11"/>
  <c r="J67" i="11"/>
  <c r="J68" i="11"/>
  <c r="J69" i="11"/>
  <c r="J70" i="11"/>
  <c r="J71" i="11"/>
  <c r="J65" i="11"/>
  <c r="I64" i="11"/>
  <c r="J63" i="11"/>
  <c r="J62" i="11"/>
  <c r="I61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47" i="11"/>
  <c r="K46" i="11"/>
  <c r="J45" i="11"/>
  <c r="N87" i="11"/>
  <c r="K70" i="12"/>
  <c r="J70" i="12"/>
  <c r="I70" i="12"/>
  <c r="K67" i="12"/>
  <c r="J65" i="12"/>
  <c r="J66" i="12"/>
  <c r="J64" i="12"/>
  <c r="I63" i="12"/>
  <c r="J62" i="12"/>
  <c r="K43" i="12"/>
  <c r="K44" i="12"/>
  <c r="K61" i="12"/>
  <c r="K68" i="12"/>
  <c r="I60" i="12"/>
  <c r="J56" i="12"/>
  <c r="J57" i="12"/>
  <c r="J58" i="12"/>
  <c r="I59" i="12"/>
  <c r="J54" i="12"/>
  <c r="J55" i="12"/>
  <c r="J53" i="12"/>
  <c r="J52" i="12"/>
  <c r="I51" i="12"/>
  <c r="I9" i="12"/>
  <c r="I17" i="12"/>
  <c r="I18" i="12"/>
  <c r="I19" i="12"/>
  <c r="I20" i="12"/>
  <c r="I22" i="12"/>
  <c r="I23" i="12"/>
  <c r="I25" i="12"/>
  <c r="I31" i="12"/>
  <c r="I34" i="12"/>
  <c r="I35" i="12"/>
  <c r="I36" i="12"/>
  <c r="I46" i="12"/>
  <c r="I47" i="12"/>
  <c r="I68" i="12"/>
  <c r="J8" i="12"/>
  <c r="J10" i="12"/>
  <c r="J11" i="12"/>
  <c r="J12" i="12"/>
  <c r="J13" i="12"/>
  <c r="J14" i="12"/>
  <c r="J15" i="12"/>
  <c r="J16" i="12"/>
  <c r="J21" i="12"/>
  <c r="J24" i="12"/>
  <c r="J26" i="12"/>
  <c r="J27" i="12"/>
  <c r="J28" i="12"/>
  <c r="J29" i="12"/>
  <c r="J30" i="12"/>
  <c r="J32" i="12"/>
  <c r="J33" i="12"/>
  <c r="J37" i="12"/>
  <c r="J38" i="12"/>
  <c r="J39" i="12"/>
  <c r="J40" i="12"/>
  <c r="J41" i="12"/>
  <c r="J42" i="12"/>
  <c r="J45" i="12"/>
  <c r="J48" i="12"/>
  <c r="J49" i="12"/>
  <c r="J50" i="12"/>
  <c r="J68" i="12"/>
  <c r="D68" i="12"/>
  <c r="I72" i="9"/>
  <c r="J72" i="9"/>
  <c r="K72" i="9"/>
  <c r="H72" i="9"/>
  <c r="I70" i="9"/>
  <c r="J70" i="9"/>
  <c r="K70" i="9"/>
  <c r="H70" i="9"/>
  <c r="H69" i="9"/>
  <c r="K68" i="9"/>
  <c r="J68" i="9"/>
  <c r="I68" i="9"/>
  <c r="H68" i="9"/>
  <c r="O67" i="9"/>
  <c r="G67" i="9"/>
  <c r="H65" i="9"/>
  <c r="I64" i="9"/>
  <c r="K63" i="9"/>
  <c r="J62" i="9"/>
  <c r="I61" i="9"/>
  <c r="H60" i="9"/>
  <c r="K59" i="9"/>
  <c r="I58" i="9"/>
  <c r="I57" i="9"/>
  <c r="K56" i="9"/>
  <c r="K55" i="9"/>
  <c r="I53" i="9"/>
  <c r="K51" i="9"/>
  <c r="J50" i="9"/>
  <c r="H49" i="9"/>
  <c r="J48" i="9"/>
  <c r="I47" i="9"/>
  <c r="I46" i="9"/>
  <c r="J45" i="9"/>
  <c r="J44" i="9"/>
  <c r="J43" i="9"/>
  <c r="J42" i="9"/>
  <c r="I41" i="9"/>
  <c r="K40" i="9"/>
  <c r="I39" i="9"/>
  <c r="J38" i="9"/>
  <c r="J37" i="9"/>
  <c r="J36" i="9"/>
  <c r="J35" i="9"/>
  <c r="I34" i="9"/>
  <c r="J32" i="9"/>
  <c r="J33" i="9"/>
  <c r="J31" i="9"/>
  <c r="I30" i="9"/>
  <c r="I29" i="9"/>
  <c r="L212" i="8"/>
  <c r="H212" i="8"/>
  <c r="I212" i="8"/>
  <c r="J212" i="8"/>
  <c r="G212" i="8"/>
  <c r="H210" i="8"/>
  <c r="I210" i="8"/>
  <c r="J210" i="8"/>
  <c r="G210" i="8"/>
  <c r="I158" i="8"/>
  <c r="G124" i="8"/>
  <c r="H204" i="8"/>
  <c r="H205" i="8"/>
  <c r="G203" i="8"/>
  <c r="H202" i="8"/>
  <c r="G201" i="8"/>
  <c r="G200" i="8"/>
  <c r="G199" i="8"/>
  <c r="I198" i="8"/>
  <c r="I197" i="8"/>
  <c r="G195" i="8"/>
  <c r="J207" i="8"/>
  <c r="F172" i="8"/>
  <c r="F207" i="8"/>
  <c r="J208" i="8"/>
  <c r="J196" i="8"/>
  <c r="H194" i="8"/>
  <c r="H193" i="8"/>
  <c r="I191" i="8"/>
  <c r="G192" i="8"/>
  <c r="H190" i="8"/>
  <c r="G189" i="8"/>
  <c r="H188" i="8"/>
  <c r="I187" i="8"/>
  <c r="H186" i="8"/>
  <c r="H185" i="8"/>
  <c r="I183" i="8"/>
  <c r="G182" i="8"/>
  <c r="G184" i="8"/>
  <c r="H181" i="8"/>
  <c r="H180" i="8"/>
  <c r="H179" i="8"/>
  <c r="I178" i="8"/>
  <c r="G177" i="8"/>
  <c r="H176" i="8"/>
  <c r="G175" i="8"/>
  <c r="H174" i="8"/>
  <c r="G173" i="8"/>
  <c r="G154" i="8"/>
  <c r="G156" i="8"/>
  <c r="G157" i="8"/>
  <c r="G159" i="8"/>
  <c r="G162" i="8"/>
  <c r="G164" i="8"/>
  <c r="G165" i="8"/>
  <c r="G168" i="8"/>
  <c r="G169" i="8"/>
  <c r="G171" i="8"/>
  <c r="G6" i="8"/>
  <c r="G7" i="8"/>
  <c r="G8" i="8"/>
  <c r="G12" i="8"/>
  <c r="G13" i="8"/>
  <c r="G16" i="8"/>
  <c r="G19" i="8"/>
  <c r="G20" i="8"/>
  <c r="G21" i="8"/>
  <c r="G22" i="8"/>
  <c r="G25" i="8"/>
  <c r="G26" i="8"/>
  <c r="G27" i="8"/>
  <c r="G28" i="8"/>
  <c r="G29" i="8"/>
  <c r="G30" i="8"/>
  <c r="G31" i="8"/>
  <c r="G34" i="8"/>
  <c r="G35" i="8"/>
  <c r="G36" i="8"/>
  <c r="G39" i="8"/>
  <c r="G40" i="8"/>
  <c r="G42" i="8"/>
  <c r="G43" i="8"/>
  <c r="G44" i="8"/>
  <c r="G45" i="8"/>
  <c r="G49" i="8"/>
  <c r="G50" i="8"/>
  <c r="G51" i="8"/>
  <c r="G53" i="8"/>
  <c r="G54" i="8"/>
  <c r="G58" i="8"/>
  <c r="G59" i="8"/>
  <c r="G62" i="8"/>
  <c r="G66" i="8"/>
  <c r="G68" i="8"/>
  <c r="G69" i="8"/>
  <c r="G74" i="8"/>
  <c r="G78" i="8"/>
  <c r="G79" i="8"/>
  <c r="G80" i="8"/>
  <c r="G82" i="8"/>
  <c r="G84" i="8"/>
  <c r="G87" i="8"/>
  <c r="G88" i="8"/>
  <c r="G89" i="8"/>
  <c r="G91" i="8"/>
  <c r="G92" i="8"/>
  <c r="G93" i="8"/>
  <c r="G95" i="8"/>
  <c r="G97" i="8"/>
  <c r="G98" i="8"/>
  <c r="G99" i="8"/>
  <c r="G101" i="8"/>
  <c r="G102" i="8"/>
  <c r="G103" i="8"/>
  <c r="G104" i="8"/>
  <c r="G105" i="8"/>
  <c r="G107" i="8"/>
  <c r="G109" i="8"/>
  <c r="G110" i="8"/>
  <c r="G111" i="8"/>
  <c r="G113" i="8"/>
  <c r="G114" i="8"/>
  <c r="G117" i="8"/>
  <c r="G122" i="8"/>
  <c r="G123" i="8"/>
  <c r="G126" i="8"/>
  <c r="G127" i="8"/>
  <c r="G128" i="8"/>
  <c r="G131" i="8"/>
  <c r="G135" i="8"/>
  <c r="G137" i="8"/>
  <c r="G138" i="8"/>
  <c r="G139" i="8"/>
  <c r="G140" i="8"/>
  <c r="G144" i="8"/>
  <c r="G146" i="8"/>
  <c r="G149" i="8"/>
  <c r="G150" i="8"/>
  <c r="G207" i="8"/>
  <c r="G208" i="8"/>
  <c r="H152" i="8"/>
  <c r="H155" i="8"/>
  <c r="H160" i="8"/>
  <c r="H163" i="8"/>
  <c r="H167" i="8"/>
  <c r="H172" i="8"/>
  <c r="H9" i="8"/>
  <c r="H10" i="8"/>
  <c r="H11" i="8"/>
  <c r="H14" i="8"/>
  <c r="H15" i="8"/>
  <c r="H18" i="8"/>
  <c r="H23" i="8"/>
  <c r="H24" i="8"/>
  <c r="H32" i="8"/>
  <c r="H33" i="8"/>
  <c r="H37" i="8"/>
  <c r="H41" i="8"/>
  <c r="H46" i="8"/>
  <c r="H47" i="8"/>
  <c r="H52" i="8"/>
  <c r="H55" i="8"/>
  <c r="H56" i="8"/>
  <c r="H57" i="8"/>
  <c r="H61" i="8"/>
  <c r="H63" i="8"/>
  <c r="H64" i="8"/>
  <c r="H65" i="8"/>
  <c r="H67" i="8"/>
  <c r="H70" i="8"/>
  <c r="H71" i="8"/>
  <c r="H73" i="8"/>
  <c r="H75" i="8"/>
  <c r="H76" i="8"/>
  <c r="H77" i="8"/>
  <c r="H81" i="8"/>
  <c r="H83" i="8"/>
  <c r="H85" i="8"/>
  <c r="H86" i="8"/>
  <c r="H94" i="8"/>
  <c r="H100" i="8"/>
  <c r="H106" i="8"/>
  <c r="H108" i="8"/>
  <c r="H115" i="8"/>
  <c r="H118" i="8"/>
  <c r="H120" i="8"/>
  <c r="H125" i="8"/>
  <c r="H129" i="8"/>
  <c r="H132" i="8"/>
  <c r="H133" i="8"/>
  <c r="H134" i="8"/>
  <c r="H136" i="8"/>
  <c r="H145" i="8"/>
  <c r="H148" i="8"/>
  <c r="H207" i="8"/>
  <c r="H208" i="8"/>
  <c r="I153" i="8"/>
  <c r="I161" i="8"/>
  <c r="I166" i="8"/>
  <c r="I170" i="8"/>
  <c r="I17" i="8"/>
  <c r="I38" i="8"/>
  <c r="I48" i="8"/>
  <c r="I60" i="8"/>
  <c r="I72" i="8"/>
  <c r="I90" i="8"/>
  <c r="I96" i="8"/>
  <c r="I112" i="8"/>
  <c r="I116" i="8"/>
  <c r="I119" i="8"/>
  <c r="I121" i="8"/>
  <c r="I130" i="8"/>
  <c r="I141" i="8"/>
  <c r="I142" i="8"/>
  <c r="I143" i="8"/>
  <c r="I147" i="8"/>
  <c r="I151" i="8"/>
  <c r="I207" i="8"/>
  <c r="I208" i="8"/>
  <c r="L208" i="8"/>
  <c r="G209" i="8"/>
  <c r="N134" i="10"/>
  <c r="H134" i="10"/>
  <c r="I134" i="10"/>
  <c r="J134" i="10"/>
  <c r="G134" i="10"/>
  <c r="H132" i="10"/>
  <c r="I132" i="10"/>
  <c r="J132" i="10"/>
  <c r="G132" i="10"/>
  <c r="J130" i="10"/>
  <c r="I130" i="10"/>
  <c r="H130" i="10"/>
  <c r="G130" i="10"/>
  <c r="G131" i="10"/>
  <c r="H129" i="10"/>
  <c r="N129" i="10"/>
  <c r="I42" i="10"/>
  <c r="I126" i="10"/>
  <c r="G125" i="10"/>
  <c r="I124" i="10"/>
  <c r="I123" i="10"/>
  <c r="G122" i="10"/>
  <c r="H121" i="10"/>
  <c r="H120" i="10"/>
  <c r="G119" i="10"/>
  <c r="H117" i="10"/>
  <c r="H118" i="10"/>
  <c r="H116" i="10"/>
  <c r="I115" i="10"/>
  <c r="G114" i="10"/>
  <c r="H113" i="10"/>
  <c r="I112" i="10"/>
  <c r="H110" i="10"/>
  <c r="H111" i="10"/>
  <c r="H109" i="10"/>
  <c r="G108" i="10"/>
  <c r="H106" i="10"/>
  <c r="I105" i="10"/>
  <c r="I107" i="10"/>
  <c r="H103" i="10"/>
  <c r="G104" i="10"/>
  <c r="I102" i="10"/>
  <c r="I101" i="10"/>
  <c r="H100" i="10"/>
  <c r="I99" i="10"/>
  <c r="H98" i="10"/>
  <c r="G97" i="10"/>
  <c r="G96" i="10"/>
  <c r="H94" i="10"/>
  <c r="I95" i="10"/>
  <c r="H93" i="10"/>
  <c r="I92" i="10"/>
  <c r="I91" i="10"/>
  <c r="G90" i="10"/>
  <c r="H8" i="10"/>
  <c r="H10" i="10"/>
  <c r="H11" i="10"/>
  <c r="H12" i="10"/>
  <c r="H13" i="10"/>
  <c r="H15" i="10"/>
  <c r="H16" i="10"/>
  <c r="H18" i="10"/>
  <c r="H22" i="10"/>
  <c r="H23" i="10"/>
  <c r="H26" i="10"/>
  <c r="H27" i="10"/>
  <c r="H28" i="10"/>
  <c r="H29" i="10"/>
  <c r="H30" i="10"/>
  <c r="H32" i="10"/>
  <c r="H33" i="10"/>
  <c r="H35" i="10"/>
  <c r="H36" i="10"/>
  <c r="H38" i="10"/>
  <c r="H40" i="10"/>
  <c r="H41" i="10"/>
  <c r="H45" i="10"/>
  <c r="H46" i="10"/>
  <c r="H47" i="10"/>
  <c r="H50" i="10"/>
  <c r="H51" i="10"/>
  <c r="H52" i="10"/>
  <c r="H55" i="10"/>
  <c r="H56" i="10"/>
  <c r="H57" i="10"/>
  <c r="H62" i="10"/>
  <c r="H63" i="10"/>
  <c r="H68" i="10"/>
  <c r="H70" i="10"/>
  <c r="H74" i="10"/>
  <c r="H79" i="10"/>
  <c r="H80" i="10"/>
  <c r="H81" i="10"/>
  <c r="H83" i="10"/>
  <c r="H87" i="10"/>
  <c r="H88" i="10"/>
  <c r="H89" i="10"/>
  <c r="F129" i="10"/>
  <c r="G85" i="10"/>
  <c r="I84" i="10"/>
  <c r="G82" i="10"/>
  <c r="G77" i="10"/>
  <c r="J78" i="10"/>
  <c r="G76" i="10"/>
  <c r="G75" i="10"/>
  <c r="G69" i="10"/>
  <c r="G66" i="10"/>
  <c r="G64" i="10"/>
  <c r="G61" i="10"/>
  <c r="I60" i="10"/>
  <c r="G65" i="10"/>
  <c r="G67" i="10"/>
  <c r="G73" i="10"/>
  <c r="G72" i="10"/>
  <c r="G71" i="10"/>
  <c r="G86" i="10"/>
  <c r="G59" i="10"/>
  <c r="I58" i="10"/>
  <c r="H11" i="9"/>
  <c r="H15" i="9"/>
  <c r="H20" i="9"/>
  <c r="H52" i="9"/>
  <c r="H54" i="9"/>
  <c r="H67" i="9"/>
  <c r="I6" i="9"/>
  <c r="I13" i="9"/>
  <c r="I14" i="9"/>
  <c r="I16" i="9"/>
  <c r="I26" i="9"/>
  <c r="I67" i="9"/>
  <c r="J7" i="9"/>
  <c r="J8" i="9"/>
  <c r="J9" i="9"/>
  <c r="J10" i="9"/>
  <c r="J18" i="9"/>
  <c r="J19" i="9"/>
  <c r="J21" i="9"/>
  <c r="J22" i="9"/>
  <c r="J24" i="9"/>
  <c r="J25" i="9"/>
  <c r="J27" i="9"/>
  <c r="J67" i="9"/>
  <c r="K12" i="9"/>
  <c r="K17" i="9"/>
  <c r="K23" i="9"/>
  <c r="K28" i="9"/>
  <c r="K67" i="9"/>
  <c r="L67" i="9"/>
  <c r="M67" i="9"/>
  <c r="N67" i="9"/>
  <c r="L207" i="8"/>
  <c r="F204" i="8"/>
  <c r="G54" i="10"/>
  <c r="G53" i="10"/>
  <c r="I49" i="10"/>
  <c r="I48" i="10"/>
  <c r="H6" i="10"/>
  <c r="I9" i="10"/>
  <c r="I19" i="10"/>
  <c r="I24" i="10"/>
  <c r="I37" i="10"/>
  <c r="I44" i="10"/>
  <c r="I129" i="10"/>
  <c r="J129" i="10"/>
  <c r="K129" i="10"/>
  <c r="L129" i="10"/>
  <c r="M129" i="10"/>
  <c r="G14" i="10"/>
  <c r="G17" i="10"/>
  <c r="G20" i="10"/>
  <c r="G21" i="10"/>
  <c r="G25" i="10"/>
  <c r="G31" i="10"/>
  <c r="G34" i="10"/>
  <c r="G39" i="10"/>
  <c r="G43" i="10"/>
  <c r="G129" i="10"/>
  <c r="E216" i="15"/>
  <c r="G21" i="20"/>
  <c r="H21" i="20"/>
  <c r="H10" i="20"/>
  <c r="H7" i="20"/>
  <c r="G20" i="19"/>
  <c r="H20" i="19"/>
  <c r="H15" i="19"/>
  <c r="H9" i="19"/>
  <c r="H6" i="19"/>
  <c r="H19" i="20"/>
  <c r="G19" i="20"/>
  <c r="G12" i="20"/>
  <c r="H12" i="20"/>
  <c r="H13" i="20"/>
  <c r="G13" i="20"/>
  <c r="G10" i="20"/>
  <c r="G7" i="20"/>
  <c r="G18" i="19"/>
  <c r="H18" i="19"/>
  <c r="G11" i="19"/>
  <c r="G12" i="19"/>
  <c r="H11" i="19"/>
  <c r="H12" i="19"/>
  <c r="G9" i="19"/>
  <c r="G6" i="19"/>
  <c r="H31" i="14"/>
  <c r="H37" i="14"/>
  <c r="G71" i="14"/>
  <c r="G75" i="14"/>
  <c r="G48" i="14"/>
  <c r="G52" i="14"/>
</calcChain>
</file>

<file path=xl/comments1.xml><?xml version="1.0" encoding="utf-8"?>
<comments xmlns="http://schemas.openxmlformats.org/spreadsheetml/2006/main">
  <authors>
    <author>Nicholas Didier</author>
  </authors>
  <commentList>
    <comment ref="B291" authorId="0">
      <text>
        <r>
          <rPr>
            <sz val="12"/>
            <color theme="1"/>
            <rFont val="Calibri"/>
            <family val="2"/>
            <scheme val="minor"/>
          </rPr>
          <t>Nicholas Didier:</t>
        </r>
        <r>
          <rPr>
            <sz val="9"/>
            <color indexed="81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<sst xmlns="http://schemas.openxmlformats.org/spreadsheetml/2006/main" count="2596" uniqueCount="2184">
  <si>
    <t>CODE POSTAL</t>
  </si>
  <si>
    <t>POPULATION</t>
  </si>
  <si>
    <t>COMMUNE</t>
  </si>
  <si>
    <t>DISTANCE</t>
  </si>
  <si>
    <t>Audun-le-Tiche</t>
  </si>
  <si>
    <t>Bitche</t>
  </si>
  <si>
    <t xml:space="preserve">TEMPS DE PARCOURS </t>
  </si>
  <si>
    <t>Wissembourg (67)</t>
  </si>
  <si>
    <t>Geispolsheim (67)</t>
  </si>
  <si>
    <t>Souffelweyersheim (67)</t>
  </si>
  <si>
    <t>Eckbolsheim (67)</t>
  </si>
  <si>
    <t>Barr (67)</t>
  </si>
  <si>
    <t>Vendenheim (67)</t>
  </si>
  <si>
    <t>Mutzig (67)</t>
  </si>
  <si>
    <t>Wasselonne (67)</t>
  </si>
  <si>
    <t>La Wantzenau (67)</t>
  </si>
  <si>
    <t>Mundolsheim (67)</t>
  </si>
  <si>
    <t>Reichshoffen (67)</t>
  </si>
  <si>
    <t>Reichstett (67)</t>
  </si>
  <si>
    <t>Benfeld (67)</t>
  </si>
  <si>
    <t>Drusenheim (67)</t>
  </si>
  <si>
    <t>Schweighouse-sur-Moder (67)</t>
  </si>
  <si>
    <t>Rosheim (67)</t>
  </si>
  <si>
    <t>Fegersheim (67)</t>
  </si>
  <si>
    <t>Oberhausbergen (67)</t>
  </si>
  <si>
    <t>Eschau (67)</t>
  </si>
  <si>
    <t>Soufflenheim (67)</t>
  </si>
  <si>
    <t>Niederbronn-les-Bains (67)</t>
  </si>
  <si>
    <t>Herrlisheim (67)</t>
  </si>
  <si>
    <t>Hoerdt (67)</t>
  </si>
  <si>
    <t>Gambsheim (67)</t>
  </si>
  <si>
    <t>Ingwiller (67)</t>
  </si>
  <si>
    <t>123 704</t>
  </si>
  <si>
    <t>40 863</t>
  </si>
  <si>
    <t>23 426</t>
  </si>
  <si>
    <t>23 191</t>
  </si>
  <si>
    <t>22 784</t>
  </si>
  <si>
    <t>16 925</t>
  </si>
  <si>
    <t>15 225</t>
  </si>
  <si>
    <t>14 676</t>
  </si>
  <si>
    <t>14 457</t>
  </si>
  <si>
    <t>14 360</t>
  </si>
  <si>
    <t>13 758</t>
  </si>
  <si>
    <t>13 324</t>
  </si>
  <si>
    <t>13 126</t>
  </si>
  <si>
    <t>12 638</t>
  </si>
  <si>
    <t>10 780</t>
  </si>
  <si>
    <t>10 742</t>
  </si>
  <si>
    <t>10 136</t>
  </si>
  <si>
    <t>10 073</t>
  </si>
  <si>
    <t>9 481</t>
  </si>
  <si>
    <t>9 344</t>
  </si>
  <si>
    <t>9 318</t>
  </si>
  <si>
    <t>8 992</t>
  </si>
  <si>
    <t>8 668</t>
  </si>
  <si>
    <t>7 891</t>
  </si>
  <si>
    <t>7 790</t>
  </si>
  <si>
    <t>7 125</t>
  </si>
  <si>
    <t>6 872</t>
  </si>
  <si>
    <t>6 784</t>
  </si>
  <si>
    <t>6 475</t>
  </si>
  <si>
    <t>6 354</t>
  </si>
  <si>
    <t>6 200</t>
  </si>
  <si>
    <t>5 990</t>
  </si>
  <si>
    <t>5 751</t>
  </si>
  <si>
    <t>5 750</t>
  </si>
  <si>
    <t>Mondelange (57)</t>
  </si>
  <si>
    <t>5 639</t>
  </si>
  <si>
    <t>Faulquemont (57)</t>
  </si>
  <si>
    <t>5 479</t>
  </si>
  <si>
    <t>Marange-Silvange (57)</t>
  </si>
  <si>
    <t>5 401</t>
  </si>
  <si>
    <t>Nilvange (57)</t>
  </si>
  <si>
    <t>5 292</t>
  </si>
  <si>
    <t>Ars-sur-Moselle (57)</t>
  </si>
  <si>
    <t>4 999</t>
  </si>
  <si>
    <t>Moulins-lès-Metz (57)</t>
  </si>
  <si>
    <t>4 661</t>
  </si>
  <si>
    <t>Sarralbe (57)</t>
  </si>
  <si>
    <t>4 535</t>
  </si>
  <si>
    <t>Phalsbourg (57)</t>
  </si>
  <si>
    <t>4 500</t>
  </si>
  <si>
    <t>Boulay-Moselle (57)</t>
  </si>
  <si>
    <t>4 372</t>
  </si>
  <si>
    <t>Le Ban-Saint-Martin (57)</t>
  </si>
  <si>
    <t>4 275</t>
  </si>
  <si>
    <t>Bouzonville (57)</t>
  </si>
  <si>
    <t>4 125</t>
  </si>
  <si>
    <t>Morhange (57)</t>
  </si>
  <si>
    <t>4 050</t>
  </si>
  <si>
    <t>Serémange-Erzange (57)</t>
  </si>
  <si>
    <t>4 036</t>
  </si>
  <si>
    <t>Longeville-lès-Metz (57)</t>
  </si>
  <si>
    <t>4 017</t>
  </si>
  <si>
    <t>Créhange (57)</t>
  </si>
  <si>
    <t>3 890</t>
  </si>
  <si>
    <t>Longeville-lès-Saint-Avold (57)</t>
  </si>
  <si>
    <t>3 750</t>
  </si>
  <si>
    <t>Carling (57)</t>
  </si>
  <si>
    <t>3 736</t>
  </si>
  <si>
    <t>Clouange (57)</t>
  </si>
  <si>
    <t>3 642</t>
  </si>
  <si>
    <t>Knutange (57)</t>
  </si>
  <si>
    <t>3 628</t>
  </si>
  <si>
    <t>Dieuze (57)</t>
  </si>
  <si>
    <t>3 608</t>
  </si>
  <si>
    <t>Grosbliederstroff (57)</t>
  </si>
  <si>
    <t>3 333</t>
  </si>
  <si>
    <t>Sainte-Marie-aux-Chênes (57)</t>
  </si>
  <si>
    <t>3 323</t>
  </si>
  <si>
    <t>Woustviller (57)</t>
  </si>
  <si>
    <t>3 307</t>
  </si>
  <si>
    <t>Cocheren (57)</t>
  </si>
  <si>
    <t>3 293</t>
  </si>
  <si>
    <t>Spicheren (57)</t>
  </si>
  <si>
    <t>3 288</t>
  </si>
  <si>
    <t>Fontoy (57)</t>
  </si>
  <si>
    <t>3 147</t>
  </si>
  <si>
    <t>Valmont (57)</t>
  </si>
  <si>
    <t>3 143</t>
  </si>
  <si>
    <t>Saint-Julien-lès-Metz (57)</t>
  </si>
  <si>
    <t>3 133</t>
  </si>
  <si>
    <t>Rosselange (57)</t>
  </si>
  <si>
    <t>3 103</t>
  </si>
  <si>
    <t>Puttelange-aux-Lacs (57)</t>
  </si>
  <si>
    <t>Macheren (57)</t>
  </si>
  <si>
    <t>2 807</t>
  </si>
  <si>
    <t>Dabo (57)</t>
  </si>
  <si>
    <t>2 780</t>
  </si>
  <si>
    <t>Schoeneck (57)</t>
  </si>
  <si>
    <t>2 755</t>
  </si>
  <si>
    <t>Manom (57)</t>
  </si>
  <si>
    <t>2 725</t>
  </si>
  <si>
    <t>Ham-sous-Varsberg (57)</t>
  </si>
  <si>
    <t>2 707</t>
  </si>
  <si>
    <t>Alsting (57)</t>
  </si>
  <si>
    <t>2 662</t>
  </si>
  <si>
    <t>Falck (57)</t>
  </si>
  <si>
    <t>2 636</t>
  </si>
  <si>
    <t>Montois-la-Montagne (57)</t>
  </si>
  <si>
    <t>2 617</t>
  </si>
  <si>
    <t>Ottange (57)</t>
  </si>
  <si>
    <t>2 592</t>
  </si>
  <si>
    <t>Gandrange (57)</t>
  </si>
  <si>
    <t>2 543</t>
  </si>
  <si>
    <t>Hambach (57)</t>
  </si>
  <si>
    <t>2 500</t>
  </si>
  <si>
    <t>Neufchef (57)</t>
  </si>
  <si>
    <t>2 483</t>
  </si>
  <si>
    <t>Château-Salins (57)</t>
  </si>
  <si>
    <t>Scy-Chazelles (57)</t>
  </si>
  <si>
    <t>2 481</t>
  </si>
  <si>
    <t>Porcelette (57)</t>
  </si>
  <si>
    <t>2 454</t>
  </si>
  <si>
    <t>Folschviller (57)</t>
  </si>
  <si>
    <t>4 634</t>
  </si>
  <si>
    <t>Morsbach (57)</t>
  </si>
  <si>
    <t>2 450</t>
  </si>
  <si>
    <t>Courcelles-Chaussy (57)</t>
  </si>
  <si>
    <t>2 391</t>
  </si>
  <si>
    <t>Plappeville (57)</t>
  </si>
  <si>
    <t>2 342</t>
  </si>
  <si>
    <t>Vitry-sur-Orne (57)</t>
  </si>
  <si>
    <t>2 336</t>
  </si>
  <si>
    <t>Réding (57)</t>
  </si>
  <si>
    <t>2 335</t>
  </si>
  <si>
    <t>Bousse (57)</t>
  </si>
  <si>
    <t>2 334</t>
  </si>
  <si>
    <t>Cattenom (57)</t>
  </si>
  <si>
    <t>2 269</t>
  </si>
  <si>
    <t>Aumetz (57)</t>
  </si>
  <si>
    <t>2 218</t>
  </si>
  <si>
    <t>Théding (57)</t>
  </si>
  <si>
    <t>2 132</t>
  </si>
  <si>
    <t>Illange (57)</t>
  </si>
  <si>
    <t>2 129</t>
  </si>
  <si>
    <t>Rohrbach-lès-Bitche (57)</t>
  </si>
  <si>
    <t>2 113</t>
  </si>
  <si>
    <t>Bertrange (57)</t>
  </si>
  <si>
    <t>1 991</t>
  </si>
  <si>
    <t>Tressange (57)</t>
  </si>
  <si>
    <t>1 984</t>
  </si>
  <si>
    <t>Châtel-Saint-Germain (57)</t>
  </si>
  <si>
    <t>1 982</t>
  </si>
  <si>
    <t>Rouhling (57)</t>
  </si>
  <si>
    <t>1 956</t>
  </si>
  <si>
    <t>Amanvillers (57)</t>
  </si>
  <si>
    <t>1 928</t>
  </si>
  <si>
    <t>Koenigsmacker (57)</t>
  </si>
  <si>
    <t>1 892</t>
  </si>
  <si>
    <t>Basse-Ham (57)</t>
  </si>
  <si>
    <t>1 883</t>
  </si>
  <si>
    <t>Richemont (57)</t>
  </si>
  <si>
    <t>1 879</t>
  </si>
  <si>
    <t>Sierck-les-Bains (57)</t>
  </si>
  <si>
    <t>1 872</t>
  </si>
  <si>
    <t>OEting (57)</t>
  </si>
  <si>
    <t>1 865</t>
  </si>
  <si>
    <t>Novéant-sur-Moselle (57)</t>
  </si>
  <si>
    <t>1 825</t>
  </si>
  <si>
    <t>Rémilly (57)</t>
  </si>
  <si>
    <t>1 810</t>
  </si>
  <si>
    <t>Boulange (57)</t>
  </si>
  <si>
    <t>1 777</t>
  </si>
  <si>
    <t>Ennery (57)</t>
  </si>
  <si>
    <t>1 760</t>
  </si>
  <si>
    <t>Corny-sur-Moselle (57)</t>
  </si>
  <si>
    <t>1 759</t>
  </si>
  <si>
    <t>Goetzenbruck (57)</t>
  </si>
  <si>
    <t>1 751</t>
  </si>
  <si>
    <t>Augny (57)</t>
  </si>
  <si>
    <t>1 737</t>
  </si>
  <si>
    <t>Volmerange-les-Mines (57)</t>
  </si>
  <si>
    <t>1 724</t>
  </si>
  <si>
    <t>Seingbouse (57)</t>
  </si>
  <si>
    <t>1 709</t>
  </si>
  <si>
    <t>Montbronn (57)</t>
  </si>
  <si>
    <t>1 668</t>
  </si>
  <si>
    <t>Rurange-lès-Thionville (57)</t>
  </si>
  <si>
    <t>1 630</t>
  </si>
  <si>
    <t>Diebling (57)</t>
  </si>
  <si>
    <t>1 627</t>
  </si>
  <si>
    <t>Walscheid (57)</t>
  </si>
  <si>
    <t>1 620</t>
  </si>
  <si>
    <t>Merten (57)</t>
  </si>
  <si>
    <t>1 593</t>
  </si>
  <si>
    <t>Petit-Réderching (57)</t>
  </si>
  <si>
    <t>1 562</t>
  </si>
  <si>
    <t>Jouy-aux-Arches (57)</t>
  </si>
  <si>
    <t>1 559</t>
  </si>
  <si>
    <t>Ay-sur-Moselle (57)</t>
  </si>
  <si>
    <t>1 524</t>
  </si>
  <si>
    <t>Verny (57)</t>
  </si>
  <si>
    <t>1 502</t>
  </si>
  <si>
    <t>Rémelfing (57)</t>
  </si>
  <si>
    <t>1 484</t>
  </si>
  <si>
    <t>Distroff (57)</t>
  </si>
  <si>
    <t>1 481</t>
  </si>
  <si>
    <t>Ancy-sur-Moselle (57)</t>
  </si>
  <si>
    <t>1 473</t>
  </si>
  <si>
    <t>Peltre (57)</t>
  </si>
  <si>
    <t>1 472</t>
  </si>
  <si>
    <t>Vic-sur-Seille (57)</t>
  </si>
  <si>
    <t>1 466</t>
  </si>
  <si>
    <t>Lemberg (57)</t>
  </si>
  <si>
    <t>1 463</t>
  </si>
  <si>
    <t>Lorry-lès-Metz (57)</t>
  </si>
  <si>
    <t>1 426</t>
  </si>
  <si>
    <t>Gorze (57)</t>
  </si>
  <si>
    <t>1 393</t>
  </si>
  <si>
    <t>Folkling (57)</t>
  </si>
  <si>
    <t>1 390</t>
  </si>
  <si>
    <t>Farschviller (57)</t>
  </si>
  <si>
    <t>1 378</t>
  </si>
  <si>
    <t>Saint-Privat-la-Montagne (57)</t>
  </si>
  <si>
    <t>1 374</t>
  </si>
  <si>
    <t>Hundling (57)</t>
  </si>
  <si>
    <t>1 373</t>
  </si>
  <si>
    <t>Retonfey (57)</t>
  </si>
  <si>
    <t>1 372</t>
  </si>
  <si>
    <t>Volstroff (57)</t>
  </si>
  <si>
    <t>1 367</t>
  </si>
  <si>
    <t>Pierrevillers (57)</t>
  </si>
  <si>
    <t>1 346</t>
  </si>
  <si>
    <t>Rozérieulles (57)</t>
  </si>
  <si>
    <t>1 325</t>
  </si>
  <si>
    <t>Troisfontaines (57)</t>
  </si>
  <si>
    <t>1 315</t>
  </si>
  <si>
    <t>Lorquin (57)</t>
  </si>
  <si>
    <t>1 286</t>
  </si>
  <si>
    <t>Abreschviller (57)</t>
  </si>
  <si>
    <t>1 285</t>
  </si>
  <si>
    <t>Vigy (57)</t>
  </si>
  <si>
    <t>1 284</t>
  </si>
  <si>
    <t>Neufgrange (57)</t>
  </si>
  <si>
    <t>1 272</t>
  </si>
  <si>
    <t>Metzervisse (57)</t>
  </si>
  <si>
    <t>Sarreinsming (57)</t>
  </si>
  <si>
    <t>1 247</t>
  </si>
  <si>
    <t>Béning-lès-Saint-Avold (57)</t>
  </si>
  <si>
    <t>1 231</t>
  </si>
  <si>
    <t>Willerwald (57)</t>
  </si>
  <si>
    <t>1 223</t>
  </si>
  <si>
    <t>Entrange (57)</t>
  </si>
  <si>
    <t>1 205</t>
  </si>
  <si>
    <t>Enchenberg (57)</t>
  </si>
  <si>
    <t>1 193</t>
  </si>
  <si>
    <t>Etzling (57)</t>
  </si>
  <si>
    <t>1 189</t>
  </si>
  <si>
    <t>Soucht (57)</t>
  </si>
  <si>
    <t>1 187</t>
  </si>
  <si>
    <t>Angevillers (57)</t>
  </si>
  <si>
    <t>1 186</t>
  </si>
  <si>
    <t>Teting-sur-Nied (57)</t>
  </si>
  <si>
    <t>1 178</t>
  </si>
  <si>
    <t>Saulny (57)</t>
  </si>
  <si>
    <t>1 166</t>
  </si>
  <si>
    <t>Montoy-Flanville (57)</t>
  </si>
  <si>
    <t>1 164</t>
  </si>
  <si>
    <t>Bining (57)</t>
  </si>
  <si>
    <t>1 156</t>
  </si>
  <si>
    <t>Trémery (57)</t>
  </si>
  <si>
    <t>1 147</t>
  </si>
  <si>
    <t>Diesen (57)</t>
  </si>
  <si>
    <t>1 142</t>
  </si>
  <si>
    <t>Gros-Réderching (57)</t>
  </si>
  <si>
    <t>1 140</t>
  </si>
  <si>
    <t>Fleury (57)</t>
  </si>
  <si>
    <t>1 132</t>
  </si>
  <si>
    <t>Hargarten-aux-Mines (57)</t>
  </si>
  <si>
    <t>1 129</t>
  </si>
  <si>
    <t>Argancy (57)</t>
  </si>
  <si>
    <t>1 103</t>
  </si>
  <si>
    <t>Russange (57)</t>
  </si>
  <si>
    <t>1 069</t>
  </si>
  <si>
    <t>Niderviller (57)</t>
  </si>
  <si>
    <t>1 066</t>
  </si>
  <si>
    <t>Holving (57)</t>
  </si>
  <si>
    <t>1 065</t>
  </si>
  <si>
    <t>Kuntzig (57)</t>
  </si>
  <si>
    <t>1 059</t>
  </si>
  <si>
    <t>Kédange-sur-Canner (57)</t>
  </si>
  <si>
    <t>1 040</t>
  </si>
  <si>
    <t>Buhl-Lorraine (57)</t>
  </si>
  <si>
    <t>1 037</t>
  </si>
  <si>
    <t>Mécleuves (57)</t>
  </si>
  <si>
    <t>1 011</t>
  </si>
  <si>
    <t>Tenteling (57)</t>
  </si>
  <si>
    <t>Solgne (57)</t>
  </si>
  <si>
    <t>Bliesbruck (57)</t>
  </si>
  <si>
    <t>Jury (57)</t>
  </si>
  <si>
    <t>Kerbach (57)</t>
  </si>
  <si>
    <t>Roussy-le-Village (57)</t>
  </si>
  <si>
    <t>Wiesviller (57)</t>
  </si>
  <si>
    <t>Saint-Jean-Rohrbach (57)</t>
  </si>
  <si>
    <t>Nousseviller-Saint-Nabor (57)</t>
  </si>
  <si>
    <t>Bousbach (57)</t>
  </si>
  <si>
    <t>Laquenexy (57)</t>
  </si>
  <si>
    <t>Achen (57)</t>
  </si>
  <si>
    <t>Noisseville (57)</t>
  </si>
  <si>
    <t>Varsberg (57)</t>
  </si>
  <si>
    <t>Rosbruck (57)</t>
  </si>
  <si>
    <t>Le Val-de-Guéblange (57)</t>
  </si>
  <si>
    <t>Betting-lès-Saint-Avold (57)</t>
  </si>
  <si>
    <t>Norroy-le-Veneur (57)</t>
  </si>
  <si>
    <t>Bambiderstroff (57)</t>
  </si>
  <si>
    <t>Volmunster (57)</t>
  </si>
  <si>
    <t>Courcelles-sur-Nied (57)</t>
  </si>
  <si>
    <t>Loupershouse (57)</t>
  </si>
  <si>
    <t>Guessling-Hémering (57)</t>
  </si>
  <si>
    <t>Semécourt (57)</t>
  </si>
  <si>
    <t>Saint-Quirin (57)</t>
  </si>
  <si>
    <t>Hartzviller (57)</t>
  </si>
  <si>
    <t>Zetting (57)</t>
  </si>
  <si>
    <t>Freistroff (57)</t>
  </si>
  <si>
    <t>Fèves (57)</t>
  </si>
  <si>
    <t>Lessy (57)</t>
  </si>
  <si>
    <t>Guerting (57)</t>
  </si>
  <si>
    <t>Vaux (57)</t>
  </si>
  <si>
    <t>Rémering-lès-Puttelange (57)</t>
  </si>
  <si>
    <t>Lixing-lès-Rouhling (57)</t>
  </si>
  <si>
    <t>MOSELLE</t>
  </si>
  <si>
    <t>Wolfisheim (67)</t>
  </si>
  <si>
    <t>Betschdorf (67)</t>
  </si>
  <si>
    <t>Bouxwiller (67)</t>
  </si>
  <si>
    <t>Marckolsheim (67)</t>
  </si>
  <si>
    <t>Plobsheim (67)</t>
  </si>
  <si>
    <t>Mertzwiller (67)</t>
  </si>
  <si>
    <t>Gundershoffen (67)</t>
  </si>
  <si>
    <t>Châtenois (67)</t>
  </si>
  <si>
    <t>Marlenheim (67)</t>
  </si>
  <si>
    <t>Sarre-Union (67)</t>
  </si>
  <si>
    <t>Weyersheim (67)</t>
  </si>
  <si>
    <t>Seltz (67)</t>
  </si>
  <si>
    <t>2 985</t>
  </si>
  <si>
    <t>Lampertheim (67)</t>
  </si>
  <si>
    <t>Oberhoffen-sur-Moder (67)</t>
  </si>
  <si>
    <t>Hochfelden (67)</t>
  </si>
  <si>
    <t>Gerstheim (67)</t>
  </si>
  <si>
    <t>Bischoffsheim (67)</t>
  </si>
  <si>
    <t>Holtzheim (67)</t>
  </si>
  <si>
    <t>Gries (67)</t>
  </si>
  <si>
    <t>La Broque (67)</t>
  </si>
  <si>
    <t>Scherwiller (67)</t>
  </si>
  <si>
    <t>Dettwiller (67)</t>
  </si>
  <si>
    <t>Soultz-sous-Forêts (67)</t>
  </si>
  <si>
    <t>Weitbruch (67)</t>
  </si>
  <si>
    <t>Pfaffenhoffen (67)</t>
  </si>
  <si>
    <t>Marmoutier (67)</t>
  </si>
  <si>
    <t>Duttlenheim (67)</t>
  </si>
  <si>
    <t>Truchtersheim (67)</t>
  </si>
  <si>
    <t>Rhinau (67)</t>
  </si>
  <si>
    <t>Lipsheim (67)</t>
  </si>
  <si>
    <t>Lauterbourg (67)</t>
  </si>
  <si>
    <t>Geudertheim (67)</t>
  </si>
  <si>
    <t>Achenheim (67)</t>
  </si>
  <si>
    <t>Schirmeck (67)</t>
  </si>
  <si>
    <t>Dorlisheim (67)</t>
  </si>
  <si>
    <t>Boersch (67)</t>
  </si>
  <si>
    <t>Huttenheim (67)</t>
  </si>
  <si>
    <t>Oberschaeffolsheim (67)</t>
  </si>
  <si>
    <t>Schirrhein (67)</t>
  </si>
  <si>
    <t>Wisches (67)</t>
  </si>
  <si>
    <t>Hilsenheim (67)</t>
  </si>
  <si>
    <t>Dambach-la-Ville (67)</t>
  </si>
  <si>
    <t>Epfig (67)</t>
  </si>
  <si>
    <t>Mothern (67)</t>
  </si>
  <si>
    <t>Kilstett (67)</t>
  </si>
  <si>
    <t>Steinbourg (67)</t>
  </si>
  <si>
    <t>Berstett (67)</t>
  </si>
  <si>
    <t>Ittenheim (67)</t>
  </si>
  <si>
    <t>Roeschwoog (67)</t>
  </si>
  <si>
    <t>Kaltenhouse (67)</t>
  </si>
  <si>
    <t>Offendorf (67)</t>
  </si>
  <si>
    <t>Ebersheim (67)</t>
  </si>
  <si>
    <t>Entzheim (67)</t>
  </si>
  <si>
    <t>Herbitzheim (67)</t>
  </si>
  <si>
    <t>Wittisheim (67)</t>
  </si>
  <si>
    <t>Monswiller (67)</t>
  </si>
  <si>
    <t>Hatten (67)</t>
  </si>
  <si>
    <t>Beinheim (67)</t>
  </si>
  <si>
    <t>Sessenheim (67)</t>
  </si>
  <si>
    <t>Mommenheim (67)</t>
  </si>
  <si>
    <t>Villé (67)</t>
  </si>
  <si>
    <t>Griesheim-près-Molsheim (67)</t>
  </si>
  <si>
    <t>Muttersholtz (67)</t>
  </si>
  <si>
    <t>Lembach (67)</t>
  </si>
  <si>
    <t>Ernolsheim-Bruche (67)</t>
  </si>
  <si>
    <t>Mittelhausbergen (67)</t>
  </si>
  <si>
    <t>Woerth (67)</t>
  </si>
  <si>
    <t>Schwindratzheim (67)</t>
  </si>
  <si>
    <t>Seebach (67)</t>
  </si>
  <si>
    <t>Diemeringen (67)</t>
  </si>
  <si>
    <t>Andlau (67)</t>
  </si>
  <si>
    <t>Westhoffen (67)</t>
  </si>
  <si>
    <t>Krautergersheim (67)</t>
  </si>
  <si>
    <t>Rothau (67)</t>
  </si>
  <si>
    <t>Lutzelhouse (67)</t>
  </si>
  <si>
    <t>Surbourg (67)</t>
  </si>
  <si>
    <t>Still (67)</t>
  </si>
  <si>
    <t>1 513</t>
  </si>
  <si>
    <t>Ottrott (67)</t>
  </si>
  <si>
    <t>Oberhaslach (67)</t>
  </si>
  <si>
    <t>Duppigheim (67)</t>
  </si>
  <si>
    <t>67100</t>
  </si>
  <si>
    <t>67200</t>
  </si>
  <si>
    <t xml:space="preserve">Strasbourg </t>
  </si>
  <si>
    <t xml:space="preserve">Haguenau </t>
  </si>
  <si>
    <t>Schiltigheim</t>
  </si>
  <si>
    <t>67500</t>
  </si>
  <si>
    <t xml:space="preserve">Illkirch-Graffenstaden </t>
  </si>
  <si>
    <t>Sélestat</t>
  </si>
  <si>
    <t xml:space="preserve">Lingolsheim </t>
  </si>
  <si>
    <t xml:space="preserve">Bischheim </t>
  </si>
  <si>
    <t>Bischwiller</t>
  </si>
  <si>
    <t xml:space="preserve">Saverne </t>
  </si>
  <si>
    <t>Ostwald</t>
  </si>
  <si>
    <t>19 624</t>
  </si>
  <si>
    <t>16 939</t>
  </si>
  <si>
    <t>6 322</t>
  </si>
  <si>
    <t>5 251</t>
  </si>
  <si>
    <t>Ligny-en-Barrois (55)</t>
  </si>
  <si>
    <t>5 036</t>
  </si>
  <si>
    <t>Étain (55)</t>
  </si>
  <si>
    <t>3 711</t>
  </si>
  <si>
    <t>Revigny-sur-Ornain (55)</t>
  </si>
  <si>
    <t>3 660</t>
  </si>
  <si>
    <t>Belleville-sur-Meuse (55)</t>
  </si>
  <si>
    <t>3 137</t>
  </si>
  <si>
    <t>Stenay (55)</t>
  </si>
  <si>
    <t>2 966</t>
  </si>
  <si>
    <t>Bouligny (55)</t>
  </si>
  <si>
    <t>2 816</t>
  </si>
  <si>
    <t>Thierville-sur-Meuse (55)</t>
  </si>
  <si>
    <t>2 746</t>
  </si>
  <si>
    <t>Ancerville (55)</t>
  </si>
  <si>
    <t>Vaucouleurs (55)</t>
  </si>
  <si>
    <t>2 293</t>
  </si>
  <si>
    <t>Fains-Véel (55)</t>
  </si>
  <si>
    <t>2 292</t>
  </si>
  <si>
    <t>Montmédy (55)</t>
  </si>
  <si>
    <t>2 260</t>
  </si>
  <si>
    <t>Tronville-en-Barrois (55)</t>
  </si>
  <si>
    <t>2 036</t>
  </si>
  <si>
    <t>Clermont-en-Argonne (55)</t>
  </si>
  <si>
    <t>1 767</t>
  </si>
  <si>
    <t>Cousances-les-Forges (55)</t>
  </si>
  <si>
    <t>1 716</t>
  </si>
  <si>
    <t>Void-Vacon (55)</t>
  </si>
  <si>
    <t>1 574</t>
  </si>
  <si>
    <t>Euville (55)</t>
  </si>
  <si>
    <t>1 419</t>
  </si>
  <si>
    <t>Dieue-sur-Meuse (55)</t>
  </si>
  <si>
    <t>1 417</t>
  </si>
  <si>
    <t>Lérouville (55)</t>
  </si>
  <si>
    <t>1 389</t>
  </si>
  <si>
    <t>Gondrecourt-le-Château (55)</t>
  </si>
  <si>
    <t>Vigneulles-lès-Hattonchâtel (55)</t>
  </si>
  <si>
    <t>1 369</t>
  </si>
  <si>
    <t>Dugny-sur-Meuse (55)</t>
  </si>
  <si>
    <t>1 280</t>
  </si>
  <si>
    <t>Vignot (55)</t>
  </si>
  <si>
    <t>1 275</t>
  </si>
  <si>
    <t>Longeville-en-Barrois (55)</t>
  </si>
  <si>
    <t>1 264</t>
  </si>
  <si>
    <t>Velaines (55)</t>
  </si>
  <si>
    <t>Sommedieue (55)</t>
  </si>
  <si>
    <t>Sorcy-Saint-Martin (55)</t>
  </si>
  <si>
    <t>Pagny-sur-Meuse (55)</t>
  </si>
  <si>
    <t>Val-d'Ornain (55)</t>
  </si>
  <si>
    <t>Naives-Rosières (55)</t>
  </si>
  <si>
    <t>Haudainville (55)</t>
  </si>
  <si>
    <t>Robert-Espagne (55)</t>
  </si>
  <si>
    <t>Les Islettes (55)</t>
  </si>
  <si>
    <t>Combles-en-Barrois (55)</t>
  </si>
  <si>
    <t>Sampigny (55)</t>
  </si>
  <si>
    <t>Behonne (55)</t>
  </si>
  <si>
    <t>Les Hauts-de-Chée (55)</t>
  </si>
  <si>
    <t>Vandoeuvre-lès-Nancy (54)</t>
  </si>
  <si>
    <t>Lunéville (54)</t>
  </si>
  <si>
    <t>20 188</t>
  </si>
  <si>
    <t>Toul (54)</t>
  </si>
  <si>
    <t>16 851</t>
  </si>
  <si>
    <t>Villers-lès-Nancy (54)</t>
  </si>
  <si>
    <t>15 684</t>
  </si>
  <si>
    <t>Laxou (54)</t>
  </si>
  <si>
    <t>15 286</t>
  </si>
  <si>
    <t>Pont-à-Mousson (54)</t>
  </si>
  <si>
    <t>14 611</t>
  </si>
  <si>
    <t>Longwy (54)</t>
  </si>
  <si>
    <t>14 515</t>
  </si>
  <si>
    <t>Saint-Max (54)</t>
  </si>
  <si>
    <t>10 951</t>
  </si>
  <si>
    <t>Jarville-la-Malgrange (54)</t>
  </si>
  <si>
    <t>9 751</t>
  </si>
  <si>
    <t>Villerupt (54)</t>
  </si>
  <si>
    <t>9 680</t>
  </si>
  <si>
    <t>Maxéville (54)</t>
  </si>
  <si>
    <t>8 973</t>
  </si>
  <si>
    <t>Dombasle-sur-Meurthe (54)</t>
  </si>
  <si>
    <t>8 946</t>
  </si>
  <si>
    <t>Jarny (54)</t>
  </si>
  <si>
    <t>8 373</t>
  </si>
  <si>
    <t>Mont-Saint-Martin (54)</t>
  </si>
  <si>
    <t>8 238</t>
  </si>
  <si>
    <t>Tomblaine (54)</t>
  </si>
  <si>
    <t>7 842</t>
  </si>
  <si>
    <t>Malzéville (54)</t>
  </si>
  <si>
    <t>7 712</t>
  </si>
  <si>
    <t>Saint-Nicolas-de-Port (54)</t>
  </si>
  <si>
    <t>7 506</t>
  </si>
  <si>
    <t>Joeuf (54)</t>
  </si>
  <si>
    <t>7 449</t>
  </si>
  <si>
    <t>Essey-lès-Nancy (54)</t>
  </si>
  <si>
    <t>7 302</t>
  </si>
  <si>
    <t>Champigneulles (54)</t>
  </si>
  <si>
    <t>7 167</t>
  </si>
  <si>
    <t>Frouard (54)</t>
  </si>
  <si>
    <t>6 996</t>
  </si>
  <si>
    <t>Neuves-Maisons (54)</t>
  </si>
  <si>
    <t>6 844</t>
  </si>
  <si>
    <t>Ludres (54)</t>
  </si>
  <si>
    <t>6 821</t>
  </si>
  <si>
    <t>Homécourt (54)</t>
  </si>
  <si>
    <t>6 814</t>
  </si>
  <si>
    <t>Liverdun (54)</t>
  </si>
  <si>
    <t>6 393</t>
  </si>
  <si>
    <t>Heillecourt (54)</t>
  </si>
  <si>
    <t>6 183</t>
  </si>
  <si>
    <t>Longuyon (54)</t>
  </si>
  <si>
    <t>5 866</t>
  </si>
  <si>
    <t>Seichamps (54)</t>
  </si>
  <si>
    <t>5 473</t>
  </si>
  <si>
    <t>Pompey (54)</t>
  </si>
  <si>
    <t>5 224</t>
  </si>
  <si>
    <t>Laneuveville-devant-Nancy (54)</t>
  </si>
  <si>
    <t>5 072</t>
  </si>
  <si>
    <t>Blénod-lès-Pont-à-Mousson (54)</t>
  </si>
  <si>
    <t>4 894</t>
  </si>
  <si>
    <t>Briey (54)</t>
  </si>
  <si>
    <t>4 856</t>
  </si>
  <si>
    <t>Dieulouard (54)</t>
  </si>
  <si>
    <t>4 771</t>
  </si>
  <si>
    <t>Pulnoy (54)</t>
  </si>
  <si>
    <t>4 757</t>
  </si>
  <si>
    <t>Baccarat (54)</t>
  </si>
  <si>
    <t>4 744</t>
  </si>
  <si>
    <t>Herserange (54)</t>
  </si>
  <si>
    <t>4 328</t>
  </si>
  <si>
    <t>Varangéville (54)</t>
  </si>
  <si>
    <t>4 240</t>
  </si>
  <si>
    <t>Bouxières-aux-Dames (54)</t>
  </si>
  <si>
    <t>4 123</t>
  </si>
  <si>
    <t>Pagny-sur-Moselle (54)</t>
  </si>
  <si>
    <t>4 088</t>
  </si>
  <si>
    <t>Saulxures-lès-Nancy (54)</t>
  </si>
  <si>
    <t>4 040</t>
  </si>
  <si>
    <t>Blainville-sur-l'Eau (54)</t>
  </si>
  <si>
    <t>3 789</t>
  </si>
  <si>
    <t>Écrouves (54)</t>
  </si>
  <si>
    <t>3 670</t>
  </si>
  <si>
    <t>Réhon (54)</t>
  </si>
  <si>
    <t>3 203</t>
  </si>
  <si>
    <t>Hussigny-Godbrange (54)</t>
  </si>
  <si>
    <t>3 076</t>
  </si>
  <si>
    <t>Custines (54)</t>
  </si>
  <si>
    <t>2 998</t>
  </si>
  <si>
    <t>Lexy (54)</t>
  </si>
  <si>
    <t>2 990</t>
  </si>
  <si>
    <t>Haucourt-Moulaine (54)</t>
  </si>
  <si>
    <t>Chaligny (54)</t>
  </si>
  <si>
    <t>2 955</t>
  </si>
  <si>
    <t>Richardménil (54)</t>
  </si>
  <si>
    <t>2 885</t>
  </si>
  <si>
    <t>Rosières-aux-Salines (54)</t>
  </si>
  <si>
    <t>2 839</t>
  </si>
  <si>
    <t>Damelevières (54)</t>
  </si>
  <si>
    <t>2 810</t>
  </si>
  <si>
    <t>Auboué (54)</t>
  </si>
  <si>
    <t>2 808</t>
  </si>
  <si>
    <t>Foug (54)</t>
  </si>
  <si>
    <t>2 739</t>
  </si>
  <si>
    <t>Tucquegnieux (54)</t>
  </si>
  <si>
    <t>2 719</t>
  </si>
  <si>
    <t>Fléville-devant-Nancy (54)</t>
  </si>
  <si>
    <t>2 626</t>
  </si>
  <si>
    <t>Lay-Saint-Christophe (54)</t>
  </si>
  <si>
    <t>2 623</t>
  </si>
  <si>
    <t>Conflans-en-Jarnisy (54)</t>
  </si>
  <si>
    <t>Saulnes (54)</t>
  </si>
  <si>
    <t>2 455</t>
  </si>
  <si>
    <t>Piennes (54)</t>
  </si>
  <si>
    <t>2 407</t>
  </si>
  <si>
    <t>Longlaville (54)</t>
  </si>
  <si>
    <t>2 377</t>
  </si>
  <si>
    <t>Houdemont (54)</t>
  </si>
  <si>
    <t>2 367</t>
  </si>
  <si>
    <t>Valleroy (54)</t>
  </si>
  <si>
    <t>2 296</t>
  </si>
  <si>
    <t>Gondreville (54)</t>
  </si>
  <si>
    <t>Gorcy (54)</t>
  </si>
  <si>
    <t>2 123</t>
  </si>
  <si>
    <t>Cosnes-et-Romain (54)</t>
  </si>
  <si>
    <t>2 088</t>
  </si>
  <si>
    <t>Audun-le-Roman (54)</t>
  </si>
  <si>
    <t>2 058</t>
  </si>
  <si>
    <t>Pont-Saint-Vincent (54)</t>
  </si>
  <si>
    <t>2 054</t>
  </si>
  <si>
    <t>Mexy (54)</t>
  </si>
  <si>
    <t>1 996</t>
  </si>
  <si>
    <t>Moutiers (54)</t>
  </si>
  <si>
    <t>1 929</t>
  </si>
  <si>
    <t>Trieux (54)</t>
  </si>
  <si>
    <t>1 852</t>
  </si>
  <si>
    <t>Cirey-sur-Vezouze (54)</t>
  </si>
  <si>
    <t>1 788</t>
  </si>
  <si>
    <t>Marbache (54)</t>
  </si>
  <si>
    <t>Dommartin-lès-Toul (54)</t>
  </si>
  <si>
    <t>1 643</t>
  </si>
  <si>
    <t>Flavigny-sur-Moselle (54)</t>
  </si>
  <si>
    <t>1 639</t>
  </si>
  <si>
    <t>Crusnes (54)</t>
  </si>
  <si>
    <t>1 600</t>
  </si>
  <si>
    <t>Chavigny (54)</t>
  </si>
  <si>
    <t>Chanteheux (54)</t>
  </si>
  <si>
    <t>Labry (54)</t>
  </si>
  <si>
    <t>1 578</t>
  </si>
  <si>
    <t>Thil (54)</t>
  </si>
  <si>
    <t>Badonviller (54)</t>
  </si>
  <si>
    <t>Messein (54)</t>
  </si>
  <si>
    <t>1 500</t>
  </si>
  <si>
    <t>Velaine-en-Haye (54)</t>
  </si>
  <si>
    <t>1 498</t>
  </si>
  <si>
    <t>Mancieulles (54)</t>
  </si>
  <si>
    <t>1 420</t>
  </si>
  <si>
    <t>Gerbéviller (54)</t>
  </si>
  <si>
    <t>1 406</t>
  </si>
  <si>
    <t>Bayon (54)</t>
  </si>
  <si>
    <t>1 405</t>
  </si>
  <si>
    <t>Maidières (54)</t>
  </si>
  <si>
    <t>1 375</t>
  </si>
  <si>
    <t>Méréville (54)</t>
  </si>
  <si>
    <t>1 348</t>
  </si>
  <si>
    <t>Vézelise (54)</t>
  </si>
  <si>
    <t>1 337</t>
  </si>
  <si>
    <t>Mercy-le-Bas (54)</t>
  </si>
  <si>
    <t>1 326</t>
  </si>
  <si>
    <t>Villers-la-Montagne (54)</t>
  </si>
  <si>
    <t>1 323</t>
  </si>
  <si>
    <t>Bouxières-aux-Chênes (54)</t>
  </si>
  <si>
    <t>1 310</t>
  </si>
  <si>
    <t>Colombey-les-Belles (54)</t>
  </si>
  <si>
    <t>1 283</t>
  </si>
  <si>
    <t>Belleville (54)</t>
  </si>
  <si>
    <t>1 281</t>
  </si>
  <si>
    <t>Einville-au-Jard (54)</t>
  </si>
  <si>
    <t>1 261</t>
  </si>
  <si>
    <t>Blâmont (54)</t>
  </si>
  <si>
    <t>Saizerais (54)</t>
  </si>
  <si>
    <t>1 241</t>
  </si>
  <si>
    <t>Giraumont (54)</t>
  </si>
  <si>
    <t>1 173</t>
  </si>
  <si>
    <t>Pulligny (54)</t>
  </si>
  <si>
    <t>1 171</t>
  </si>
  <si>
    <t>Faulx (54)</t>
  </si>
  <si>
    <t>Bainville-sur-Madon (54)</t>
  </si>
  <si>
    <t>1 170</t>
  </si>
  <si>
    <t>Batilly (54)</t>
  </si>
  <si>
    <t>Champenoux (54)</t>
  </si>
  <si>
    <t>1 126</t>
  </si>
  <si>
    <t>Art-sur-Meurthe (54)</t>
  </si>
  <si>
    <t>1 109</t>
  </si>
  <si>
    <t>Montauville (54)</t>
  </si>
  <si>
    <t>1 093</t>
  </si>
  <si>
    <t>Domgermain (54)</t>
  </si>
  <si>
    <t>1 083</t>
  </si>
  <si>
    <t>Nomeny (54)</t>
  </si>
  <si>
    <t>1 081</t>
  </si>
  <si>
    <t>Joudreville (54)</t>
  </si>
  <si>
    <t>Bertrichamps (54)</t>
  </si>
  <si>
    <t>1 062</t>
  </si>
  <si>
    <t>Villey-Saint-Étienne (54)</t>
  </si>
  <si>
    <t>1 053</t>
  </si>
  <si>
    <t>Norroy-lès-Pont-à-Mousson (54)</t>
  </si>
  <si>
    <t>1 048</t>
  </si>
  <si>
    <t>Thiaucourt-Regniéville (54)</t>
  </si>
  <si>
    <t>Pierrepont (54)</t>
  </si>
  <si>
    <t>Eulmont (54)</t>
  </si>
  <si>
    <t>Vandières (54)</t>
  </si>
  <si>
    <t>Doncourt-lès-Conflans (54)</t>
  </si>
  <si>
    <t>Blénod-lès-Toul (54)</t>
  </si>
  <si>
    <t>Sommerviller (54)</t>
  </si>
  <si>
    <t>Mont-Bonvillers (54)</t>
  </si>
  <si>
    <t>Mont-sur-Meurthe (54)</t>
  </si>
  <si>
    <t>Nancy</t>
  </si>
  <si>
    <t xml:space="preserve">Verdun </t>
  </si>
  <si>
    <t xml:space="preserve">Bar-le-Duc </t>
  </si>
  <si>
    <t xml:space="preserve">Commercy </t>
  </si>
  <si>
    <t xml:space="preserve">Saint-Mihiel </t>
  </si>
  <si>
    <t>Épernay (51)</t>
  </si>
  <si>
    <t>Vitry-le-François (51)</t>
  </si>
  <si>
    <t>Tinqueux (51)</t>
  </si>
  <si>
    <t>Cormontreuil (51)</t>
  </si>
  <si>
    <t>Bétheny (51)</t>
  </si>
  <si>
    <t>Saint-Memmie (51)</t>
  </si>
  <si>
    <t>Sézanne (51)</t>
  </si>
  <si>
    <t>Fismes (51)</t>
  </si>
  <si>
    <t>Fagnières (51)</t>
  </si>
  <si>
    <t>Sainte-Menehould (51)</t>
  </si>
  <si>
    <t>Mourmelon-le-Grand (51)</t>
  </si>
  <si>
    <t>Witry-lès-Reims (51)</t>
  </si>
  <si>
    <t>Ay (51)</t>
  </si>
  <si>
    <t>Montmirail (51)</t>
  </si>
  <si>
    <t>Saint-Brice-Courcelles (51)</t>
  </si>
  <si>
    <t>Suippes (51)</t>
  </si>
  <si>
    <t>Dormans (51)</t>
  </si>
  <si>
    <t>Courtisols (51)</t>
  </si>
  <si>
    <t>Vertus (51)</t>
  </si>
  <si>
    <t>Taissy (51)</t>
  </si>
  <si>
    <t>Muizon (51)</t>
  </si>
  <si>
    <t>Fère-Champenoise (51)</t>
  </si>
  <si>
    <t>Sermaize-les-Bains (51)</t>
  </si>
  <si>
    <t>Pargny-sur-Saulx (51)</t>
  </si>
  <si>
    <t>Warmeriville (51)</t>
  </si>
  <si>
    <t>Sarry (51)</t>
  </si>
  <si>
    <t>Bazancourt (51)</t>
  </si>
  <si>
    <t>Magenta (51)</t>
  </si>
  <si>
    <t>Dizy (51)</t>
  </si>
  <si>
    <t>Jonchery-sur-Vesle (51)</t>
  </si>
  <si>
    <t>Frignicourt (51)</t>
  </si>
  <si>
    <t>Sillery (51)</t>
  </si>
  <si>
    <t>Avize (51)</t>
  </si>
  <si>
    <t>Esternay (51)</t>
  </si>
  <si>
    <t>Mardeuil (51)</t>
  </si>
  <si>
    <t>Gueux (51)</t>
  </si>
  <si>
    <t>Saint-Martin-d'Ablois (51)</t>
  </si>
  <si>
    <t>Pierry (51)</t>
  </si>
  <si>
    <t>Reims</t>
  </si>
  <si>
    <t xml:space="preserve">Châlons-en-Champagne </t>
  </si>
  <si>
    <t>35 782</t>
  </si>
  <si>
    <t>22 590</t>
  </si>
  <si>
    <t>8 830</t>
  </si>
  <si>
    <t>8 540</t>
  </si>
  <si>
    <t>7 925</t>
  </si>
  <si>
    <t>7 796</t>
  </si>
  <si>
    <t>7 533</t>
  </si>
  <si>
    <t>6 747</t>
  </si>
  <si>
    <t>6 381</t>
  </si>
  <si>
    <t>6 171</t>
  </si>
  <si>
    <t>6 013</t>
  </si>
  <si>
    <t>4 927</t>
  </si>
  <si>
    <t>4 656</t>
  </si>
  <si>
    <t>Le Val-d'Ajol (88)</t>
  </si>
  <si>
    <t>Saint-Étienne-lès-Remiremont (88)</t>
  </si>
  <si>
    <t>Le Thillot (88)</t>
  </si>
  <si>
    <t>Cornimont (88)</t>
  </si>
  <si>
    <t>Saint-Nabord (88)</t>
  </si>
  <si>
    <t>Vagney (88)</t>
  </si>
  <si>
    <t>Contrexéville (88)</t>
  </si>
  <si>
    <t>Rupt-sur-Moselle (88)</t>
  </si>
  <si>
    <t>Bruyères (88)</t>
  </si>
  <si>
    <t>Moyenmoutier (88)</t>
  </si>
  <si>
    <t>Éloyes (88)</t>
  </si>
  <si>
    <t>Saulxures-sur-Moselotte (88)</t>
  </si>
  <si>
    <t>Chantraine (88)</t>
  </si>
  <si>
    <t>Anould (88)</t>
  </si>
  <si>
    <t>Fraize (88)</t>
  </si>
  <si>
    <t>Senones (88)</t>
  </si>
  <si>
    <t>Xertigny (88)</t>
  </si>
  <si>
    <t>Liffol-le-Grand (88)</t>
  </si>
  <si>
    <t>Granges-sur-Vologne (88)</t>
  </si>
  <si>
    <t>Étival-Clairefontaine (88)</t>
  </si>
  <si>
    <t>Nomexy (88)</t>
  </si>
  <si>
    <t>Sainte-Marguerite (88)</t>
  </si>
  <si>
    <t>Fresse-sur-Moselle (88)</t>
  </si>
  <si>
    <t>Vincey (88)</t>
  </si>
  <si>
    <t>Saulcy-sur-Meurthe (88)</t>
  </si>
  <si>
    <t>Hadol (88)</t>
  </si>
  <si>
    <t>Saint-Amé (88)</t>
  </si>
  <si>
    <t>Saint-Michel-sur-Meurthe (88)</t>
  </si>
  <si>
    <t>Uxegney (88)</t>
  </si>
  <si>
    <t>Ramonchamp (88)</t>
  </si>
  <si>
    <t>Châtenois (88)</t>
  </si>
  <si>
    <t>Plombières-les-Bains (88)</t>
  </si>
  <si>
    <t>Pouxeux (88)</t>
  </si>
  <si>
    <t>Les Forges (88)</t>
  </si>
  <si>
    <t>Dommartin-lès-Remiremont (88)</t>
  </si>
  <si>
    <t>Le Syndicat (88)</t>
  </si>
  <si>
    <t>Bussang (88)</t>
  </si>
  <si>
    <t>Plainfaing (88)</t>
  </si>
  <si>
    <t>Arches (88)</t>
  </si>
  <si>
    <t>Châtel-sur-Moselle (88)</t>
  </si>
  <si>
    <t>Corcieux (88)</t>
  </si>
  <si>
    <t>Le Tholy (88)</t>
  </si>
  <si>
    <t>Xonrupt-Longemer (88)</t>
  </si>
  <si>
    <t>Chavelot (88)</t>
  </si>
  <si>
    <t>Dogneville (88)</t>
  </si>
  <si>
    <t>Deyvillers (88)</t>
  </si>
  <si>
    <t>Saint-Maurice-sur-Moselle (88)</t>
  </si>
  <si>
    <t>Bains-les-Bains (88)</t>
  </si>
  <si>
    <t>Portieux (88)</t>
  </si>
  <si>
    <t>Uriménil (88)</t>
  </si>
  <si>
    <t>Taintrux (88)</t>
  </si>
  <si>
    <t>Darney (88)</t>
  </si>
  <si>
    <t>Bulgnéville (88)</t>
  </si>
  <si>
    <t>Cheniménil (88)</t>
  </si>
  <si>
    <t>Saint-Léonard (88)</t>
  </si>
  <si>
    <t>Ban-de-Laveline (88)</t>
  </si>
  <si>
    <t>Lamarche (88)</t>
  </si>
  <si>
    <t>Le Ménil (88)</t>
  </si>
  <si>
    <t>Darnieulles (88)</t>
  </si>
  <si>
    <t>Vecoux (88)</t>
  </si>
  <si>
    <t>Igney (88)</t>
  </si>
  <si>
    <t>Jeanménil (88)</t>
  </si>
  <si>
    <t>Aydoilles (88)</t>
  </si>
  <si>
    <t>Uzemain (88)</t>
  </si>
  <si>
    <t>Archettes (88)</t>
  </si>
  <si>
    <t>Raon-aux-Bois (88)</t>
  </si>
  <si>
    <t>Docelles (88)</t>
  </si>
  <si>
    <t>Monthureux-sur-Saône (88)</t>
  </si>
  <si>
    <t>Ventron (88)</t>
  </si>
  <si>
    <t>Girmont (88)</t>
  </si>
  <si>
    <t>Lépanges-sur-Vologne (88)</t>
  </si>
  <si>
    <t>Gironcourt-sur-Vraine (88)</t>
  </si>
  <si>
    <t>Dompaire (88)</t>
  </si>
  <si>
    <t>Martigny-les-Bains (88)</t>
  </si>
  <si>
    <t>La Petite-Raon (88)</t>
  </si>
  <si>
    <t>Mattaincourt (88)</t>
  </si>
  <si>
    <t>Bellefontaine (88)</t>
  </si>
  <si>
    <t xml:space="preserve">Épinal </t>
  </si>
  <si>
    <t>Saint-Dié</t>
  </si>
  <si>
    <t>Gérardmer</t>
  </si>
  <si>
    <t xml:space="preserve">Remiremont </t>
  </si>
  <si>
    <t xml:space="preserve">Golbey </t>
  </si>
  <si>
    <t xml:space="preserve">Thaon-les-Vosges </t>
  </si>
  <si>
    <t xml:space="preserve">Neufchâteau </t>
  </si>
  <si>
    <t xml:space="preserve">Raon-l'Étape </t>
  </si>
  <si>
    <t>Mirecourt</t>
  </si>
  <si>
    <t>Vittel</t>
  </si>
  <si>
    <t xml:space="preserve">Rambervillers </t>
  </si>
  <si>
    <t>La Bresse</t>
  </si>
  <si>
    <t xml:space="preserve">Charmes </t>
  </si>
  <si>
    <t>Temps de Parcours</t>
  </si>
  <si>
    <t>Distance</t>
  </si>
  <si>
    <t>Metz</t>
  </si>
  <si>
    <t xml:space="preserve">Thionville </t>
  </si>
  <si>
    <t xml:space="preserve">Montigny-lès-Metz </t>
  </si>
  <si>
    <t>Sarreguemines</t>
  </si>
  <si>
    <t>Forbach</t>
  </si>
  <si>
    <t xml:space="preserve">Saint-Avold </t>
  </si>
  <si>
    <t xml:space="preserve">Hayange </t>
  </si>
  <si>
    <t>Yutz</t>
  </si>
  <si>
    <t xml:space="preserve">Freyming-Merlebach </t>
  </si>
  <si>
    <t xml:space="preserve">Creutzwald </t>
  </si>
  <si>
    <t>Woippy</t>
  </si>
  <si>
    <t xml:space="preserve">Sarrebourg </t>
  </si>
  <si>
    <t>Stiring-Wendel</t>
  </si>
  <si>
    <t>POPULATION DISTRIBUÉE PAR TEMPS DE PARCOURS</t>
  </si>
  <si>
    <t>0 - 1</t>
  </si>
  <si>
    <t>2.01 - 2.30</t>
  </si>
  <si>
    <t>2.31 - 3.00</t>
  </si>
  <si>
    <t>Fameck</t>
  </si>
  <si>
    <t xml:space="preserve">Florange </t>
  </si>
  <si>
    <t>Rombas</t>
  </si>
  <si>
    <t xml:space="preserve">Marly </t>
  </si>
  <si>
    <t xml:space="preserve">Behren-lès-Forbach </t>
  </si>
  <si>
    <t>Hombourg-Haut</t>
  </si>
  <si>
    <t xml:space="preserve">Maizières-lès-Metz </t>
  </si>
  <si>
    <t xml:space="preserve">Amnéville </t>
  </si>
  <si>
    <t xml:space="preserve">Moyeuvre-Grande </t>
  </si>
  <si>
    <t xml:space="preserve">Hagondange </t>
  </si>
  <si>
    <t xml:space="preserve">Uckange </t>
  </si>
  <si>
    <t xml:space="preserve">Talange </t>
  </si>
  <si>
    <t xml:space="preserve">Guénange </t>
  </si>
  <si>
    <t xml:space="preserve">Farébersviller </t>
  </si>
  <si>
    <t>Petite-Rosselle</t>
  </si>
  <si>
    <t xml:space="preserve">Terville </t>
  </si>
  <si>
    <t xml:space="preserve">Hettange-Grande </t>
  </si>
  <si>
    <t>Algrange</t>
  </si>
  <si>
    <t xml:space="preserve">L'Hôpital </t>
  </si>
  <si>
    <t>1.01 - 1.30</t>
  </si>
  <si>
    <t>1.31 - 2</t>
  </si>
  <si>
    <t>Mouzay (55)</t>
  </si>
  <si>
    <t>Dun-sur-Meuse (55)</t>
  </si>
  <si>
    <t>Tréveray (55)</t>
  </si>
  <si>
    <t>Dommary-Baroncourt (55)</t>
  </si>
  <si>
    <t>Varennes-en-Argonne (55)</t>
  </si>
  <si>
    <t>Contrisson (55)</t>
  </si>
  <si>
    <t>Spincourt (55)</t>
  </si>
  <si>
    <t>Fresnes-en-Woëvre (55)</t>
  </si>
  <si>
    <t>Damvillers (55)</t>
  </si>
  <si>
    <t>Trémont-sur-Saulx (55)</t>
  </si>
  <si>
    <t>Brillon-en-Barrois (55)</t>
  </si>
  <si>
    <t>Lacroix-sur-Meuse (55)</t>
  </si>
  <si>
    <t>Ancemont (55)</t>
  </si>
  <si>
    <t>Haironville (55)</t>
  </si>
  <si>
    <t>Buzy-Darmont (55)</t>
  </si>
  <si>
    <t>Bras-sur-Meuse (55)</t>
  </si>
  <si>
    <t>Savonnières-devant-Bar (55)</t>
  </si>
  <si>
    <t>Demange-aux-Eaux (55)</t>
  </si>
  <si>
    <t>Hannonville-sous-les-Côtes (55)</t>
  </si>
  <si>
    <t>Marville (55)</t>
  </si>
  <si>
    <t>Lisle-en-Rigault (55)</t>
  </si>
  <si>
    <t>Reste:</t>
  </si>
  <si>
    <t>Pourcent</t>
  </si>
  <si>
    <t xml:space="preserve">Distribution </t>
  </si>
  <si>
    <t>total à reporter</t>
  </si>
  <si>
    <t>Chauny (02)</t>
  </si>
  <si>
    <t>Villers-Cotterêts (02)</t>
  </si>
  <si>
    <t>Bohain-en-Vermandois (02)</t>
  </si>
  <si>
    <t>Fresnoy-le-Grand (02)</t>
  </si>
  <si>
    <t>Origny-Sainte-Benoite (02)</t>
  </si>
  <si>
    <t>Crépy (02)</t>
  </si>
  <si>
    <t>Flavy-le-Martel (02)</t>
  </si>
  <si>
    <t>Beaurevoir (02)</t>
  </si>
  <si>
    <t>Folembray (02)</t>
  </si>
  <si>
    <t>Cuffies (02)</t>
  </si>
  <si>
    <t>Jussy (02)</t>
  </si>
  <si>
    <t>Blérancourt (02)</t>
  </si>
  <si>
    <t>Ognes (02)</t>
  </si>
  <si>
    <t>Seboncourt (02)</t>
  </si>
  <si>
    <t>Étreillers (02)</t>
  </si>
  <si>
    <t>Saint-Just-Sauvage (51)</t>
  </si>
  <si>
    <t>Pontfaverger-Moronvilliers (51)</t>
  </si>
  <si>
    <t>Damery (51)</t>
  </si>
  <si>
    <t>Boult-sur-Suippe (51)</t>
  </si>
  <si>
    <t>Mareuil-le-Port (51)</t>
  </si>
  <si>
    <t>Bezannes (51)</t>
  </si>
  <si>
    <t>Hermonville (51)</t>
  </si>
  <si>
    <t>Mareuil-sur-Ay (51)</t>
  </si>
  <si>
    <t>Tours-sur-Marne (51)</t>
  </si>
  <si>
    <t>Cernay-lès-Reims (51)</t>
  </si>
  <si>
    <t>Courcy (51)</t>
  </si>
  <si>
    <t>Connantre (51)</t>
  </si>
  <si>
    <t>Loivre (51)</t>
  </si>
  <si>
    <t>Verzenay (51)</t>
  </si>
  <si>
    <t>Le Mesnil-sur-Oger (51)</t>
  </si>
  <si>
    <t>Compertrix (51)</t>
  </si>
  <si>
    <t>Rilly-la-Montagne (51)</t>
  </si>
  <si>
    <t>Cormicy (51)</t>
  </si>
  <si>
    <t>Verzy (51)</t>
  </si>
  <si>
    <t>Avenay-Val-d'Or (51)</t>
  </si>
  <si>
    <t>Bouzy (51)</t>
  </si>
  <si>
    <t>Champigny (51)</t>
  </si>
  <si>
    <t>Oiry (51)</t>
  </si>
  <si>
    <t>Couvrot (51)</t>
  </si>
  <si>
    <t>Ambonnay (51)</t>
  </si>
  <si>
    <t>Cramant (51)</t>
  </si>
  <si>
    <t>Recy (51)</t>
  </si>
  <si>
    <t>Loisy-sur-Marne (51)</t>
  </si>
  <si>
    <t>Bourgogne (51)</t>
  </si>
  <si>
    <t>Saint-Martin-sur-le-Pré (51)</t>
  </si>
  <si>
    <t>Chouilly (51)</t>
  </si>
  <si>
    <t>Cumières (51)</t>
  </si>
  <si>
    <t>Anglure (51)</t>
  </si>
  <si>
    <t>Les Mesneux (51)</t>
  </si>
  <si>
    <t>Hautvillers (51)</t>
  </si>
  <si>
    <t>Prunay (51)</t>
  </si>
  <si>
    <t>Bétheniville (51)</t>
  </si>
  <si>
    <t>Juvigny (51)</t>
  </si>
  <si>
    <t>Saint-Amand-sur-Fion (51)</t>
  </si>
  <si>
    <t>Châtillon-sur-Marne (51)</t>
  </si>
  <si>
    <t>Kintzheim (67)</t>
  </si>
  <si>
    <t>Wingen-sur-Moder (67)</t>
  </si>
  <si>
    <t>Drulingen (67)</t>
  </si>
  <si>
    <t>Rohrwiller (67)</t>
  </si>
  <si>
    <t>Keskastel (67)</t>
  </si>
  <si>
    <t>Obermodern-Zutzendorf (67)</t>
  </si>
  <si>
    <t>Stutzheim-Offenheim (67)</t>
  </si>
  <si>
    <t>Oberbronn (67)</t>
  </si>
  <si>
    <t>Dauendorf (67)</t>
  </si>
  <si>
    <t>Nordhouse (67)</t>
  </si>
  <si>
    <t>Schleithal (67)</t>
  </si>
  <si>
    <t>Niederhausbergen (67)</t>
  </si>
  <si>
    <t>Hindisheim (67)</t>
  </si>
  <si>
    <t>Blaesheim (67)</t>
  </si>
  <si>
    <t>Urmatt (67)</t>
  </si>
  <si>
    <t>Westhouse (67)</t>
  </si>
  <si>
    <t>Dinsheim (67)</t>
  </si>
  <si>
    <t>Meistratzheim (67)</t>
  </si>
  <si>
    <t>Hangenbieten (67)</t>
  </si>
  <si>
    <t>Gresswiller (67)</t>
  </si>
  <si>
    <t>Valff (67)</t>
  </si>
  <si>
    <t>Dachstein (67)</t>
  </si>
  <si>
    <t>Ohlungen (67)</t>
  </si>
  <si>
    <t>Niederschaeffolsheim (67)</t>
  </si>
  <si>
    <t>Eckwersheim (67)</t>
  </si>
  <si>
    <t>Oermingen (67)</t>
  </si>
  <si>
    <t>Niedernai (67)</t>
  </si>
  <si>
    <t>Gumbrechtshoffen (67)</t>
  </si>
  <si>
    <t>Bernardswiller (67)</t>
  </si>
  <si>
    <t>Obenheim (67)</t>
  </si>
  <si>
    <t>Romanswiller (67)</t>
  </si>
  <si>
    <t>Russ (67)</t>
  </si>
  <si>
    <t>Niederhaslach (67)</t>
  </si>
  <si>
    <t>Wangenbourg-Engenthal (67)</t>
  </si>
  <si>
    <t>Otterswiller (67)</t>
  </si>
  <si>
    <t>Pfulgriesheim (67)</t>
  </si>
  <si>
    <t>Sundhouse (67)</t>
  </si>
  <si>
    <t>Griesheim-sur-Souffel (67)</t>
  </si>
  <si>
    <t>Neuwiller-lès-Saverne (67)</t>
  </si>
  <si>
    <t>Matzenheim (67)</t>
  </si>
  <si>
    <t>Grendelbruch (67)</t>
  </si>
  <si>
    <t>Kertzfeld (67)</t>
  </si>
  <si>
    <t>Hoffen (67)</t>
  </si>
  <si>
    <t>Altorf (67)</t>
  </si>
  <si>
    <t>Breuschwickersheim (67)</t>
  </si>
  <si>
    <t>Uberach (67)</t>
  </si>
  <si>
    <t>Mussig (67)</t>
  </si>
  <si>
    <t>Sand (67)</t>
  </si>
  <si>
    <t>Dossenheim-sur-Zinsel (67)</t>
  </si>
  <si>
    <t>Dingsheim (67)</t>
  </si>
  <si>
    <t>Riedseltz (67)</t>
  </si>
  <si>
    <t>Wimmenau (67)</t>
  </si>
  <si>
    <t>Wingersheim (67)</t>
  </si>
  <si>
    <t>Boofzheim (67)</t>
  </si>
  <si>
    <t>Innenheim (67)</t>
  </si>
  <si>
    <t>Sarrewerden (67)</t>
  </si>
  <si>
    <t>La Walck (67)</t>
  </si>
  <si>
    <t>Furdenheim (67)</t>
  </si>
  <si>
    <t>Schnersheim (67)</t>
  </si>
  <si>
    <t>Durrenbach (67)</t>
  </si>
  <si>
    <t>Scharrachbergheim-Irmstett (67)</t>
  </si>
  <si>
    <t>Goersdorf (67)</t>
  </si>
  <si>
    <t>Rountzenheim (67)</t>
  </si>
  <si>
    <t>Stotzheim (67)</t>
  </si>
  <si>
    <t>Eschbach (67)</t>
  </si>
  <si>
    <t>Osthouse (67)</t>
  </si>
  <si>
    <t>Roppenheim (67)</t>
  </si>
  <si>
    <t>Ergersheim (67)</t>
  </si>
  <si>
    <t>Reipertswiller (67)</t>
  </si>
  <si>
    <t>Baldenheim (67)</t>
  </si>
  <si>
    <t>Willgottheim (67)</t>
  </si>
  <si>
    <t>Langensoultzbach (67)</t>
  </si>
  <si>
    <t>Rittershoffen (67)</t>
  </si>
  <si>
    <t>Kurtzenhouse (67)</t>
  </si>
  <si>
    <t>Dalhunden (67)</t>
  </si>
  <si>
    <t>Barembach (67)</t>
  </si>
  <si>
    <t>Preuschdorf (67)</t>
  </si>
  <si>
    <t>Gertwiller (67)</t>
  </si>
  <si>
    <t>Niederlauterbach (67)</t>
  </si>
  <si>
    <t>Drachenbronn-Birlenbach (67)</t>
  </si>
  <si>
    <t>Recon</t>
  </si>
  <si>
    <t>Aisne</t>
  </si>
  <si>
    <t>Bas-Rhin</t>
  </si>
  <si>
    <t>Moselle</t>
  </si>
  <si>
    <t>Meuse</t>
  </si>
  <si>
    <t>Meurthe &amp; Moselle</t>
  </si>
  <si>
    <t>Marne</t>
  </si>
  <si>
    <t>Ardennes</t>
  </si>
  <si>
    <t>Vosges</t>
  </si>
  <si>
    <t>FRANCE</t>
  </si>
  <si>
    <t>BELGIQUE</t>
  </si>
  <si>
    <t>ALLEMAGNE</t>
  </si>
  <si>
    <t>LUXEMBOURG</t>
  </si>
  <si>
    <t>PAYS-BAS</t>
  </si>
  <si>
    <t>Avantage Winterthur</t>
  </si>
  <si>
    <t>TOTAL DIFFERDANGE</t>
  </si>
  <si>
    <t>Avantage Differdange</t>
  </si>
  <si>
    <t>Pourcentage</t>
  </si>
  <si>
    <t>1.31 - 2.00</t>
  </si>
  <si>
    <t>Cumulatif Winterthur</t>
  </si>
  <si>
    <t>Cumulatif Differdange</t>
  </si>
  <si>
    <t>0 - 1.00</t>
  </si>
  <si>
    <t>Différence par fuseau horaire</t>
  </si>
  <si>
    <t>COMPARAISON</t>
  </si>
  <si>
    <t>Habitants</t>
  </si>
  <si>
    <t>Fuseau Horaire</t>
  </si>
  <si>
    <t>TOTAL WINTERTHUR</t>
  </si>
  <si>
    <t>Différence cumulative</t>
  </si>
  <si>
    <t xml:space="preserve">     0 - 1.00</t>
  </si>
  <si>
    <t>Coucy-le-Château-Auffrique (02)</t>
  </si>
  <si>
    <t>Montbrehain (02)</t>
  </si>
  <si>
    <t>Vaux-Andigny (02)</t>
  </si>
  <si>
    <t>Lehaucourt (02)</t>
  </si>
  <si>
    <t>Prémontré (02)</t>
  </si>
  <si>
    <t>Frières-Faillouël (02)</t>
  </si>
  <si>
    <t>Autreville (02)</t>
  </si>
  <si>
    <t>Rec</t>
  </si>
  <si>
    <t>Seine &amp; Marne</t>
  </si>
  <si>
    <t>Meaux (77)</t>
  </si>
  <si>
    <t>Chelles (77)</t>
  </si>
  <si>
    <t>Melun (77)</t>
  </si>
  <si>
    <t>Pontault-Combault (77)</t>
  </si>
  <si>
    <t>Champs-sur-Marne (77)</t>
  </si>
  <si>
    <t>Savigny-le-Temple (77)</t>
  </si>
  <si>
    <t>Torcy (77)</t>
  </si>
  <si>
    <t>Villeparisis (77)</t>
  </si>
  <si>
    <t>Le Mée-sur-Seine (77)</t>
  </si>
  <si>
    <t>Combs-la-Ville (77)</t>
  </si>
  <si>
    <t>Ozoir-la-Ferrière (77)</t>
  </si>
  <si>
    <t>Dammarie-les-Lys (77)</t>
  </si>
  <si>
    <t>Roissy-en-Brie (77)</t>
  </si>
  <si>
    <t>Lagny-sur-Marne (77)</t>
  </si>
  <si>
    <t>Montereau-Fault-Yonne (77)</t>
  </si>
  <si>
    <t>Mitry-Mory (77)</t>
  </si>
  <si>
    <t>Fontainebleau (77)</t>
  </si>
  <si>
    <t>Noisiel (77)</t>
  </si>
  <si>
    <t>Moissy-Cramayel (77)</t>
  </si>
  <si>
    <t>Lognes (77)</t>
  </si>
  <si>
    <t>Avon (77)</t>
  </si>
  <si>
    <t>Coulommiers (77)</t>
  </si>
  <si>
    <t>Brie-Comte-Robert (77)</t>
  </si>
  <si>
    <t>Nemours (77)</t>
  </si>
  <si>
    <t>Vaires-sur-Marne (77)</t>
  </si>
  <si>
    <t>Provins (77)</t>
  </si>
  <si>
    <t>Saint-Fargeau-Ponthierry (77)</t>
  </si>
  <si>
    <t>Vaux-le-Pénil (77)</t>
  </si>
  <si>
    <t>Claye-Souilly (77)</t>
  </si>
  <si>
    <t>Bussy-Saint-Georges (77)</t>
  </si>
  <si>
    <t>Thorigny-sur-Marne (77)</t>
  </si>
  <si>
    <t>La Ferté-sous-Jouarre (77)</t>
  </si>
  <si>
    <t>Dammartin-en-Goële (77)</t>
  </si>
  <si>
    <t>Cesson (77)</t>
  </si>
  <si>
    <t>Lésigny (77)</t>
  </si>
  <si>
    <t>Gretz-Armainvilliers (77)</t>
  </si>
  <si>
    <t>Tournan-en-Brie (77)</t>
  </si>
  <si>
    <t>Vert-Saint-Denis (77)</t>
  </si>
  <si>
    <t>Nangis (77)</t>
  </si>
  <si>
    <t>Émerainville (77)</t>
  </si>
  <si>
    <t>Nord</t>
  </si>
  <si>
    <t>Saint-Pol-sur-Mer (59)</t>
  </si>
  <si>
    <t>Grande-Synthe (59)</t>
  </si>
  <si>
    <t>Hazebrouck (59)</t>
  </si>
  <si>
    <t>Caudry (59)</t>
  </si>
  <si>
    <t>Gravelines (59)</t>
  </si>
  <si>
    <t>Comines (59)</t>
  </si>
  <si>
    <t>Cappelle-la-Grande (59)</t>
  </si>
  <si>
    <t>Wambrechies (59)</t>
  </si>
  <si>
    <t>Linselles (59)</t>
  </si>
  <si>
    <t>Houplines (59)</t>
  </si>
  <si>
    <t>Beuvrages (59)</t>
  </si>
  <si>
    <t>Pérenchies (59)</t>
  </si>
  <si>
    <t>Nieppe (59)</t>
  </si>
  <si>
    <t>Le Cateau-Cambrésis (59)</t>
  </si>
  <si>
    <t>Téteghem (59)</t>
  </si>
  <si>
    <t>Bourbourg (59)</t>
  </si>
  <si>
    <t>Loon-Plage (59)</t>
  </si>
  <si>
    <t>Quesnoy-sur-Deûle (59)</t>
  </si>
  <si>
    <t>Grand-Fort-Philippe (59)</t>
  </si>
  <si>
    <t>La Bassée (59)</t>
  </si>
  <si>
    <t>Estaires (59)</t>
  </si>
  <si>
    <t>Ostricourt (59)</t>
  </si>
  <si>
    <t>Bauvin (59)</t>
  </si>
  <si>
    <t>La Gorgue (59)</t>
  </si>
  <si>
    <t>Sainghin-en-Weppes (59)</t>
  </si>
  <si>
    <t>Wormhout (59)</t>
  </si>
  <si>
    <t>Leffrinckoucke (59)</t>
  </si>
  <si>
    <t>Lambres-lez-Douai (59)</t>
  </si>
  <si>
    <t>Bray-Dunes (59)</t>
  </si>
  <si>
    <t>Erquinghem-Lys (59)</t>
  </si>
  <si>
    <t>Wervicq-Sud (59)</t>
  </si>
  <si>
    <t>Bergues (59)</t>
  </si>
  <si>
    <t>Bousbecque (59)</t>
  </si>
  <si>
    <t>Steenvoorde (59)</t>
  </si>
  <si>
    <t>Gondecourt (59)</t>
  </si>
  <si>
    <t>Hondschoote (59)</t>
  </si>
  <si>
    <t>Fort-Mardyck (59)</t>
  </si>
  <si>
    <t>Provin (59)</t>
  </si>
  <si>
    <t>Thumeries (59)</t>
  </si>
  <si>
    <t>Steenwerck (59)</t>
  </si>
  <si>
    <t>Allennes-les-Marais (59)</t>
  </si>
  <si>
    <t>Hoymille (59)</t>
  </si>
  <si>
    <t>Ghyvelde (59)</t>
  </si>
  <si>
    <t>Salomé (59)</t>
  </si>
  <si>
    <t>Watten (59)</t>
  </si>
  <si>
    <t>Wahagnies (59)</t>
  </si>
  <si>
    <t>Armbouts-Cappel (59)</t>
  </si>
  <si>
    <t>Morbecque (59)</t>
  </si>
  <si>
    <t>Avesnelles (59)</t>
  </si>
  <si>
    <t>Arleux (59)</t>
  </si>
  <si>
    <t>Busigny (59)</t>
  </si>
  <si>
    <t>Frelinghien (59)</t>
  </si>
  <si>
    <t>Cassel (59)</t>
  </si>
  <si>
    <t>Bertry (59)</t>
  </si>
  <si>
    <t>Villers-Outréaux (59)</t>
  </si>
  <si>
    <t>Vieux-Berquin (59)</t>
  </si>
  <si>
    <t>Esquelbecq (59)</t>
  </si>
  <si>
    <t>Méteren (59)</t>
  </si>
  <si>
    <t>Walincourt-Selvigny (59)</t>
  </si>
  <si>
    <t>Renescure (59)</t>
  </si>
  <si>
    <t>Herlies (59)</t>
  </si>
  <si>
    <t>Boeschepe (59)</t>
  </si>
  <si>
    <t>Godewaersvelde (59)</t>
  </si>
  <si>
    <t>&gt;3</t>
  </si>
  <si>
    <t>Pourcentage détaillé</t>
  </si>
  <si>
    <t>POPULATION DANS LES ZONES DE CHALANDISE RESPECTIVES EN TEMPS DE PARCOURS EN VOITURE</t>
  </si>
  <si>
    <t>Aube</t>
  </si>
  <si>
    <t>Total France</t>
  </si>
  <si>
    <t>Rheinland Pfalz</t>
  </si>
  <si>
    <t>Nordrhein Westfalen</t>
  </si>
  <si>
    <t>Saarland</t>
  </si>
  <si>
    <t>Baden Württemberg</t>
  </si>
  <si>
    <t>Hessen</t>
  </si>
  <si>
    <t>Bayern</t>
  </si>
  <si>
    <t>Total Allemagne</t>
  </si>
  <si>
    <t>Fuseaux horaires</t>
  </si>
  <si>
    <t>Comparaison Population de Chalandise Differdange - Winterthur</t>
  </si>
  <si>
    <t>Total</t>
  </si>
  <si>
    <t>Suisse, Allemagne, Autriche</t>
  </si>
  <si>
    <t>Pourcentage par fuseau horaire</t>
  </si>
  <si>
    <t>SUISSE</t>
  </si>
  <si>
    <t>AUTRICHE</t>
  </si>
  <si>
    <t>Pourcentage par créneau horaire</t>
  </si>
  <si>
    <t>Créneau horaire</t>
  </si>
  <si>
    <t>Comparaison des Populations de Chalandise Differdange - Winterthur par Pays et Créneau Horaire</t>
  </si>
  <si>
    <t>Mulhouse (68)</t>
  </si>
  <si>
    <t>Colmar (68)</t>
  </si>
  <si>
    <t>Saint-Louis (68)</t>
  </si>
  <si>
    <t>Wittenheim (68)</t>
  </si>
  <si>
    <t>Illzach (68)</t>
  </si>
  <si>
    <t>Rixheim (68)</t>
  </si>
  <si>
    <t>Riedisheim (68)</t>
  </si>
  <si>
    <t>Kingersheim (68)</t>
  </si>
  <si>
    <t>Guebwiller (68)</t>
  </si>
  <si>
    <t>Cernay (68)</t>
  </si>
  <si>
    <t>Wittelsheim (68)</t>
  </si>
  <si>
    <t>Thann (68)</t>
  </si>
  <si>
    <t>Pfastatt (68)</t>
  </si>
  <si>
    <t>Wintzenheim (68)</t>
  </si>
  <si>
    <t>Soultz-Haut-Rhin (68)</t>
  </si>
  <si>
    <t>Ensisheim (68)</t>
  </si>
  <si>
    <t>Huningue (68)</t>
  </si>
  <si>
    <t>Sainte-Marie-aux-Mines (68)</t>
  </si>
  <si>
    <t>Lutterbach (68)</t>
  </si>
  <si>
    <t>Brunstatt (68)</t>
  </si>
  <si>
    <t>Sausheim (68)</t>
  </si>
  <si>
    <t>Horbourg-Wihr (68)</t>
  </si>
  <si>
    <t>Ribeauvillé (68)</t>
  </si>
  <si>
    <t>Munster (68)</t>
  </si>
  <si>
    <t>Habsheim (68)</t>
  </si>
  <si>
    <t>Rouffach (68)</t>
  </si>
  <si>
    <t>Ingersheim (68)</t>
  </si>
  <si>
    <t>Kembs (68)</t>
  </si>
  <si>
    <t>Turckheim (68)</t>
  </si>
  <si>
    <t>Blotzheim (68)</t>
  </si>
  <si>
    <t>Staffelfelden (68)</t>
  </si>
  <si>
    <t>Bollwiller (68)</t>
  </si>
  <si>
    <t>Orbey (68)</t>
  </si>
  <si>
    <t>Masevaux (68)</t>
  </si>
  <si>
    <t>Richwiller (68)</t>
  </si>
  <si>
    <t>Issenheim (68)</t>
  </si>
  <si>
    <t>Village-Neuf (68)</t>
  </si>
  <si>
    <t>Buhl (68)</t>
  </si>
  <si>
    <t>Vieux-Thann (68)</t>
  </si>
  <si>
    <t>Bartenheim (68)</t>
  </si>
  <si>
    <t>Kaysersberg (68)</t>
  </si>
  <si>
    <t>Ruelisheim (68)</t>
  </si>
  <si>
    <t>Morschwiller-le-Bas (68)</t>
  </si>
  <si>
    <t>Hégenheim (68)</t>
  </si>
  <si>
    <t>Saint-Amarin (68)</t>
  </si>
  <si>
    <t>Sierentz (68)</t>
  </si>
  <si>
    <t>Volgelsheim (68)</t>
  </si>
  <si>
    <t>Zillisheim (68)</t>
  </si>
  <si>
    <t>Biesheim (68)</t>
  </si>
  <si>
    <t>Pulversheim (68)</t>
  </si>
  <si>
    <t>Neuf-Brisach (68)</t>
  </si>
  <si>
    <t>Baldersheim (68)</t>
  </si>
  <si>
    <t>Soultzmatt (68)</t>
  </si>
  <si>
    <t>Sainte-Croix-en-Plaine (68)</t>
  </si>
  <si>
    <t>Bitschwiller-lès-Thann (68)</t>
  </si>
  <si>
    <t>Lapoutroie (68)</t>
  </si>
  <si>
    <t>Fessenheim (68)</t>
  </si>
  <si>
    <t>Hirsingue (68)</t>
  </si>
  <si>
    <t>Sainte-Croix-aux-Mines (68)</t>
  </si>
  <si>
    <t>Labaroche (68)</t>
  </si>
  <si>
    <t>Dannemarie (68)</t>
  </si>
  <si>
    <t>Andolsheim (68)</t>
  </si>
  <si>
    <t>Illfurth (68)</t>
  </si>
  <si>
    <t>Ottmarsheim (68)</t>
  </si>
  <si>
    <t>Hésingue (68)</t>
  </si>
  <si>
    <t>Moosch (68)</t>
  </si>
  <si>
    <t>Sundhoffen (68)</t>
  </si>
  <si>
    <t>Ammerschwihr (68)</t>
  </si>
  <si>
    <t>Hochstatt (68)</t>
  </si>
  <si>
    <t>Willer-sur-Thur (68)</t>
  </si>
  <si>
    <t>Rosenau (68)</t>
  </si>
  <si>
    <t>Bergheim (68)</t>
  </si>
  <si>
    <t>Didenheim (68)</t>
  </si>
  <si>
    <t>Wettolsheim (68)</t>
  </si>
  <si>
    <t>Landser (68)</t>
  </si>
  <si>
    <t>Réguisheim (68)</t>
  </si>
  <si>
    <t>Lièpvre (68)</t>
  </si>
  <si>
    <t>Ungersheim (68)</t>
  </si>
  <si>
    <t>Reiningue (68)</t>
  </si>
  <si>
    <t>Saint-Dizier (52)</t>
  </si>
  <si>
    <t>Chaumont (52)</t>
  </si>
  <si>
    <t>Langres (52)</t>
  </si>
  <si>
    <t>Joinville (52)</t>
  </si>
  <si>
    <t>Nogent (52)</t>
  </si>
  <si>
    <t>Wassy (52)</t>
  </si>
  <si>
    <t>Chalindrey (52)</t>
  </si>
  <si>
    <t>Bourbonne-les-Bains (52)</t>
  </si>
  <si>
    <t>Val-de-Meuse (52)</t>
  </si>
  <si>
    <t>Eurville-Bienville (52)</t>
  </si>
  <si>
    <t>Bettancourt-la-Ferrée (52)</t>
  </si>
  <si>
    <t>Montier-en-Der (52)</t>
  </si>
  <si>
    <t>Bologne (52)</t>
  </si>
  <si>
    <t>Éclaron-Braucourt-Sainte-Livière (52)</t>
  </si>
  <si>
    <t>Froncles (52)</t>
  </si>
  <si>
    <t>Châteauvillain (52)</t>
  </si>
  <si>
    <t>Bayard-sur-Marne (52)</t>
  </si>
  <si>
    <t>Rolampont (52)</t>
  </si>
  <si>
    <t>Villiers-en-Lieu (52)</t>
  </si>
  <si>
    <t>Chevillon (52)</t>
  </si>
  <si>
    <t>Biesles (52)</t>
  </si>
  <si>
    <t>Fayl-la-Forêt (52)</t>
  </si>
  <si>
    <t>Chancenay (52)</t>
  </si>
  <si>
    <t>Chamarandes-Choignes (52)</t>
  </si>
  <si>
    <t>Haute-Amance (52)</t>
  </si>
  <si>
    <t>Doulaincourt-Saucourt (52)</t>
  </si>
  <si>
    <t>Andelot-Blancheville (52)</t>
  </si>
  <si>
    <t>Champsevraine (52)</t>
  </si>
  <si>
    <t>Arc-en-Barrois (52)</t>
  </si>
  <si>
    <t>Chamouilley (52)</t>
  </si>
  <si>
    <t>Haute Marne</t>
  </si>
  <si>
    <t>Haut Rhin</t>
  </si>
  <si>
    <t>Vesoul (70)</t>
  </si>
  <si>
    <t>Héricourt (70)</t>
  </si>
  <si>
    <t>Lure (70)</t>
  </si>
  <si>
    <t>Luxeuil-les-Bains (70)</t>
  </si>
  <si>
    <t>Gray (70)</t>
  </si>
  <si>
    <t>Saint-Loup-sur-Semouse (70)</t>
  </si>
  <si>
    <t>Fougerolles (70)</t>
  </si>
  <si>
    <t>Champagney (70)</t>
  </si>
  <si>
    <t>Ronchamp (70)</t>
  </si>
  <si>
    <t>Arc-lès-Gray (70)</t>
  </si>
  <si>
    <t>Port-sur-Saône (70)</t>
  </si>
  <si>
    <t>Échenoz-la-Méline (70)</t>
  </si>
  <si>
    <t>Vaivre-et-Montoille (70)</t>
  </si>
  <si>
    <t>Noidans-lès-Vesoul (70)</t>
  </si>
  <si>
    <t>Saint-Sauveur (70)</t>
  </si>
  <si>
    <t>Froideconche (70)</t>
  </si>
  <si>
    <t>Aillevillers-et-Lyaumont (70)</t>
  </si>
  <si>
    <t>Jussey (70)</t>
  </si>
  <si>
    <t>Champlitte (70)</t>
  </si>
  <si>
    <t>Mélisey (70)</t>
  </si>
  <si>
    <t>Navenne (70)</t>
  </si>
  <si>
    <t>Plancher-Bas (70)</t>
  </si>
  <si>
    <t>Scey-sur-Saône-et-Saint-Albin (70)</t>
  </si>
  <si>
    <t>Villersexel (70)</t>
  </si>
  <si>
    <t>Fontaine-lès-Luxeuil (70)</t>
  </si>
  <si>
    <t>Frotey-lès-Vesoul (70)</t>
  </si>
  <si>
    <t>Corbenay (70)</t>
  </si>
  <si>
    <t>Marnay (70)</t>
  </si>
  <si>
    <t>Dampierre-sur-Salon (70)</t>
  </si>
  <si>
    <t>Saint-Germain (70)</t>
  </si>
  <si>
    <t>Châlonvillars (70)</t>
  </si>
  <si>
    <t>Rioz (70)</t>
  </si>
  <si>
    <t>Roye (70)</t>
  </si>
  <si>
    <t>Pusey (70)</t>
  </si>
  <si>
    <t>Plancher-les-Mines (70)</t>
  </si>
  <si>
    <t>Pesmes (70)</t>
  </si>
  <si>
    <t>Frahier-et-Chatebier (70)</t>
  </si>
  <si>
    <t>Quincey (70)</t>
  </si>
  <si>
    <t>Gray-la-Ville (70)</t>
  </si>
  <si>
    <t>Magny-Vernois (70)</t>
  </si>
  <si>
    <t>Haute Saone</t>
  </si>
  <si>
    <t>Franche Comte</t>
  </si>
  <si>
    <t>Gy (70)</t>
  </si>
  <si>
    <t>Servance (70)</t>
  </si>
  <si>
    <t>Saint-Barthélemy (70)</t>
  </si>
  <si>
    <t>Polaincourt-et-Clairefontaine (70)</t>
  </si>
  <si>
    <t>Faverney (70)</t>
  </si>
  <si>
    <t>Raddon-et-Chapendu (70)</t>
  </si>
  <si>
    <t>Voray-sur-l'Ognon (70)</t>
  </si>
  <si>
    <t>Saint-Remy (70)</t>
  </si>
  <si>
    <t>Passavant-la-Rochère (70)</t>
  </si>
  <si>
    <t>Haute Saône</t>
  </si>
  <si>
    <t>Carspach (68)</t>
  </si>
  <si>
    <t>Wattwiller (68)</t>
  </si>
  <si>
    <t>Herrlisheim-près-Colmar (68)</t>
  </si>
  <si>
    <t>Houssen (68)</t>
  </si>
  <si>
    <t>Kunheim (68)</t>
  </si>
  <si>
    <t>Lautenbach (68)</t>
  </si>
  <si>
    <t>Bantzenheim (68)</t>
  </si>
  <si>
    <t>Eguisheim (68)</t>
  </si>
  <si>
    <t>Fellering (68)</t>
  </si>
  <si>
    <t>Burnhaupt-le-Haut (68)</t>
  </si>
  <si>
    <t>Munchhouse (68)</t>
  </si>
  <si>
    <t>Blodelsheim (68)</t>
  </si>
  <si>
    <t>Uffholtz (68)</t>
  </si>
  <si>
    <t>Sentheim (68)</t>
  </si>
  <si>
    <t>Ostheim (68)</t>
  </si>
  <si>
    <t>Battenheim (68)</t>
  </si>
  <si>
    <t>Oderen (68)</t>
  </si>
  <si>
    <t>Guémar (68)</t>
  </si>
  <si>
    <t>Stosswihr (68)</t>
  </si>
  <si>
    <t>Fréland (68)</t>
  </si>
  <si>
    <t>Steinbach (68)</t>
  </si>
  <si>
    <t>Flaxlanden (68)</t>
  </si>
  <si>
    <t>Eschentzwiller (68)</t>
  </si>
  <si>
    <t>Wihr-au-Val (68)</t>
  </si>
  <si>
    <t>Heimsbrunn (68)</t>
  </si>
  <si>
    <t>Riquewihr (68)</t>
  </si>
  <si>
    <t>Dietwiller (68)</t>
  </si>
  <si>
    <t>Burnhaupt-le-Bas (68)</t>
  </si>
  <si>
    <t>Pfaffenheim (68)</t>
  </si>
  <si>
    <t>Hirtzbach (68)</t>
  </si>
  <si>
    <t>Waldighofen (68)</t>
  </si>
  <si>
    <t>Guewenheim (68)</t>
  </si>
  <si>
    <t>Merxheim (68)</t>
  </si>
  <si>
    <t>Aspach-le-Haut (68)</t>
  </si>
  <si>
    <t>Bennwihr (68)</t>
  </si>
  <si>
    <t>Oberhergheim (68)</t>
  </si>
  <si>
    <t>Soultzeren (68)</t>
  </si>
  <si>
    <t>Aspach-le-Bas (68)</t>
  </si>
  <si>
    <t>Metzeral (68)</t>
  </si>
  <si>
    <t>Holtzwihr (68)</t>
  </si>
  <si>
    <t>Saint-Hippolyte (68)</t>
  </si>
  <si>
    <t>Leymen (68)</t>
  </si>
  <si>
    <t>Berrwiller (68)</t>
  </si>
  <si>
    <t>Dessenheim (68)</t>
  </si>
  <si>
    <t>Widensolen (68)</t>
  </si>
  <si>
    <t>Zimmersheim (68)</t>
  </si>
  <si>
    <t>Ferrette (68)</t>
  </si>
  <si>
    <t>Jebsheim (68)</t>
  </si>
  <si>
    <t>Bergholtz (68)</t>
  </si>
  <si>
    <t>Kruth (68)</t>
  </si>
  <si>
    <t>Hagenthal-le-Bas (68)</t>
  </si>
  <si>
    <t>Sigolsheim (68)</t>
  </si>
  <si>
    <t>Aspach (68)</t>
  </si>
  <si>
    <t>Algolsheim (68)</t>
  </si>
  <si>
    <t>Hirtzfelden (68)</t>
  </si>
  <si>
    <t>Champagne-sur-Seine (77)</t>
  </si>
  <si>
    <t>Othis (77)</t>
  </si>
  <si>
    <t>Saint-Thibault-des-Vignes (77)</t>
  </si>
  <si>
    <t>Lieusaint (77)</t>
  </si>
  <si>
    <t>Nandy (77)</t>
  </si>
  <si>
    <t>Courtry (77)</t>
  </si>
  <si>
    <t>Saint-Pierre-lès-Nemours (77)</t>
  </si>
  <si>
    <t>Souppes-sur-Loing (77)</t>
  </si>
  <si>
    <t>Bois-le-Roi (77)</t>
  </si>
  <si>
    <t>Esbly (77)</t>
  </si>
  <si>
    <t>Nanteuil-lès-Meaux (77)</t>
  </si>
  <si>
    <t>Saint-Pathus (77)</t>
  </si>
  <si>
    <t>Fontenay-Trésigny (77)</t>
  </si>
  <si>
    <t>Veneux-les-Sablons (77)</t>
  </si>
  <si>
    <t>Trilport (77)</t>
  </si>
  <si>
    <t>Quincy-Voisins (77)</t>
  </si>
  <si>
    <t>Le Châtelet-en-Brie (77)</t>
  </si>
  <si>
    <t>Moret-sur-Loing (77)</t>
  </si>
  <si>
    <t>Mormant (77)</t>
  </si>
  <si>
    <t>Brou-sur-Chantereine (77)</t>
  </si>
  <si>
    <t>Mouroux (77)</t>
  </si>
  <si>
    <t>La Ferté-Gaucher (77)</t>
  </si>
  <si>
    <t>Crécy-la-Chapelle (77)</t>
  </si>
  <si>
    <t>Crégy-lès-Meaux (77)</t>
  </si>
  <si>
    <t>Boissise-le-Roi (77)</t>
  </si>
  <si>
    <t>Villenoy (77)</t>
  </si>
  <si>
    <t>Saint-Mard (77)</t>
  </si>
  <si>
    <t>Jouarre (77)</t>
  </si>
  <si>
    <t>Bailly-Romainvilliers (77)</t>
  </si>
  <si>
    <t>Lizy-sur-Ourcq (77)</t>
  </si>
  <si>
    <t>Château-Landon (77)</t>
  </si>
  <si>
    <t>Chevry-Cossigny (77)</t>
  </si>
  <si>
    <t>Pomponne (77)</t>
  </si>
  <si>
    <t>Thomery (77)</t>
  </si>
  <si>
    <t>Montévrain (77)</t>
  </si>
  <si>
    <t>Verneuil-l'Étang (77)</t>
  </si>
  <si>
    <t>Saint-Mammès (77)</t>
  </si>
  <si>
    <t>Montry (77)</t>
  </si>
  <si>
    <t>Collégien (77)</t>
  </si>
  <si>
    <t>Saint-Soupplets (77)</t>
  </si>
  <si>
    <t>Montigny-sur-Loing (77)</t>
  </si>
  <si>
    <t>Servon (77)</t>
  </si>
  <si>
    <t>La Chapelle-la-Reine (77)</t>
  </si>
  <si>
    <t>La Rochette (77)</t>
  </si>
  <si>
    <t>Dampmart (77)</t>
  </si>
  <si>
    <t>Saint-Germain-sur-Morin (77)</t>
  </si>
  <si>
    <t>Chaumes-en-Brie (77)</t>
  </si>
  <si>
    <t>Bourron-Marlotte (77)</t>
  </si>
  <si>
    <t>Coupvray (77)</t>
  </si>
  <si>
    <t>Boissy-le-Châtel (77)</t>
  </si>
  <si>
    <t>Donnemarie-Dontilly (77)</t>
  </si>
  <si>
    <t>Rozay-en-Brie (77)</t>
  </si>
  <si>
    <t>Saint-Germain-Laval (77)</t>
  </si>
  <si>
    <t>Héricy (77)</t>
  </si>
  <si>
    <t>Vernou-la-Celle-sur-Seine (77)</t>
  </si>
  <si>
    <t>La Grande-Paroisse (77)</t>
  </si>
  <si>
    <t>Annet-sur-Marne (77)</t>
  </si>
  <si>
    <t>Pommeuse (77)</t>
  </si>
  <si>
    <t>Écuelles (77)</t>
  </si>
  <si>
    <t>Guignes (77)</t>
  </si>
  <si>
    <t>Chartrettes (77)</t>
  </si>
  <si>
    <t>Moussy-le-Neuf (77)</t>
  </si>
  <si>
    <t>Serris (77)</t>
  </si>
  <si>
    <t>Pringy (77)</t>
  </si>
  <si>
    <t>Faremoutiers (77)</t>
  </si>
  <si>
    <t>Bray-sur-Seine (77)</t>
  </si>
  <si>
    <t>Samois-sur-Seine (77)</t>
  </si>
  <si>
    <t>Montcourt-Fromonville (77)</t>
  </si>
  <si>
    <t>Croissy-Beaubourg (77)</t>
  </si>
  <si>
    <t>Cannes-Écluse (77)</t>
  </si>
  <si>
    <t>Samoreau (77)</t>
  </si>
  <si>
    <t>Chailly-en-Bière (77)</t>
  </si>
  <si>
    <t>Longperrier (77)</t>
  </si>
  <si>
    <t>Vulaines-sur-Seine (77)</t>
  </si>
  <si>
    <t>Évry-Grégy-sur-Yerre (77)</t>
  </si>
  <si>
    <t>Rebais (77)</t>
  </si>
  <si>
    <t>Grisy-Suisnes (77)</t>
  </si>
  <si>
    <t>Guérard (77)</t>
  </si>
  <si>
    <t>Soignolles-en-Brie (77)</t>
  </si>
  <si>
    <t>Warhem (59)</t>
  </si>
  <si>
    <t>Blaringhem (59)</t>
  </si>
  <si>
    <t>Bierne (59)</t>
  </si>
  <si>
    <t>Caëstre (59)</t>
  </si>
  <si>
    <t>Ligny-en-Cambrésis (59)</t>
  </si>
  <si>
    <t>Steenbecque (59)</t>
  </si>
  <si>
    <t>Marquillies (59)</t>
  </si>
  <si>
    <t>Lécluse (59)</t>
  </si>
  <si>
    <t>Aubers (59)</t>
  </si>
  <si>
    <t>Zuydcoote (59)</t>
  </si>
  <si>
    <t>Arnèke (59)</t>
  </si>
  <si>
    <t>Rexpoëde (59)</t>
  </si>
  <si>
    <t>Saint-Jans-Cappel (59)</t>
  </si>
  <si>
    <t>Deûlémont (59)</t>
  </si>
  <si>
    <t>Haverskerque (59)</t>
  </si>
  <si>
    <t>Bollezeele (59)</t>
  </si>
  <si>
    <t>Maretz (59)</t>
  </si>
  <si>
    <t>Spycker (59)</t>
  </si>
  <si>
    <t>Saint-Souplet (59)</t>
  </si>
  <si>
    <t>Herzeele (59)</t>
  </si>
  <si>
    <t>Illies (59)</t>
  </si>
  <si>
    <t>Le Doulieu (59)</t>
  </si>
  <si>
    <t>Zegerscappel (59)</t>
  </si>
  <si>
    <t>Steene (59)</t>
  </si>
  <si>
    <t>Looberghe (59)</t>
  </si>
  <si>
    <t>Brouckerque (59)</t>
  </si>
  <si>
    <t>Quaëdypre (59)</t>
  </si>
  <si>
    <t>Neuf-Berquin (59)</t>
  </si>
  <si>
    <t>Winnezeele (59)</t>
  </si>
  <si>
    <t>Clary (59)</t>
  </si>
  <si>
    <t>Cappelle-Brouck (59)</t>
  </si>
  <si>
    <t>Coudekerque (59)</t>
  </si>
  <si>
    <t>Uxem (59)</t>
  </si>
  <si>
    <t>Saint-Sylvestre-Cappel (59)</t>
  </si>
  <si>
    <t>Estrées (59)</t>
  </si>
  <si>
    <t>Saint-Python (59)</t>
  </si>
  <si>
    <t>59000, 59800</t>
  </si>
  <si>
    <t xml:space="preserve">Lille </t>
  </si>
  <si>
    <t>Roubaix</t>
  </si>
  <si>
    <t xml:space="preserve">Tourcoing </t>
  </si>
  <si>
    <t xml:space="preserve">Dunkerque </t>
  </si>
  <si>
    <t>59140, 59240, 59640</t>
  </si>
  <si>
    <t xml:space="preserve">Villeneuve-d'Ascq </t>
  </si>
  <si>
    <t>Douai</t>
  </si>
  <si>
    <t>59009 / 59491, 59493, 59650</t>
  </si>
  <si>
    <t xml:space="preserve">Wattrelos </t>
  </si>
  <si>
    <t>Valenciennes</t>
  </si>
  <si>
    <t xml:space="preserve">Marcq-en-Baroeul </t>
  </si>
  <si>
    <t xml:space="preserve">Cambrai </t>
  </si>
  <si>
    <t>59378 / 59700</t>
  </si>
  <si>
    <t>Maubeuge</t>
  </si>
  <si>
    <t xml:space="preserve">Lambersart </t>
  </si>
  <si>
    <t xml:space="preserve">Lomme </t>
  </si>
  <si>
    <t>Armentières</t>
  </si>
  <si>
    <t>Gruson</t>
  </si>
  <si>
    <t xml:space="preserve">Curgies </t>
  </si>
  <si>
    <t>Hordain</t>
  </si>
  <si>
    <t>Nivelle</t>
  </si>
  <si>
    <t>Villers-en-Cauchies</t>
  </si>
  <si>
    <t xml:space="preserve">Ohain </t>
  </si>
  <si>
    <t>Anstaing</t>
  </si>
  <si>
    <t xml:space="preserve">Auchy-lez-Orchies </t>
  </si>
  <si>
    <t xml:space="preserve">Jenlain </t>
  </si>
  <si>
    <t xml:space="preserve">Don (59) </t>
  </si>
  <si>
    <t>Cartignies</t>
  </si>
  <si>
    <t>Ennetières-en-Weppes</t>
  </si>
  <si>
    <t>Wandignies-Hamage</t>
  </si>
  <si>
    <t>Ferrière-la-Petite</t>
  </si>
  <si>
    <t>Fontaine-au-Pire</t>
  </si>
  <si>
    <t>Goeulzin</t>
  </si>
  <si>
    <t xml:space="preserve">Radinghem-en-Weppes </t>
  </si>
  <si>
    <t xml:space="preserve">Artres </t>
  </si>
  <si>
    <t>Aubigny-au-Bac</t>
  </si>
  <si>
    <t>Wargnies-le-Grand</t>
  </si>
  <si>
    <t>Dompierre-sur-Helpe</t>
  </si>
  <si>
    <t xml:space="preserve">Thun-Saint-Amand </t>
  </si>
  <si>
    <t xml:space="preserve">Vendegies-sur-Écaillon </t>
  </si>
  <si>
    <t xml:space="preserve">Beaufort </t>
  </si>
  <si>
    <t>Coudekerque-Branche</t>
  </si>
  <si>
    <t xml:space="preserve">La Madeleine </t>
  </si>
  <si>
    <t xml:space="preserve">Mons-en-Baroeul </t>
  </si>
  <si>
    <t>Loos</t>
  </si>
  <si>
    <t>Croix</t>
  </si>
  <si>
    <t>Denain</t>
  </si>
  <si>
    <t xml:space="preserve">Hem </t>
  </si>
  <si>
    <t>Ville/ Commune</t>
  </si>
  <si>
    <t>Code Postal</t>
  </si>
  <si>
    <t>Temps de Trajet</t>
  </si>
  <si>
    <t xml:space="preserve">Halluin </t>
  </si>
  <si>
    <t xml:space="preserve">Wasquehal </t>
  </si>
  <si>
    <t xml:space="preserve">Ronchin </t>
  </si>
  <si>
    <t xml:space="preserve">Saint-Amand-les-Eaux </t>
  </si>
  <si>
    <t xml:space="preserve">Sin-le-Noble </t>
  </si>
  <si>
    <t>Hautmont</t>
  </si>
  <si>
    <t xml:space="preserve">Faches-Thumesnil </t>
  </si>
  <si>
    <t>Haubourdin</t>
  </si>
  <si>
    <t xml:space="preserve">Wattignies </t>
  </si>
  <si>
    <t>Bailleul</t>
  </si>
  <si>
    <t>Anzin</t>
  </si>
  <si>
    <t xml:space="preserve">Fourmies </t>
  </si>
  <si>
    <t>Raismes</t>
  </si>
  <si>
    <t>Mouvaux</t>
  </si>
  <si>
    <t xml:space="preserve">Lys-lez-Lannoy </t>
  </si>
  <si>
    <t xml:space="preserve">Roncq </t>
  </si>
  <si>
    <t>Seclin</t>
  </si>
  <si>
    <t xml:space="preserve">Somain </t>
  </si>
  <si>
    <t>Bruay-sur-l'Escaut</t>
  </si>
  <si>
    <t>Marly</t>
  </si>
  <si>
    <t xml:space="preserve">Saint-Saulve </t>
  </si>
  <si>
    <t xml:space="preserve">Marquette-lez-Lille </t>
  </si>
  <si>
    <t>Jeumont</t>
  </si>
  <si>
    <t xml:space="preserve">Bondues </t>
  </si>
  <si>
    <t>Vieux-Condé</t>
  </si>
  <si>
    <t>Condé-sur-l'Escaut</t>
  </si>
  <si>
    <t>Douchy-les-Mines</t>
  </si>
  <si>
    <t>Saint-André-lez-Lille</t>
  </si>
  <si>
    <t>Aniche</t>
  </si>
  <si>
    <t xml:space="preserve">Annoeullin </t>
  </si>
  <si>
    <t xml:space="preserve">Leers </t>
  </si>
  <si>
    <t>Neuville-en-Ferrain</t>
  </si>
  <si>
    <t xml:space="preserve">Escaudain </t>
  </si>
  <si>
    <t>Aulnoye-Aymeries</t>
  </si>
  <si>
    <t xml:space="preserve">Merville </t>
  </si>
  <si>
    <t xml:space="preserve">Onnaing </t>
  </si>
  <si>
    <t>Aulnoy-lez-Valenciennes</t>
  </si>
  <si>
    <t>Auby</t>
  </si>
  <si>
    <t xml:space="preserve">La Chapelle-d'Armentières </t>
  </si>
  <si>
    <t>Waziers</t>
  </si>
  <si>
    <t>Wavrin</t>
  </si>
  <si>
    <t xml:space="preserve">Fresnes-sur-Escaut </t>
  </si>
  <si>
    <t>Orchies</t>
  </si>
  <si>
    <t xml:space="preserve">Louvroil </t>
  </si>
  <si>
    <t xml:space="preserve">Feignies </t>
  </si>
  <si>
    <t xml:space="preserve">Lallaing </t>
  </si>
  <si>
    <t>Cuincy</t>
  </si>
  <si>
    <t xml:space="preserve">Pecquencourt </t>
  </si>
  <si>
    <t xml:space="preserve">Trith-Saint-Léger </t>
  </si>
  <si>
    <t>Quiévrechain</t>
  </si>
  <si>
    <t>Lesquin</t>
  </si>
  <si>
    <t>Templeuve</t>
  </si>
  <si>
    <t>Roost-Warendin</t>
  </si>
  <si>
    <t>Ferrière-la-Grande</t>
  </si>
  <si>
    <t xml:space="preserve">Wallers </t>
  </si>
  <si>
    <t>Flers-en-Escrebieux</t>
  </si>
  <si>
    <t xml:space="preserve">Flines-lez-Raches </t>
  </si>
  <si>
    <t>Fenain</t>
  </si>
  <si>
    <t>Jouy-sur-Morin (77)</t>
  </si>
  <si>
    <t>Couilly-Pont-aux-Dames (77)</t>
  </si>
  <si>
    <t>Perthes (77)</t>
  </si>
  <si>
    <t>Livry-sur-Seine (77)</t>
  </si>
  <si>
    <t>Égreville (77)</t>
  </si>
  <si>
    <t>Noisy-sur-École (77)</t>
  </si>
  <si>
    <t>Pontcarré (77)</t>
  </si>
  <si>
    <t>Varreddes (77)</t>
  </si>
  <si>
    <t>Magny-le-Hongre (77)</t>
  </si>
  <si>
    <t>Chanteloup-en-Brie (77)</t>
  </si>
  <si>
    <t>Voulx (77)</t>
  </si>
  <si>
    <t>Seine-Port (77)</t>
  </si>
  <si>
    <t>Conches-sur-Gondoire (77)</t>
  </si>
  <si>
    <t>Maincy (77)</t>
  </si>
  <si>
    <t>Sainte-Colombe (77)</t>
  </si>
  <si>
    <t>Longueville (77)</t>
  </si>
  <si>
    <t>Presles-en-Brie (77)</t>
  </si>
  <si>
    <t>Saint-Cyr-sur-Morin (77)</t>
  </si>
  <si>
    <t>Villeneuve-le-Comte (77)</t>
  </si>
  <si>
    <t>Chessy (77)</t>
  </si>
  <si>
    <t>Saâcy-sur-Marne (77)</t>
  </si>
  <si>
    <t>Ferrières-en-Brie (77)</t>
  </si>
  <si>
    <t>Rubelles (77)</t>
  </si>
  <si>
    <t>Villevaudé (77)</t>
  </si>
  <si>
    <t>Bagneaux-sur-Loing (77)</t>
  </si>
  <si>
    <t>Crouy-sur-Ourcq (77)</t>
  </si>
  <si>
    <t>Mareuil-lès-Meaux (77)</t>
  </si>
  <si>
    <t>Oissery (77)</t>
  </si>
  <si>
    <t>Ozouer-le-Voulgis (77)</t>
  </si>
  <si>
    <t>Villiers-sur-Morin (77)</t>
  </si>
  <si>
    <t>Congis-sur-Thérouanne (77)</t>
  </si>
  <si>
    <t>Chauconin-Neufmontiers (77)</t>
  </si>
  <si>
    <t>Barbizon (77)</t>
  </si>
  <si>
    <t>La Houssaye-en-Brie (77)</t>
  </si>
  <si>
    <t>Juilly (77)</t>
  </si>
  <si>
    <t>Saint-Augustin (77)</t>
  </si>
  <si>
    <t>Jouy-le-Châtel (77)</t>
  </si>
  <si>
    <t>Guermantes (77)</t>
  </si>
  <si>
    <t>Gouaix (77)</t>
  </si>
  <si>
    <t>Germigny-l'Évêque (77)</t>
  </si>
  <si>
    <t>Population</t>
  </si>
  <si>
    <t>Marolles-sur-Seine (77)</t>
  </si>
  <si>
    <t>Condé-Sainte-Libiaire (77)</t>
  </si>
  <si>
    <t>Monthyon (77)</t>
  </si>
  <si>
    <t>Lumigny-Nesles-Ormeaux (77)</t>
  </si>
  <si>
    <t>Mortcerf (77)</t>
  </si>
  <si>
    <t>Marles-en-Brie (77)</t>
  </si>
  <si>
    <t>Grez-sur-Loing (77)</t>
  </si>
  <si>
    <t>Coubert (77)</t>
  </si>
  <si>
    <t>La Chapelle-Gauthier (77)</t>
  </si>
  <si>
    <t>Lorrez-le-Bocage-Préaux (77)</t>
  </si>
  <si>
    <t>Courpalay (77)</t>
  </si>
  <si>
    <t>Voulangis (77)</t>
  </si>
  <si>
    <t>Armentières-en-Brie (77)</t>
  </si>
  <si>
    <t>Solers (77)</t>
  </si>
  <si>
    <t>Sourdun (77)</t>
  </si>
  <si>
    <t>Saint-Jean-les-Deux-Jumeaux (77)</t>
  </si>
  <si>
    <t>Bouleurs (77)</t>
  </si>
  <si>
    <t>Montigny-Lencoup (77)</t>
  </si>
  <si>
    <t>Chenoise (77)</t>
  </si>
  <si>
    <t>Chailly-en-Brie (77)</t>
  </si>
  <si>
    <t>Saints (77)</t>
  </si>
  <si>
    <t>Mary-sur-Marne (77)</t>
  </si>
  <si>
    <t>Moisenay (77)</t>
  </si>
  <si>
    <t>Choisy-en-Brie (77)</t>
  </si>
  <si>
    <t>Charny (77)</t>
  </si>
  <si>
    <t>Chamigny (77)</t>
  </si>
  <si>
    <t>La Celle-sur-Morin (77)</t>
  </si>
  <si>
    <t>Villeneuve-sur-Bellot (77)</t>
  </si>
  <si>
    <t>Le Pin (77)</t>
  </si>
  <si>
    <t>Chalifert (77)</t>
  </si>
  <si>
    <t>Saint-Sauveur-sur-École (77)</t>
  </si>
  <si>
    <t>Achères-la-Forêt (77)</t>
  </si>
  <si>
    <t>Liverdy-en-Brie (77)</t>
  </si>
  <si>
    <t>Férolles-Attilly (77)</t>
  </si>
  <si>
    <t>Villiers-Saint-Georges (77)</t>
  </si>
  <si>
    <t>Doue (77)</t>
  </si>
  <si>
    <t>Gouvernes (77)</t>
  </si>
  <si>
    <t>Voisenon (77)</t>
  </si>
  <si>
    <t>Moussy-le-Vieux (77)</t>
  </si>
  <si>
    <t>Fublaines (77)</t>
  </si>
  <si>
    <t>Cély (77)</t>
  </si>
  <si>
    <t>Sivry-Courtry (77)</t>
  </si>
  <si>
    <t>Beaumont-du-Gâtinais (77)</t>
  </si>
  <si>
    <t>Département: Seine &amp; Marne</t>
  </si>
  <si>
    <t>Région: Ile de France</t>
  </si>
  <si>
    <t>Code POSTAL</t>
  </si>
  <si>
    <t>Département: Haute Marne</t>
  </si>
  <si>
    <t>Région: Champagne-Ardennes</t>
  </si>
  <si>
    <t>Distance &amp; Temps de Trajet vers Differdange</t>
  </si>
  <si>
    <t>Science Center</t>
  </si>
  <si>
    <t>Département: Ardennes</t>
  </si>
  <si>
    <t>Département: Marne</t>
  </si>
  <si>
    <t>Département: Nord</t>
  </si>
  <si>
    <t>Région: Nord-Pas-de-Calais</t>
  </si>
  <si>
    <t xml:space="preserve">Dechy </t>
  </si>
  <si>
    <t>Petite-Forêt</t>
  </si>
  <si>
    <t>Avesnes-sur-Helpe</t>
  </si>
  <si>
    <t>Santes</t>
  </si>
  <si>
    <t xml:space="preserve">Le Quesnoy </t>
  </si>
  <si>
    <t>Guesnain</t>
  </si>
  <si>
    <t>Montigny-en-Ostrevent</t>
  </si>
  <si>
    <t>Solesmes</t>
  </si>
  <si>
    <t>Marchiennes</t>
  </si>
  <si>
    <t>Phalempin</t>
  </si>
  <si>
    <t>Masny</t>
  </si>
  <si>
    <t>Auberchicourt</t>
  </si>
  <si>
    <t>Crespin</t>
  </si>
  <si>
    <t xml:space="preserve">Raimbeaucourt </t>
  </si>
  <si>
    <t>Bouchain</t>
  </si>
  <si>
    <t>Rousies</t>
  </si>
  <si>
    <t xml:space="preserve">Cysoing </t>
  </si>
  <si>
    <t>Escautpont</t>
  </si>
  <si>
    <t xml:space="preserve">Abscon </t>
  </si>
  <si>
    <t xml:space="preserve">Baisieux </t>
  </si>
  <si>
    <t xml:space="preserve">Neuville-Saint-Rémy </t>
  </si>
  <si>
    <t xml:space="preserve">Hérin </t>
  </si>
  <si>
    <t>Toufflers</t>
  </si>
  <si>
    <t>Landrecies</t>
  </si>
  <si>
    <t xml:space="preserve">Hergnies </t>
  </si>
  <si>
    <t xml:space="preserve">Maing </t>
  </si>
  <si>
    <t xml:space="preserve">Hallennes-lez-Haubourdin </t>
  </si>
  <si>
    <t>Lourches</t>
  </si>
  <si>
    <t xml:space="preserve">Escaudoeuvres </t>
  </si>
  <si>
    <t>Houplin-Ancoisne</t>
  </si>
  <si>
    <t>Sequedin</t>
  </si>
  <si>
    <t xml:space="preserve">Avesnes-les-Aubert </t>
  </si>
  <si>
    <t>Bavay</t>
  </si>
  <si>
    <t xml:space="preserve">Proville </t>
  </si>
  <si>
    <t xml:space="preserve">Boussois </t>
  </si>
  <si>
    <t>Templemars</t>
  </si>
  <si>
    <t xml:space="preserve">Roeulx </t>
  </si>
  <si>
    <t xml:space="preserve">La Sentinelle </t>
  </si>
  <si>
    <t>Lezennes</t>
  </si>
  <si>
    <t xml:space="preserve">Iwuy </t>
  </si>
  <si>
    <t>Wignehies</t>
  </si>
  <si>
    <t>Quarouble</t>
  </si>
  <si>
    <t xml:space="preserve">Berlaimont </t>
  </si>
  <si>
    <t xml:space="preserve">Hasnon </t>
  </si>
  <si>
    <t>Sains-du-Nord</t>
  </si>
  <si>
    <t>Anor</t>
  </si>
  <si>
    <t>Haveluy</t>
  </si>
  <si>
    <t xml:space="preserve">Emmerin </t>
  </si>
  <si>
    <t>Fretin</t>
  </si>
  <si>
    <t xml:space="preserve">Hornaing </t>
  </si>
  <si>
    <t xml:space="preserve">Chéreng </t>
  </si>
  <si>
    <t>Monchecourt</t>
  </si>
  <si>
    <t xml:space="preserve">Courchelettes </t>
  </si>
  <si>
    <t>Trélon</t>
  </si>
  <si>
    <t>Râches</t>
  </si>
  <si>
    <t>Neuville-sur-Escaut</t>
  </si>
  <si>
    <t>Willems</t>
  </si>
  <si>
    <t>Lewarde</t>
  </si>
  <si>
    <t>Beuvry-la-Forêt</t>
  </si>
  <si>
    <t xml:space="preserve">Haspres </t>
  </si>
  <si>
    <t>Lecelles</t>
  </si>
  <si>
    <t xml:space="preserve">Marpent </t>
  </si>
  <si>
    <t>Pont-sur-Sambre</t>
  </si>
  <si>
    <t xml:space="preserve">Thiant </t>
  </si>
  <si>
    <t>Haulchin</t>
  </si>
  <si>
    <t xml:space="preserve">Sainghin-en-Mélantois </t>
  </si>
  <si>
    <t xml:space="preserve">Masnières </t>
  </si>
  <si>
    <t xml:space="preserve">Famars </t>
  </si>
  <si>
    <t xml:space="preserve">Recquignies </t>
  </si>
  <si>
    <t xml:space="preserve">Cousolre </t>
  </si>
  <si>
    <t>Leval</t>
  </si>
  <si>
    <t>Nomain</t>
  </si>
  <si>
    <t>Bachant</t>
  </si>
  <si>
    <t xml:space="preserve">Verlinghem </t>
  </si>
  <si>
    <t>Prouvy</t>
  </si>
  <si>
    <t>Lompret</t>
  </si>
  <si>
    <t xml:space="preserve">Avelin </t>
  </si>
  <si>
    <t>Raillencourt-Sainte-Olle</t>
  </si>
  <si>
    <t xml:space="preserve">Landas </t>
  </si>
  <si>
    <t xml:space="preserve">Coutiches </t>
  </si>
  <si>
    <t>Attiches</t>
  </si>
  <si>
    <t>La Longueville</t>
  </si>
  <si>
    <t>Pont-à-Marcq</t>
  </si>
  <si>
    <t xml:space="preserve">Bersée </t>
  </si>
  <si>
    <t>Saultain</t>
  </si>
  <si>
    <t xml:space="preserve">Mérignies </t>
  </si>
  <si>
    <t>Mons-en-Pévèle</t>
  </si>
  <si>
    <t>Genech</t>
  </si>
  <si>
    <t>Poix-du-Nord</t>
  </si>
  <si>
    <t>Fournes-en-Weppes</t>
  </si>
  <si>
    <t>Gommegnies</t>
  </si>
  <si>
    <t>Écaillon</t>
  </si>
  <si>
    <t xml:space="preserve">Beauvois-en-Cambrésis </t>
  </si>
  <si>
    <t xml:space="preserve">Ennevelin </t>
  </si>
  <si>
    <t xml:space="preserve">Cappelle-en-Pévèle </t>
  </si>
  <si>
    <t xml:space="preserve">Marcoing </t>
  </si>
  <si>
    <t>Faumont</t>
  </si>
  <si>
    <t>Prémesques</t>
  </si>
  <si>
    <t>Lauwin-Planque</t>
  </si>
  <si>
    <t xml:space="preserve">Glageon </t>
  </si>
  <si>
    <t xml:space="preserve">Assevent </t>
  </si>
  <si>
    <t>Féchain</t>
  </si>
  <si>
    <t xml:space="preserve">Solre-le-Château </t>
  </si>
  <si>
    <t xml:space="preserve">Rosult </t>
  </si>
  <si>
    <t>Préseau</t>
  </si>
  <si>
    <t>Hélesmes</t>
  </si>
  <si>
    <t xml:space="preserve">Sailly-lez-Lannoy </t>
  </si>
  <si>
    <t>Sebourg</t>
  </si>
  <si>
    <t xml:space="preserve">Quiévy </t>
  </si>
  <si>
    <t xml:space="preserve">Wavrechain-sous-Denain </t>
  </si>
  <si>
    <t>Lannoy</t>
  </si>
  <si>
    <t>Saulzoir</t>
  </si>
  <si>
    <t>Bousies</t>
  </si>
  <si>
    <t xml:space="preserve">Colleret </t>
  </si>
  <si>
    <t>Fontaine-Notre-Dame</t>
  </si>
  <si>
    <t>Saint-Hilaire-lez-Cambrai</t>
  </si>
  <si>
    <t xml:space="preserve">Mortagne-du-Nord </t>
  </si>
  <si>
    <t>Camphin-en-Pévèle</t>
  </si>
  <si>
    <t>Forest-sur-Marque</t>
  </si>
  <si>
    <t xml:space="preserve">Haussy </t>
  </si>
  <si>
    <t>Sars-Poteries</t>
  </si>
  <si>
    <t xml:space="preserve">Camphin-en-Carembault </t>
  </si>
  <si>
    <t>Bouvignies</t>
  </si>
  <si>
    <t>Flines-lès-Mortagne</t>
  </si>
  <si>
    <t xml:space="preserve">Capinghem </t>
  </si>
  <si>
    <t>Marquette-en-Ostrevant</t>
  </si>
  <si>
    <t xml:space="preserve">Rumilly-en-Cambrésis </t>
  </si>
  <si>
    <t xml:space="preserve">Bruille-Saint-Amand </t>
  </si>
  <si>
    <t xml:space="preserve">Bois-Grenier </t>
  </si>
  <si>
    <t xml:space="preserve">Vred </t>
  </si>
  <si>
    <t xml:space="preserve">Vendeville </t>
  </si>
  <si>
    <t>Aubry-du-Hainaut</t>
  </si>
  <si>
    <t>Rieulay</t>
  </si>
  <si>
    <t xml:space="preserve">Bourghelles </t>
  </si>
  <si>
    <t>Viesly</t>
  </si>
  <si>
    <t>Saint-Aubert</t>
  </si>
  <si>
    <t xml:space="preserve">Rumegies </t>
  </si>
  <si>
    <t>Étroeungt</t>
  </si>
  <si>
    <t xml:space="preserve">Felleries </t>
  </si>
  <si>
    <t xml:space="preserve">Neuf-Mesnil </t>
  </si>
  <si>
    <t>Maroilles</t>
  </si>
  <si>
    <t>Saméon</t>
  </si>
  <si>
    <t xml:space="preserve">Rieux-en-Cambrésis </t>
  </si>
  <si>
    <t xml:space="preserve">Férin </t>
  </si>
  <si>
    <t>Erre</t>
  </si>
  <si>
    <t xml:space="preserve">Mouchin </t>
  </si>
  <si>
    <t>Bachy</t>
  </si>
  <si>
    <t>Englefontaine</t>
  </si>
  <si>
    <t xml:space="preserve">Cantin </t>
  </si>
  <si>
    <t>Moncheaux</t>
  </si>
  <si>
    <t>Bellaing</t>
  </si>
  <si>
    <t>Avesnes-le-Sec)</t>
  </si>
  <si>
    <t>Saint-Remy-du-Nord</t>
  </si>
  <si>
    <t>Villers-Pol</t>
  </si>
  <si>
    <t>Gouzeaucourt</t>
  </si>
  <si>
    <t xml:space="preserve">Vicq </t>
  </si>
  <si>
    <t>Lieu-Saint-Amand</t>
  </si>
  <si>
    <t xml:space="preserve">Bruille-lez-Marchiennes </t>
  </si>
  <si>
    <t>Créneau Horaire &gt;</t>
  </si>
  <si>
    <t>Detailed</t>
  </si>
  <si>
    <t>Cut-off size</t>
  </si>
  <si>
    <t># of Entities</t>
  </si>
  <si>
    <t>Neuvilly</t>
  </si>
  <si>
    <t>Moyenne</t>
  </si>
  <si>
    <t>Département</t>
  </si>
  <si>
    <t>Région</t>
  </si>
  <si>
    <t>Picardie</t>
  </si>
  <si>
    <t>Champagne-Ardenne</t>
  </si>
  <si>
    <t>Île-de-France</t>
  </si>
  <si>
    <t>Seine-et-Marne</t>
  </si>
  <si>
    <t>Lorraine</t>
  </si>
  <si>
    <t>Haut-Rhin</t>
  </si>
  <si>
    <t>Alsace</t>
  </si>
  <si>
    <t>Haute-Marne</t>
  </si>
  <si>
    <t>Meurthe-et-Moselle</t>
  </si>
  <si>
    <t>Haute-Saône</t>
  </si>
  <si>
    <t>Franche-Comté</t>
  </si>
  <si>
    <t>Nord-Pas-de-Calais</t>
  </si>
  <si>
    <t xml:space="preserve">Saint-Quentin </t>
  </si>
  <si>
    <t xml:space="preserve">Soissons </t>
  </si>
  <si>
    <t>Laon</t>
  </si>
  <si>
    <t>Tergnier</t>
  </si>
  <si>
    <t xml:space="preserve">Château-Thierry </t>
  </si>
  <si>
    <t>Hirson</t>
  </si>
  <si>
    <t xml:space="preserve">Guise </t>
  </si>
  <si>
    <t xml:space="preserve">Gauchy </t>
  </si>
  <si>
    <t>Belleu</t>
  </si>
  <si>
    <t xml:space="preserve">Saint-Michel </t>
  </si>
  <si>
    <t>Fère-en-Tardenois</t>
  </si>
  <si>
    <t xml:space="preserve">Beautor </t>
  </si>
  <si>
    <t xml:space="preserve">Le Nouvion-en-Thiérache </t>
  </si>
  <si>
    <t>La Fère</t>
  </si>
  <si>
    <t>Charly</t>
  </si>
  <si>
    <t>Vervins</t>
  </si>
  <si>
    <t xml:space="preserve">Crouy </t>
  </si>
  <si>
    <t>Marle</t>
  </si>
  <si>
    <t xml:space="preserve">Essômes-sur-Marne </t>
  </si>
  <si>
    <t xml:space="preserve">Saint-Gobain </t>
  </si>
  <si>
    <t xml:space="preserve">Villeneuve-Saint-Germain </t>
  </si>
  <si>
    <t xml:space="preserve">Guignicourt </t>
  </si>
  <si>
    <t xml:space="preserve">Sinceny </t>
  </si>
  <si>
    <t xml:space="preserve">Athies-sous-Laon </t>
  </si>
  <si>
    <t>Sissonne</t>
  </si>
  <si>
    <t xml:space="preserve">La Ferté-Milon </t>
  </si>
  <si>
    <t xml:space="preserve">Ribemont </t>
  </si>
  <si>
    <t xml:space="preserve">Neuilly-Saint-Front </t>
  </si>
  <si>
    <t xml:space="preserve">Vailly-sur-Aisne </t>
  </si>
  <si>
    <t xml:space="preserve">Braine </t>
  </si>
  <si>
    <t xml:space="preserve">Bucy-le-Long </t>
  </si>
  <si>
    <t xml:space="preserve">Nogent-l'Artaud </t>
  </si>
  <si>
    <t>La Capelle</t>
  </si>
  <si>
    <t xml:space="preserve">Anizy-le-Château </t>
  </si>
  <si>
    <t xml:space="preserve">Saint-Erme-Outre-et-Ramecourt </t>
  </si>
  <si>
    <t>Viry-Noureuil</t>
  </si>
  <si>
    <t xml:space="preserve">Harly </t>
  </si>
  <si>
    <t xml:space="preserve">Vic-sur-Aisne </t>
  </si>
  <si>
    <t>Charmes</t>
  </si>
  <si>
    <t xml:space="preserve">Pinon </t>
  </si>
  <si>
    <t>Montcornet</t>
  </si>
  <si>
    <t xml:space="preserve">Étreux </t>
  </si>
  <si>
    <t xml:space="preserve">Courmelles </t>
  </si>
  <si>
    <t>Crécy-sur-Serre</t>
  </si>
  <si>
    <t xml:space="preserve">Bruyères-et-Montbérault </t>
  </si>
  <si>
    <t>Montescourt-Lizerolles</t>
  </si>
  <si>
    <t xml:space="preserve">Venizel </t>
  </si>
  <si>
    <t>Homblières</t>
  </si>
  <si>
    <t xml:space="preserve">Origny-en-Thiérache </t>
  </si>
  <si>
    <t xml:space="preserve">Holnon </t>
  </si>
  <si>
    <t>Liesse-Notre-Dame</t>
  </si>
  <si>
    <t xml:space="preserve">Chézy-sur-Marne </t>
  </si>
  <si>
    <t>Étampes-sur-Marne</t>
  </si>
  <si>
    <t xml:space="preserve">Boué </t>
  </si>
  <si>
    <t xml:space="preserve">Brasles </t>
  </si>
  <si>
    <t>Aulnois-sous-Laon</t>
  </si>
  <si>
    <t xml:space="preserve">Buironfosse </t>
  </si>
  <si>
    <t xml:space="preserve">Essigny-le-Grand </t>
  </si>
  <si>
    <t xml:space="preserve">Montreuil-aux-Lions </t>
  </si>
  <si>
    <t xml:space="preserve">Billy-sur-Aisne </t>
  </si>
  <si>
    <t xml:space="preserve">Coincy </t>
  </si>
  <si>
    <t xml:space="preserve">Ambleny </t>
  </si>
  <si>
    <t>La Flamengrie</t>
  </si>
  <si>
    <t xml:space="preserve">Rozoy-sur-Serre </t>
  </si>
  <si>
    <t>Vermand</t>
  </si>
  <si>
    <t xml:space="preserve">Nesles-la-Montagne </t>
  </si>
  <si>
    <t xml:space="preserve">Pasly </t>
  </si>
  <si>
    <t xml:space="preserve">Crézancy </t>
  </si>
  <si>
    <t xml:space="preserve">Itancourt </t>
  </si>
  <si>
    <t xml:space="preserve">Chierry </t>
  </si>
  <si>
    <t xml:space="preserve">Nogentel </t>
  </si>
  <si>
    <t xml:space="preserve">Wassigny </t>
  </si>
  <si>
    <t xml:space="preserve">Couvron-et-Aumencourt </t>
  </si>
  <si>
    <t xml:space="preserve">Moÿ-de-l'Aisne </t>
  </si>
  <si>
    <t>Viels-Maisons</t>
  </si>
  <si>
    <t>Acy</t>
  </si>
  <si>
    <t xml:space="preserve">Sains-Richaumont </t>
  </si>
  <si>
    <t xml:space="preserve">Mons-en-Laonnois </t>
  </si>
  <si>
    <t xml:space="preserve">Mondrepuis </t>
  </si>
  <si>
    <t xml:space="preserve">Bichancourt </t>
  </si>
  <si>
    <t>Étréaupont</t>
  </si>
  <si>
    <t xml:space="preserve">Mercin-et-Vaux </t>
  </si>
  <si>
    <t xml:space="preserve">Mont-d'Origny </t>
  </si>
  <si>
    <t xml:space="preserve">Neuville-Saint-Amand </t>
  </si>
  <si>
    <t xml:space="preserve">Grugies </t>
  </si>
  <si>
    <t xml:space="preserve">Buire </t>
  </si>
  <si>
    <t xml:space="preserve">Trélou-sur-Marne </t>
  </si>
  <si>
    <t xml:space="preserve">Esquéhéries </t>
  </si>
  <si>
    <t xml:space="preserve">Vendeuil </t>
  </si>
  <si>
    <t xml:space="preserve">Oulchy-le-Château </t>
  </si>
  <si>
    <t xml:space="preserve">Lesquielles-Saint-Germain </t>
  </si>
  <si>
    <t xml:space="preserve">Villiers-Saint-Denis </t>
  </si>
  <si>
    <t xml:space="preserve">Vauxbuin </t>
  </si>
  <si>
    <t>Fontaine-lès-Vervins</t>
  </si>
  <si>
    <t xml:space="preserve">Chavignon </t>
  </si>
  <si>
    <t xml:space="preserve">Chambry </t>
  </si>
  <si>
    <t xml:space="preserve">Dizy-le-Gros </t>
  </si>
  <si>
    <t xml:space="preserve">Pavant </t>
  </si>
  <si>
    <t xml:space="preserve">Charleville-Mézières </t>
  </si>
  <si>
    <t xml:space="preserve">Sedan </t>
  </si>
  <si>
    <t xml:space="preserve">Revin </t>
  </si>
  <si>
    <t xml:space="preserve">Rethel </t>
  </si>
  <si>
    <t xml:space="preserve">Givet </t>
  </si>
  <si>
    <t>Temps de Trajet &amp; Distances vers Differdange</t>
  </si>
  <si>
    <t>Départemen: Aisne</t>
  </si>
  <si>
    <t>Région: Picardie</t>
  </si>
  <si>
    <t>Départemen: Aube</t>
  </si>
  <si>
    <t>Région: Champagne-Ardenne</t>
  </si>
  <si>
    <t>Département: Bas-Rhin</t>
  </si>
  <si>
    <t>Région: Alsace</t>
  </si>
  <si>
    <t>Département: Haut-Rhin</t>
  </si>
  <si>
    <t>Nouzonville</t>
  </si>
  <si>
    <t xml:space="preserve">Bogny-sur-Meuse </t>
  </si>
  <si>
    <t>Vouziers</t>
  </si>
  <si>
    <t xml:space="preserve">Fumay </t>
  </si>
  <si>
    <t xml:space="preserve">Vrigne-aux-Bois </t>
  </si>
  <si>
    <t>Villers-Semeuse</t>
  </si>
  <si>
    <t xml:space="preserve">Vivier-au-Court </t>
  </si>
  <si>
    <t xml:space="preserve">Carignan </t>
  </si>
  <si>
    <t xml:space="preserve">Monthermé </t>
  </si>
  <si>
    <t xml:space="preserve">Mouzon </t>
  </si>
  <si>
    <t xml:space="preserve">Juniville </t>
  </si>
  <si>
    <t>Saint-Laurent</t>
  </si>
  <si>
    <t xml:space="preserve">Maubert-Fontaine </t>
  </si>
  <si>
    <t xml:space="preserve">Raucourt-et-Flaba </t>
  </si>
  <si>
    <t xml:space="preserve">Glaire </t>
  </si>
  <si>
    <t xml:space="preserve">Le Chesne </t>
  </si>
  <si>
    <t xml:space="preserve">Asfeld </t>
  </si>
  <si>
    <t>Givonne</t>
  </si>
  <si>
    <t>Saint-Menges</t>
  </si>
  <si>
    <t>Boulzicourt</t>
  </si>
  <si>
    <t xml:space="preserve">Aubrives </t>
  </si>
  <si>
    <t xml:space="preserve">Dom-le-Mesnil </t>
  </si>
  <si>
    <t>Tournes</t>
  </si>
  <si>
    <t xml:space="preserve">Thilay </t>
  </si>
  <si>
    <t>Gespunsart</t>
  </si>
  <si>
    <t xml:space="preserve">Fromelennes </t>
  </si>
  <si>
    <t xml:space="preserve">Pouru-Saint-Remy </t>
  </si>
  <si>
    <t xml:space="preserve">Attigny </t>
  </si>
  <si>
    <t>Neufmanil</t>
  </si>
  <si>
    <t xml:space="preserve">Deville </t>
  </si>
  <si>
    <t xml:space="preserve">Lumes </t>
  </si>
  <si>
    <t xml:space="preserve">Blagny </t>
  </si>
  <si>
    <t>Flize</t>
  </si>
  <si>
    <t>Château-Porcien</t>
  </si>
  <si>
    <t>Signy-le-Petit</t>
  </si>
  <si>
    <t>Signy-l'Abbaye</t>
  </si>
  <si>
    <t>Rimogne</t>
  </si>
  <si>
    <t>Prix-lès-Mézières</t>
  </si>
  <si>
    <t>Renwez</t>
  </si>
  <si>
    <t>Warcq</t>
  </si>
  <si>
    <t xml:space="preserve">Montcy-Notre-Dame </t>
  </si>
  <si>
    <t xml:space="preserve">Douzy </t>
  </si>
  <si>
    <t>La Francheville</t>
  </si>
  <si>
    <t xml:space="preserve">Balan </t>
  </si>
  <si>
    <t xml:space="preserve">Aiglemont </t>
  </si>
  <si>
    <t xml:space="preserve">Vireux-Molhain </t>
  </si>
  <si>
    <t>Bazeilles</t>
  </si>
  <si>
    <t xml:space="preserve">Sault-lès-Rethel </t>
  </si>
  <si>
    <t>Les Hautes-Rivières</t>
  </si>
  <si>
    <t xml:space="preserve">Vireux-Wallerand </t>
  </si>
  <si>
    <t>Haybes</t>
  </si>
  <si>
    <t>Nouvion-sur-Meuse</t>
  </si>
  <si>
    <t>Donchery</t>
  </si>
  <si>
    <t xml:space="preserve">Rocroi </t>
  </si>
  <si>
    <t>Floing</t>
  </si>
  <si>
    <t>Population détaillée</t>
  </si>
  <si>
    <t>Pourcentage  détaillé</t>
  </si>
  <si>
    <t>Reconsiliation</t>
  </si>
  <si>
    <t xml:space="preserve">Troyes </t>
  </si>
  <si>
    <t xml:space="preserve">Romilly-sur-Seine </t>
  </si>
  <si>
    <t xml:space="preserve">La Chapelle-Saint-Luc </t>
  </si>
  <si>
    <t>Saint-André-les-Vergers</t>
  </si>
  <si>
    <t xml:space="preserve">Sainte-Savine </t>
  </si>
  <si>
    <t>Saint-Julien-les-Villas</t>
  </si>
  <si>
    <t xml:space="preserve">Bar-sur-Aube </t>
  </si>
  <si>
    <t xml:space="preserve">Nogent-sur-Seine </t>
  </si>
  <si>
    <t xml:space="preserve">Pont-Sainte-Marie </t>
  </si>
  <si>
    <t xml:space="preserve">Bar-sur-Seine </t>
  </si>
  <si>
    <t xml:space="preserve">Les Noës-près-Troyes </t>
  </si>
  <si>
    <t xml:space="preserve">Brienne-le-Château </t>
  </si>
  <si>
    <t>La Rivière-de-Corps</t>
  </si>
  <si>
    <t xml:space="preserve">Arcis-sur-Aube </t>
  </si>
  <si>
    <t xml:space="preserve">Villenauxe-la-Grande </t>
  </si>
  <si>
    <t xml:space="preserve">Saint-Lyé </t>
  </si>
  <si>
    <t>Vendeuvre-sur-Barse</t>
  </si>
  <si>
    <t xml:space="preserve">Saint-Parres-aux-Tertres </t>
  </si>
  <si>
    <t xml:space="preserve">Rosières-près-Troyes </t>
  </si>
  <si>
    <t xml:space="preserve">Saint-Germain </t>
  </si>
  <si>
    <t xml:space="preserve">Aix-en-Othe </t>
  </si>
  <si>
    <t>Bréviandes</t>
  </si>
  <si>
    <t>Estissac</t>
  </si>
  <si>
    <t xml:space="preserve">Verrières </t>
  </si>
  <si>
    <t>Marigny-le-Châtel</t>
  </si>
  <si>
    <t xml:space="preserve">Maizières-la-Grande-Paroisse </t>
  </si>
  <si>
    <t xml:space="preserve">Lusigny-sur-Barse </t>
  </si>
  <si>
    <t>Creney-près-Troyes</t>
  </si>
  <si>
    <t xml:space="preserve">Mailly-le-Camp </t>
  </si>
  <si>
    <t xml:space="preserve">Les Riceys </t>
  </si>
  <si>
    <t>Buchères</t>
  </si>
  <si>
    <t xml:space="preserve">Méry-sur-Seine </t>
  </si>
  <si>
    <t>Ville-sous-la-Ferté</t>
  </si>
  <si>
    <t xml:space="preserve">Mussy-sur-Seine </t>
  </si>
  <si>
    <t>Piney</t>
  </si>
  <si>
    <t xml:space="preserve">Ervy-le-Châtel </t>
  </si>
  <si>
    <t>Sainte-Maure</t>
  </si>
  <si>
    <t xml:space="preserve">Chaource </t>
  </si>
  <si>
    <t>Bouilly</t>
  </si>
  <si>
    <t>Traînel</t>
  </si>
  <si>
    <t xml:space="preserve">Hoenheim </t>
  </si>
  <si>
    <t xml:space="preserve">Obernai </t>
  </si>
  <si>
    <t xml:space="preserve">Erstein </t>
  </si>
  <si>
    <t xml:space="preserve">Molsheim </t>
  </si>
  <si>
    <t>Brumath</t>
  </si>
  <si>
    <t xml:space="preserve">   Distance en heures de routes</t>
  </si>
  <si>
    <t xml:space="preserve">   Differdange</t>
  </si>
  <si>
    <t xml:space="preserve">   Winterthur</t>
  </si>
  <si>
    <t xml:space="preserve">   En Pourcentage</t>
  </si>
  <si>
    <t xml:space="preserve">   Avantage (+) / Désavantage (-) Differdange</t>
  </si>
  <si>
    <t xml:space="preserve">          2 Heures</t>
  </si>
  <si>
    <t xml:space="preserve">       2.30  Heures</t>
  </si>
  <si>
    <t xml:space="preserve">     3 Heures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</si>
</sst>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  <numFmt numFmtId="172" formatCode="0_);\(0\)"/>
    <numFmt numFmtId="173" formatCode="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  <font>
      <u/>
      <sz val="12"/>
      <color theme="1"/>
      <name val="Calibri"/>
      <scheme val="minor"/>
    </font>
    <font>
      <sz val="12"/>
      <color indexed="206"/>
      <name val="Calibri"/>
      <family val="2"/>
    </font>
    <font>
      <sz val="12"/>
      <color indexed="8"/>
      <name val="Calibri"/>
      <family val="2"/>
    </font>
    <font>
      <sz val="10"/>
      <color theme="1"/>
      <name val="Calibri"/>
      <scheme val="minor"/>
    </font>
    <font>
      <sz val="14"/>
      <color theme="1"/>
      <name val="Calibri"/>
      <scheme val="minor"/>
    </font>
    <font>
      <b/>
      <sz val="13"/>
      <color theme="1"/>
      <name val="Calibri"/>
      <scheme val="minor"/>
    </font>
    <font>
      <sz val="10"/>
      <color rgb="FF000000"/>
      <name val="Calibri"/>
      <scheme val="minor"/>
    </font>
    <font>
      <sz val="9"/>
      <color indexed="81"/>
      <name val="Calibri"/>
      <family val="2"/>
    </font>
    <font>
      <sz val="12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953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7">
    <xf numFmtId="0" fontId="0" fillId="0" borderId="0" xfId="0"/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0" fontId="0" fillId="2" borderId="0" xfId="0" applyFill="1"/>
    <xf numFmtId="165" fontId="0" fillId="2" borderId="0" xfId="1" applyNumberFormat="1" applyFont="1" applyFill="1"/>
    <xf numFmtId="0" fontId="0" fillId="0" borderId="0" xfId="0" applyAlignment="1">
      <alignment horizontal="center"/>
    </xf>
    <xf numFmtId="49" fontId="0" fillId="0" borderId="0" xfId="1" applyNumberFormat="1" applyFont="1" applyAlignment="1">
      <alignment horizontal="center"/>
    </xf>
    <xf numFmtId="0" fontId="0" fillId="0" borderId="0" xfId="1" applyNumberFormat="1" applyFont="1"/>
    <xf numFmtId="0" fontId="0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65" fontId="0" fillId="0" borderId="0" xfId="1" applyNumberFormat="1" applyFont="1" applyAlignment="1">
      <alignment horizontal="center"/>
    </xf>
    <xf numFmtId="0" fontId="0" fillId="0" borderId="0" xfId="0" applyFill="1"/>
    <xf numFmtId="2" fontId="0" fillId="0" borderId="0" xfId="0" applyNumberFormat="1"/>
    <xf numFmtId="0" fontId="0" fillId="0" borderId="1" xfId="0" quotePrefix="1" applyFill="1" applyBorder="1" applyAlignment="1">
      <alignment horizontal="center" vertical="center"/>
    </xf>
    <xf numFmtId="16" fontId="0" fillId="0" borderId="1" xfId="0" quotePrefix="1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5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right"/>
    </xf>
    <xf numFmtId="43" fontId="0" fillId="0" borderId="0" xfId="1" applyFont="1" applyAlignment="1">
      <alignment horizontal="right"/>
    </xf>
    <xf numFmtId="43" fontId="0" fillId="0" borderId="0" xfId="1" applyNumberFormat="1" applyFont="1" applyAlignment="1">
      <alignment horizontal="right"/>
    </xf>
    <xf numFmtId="0" fontId="0" fillId="0" borderId="4" xfId="0" applyBorder="1"/>
    <xf numFmtId="0" fontId="0" fillId="0" borderId="0" xfId="0" applyFill="1" applyAlignment="1">
      <alignment horizontal="center"/>
    </xf>
    <xf numFmtId="165" fontId="0" fillId="0" borderId="0" xfId="1" applyNumberFormat="1" applyFont="1" applyFill="1"/>
    <xf numFmtId="165" fontId="0" fillId="0" borderId="0" xfId="1" applyNumberFormat="1" applyFont="1" applyFill="1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right"/>
    </xf>
    <xf numFmtId="165" fontId="0" fillId="0" borderId="0" xfId="0" applyNumberFormat="1" applyFill="1" applyAlignment="1">
      <alignment horizontal="center"/>
    </xf>
    <xf numFmtId="10" fontId="0" fillId="0" borderId="0" xfId="2" applyNumberFormat="1" applyFont="1"/>
    <xf numFmtId="165" fontId="0" fillId="0" borderId="4" xfId="1" applyNumberFormat="1" applyFont="1" applyBorder="1"/>
    <xf numFmtId="10" fontId="0" fillId="0" borderId="0" xfId="0" applyNumberFormat="1"/>
    <xf numFmtId="165" fontId="0" fillId="2" borderId="4" xfId="1" applyNumberFormat="1" applyFont="1" applyFill="1" applyBorder="1"/>
    <xf numFmtId="43" fontId="0" fillId="0" borderId="0" xfId="1" applyFont="1" applyFill="1" applyAlignment="1"/>
    <xf numFmtId="165" fontId="0" fillId="0" borderId="0" xfId="0" applyNumberFormat="1" applyFill="1" applyAlignment="1">
      <alignment horizontal="right"/>
    </xf>
    <xf numFmtId="0" fontId="0" fillId="0" borderId="4" xfId="0" applyFill="1" applyBorder="1" applyAlignment="1">
      <alignment horizontal="center"/>
    </xf>
    <xf numFmtId="0" fontId="0" fillId="0" borderId="1" xfId="0" applyBorder="1"/>
    <xf numFmtId="165" fontId="0" fillId="0" borderId="4" xfId="0" applyNumberFormat="1" applyBorder="1"/>
    <xf numFmtId="10" fontId="0" fillId="0" borderId="0" xfId="2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9" fontId="0" fillId="0" borderId="0" xfId="2" applyFont="1"/>
    <xf numFmtId="9" fontId="0" fillId="2" borderId="0" xfId="2" applyFont="1" applyFill="1"/>
    <xf numFmtId="166" fontId="0" fillId="0" borderId="0" xfId="2" applyNumberFormat="1" applyFont="1"/>
    <xf numFmtId="166" fontId="0" fillId="0" borderId="0" xfId="0" applyNumberFormat="1"/>
    <xf numFmtId="0" fontId="6" fillId="0" borderId="1" xfId="0" applyFont="1" applyBorder="1" applyAlignment="1">
      <alignment horizontal="center" vertical="center"/>
    </xf>
    <xf numFmtId="16" fontId="6" fillId="0" borderId="1" xfId="0" applyNumberFormat="1" applyFont="1" applyBorder="1" applyAlignment="1">
      <alignment horizontal="center" vertical="center"/>
    </xf>
    <xf numFmtId="43" fontId="0" fillId="0" borderId="4" xfId="1" applyFont="1" applyBorder="1"/>
    <xf numFmtId="0" fontId="0" fillId="0" borderId="0" xfId="0" quotePrefix="1" applyFill="1" applyBorder="1" applyAlignment="1">
      <alignment horizontal="center" vertical="center"/>
    </xf>
    <xf numFmtId="16" fontId="0" fillId="0" borderId="0" xfId="0" quotePrefix="1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/>
    <xf numFmtId="0" fontId="0" fillId="3" borderId="1" xfId="0" quotePrefix="1" applyFill="1" applyBorder="1" applyAlignment="1">
      <alignment horizontal="center" vertical="center"/>
    </xf>
    <xf numFmtId="16" fontId="0" fillId="3" borderId="1" xfId="0" quotePrefix="1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9" fillId="3" borderId="0" xfId="0" applyFont="1" applyFill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5" fontId="0" fillId="4" borderId="0" xfId="0" applyNumberFormat="1" applyFill="1"/>
    <xf numFmtId="0" fontId="0" fillId="0" borderId="0" xfId="0" applyBorder="1"/>
    <xf numFmtId="165" fontId="11" fillId="0" borderId="0" xfId="1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4" xfId="0" applyNumberFormat="1" applyBorder="1"/>
    <xf numFmtId="43" fontId="0" fillId="0" borderId="0" xfId="0" applyNumberFormat="1"/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165" fontId="0" fillId="5" borderId="0" xfId="0" applyNumberFormat="1" applyFill="1"/>
    <xf numFmtId="0" fontId="0" fillId="5" borderId="4" xfId="0" applyFill="1" applyBorder="1"/>
    <xf numFmtId="165" fontId="0" fillId="0" borderId="0" xfId="0" applyNumberFormat="1" applyFill="1"/>
    <xf numFmtId="0" fontId="13" fillId="0" borderId="11" xfId="0" applyFont="1" applyBorder="1"/>
    <xf numFmtId="0" fontId="13" fillId="0" borderId="0" xfId="0" applyFont="1" applyBorder="1" applyAlignment="1">
      <alignment horizontal="center"/>
    </xf>
    <xf numFmtId="165" fontId="13" fillId="0" borderId="0" xfId="1" applyNumberFormat="1" applyFont="1" applyBorder="1" applyAlignment="1">
      <alignment horizontal="center" vertical="center"/>
    </xf>
    <xf numFmtId="3" fontId="13" fillId="0" borderId="0" xfId="1" applyNumberFormat="1" applyFont="1" applyBorder="1" applyAlignment="1">
      <alignment horizontal="right"/>
    </xf>
    <xf numFmtId="3" fontId="13" fillId="0" borderId="0" xfId="1" applyNumberFormat="1" applyFont="1" applyBorder="1"/>
    <xf numFmtId="165" fontId="13" fillId="0" borderId="0" xfId="1" quotePrefix="1" applyNumberFormat="1" applyFont="1" applyBorder="1"/>
    <xf numFmtId="0" fontId="0" fillId="0" borderId="14" xfId="0" applyBorder="1"/>
    <xf numFmtId="165" fontId="0" fillId="0" borderId="14" xfId="1" applyNumberFormat="1" applyFont="1" applyBorder="1"/>
    <xf numFmtId="0" fontId="12" fillId="0" borderId="0" xfId="0" applyFont="1"/>
    <xf numFmtId="9" fontId="12" fillId="0" borderId="0" xfId="2" applyFont="1" applyAlignment="1">
      <alignment horizontal="center"/>
    </xf>
    <xf numFmtId="9" fontId="12" fillId="0" borderId="0" xfId="2" applyNumberFormat="1" applyFont="1" applyAlignment="1">
      <alignment horizontal="center"/>
    </xf>
    <xf numFmtId="0" fontId="15" fillId="0" borderId="0" xfId="0" applyFont="1"/>
    <xf numFmtId="0" fontId="0" fillId="0" borderId="0" xfId="0" applyFont="1"/>
    <xf numFmtId="0" fontId="0" fillId="6" borderId="8" xfId="0" applyFill="1" applyBorder="1"/>
    <xf numFmtId="0" fontId="0" fillId="6" borderId="9" xfId="0" applyFill="1" applyBorder="1"/>
    <xf numFmtId="165" fontId="0" fillId="0" borderId="9" xfId="1" applyNumberFormat="1" applyFont="1" applyBorder="1" applyAlignment="1">
      <alignment horizontal="center"/>
    </xf>
    <xf numFmtId="165" fontId="0" fillId="0" borderId="9" xfId="1" applyNumberFormat="1" applyFont="1" applyBorder="1" applyAlignment="1"/>
    <xf numFmtId="0" fontId="12" fillId="0" borderId="11" xfId="0" applyFont="1" applyBorder="1"/>
    <xf numFmtId="9" fontId="12" fillId="0" borderId="0" xfId="2" applyFont="1" applyBorder="1" applyAlignment="1">
      <alignment horizontal="left" indent="3"/>
    </xf>
    <xf numFmtId="0" fontId="0" fillId="0" borderId="11" xfId="0" applyBorder="1"/>
    <xf numFmtId="165" fontId="0" fillId="0" borderId="0" xfId="1" applyNumberFormat="1" applyFont="1" applyBorder="1"/>
    <xf numFmtId="0" fontId="0" fillId="6" borderId="11" xfId="0" applyFill="1" applyBorder="1"/>
    <xf numFmtId="0" fontId="0" fillId="6" borderId="0" xfId="0" applyFill="1" applyBorder="1"/>
    <xf numFmtId="9" fontId="12" fillId="0" borderId="0" xfId="2" applyNumberFormat="1" applyFont="1" applyBorder="1" applyAlignment="1">
      <alignment horizontal="left" indent="3"/>
    </xf>
    <xf numFmtId="165" fontId="0" fillId="0" borderId="0" xfId="1" applyNumberFormat="1" applyFont="1" applyBorder="1" applyAlignment="1">
      <alignment horizontal="left" indent="3"/>
    </xf>
    <xf numFmtId="0" fontId="2" fillId="6" borderId="13" xfId="0" applyFont="1" applyFill="1" applyBorder="1"/>
    <xf numFmtId="0" fontId="2" fillId="6" borderId="14" xfId="0" applyFont="1" applyFill="1" applyBorder="1"/>
    <xf numFmtId="0" fontId="2" fillId="6" borderId="8" xfId="0" applyFont="1" applyFill="1" applyBorder="1"/>
    <xf numFmtId="0" fontId="2" fillId="6" borderId="9" xfId="0" applyFont="1" applyFill="1" applyBorder="1"/>
    <xf numFmtId="165" fontId="0" fillId="0" borderId="9" xfId="1" applyNumberFormat="1" applyFont="1" applyBorder="1"/>
    <xf numFmtId="0" fontId="12" fillId="0" borderId="0" xfId="0" applyFont="1" applyBorder="1"/>
    <xf numFmtId="9" fontId="12" fillId="0" borderId="0" xfId="1" applyNumberFormat="1" applyFont="1" applyBorder="1" applyAlignment="1">
      <alignment horizontal="left" indent="3"/>
    </xf>
    <xf numFmtId="0" fontId="15" fillId="0" borderId="11" xfId="0" applyFont="1" applyBorder="1"/>
    <xf numFmtId="0" fontId="0" fillId="6" borderId="13" xfId="0" applyFill="1" applyBorder="1"/>
    <xf numFmtId="0" fontId="0" fillId="6" borderId="14" xfId="0" applyFill="1" applyBorder="1"/>
    <xf numFmtId="0" fontId="0" fillId="7" borderId="0" xfId="0" applyFill="1" applyAlignment="1">
      <alignment horizontal="center"/>
    </xf>
    <xf numFmtId="0" fontId="0" fillId="7" borderId="0" xfId="0" applyFill="1"/>
    <xf numFmtId="165" fontId="0" fillId="7" borderId="9" xfId="1" applyNumberFormat="1" applyFont="1" applyFill="1" applyBorder="1" applyAlignment="1"/>
    <xf numFmtId="9" fontId="12" fillId="7" borderId="0" xfId="2" applyFont="1" applyFill="1" applyBorder="1" applyAlignment="1">
      <alignment horizontal="left" indent="3"/>
    </xf>
    <xf numFmtId="165" fontId="0" fillId="7" borderId="0" xfId="1" applyNumberFormat="1" applyFont="1" applyFill="1" applyBorder="1"/>
    <xf numFmtId="9" fontId="12" fillId="7" borderId="0" xfId="2" applyNumberFormat="1" applyFont="1" applyFill="1" applyBorder="1" applyAlignment="1">
      <alignment horizontal="left" indent="3"/>
    </xf>
    <xf numFmtId="165" fontId="0" fillId="7" borderId="0" xfId="1" applyNumberFormat="1" applyFont="1" applyFill="1" applyBorder="1" applyAlignment="1">
      <alignment horizontal="left" indent="3"/>
    </xf>
    <xf numFmtId="165" fontId="0" fillId="7" borderId="14" xfId="1" applyNumberFormat="1" applyFont="1" applyFill="1" applyBorder="1"/>
    <xf numFmtId="165" fontId="0" fillId="7" borderId="9" xfId="1" applyNumberFormat="1" applyFont="1" applyFill="1" applyBorder="1"/>
    <xf numFmtId="9" fontId="12" fillId="7" borderId="0" xfId="1" applyNumberFormat="1" applyFont="1" applyFill="1" applyBorder="1" applyAlignment="1">
      <alignment horizontal="left" indent="3"/>
    </xf>
    <xf numFmtId="0" fontId="0" fillId="7" borderId="14" xfId="0" applyFill="1" applyBorder="1"/>
    <xf numFmtId="9" fontId="12" fillId="7" borderId="12" xfId="2" applyFont="1" applyFill="1" applyBorder="1" applyAlignment="1">
      <alignment horizontal="left" indent="3"/>
    </xf>
    <xf numFmtId="165" fontId="0" fillId="7" borderId="12" xfId="1" applyNumberFormat="1" applyFont="1" applyFill="1" applyBorder="1"/>
    <xf numFmtId="9" fontId="12" fillId="7" borderId="12" xfId="2" applyNumberFormat="1" applyFont="1" applyFill="1" applyBorder="1" applyAlignment="1">
      <alignment horizontal="left" indent="3"/>
    </xf>
    <xf numFmtId="9" fontId="12" fillId="7" borderId="12" xfId="1" applyNumberFormat="1" applyFont="1" applyFill="1" applyBorder="1" applyAlignment="1">
      <alignment horizontal="left" indent="3"/>
    </xf>
    <xf numFmtId="165" fontId="0" fillId="7" borderId="12" xfId="0" applyNumberFormat="1" applyFill="1" applyBorder="1"/>
    <xf numFmtId="165" fontId="0" fillId="7" borderId="15" xfId="0" applyNumberFormat="1" applyFill="1" applyBorder="1"/>
    <xf numFmtId="0" fontId="6" fillId="0" borderId="0" xfId="0" applyFont="1"/>
    <xf numFmtId="0" fontId="0" fillId="8" borderId="0" xfId="0" applyFill="1"/>
    <xf numFmtId="165" fontId="0" fillId="8" borderId="0" xfId="0" applyNumberFormat="1" applyFill="1"/>
    <xf numFmtId="3" fontId="0" fillId="0" borderId="0" xfId="0" applyNumberFormat="1"/>
    <xf numFmtId="165" fontId="0" fillId="6" borderId="10" xfId="1" applyNumberFormat="1" applyFont="1" applyFill="1" applyBorder="1" applyAlignment="1"/>
    <xf numFmtId="165" fontId="0" fillId="6" borderId="12" xfId="1" applyNumberFormat="1" applyFont="1" applyFill="1" applyBorder="1"/>
    <xf numFmtId="165" fontId="0" fillId="6" borderId="15" xfId="1" applyNumberFormat="1" applyFont="1" applyFill="1" applyBorder="1"/>
    <xf numFmtId="165" fontId="0" fillId="6" borderId="10" xfId="1" applyNumberFormat="1" applyFont="1" applyFill="1" applyBorder="1"/>
    <xf numFmtId="165" fontId="0" fillId="6" borderId="12" xfId="0" applyNumberFormat="1" applyFill="1" applyBorder="1"/>
    <xf numFmtId="43" fontId="0" fillId="0" borderId="0" xfId="1" applyFont="1" applyAlignment="1"/>
    <xf numFmtId="0" fontId="0" fillId="0" borderId="0" xfId="0" quotePrefix="1"/>
    <xf numFmtId="172" fontId="0" fillId="0" borderId="0" xfId="1" applyNumberFormat="1" applyFont="1"/>
    <xf numFmtId="165" fontId="0" fillId="4" borderId="0" xfId="1" applyNumberFormat="1" applyFont="1" applyFill="1"/>
    <xf numFmtId="43" fontId="0" fillId="0" borderId="4" xfId="1" applyFont="1" applyBorder="1" applyAlignment="1">
      <alignment horizontal="center"/>
    </xf>
    <xf numFmtId="43" fontId="0" fillId="0" borderId="0" xfId="1" applyFont="1" applyBorder="1" applyAlignment="1">
      <alignment horizontal="center"/>
    </xf>
    <xf numFmtId="0" fontId="0" fillId="5" borderId="0" xfId="0" applyFill="1" applyBorder="1"/>
    <xf numFmtId="43" fontId="0" fillId="0" borderId="0" xfId="1" applyFont="1" applyFill="1" applyBorder="1" applyAlignment="1">
      <alignment horizontal="center"/>
    </xf>
    <xf numFmtId="0" fontId="0" fillId="0" borderId="0" xfId="0" applyFill="1" applyBorder="1"/>
    <xf numFmtId="165" fontId="0" fillId="0" borderId="0" xfId="1" applyNumberFormat="1" applyFont="1" applyFill="1" applyBorder="1"/>
    <xf numFmtId="0" fontId="10" fillId="0" borderId="0" xfId="0" applyFont="1"/>
    <xf numFmtId="0" fontId="5" fillId="0" borderId="0" xfId="0" applyFont="1"/>
    <xf numFmtId="0" fontId="17" fillId="0" borderId="0" xfId="1" applyNumberFormat="1" applyFont="1" applyFill="1"/>
    <xf numFmtId="0" fontId="2" fillId="0" borderId="7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165" fontId="10" fillId="0" borderId="0" xfId="0" applyNumberFormat="1" applyFont="1" applyFill="1"/>
    <xf numFmtId="0" fontId="0" fillId="0" borderId="4" xfId="0" applyFill="1" applyBorder="1"/>
    <xf numFmtId="10" fontId="0" fillId="0" borderId="0" xfId="2" applyNumberFormat="1" applyFont="1" applyFill="1"/>
    <xf numFmtId="10" fontId="0" fillId="0" borderId="0" xfId="0" applyNumberFormat="1" applyFill="1"/>
    <xf numFmtId="9" fontId="0" fillId="0" borderId="0" xfId="2" applyFont="1" applyFill="1" applyAlignment="1">
      <alignment horizontal="center"/>
    </xf>
    <xf numFmtId="166" fontId="0" fillId="0" borderId="4" xfId="2" applyNumberFormat="1" applyFont="1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right"/>
    </xf>
    <xf numFmtId="173" fontId="0" fillId="0" borderId="0" xfId="0" applyNumberFormat="1"/>
    <xf numFmtId="165" fontId="0" fillId="0" borderId="4" xfId="1" applyNumberFormat="1" applyFont="1" applyFill="1" applyBorder="1"/>
    <xf numFmtId="9" fontId="0" fillId="0" borderId="0" xfId="2" applyFont="1" applyFill="1"/>
    <xf numFmtId="173" fontId="0" fillId="0" borderId="4" xfId="0" applyNumberFormat="1" applyBorder="1"/>
    <xf numFmtId="165" fontId="0" fillId="0" borderId="0" xfId="0" applyNumberFormat="1" applyAlignment="1">
      <alignment horizontal="left"/>
    </xf>
    <xf numFmtId="165" fontId="0" fillId="7" borderId="18" xfId="0" applyNumberFormat="1" applyFill="1" applyBorder="1"/>
    <xf numFmtId="0" fontId="0" fillId="7" borderId="19" xfId="0" applyFill="1" applyBorder="1"/>
    <xf numFmtId="0" fontId="0" fillId="7" borderId="6" xfId="0" applyFill="1" applyBorder="1"/>
    <xf numFmtId="0" fontId="0" fillId="7" borderId="20" xfId="0" applyFill="1" applyBorder="1"/>
    <xf numFmtId="10" fontId="0" fillId="7" borderId="6" xfId="2" applyNumberFormat="1" applyFont="1" applyFill="1" applyBorder="1"/>
    <xf numFmtId="165" fontId="0" fillId="7" borderId="6" xfId="0" applyNumberFormat="1" applyFill="1" applyBorder="1"/>
    <xf numFmtId="0" fontId="0" fillId="7" borderId="2" xfId="0" applyFill="1" applyBorder="1"/>
    <xf numFmtId="0" fontId="0" fillId="7" borderId="5" xfId="0" applyFill="1" applyBorder="1"/>
    <xf numFmtId="10" fontId="0" fillId="7" borderId="6" xfId="0" applyNumberFormat="1" applyFill="1" applyBorder="1"/>
    <xf numFmtId="165" fontId="0" fillId="7" borderId="6" xfId="0" quotePrefix="1" applyNumberFormat="1" applyFill="1" applyBorder="1" applyAlignment="1">
      <alignment horizontal="center" vertical="center"/>
    </xf>
    <xf numFmtId="16" fontId="0" fillId="7" borderId="20" xfId="0" quotePrefix="1" applyNumberFormat="1" applyFill="1" applyBorder="1" applyAlignment="1">
      <alignment horizontal="center" vertical="center"/>
    </xf>
    <xf numFmtId="166" fontId="0" fillId="7" borderId="6" xfId="0" applyNumberFormat="1" applyFill="1" applyBorder="1"/>
    <xf numFmtId="9" fontId="13" fillId="0" borderId="0" xfId="2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0" borderId="15" xfId="0" applyBorder="1"/>
    <xf numFmtId="165" fontId="13" fillId="0" borderId="0" xfId="1" applyNumberFormat="1" applyFont="1" applyBorder="1" applyAlignment="1">
      <alignment horizontal="center"/>
    </xf>
    <xf numFmtId="165" fontId="13" fillId="0" borderId="0" xfId="1" quotePrefix="1" applyNumberFormat="1" applyFont="1" applyBorder="1" applyAlignment="1">
      <alignment horizontal="center"/>
    </xf>
    <xf numFmtId="165" fontId="13" fillId="0" borderId="0" xfId="1" applyNumberFormat="1" applyFont="1" applyBorder="1" applyAlignment="1">
      <alignment horizontal="right" vertical="center"/>
    </xf>
    <xf numFmtId="0" fontId="0" fillId="0" borderId="12" xfId="0" applyBorder="1"/>
    <xf numFmtId="0" fontId="14" fillId="0" borderId="0" xfId="0" applyFont="1" applyAlignment="1">
      <alignment horizontal="center"/>
    </xf>
  </cellXfs>
  <cellStyles count="953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2" builtinId="9" hidden="1"/>
    <cellStyle name="Followed Hyperlink" xfId="7974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4" builtinId="9" hidden="1"/>
    <cellStyle name="Followed Hyperlink" xfId="7986" builtinId="9" hidden="1"/>
    <cellStyle name="Followed Hyperlink" xfId="7988" builtinId="9" hidden="1"/>
    <cellStyle name="Followed Hyperlink" xfId="7990" builtinId="9" hidden="1"/>
    <cellStyle name="Followed Hyperlink" xfId="7992" builtinId="9" hidden="1"/>
    <cellStyle name="Followed Hyperlink" xfId="7994" builtinId="9" hidden="1"/>
    <cellStyle name="Followed Hyperlink" xfId="7996" builtinId="9" hidden="1"/>
    <cellStyle name="Followed Hyperlink" xfId="7998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Followed Hyperlink" xfId="8012" builtinId="9" hidden="1"/>
    <cellStyle name="Followed Hyperlink" xfId="8014" builtinId="9" hidden="1"/>
    <cellStyle name="Followed Hyperlink" xfId="8016" builtinId="9" hidden="1"/>
    <cellStyle name="Followed Hyperlink" xfId="8018" builtinId="9" hidden="1"/>
    <cellStyle name="Followed Hyperlink" xfId="8020" builtinId="9" hidden="1"/>
    <cellStyle name="Followed Hyperlink" xfId="8022" builtinId="9" hidden="1"/>
    <cellStyle name="Followed Hyperlink" xfId="8024" builtinId="9" hidden="1"/>
    <cellStyle name="Followed Hyperlink" xfId="8026" builtinId="9" hidden="1"/>
    <cellStyle name="Followed Hyperlink" xfId="8028" builtinId="9" hidden="1"/>
    <cellStyle name="Followed Hyperlink" xfId="8030" builtinId="9" hidden="1"/>
    <cellStyle name="Followed Hyperlink" xfId="8032" builtinId="9" hidden="1"/>
    <cellStyle name="Followed Hyperlink" xfId="8034" builtinId="9" hidden="1"/>
    <cellStyle name="Followed Hyperlink" xfId="8036" builtinId="9" hidden="1"/>
    <cellStyle name="Followed Hyperlink" xfId="8038" builtinId="9" hidden="1"/>
    <cellStyle name="Followed Hyperlink" xfId="8040" builtinId="9" hidden="1"/>
    <cellStyle name="Followed Hyperlink" xfId="8042" builtinId="9" hidden="1"/>
    <cellStyle name="Followed Hyperlink" xfId="8044" builtinId="9" hidden="1"/>
    <cellStyle name="Followed Hyperlink" xfId="8046" builtinId="9" hidden="1"/>
    <cellStyle name="Followed Hyperlink" xfId="8048" builtinId="9" hidden="1"/>
    <cellStyle name="Followed Hyperlink" xfId="8050" builtinId="9" hidden="1"/>
    <cellStyle name="Followed Hyperlink" xfId="8052" builtinId="9" hidden="1"/>
    <cellStyle name="Followed Hyperlink" xfId="8054" builtinId="9" hidden="1"/>
    <cellStyle name="Followed Hyperlink" xfId="8056" builtinId="9" hidden="1"/>
    <cellStyle name="Followed Hyperlink" xfId="8058" builtinId="9" hidden="1"/>
    <cellStyle name="Followed Hyperlink" xfId="8060" builtinId="9" hidden="1"/>
    <cellStyle name="Followed Hyperlink" xfId="8062" builtinId="9" hidden="1"/>
    <cellStyle name="Followed Hyperlink" xfId="8064" builtinId="9" hidden="1"/>
    <cellStyle name="Followed Hyperlink" xfId="8066" builtinId="9" hidden="1"/>
    <cellStyle name="Followed Hyperlink" xfId="8068" builtinId="9" hidden="1"/>
    <cellStyle name="Followed Hyperlink" xfId="8070" builtinId="9" hidden="1"/>
    <cellStyle name="Followed Hyperlink" xfId="8072" builtinId="9" hidden="1"/>
    <cellStyle name="Followed Hyperlink" xfId="8074" builtinId="9" hidden="1"/>
    <cellStyle name="Followed Hyperlink" xfId="8076" builtinId="9" hidden="1"/>
    <cellStyle name="Followed Hyperlink" xfId="8078" builtinId="9" hidden="1"/>
    <cellStyle name="Followed Hyperlink" xfId="8080" builtinId="9" hidden="1"/>
    <cellStyle name="Followed Hyperlink" xfId="8082" builtinId="9" hidden="1"/>
    <cellStyle name="Followed Hyperlink" xfId="8084" builtinId="9" hidden="1"/>
    <cellStyle name="Followed Hyperlink" xfId="8086" builtinId="9" hidden="1"/>
    <cellStyle name="Followed Hyperlink" xfId="8088" builtinId="9" hidden="1"/>
    <cellStyle name="Followed Hyperlink" xfId="8090" builtinId="9" hidden="1"/>
    <cellStyle name="Followed Hyperlink" xfId="8092" builtinId="9" hidden="1"/>
    <cellStyle name="Followed Hyperlink" xfId="8094" builtinId="9" hidden="1"/>
    <cellStyle name="Followed Hyperlink" xfId="8096" builtinId="9" hidden="1"/>
    <cellStyle name="Followed Hyperlink" xfId="8098" builtinId="9" hidden="1"/>
    <cellStyle name="Followed Hyperlink" xfId="8100" builtinId="9" hidden="1"/>
    <cellStyle name="Followed Hyperlink" xfId="8102" builtinId="9" hidden="1"/>
    <cellStyle name="Followed Hyperlink" xfId="8104" builtinId="9" hidden="1"/>
    <cellStyle name="Followed Hyperlink" xfId="8106" builtinId="9" hidden="1"/>
    <cellStyle name="Followed Hyperlink" xfId="8108" builtinId="9" hidden="1"/>
    <cellStyle name="Followed Hyperlink" xfId="8110" builtinId="9" hidden="1"/>
    <cellStyle name="Followed Hyperlink" xfId="8112" builtinId="9" hidden="1"/>
    <cellStyle name="Followed Hyperlink" xfId="8114" builtinId="9" hidden="1"/>
    <cellStyle name="Followed Hyperlink" xfId="8116" builtinId="9" hidden="1"/>
    <cellStyle name="Followed Hyperlink" xfId="8118" builtinId="9" hidden="1"/>
    <cellStyle name="Followed Hyperlink" xfId="8120" builtinId="9" hidden="1"/>
    <cellStyle name="Followed Hyperlink" xfId="8122" builtinId="9" hidden="1"/>
    <cellStyle name="Followed Hyperlink" xfId="8124" builtinId="9" hidden="1"/>
    <cellStyle name="Followed Hyperlink" xfId="8126" builtinId="9" hidden="1"/>
    <cellStyle name="Followed Hyperlink" xfId="8128" builtinId="9" hidden="1"/>
    <cellStyle name="Followed Hyperlink" xfId="8130" builtinId="9" hidden="1"/>
    <cellStyle name="Followed Hyperlink" xfId="8132" builtinId="9" hidden="1"/>
    <cellStyle name="Followed Hyperlink" xfId="8134" builtinId="9" hidden="1"/>
    <cellStyle name="Followed Hyperlink" xfId="8136" builtinId="9" hidden="1"/>
    <cellStyle name="Followed Hyperlink" xfId="8138" builtinId="9" hidden="1"/>
    <cellStyle name="Followed Hyperlink" xfId="8140" builtinId="9" hidden="1"/>
    <cellStyle name="Followed Hyperlink" xfId="8142" builtinId="9" hidden="1"/>
    <cellStyle name="Followed Hyperlink" xfId="8144" builtinId="9" hidden="1"/>
    <cellStyle name="Followed Hyperlink" xfId="8146" builtinId="9" hidden="1"/>
    <cellStyle name="Followed Hyperlink" xfId="8148" builtinId="9" hidden="1"/>
    <cellStyle name="Followed Hyperlink" xfId="8150" builtinId="9" hidden="1"/>
    <cellStyle name="Followed Hyperlink" xfId="8152" builtinId="9" hidden="1"/>
    <cellStyle name="Followed Hyperlink" xfId="8154" builtinId="9" hidden="1"/>
    <cellStyle name="Followed Hyperlink" xfId="8156" builtinId="9" hidden="1"/>
    <cellStyle name="Followed Hyperlink" xfId="8158" builtinId="9" hidden="1"/>
    <cellStyle name="Followed Hyperlink" xfId="8160" builtinId="9" hidden="1"/>
    <cellStyle name="Followed Hyperlink" xfId="8162" builtinId="9" hidden="1"/>
    <cellStyle name="Followed Hyperlink" xfId="8164" builtinId="9" hidden="1"/>
    <cellStyle name="Followed Hyperlink" xfId="8166" builtinId="9" hidden="1"/>
    <cellStyle name="Followed Hyperlink" xfId="8168" builtinId="9" hidden="1"/>
    <cellStyle name="Followed Hyperlink" xfId="8170" builtinId="9" hidden="1"/>
    <cellStyle name="Followed Hyperlink" xfId="8172" builtinId="9" hidden="1"/>
    <cellStyle name="Followed Hyperlink" xfId="8174" builtinId="9" hidden="1"/>
    <cellStyle name="Followed Hyperlink" xfId="8176" builtinId="9" hidden="1"/>
    <cellStyle name="Followed Hyperlink" xfId="8178" builtinId="9" hidden="1"/>
    <cellStyle name="Followed Hyperlink" xfId="8180" builtinId="9" hidden="1"/>
    <cellStyle name="Followed Hyperlink" xfId="8182" builtinId="9" hidden="1"/>
    <cellStyle name="Followed Hyperlink" xfId="8184" builtinId="9" hidden="1"/>
    <cellStyle name="Followed Hyperlink" xfId="8186" builtinId="9" hidden="1"/>
    <cellStyle name="Followed Hyperlink" xfId="8188" builtinId="9" hidden="1"/>
    <cellStyle name="Followed Hyperlink" xfId="8190" builtinId="9" hidden="1"/>
    <cellStyle name="Followed Hyperlink" xfId="8192" builtinId="9" hidden="1"/>
    <cellStyle name="Followed Hyperlink" xfId="8194" builtinId="9" hidden="1"/>
    <cellStyle name="Followed Hyperlink" xfId="8196" builtinId="9" hidden="1"/>
    <cellStyle name="Followed Hyperlink" xfId="8198" builtinId="9" hidden="1"/>
    <cellStyle name="Followed Hyperlink" xfId="8200" builtinId="9" hidden="1"/>
    <cellStyle name="Followed Hyperlink" xfId="8202" builtinId="9" hidden="1"/>
    <cellStyle name="Followed Hyperlink" xfId="8204" builtinId="9" hidden="1"/>
    <cellStyle name="Followed Hyperlink" xfId="8206" builtinId="9" hidden="1"/>
    <cellStyle name="Followed Hyperlink" xfId="8208" builtinId="9" hidden="1"/>
    <cellStyle name="Followed Hyperlink" xfId="8210" builtinId="9" hidden="1"/>
    <cellStyle name="Followed Hyperlink" xfId="8212" builtinId="9" hidden="1"/>
    <cellStyle name="Followed Hyperlink" xfId="8214" builtinId="9" hidden="1"/>
    <cellStyle name="Followed Hyperlink" xfId="8216" builtinId="9" hidden="1"/>
    <cellStyle name="Followed Hyperlink" xfId="8218" builtinId="9" hidden="1"/>
    <cellStyle name="Followed Hyperlink" xfId="8220" builtinId="9" hidden="1"/>
    <cellStyle name="Followed Hyperlink" xfId="8222" builtinId="9" hidden="1"/>
    <cellStyle name="Followed Hyperlink" xfId="8224" builtinId="9" hidden="1"/>
    <cellStyle name="Followed Hyperlink" xfId="8226" builtinId="9" hidden="1"/>
    <cellStyle name="Followed Hyperlink" xfId="8228" builtinId="9" hidden="1"/>
    <cellStyle name="Followed Hyperlink" xfId="8230" builtinId="9" hidden="1"/>
    <cellStyle name="Followed Hyperlink" xfId="8232" builtinId="9" hidden="1"/>
    <cellStyle name="Followed Hyperlink" xfId="8234" builtinId="9" hidden="1"/>
    <cellStyle name="Followed Hyperlink" xfId="8236" builtinId="9" hidden="1"/>
    <cellStyle name="Followed Hyperlink" xfId="8238" builtinId="9" hidden="1"/>
    <cellStyle name="Followed Hyperlink" xfId="8240" builtinId="9" hidden="1"/>
    <cellStyle name="Followed Hyperlink" xfId="8242" builtinId="9" hidden="1"/>
    <cellStyle name="Followed Hyperlink" xfId="8244" builtinId="9" hidden="1"/>
    <cellStyle name="Followed Hyperlink" xfId="8246" builtinId="9" hidden="1"/>
    <cellStyle name="Followed Hyperlink" xfId="8248" builtinId="9" hidden="1"/>
    <cellStyle name="Followed Hyperlink" xfId="8250" builtinId="9" hidden="1"/>
    <cellStyle name="Followed Hyperlink" xfId="8252" builtinId="9" hidden="1"/>
    <cellStyle name="Followed Hyperlink" xfId="8254" builtinId="9" hidden="1"/>
    <cellStyle name="Followed Hyperlink" xfId="8256" builtinId="9" hidden="1"/>
    <cellStyle name="Followed Hyperlink" xfId="8258" builtinId="9" hidden="1"/>
    <cellStyle name="Followed Hyperlink" xfId="8260" builtinId="9" hidden="1"/>
    <cellStyle name="Followed Hyperlink" xfId="8262" builtinId="9" hidden="1"/>
    <cellStyle name="Followed Hyperlink" xfId="8264" builtinId="9" hidden="1"/>
    <cellStyle name="Followed Hyperlink" xfId="8266" builtinId="9" hidden="1"/>
    <cellStyle name="Followed Hyperlink" xfId="8268" builtinId="9" hidden="1"/>
    <cellStyle name="Followed Hyperlink" xfId="8270" builtinId="9" hidden="1"/>
    <cellStyle name="Followed Hyperlink" xfId="8272" builtinId="9" hidden="1"/>
    <cellStyle name="Followed Hyperlink" xfId="8274" builtinId="9" hidden="1"/>
    <cellStyle name="Followed Hyperlink" xfId="8276" builtinId="9" hidden="1"/>
    <cellStyle name="Followed Hyperlink" xfId="8278" builtinId="9" hidden="1"/>
    <cellStyle name="Followed Hyperlink" xfId="8280" builtinId="9" hidden="1"/>
    <cellStyle name="Followed Hyperlink" xfId="8282" builtinId="9" hidden="1"/>
    <cellStyle name="Followed Hyperlink" xfId="8284" builtinId="9" hidden="1"/>
    <cellStyle name="Followed Hyperlink" xfId="8286" builtinId="9" hidden="1"/>
    <cellStyle name="Followed Hyperlink" xfId="8288" builtinId="9" hidden="1"/>
    <cellStyle name="Followed Hyperlink" xfId="8290" builtinId="9" hidden="1"/>
    <cellStyle name="Followed Hyperlink" xfId="8292" builtinId="9" hidden="1"/>
    <cellStyle name="Followed Hyperlink" xfId="8294" builtinId="9" hidden="1"/>
    <cellStyle name="Followed Hyperlink" xfId="8296" builtinId="9" hidden="1"/>
    <cellStyle name="Followed Hyperlink" xfId="8298" builtinId="9" hidden="1"/>
    <cellStyle name="Followed Hyperlink" xfId="8300" builtinId="9" hidden="1"/>
    <cellStyle name="Followed Hyperlink" xfId="8302" builtinId="9" hidden="1"/>
    <cellStyle name="Followed Hyperlink" xfId="8304" builtinId="9" hidden="1"/>
    <cellStyle name="Followed Hyperlink" xfId="8306" builtinId="9" hidden="1"/>
    <cellStyle name="Followed Hyperlink" xfId="8308" builtinId="9" hidden="1"/>
    <cellStyle name="Followed Hyperlink" xfId="8310" builtinId="9" hidden="1"/>
    <cellStyle name="Followed Hyperlink" xfId="8312" builtinId="9" hidden="1"/>
    <cellStyle name="Followed Hyperlink" xfId="8314" builtinId="9" hidden="1"/>
    <cellStyle name="Followed Hyperlink" xfId="8316" builtinId="9" hidden="1"/>
    <cellStyle name="Followed Hyperlink" xfId="8318" builtinId="9" hidden="1"/>
    <cellStyle name="Followed Hyperlink" xfId="8320" builtinId="9" hidden="1"/>
    <cellStyle name="Followed Hyperlink" xfId="8322" builtinId="9" hidden="1"/>
    <cellStyle name="Followed Hyperlink" xfId="8324" builtinId="9" hidden="1"/>
    <cellStyle name="Followed Hyperlink" xfId="8326" builtinId="9" hidden="1"/>
    <cellStyle name="Followed Hyperlink" xfId="8328" builtinId="9" hidden="1"/>
    <cellStyle name="Followed Hyperlink" xfId="8330" builtinId="9" hidden="1"/>
    <cellStyle name="Followed Hyperlink" xfId="8332" builtinId="9" hidden="1"/>
    <cellStyle name="Followed Hyperlink" xfId="8334" builtinId="9" hidden="1"/>
    <cellStyle name="Followed Hyperlink" xfId="8336" builtinId="9" hidden="1"/>
    <cellStyle name="Followed Hyperlink" xfId="8338" builtinId="9" hidden="1"/>
    <cellStyle name="Followed Hyperlink" xfId="8340" builtinId="9" hidden="1"/>
    <cellStyle name="Followed Hyperlink" xfId="8342" builtinId="9" hidden="1"/>
    <cellStyle name="Followed Hyperlink" xfId="8344" builtinId="9" hidden="1"/>
    <cellStyle name="Followed Hyperlink" xfId="8346" builtinId="9" hidden="1"/>
    <cellStyle name="Followed Hyperlink" xfId="8348" builtinId="9" hidden="1"/>
    <cellStyle name="Followed Hyperlink" xfId="8350" builtinId="9" hidden="1"/>
    <cellStyle name="Followed Hyperlink" xfId="8352" builtinId="9" hidden="1"/>
    <cellStyle name="Followed Hyperlink" xfId="8354" builtinId="9" hidden="1"/>
    <cellStyle name="Followed Hyperlink" xfId="8356" builtinId="9" hidden="1"/>
    <cellStyle name="Followed Hyperlink" xfId="8358" builtinId="9" hidden="1"/>
    <cellStyle name="Followed Hyperlink" xfId="8360" builtinId="9" hidden="1"/>
    <cellStyle name="Followed Hyperlink" xfId="8362" builtinId="9" hidden="1"/>
    <cellStyle name="Followed Hyperlink" xfId="8364" builtinId="9" hidden="1"/>
    <cellStyle name="Followed Hyperlink" xfId="8366" builtinId="9" hidden="1"/>
    <cellStyle name="Followed Hyperlink" xfId="8368" builtinId="9" hidden="1"/>
    <cellStyle name="Followed Hyperlink" xfId="8370" builtinId="9" hidden="1"/>
    <cellStyle name="Followed Hyperlink" xfId="8372" builtinId="9" hidden="1"/>
    <cellStyle name="Followed Hyperlink" xfId="8374" builtinId="9" hidden="1"/>
    <cellStyle name="Followed Hyperlink" xfId="8376" builtinId="9" hidden="1"/>
    <cellStyle name="Followed Hyperlink" xfId="8378" builtinId="9" hidden="1"/>
    <cellStyle name="Followed Hyperlink" xfId="8380" builtinId="9" hidden="1"/>
    <cellStyle name="Followed Hyperlink" xfId="8382" builtinId="9" hidden="1"/>
    <cellStyle name="Followed Hyperlink" xfId="8384" builtinId="9" hidden="1"/>
    <cellStyle name="Followed Hyperlink" xfId="8386" builtinId="9" hidden="1"/>
    <cellStyle name="Followed Hyperlink" xfId="8388" builtinId="9" hidden="1"/>
    <cellStyle name="Followed Hyperlink" xfId="8390" builtinId="9" hidden="1"/>
    <cellStyle name="Followed Hyperlink" xfId="8392" builtinId="9" hidden="1"/>
    <cellStyle name="Followed Hyperlink" xfId="8394" builtinId="9" hidden="1"/>
    <cellStyle name="Followed Hyperlink" xfId="8396" builtinId="9" hidden="1"/>
    <cellStyle name="Followed Hyperlink" xfId="8398" builtinId="9" hidden="1"/>
    <cellStyle name="Followed Hyperlink" xfId="8400" builtinId="9" hidden="1"/>
    <cellStyle name="Followed Hyperlink" xfId="8402" builtinId="9" hidden="1"/>
    <cellStyle name="Followed Hyperlink" xfId="8404" builtinId="9" hidden="1"/>
    <cellStyle name="Followed Hyperlink" xfId="8406" builtinId="9" hidden="1"/>
    <cellStyle name="Followed Hyperlink" xfId="8408" builtinId="9" hidden="1"/>
    <cellStyle name="Followed Hyperlink" xfId="8410" builtinId="9" hidden="1"/>
    <cellStyle name="Followed Hyperlink" xfId="8412" builtinId="9" hidden="1"/>
    <cellStyle name="Followed Hyperlink" xfId="8414" builtinId="9" hidden="1"/>
    <cellStyle name="Followed Hyperlink" xfId="8416" builtinId="9" hidden="1"/>
    <cellStyle name="Followed Hyperlink" xfId="8418" builtinId="9" hidden="1"/>
    <cellStyle name="Followed Hyperlink" xfId="8420" builtinId="9" hidden="1"/>
    <cellStyle name="Followed Hyperlink" xfId="8422" builtinId="9" hidden="1"/>
    <cellStyle name="Followed Hyperlink" xfId="8424" builtinId="9" hidden="1"/>
    <cellStyle name="Followed Hyperlink" xfId="8426" builtinId="9" hidden="1"/>
    <cellStyle name="Followed Hyperlink" xfId="8428" builtinId="9" hidden="1"/>
    <cellStyle name="Followed Hyperlink" xfId="8430" builtinId="9" hidden="1"/>
    <cellStyle name="Followed Hyperlink" xfId="8432" builtinId="9" hidden="1"/>
    <cellStyle name="Followed Hyperlink" xfId="8434" builtinId="9" hidden="1"/>
    <cellStyle name="Followed Hyperlink" xfId="8436" builtinId="9" hidden="1"/>
    <cellStyle name="Followed Hyperlink" xfId="8438" builtinId="9" hidden="1"/>
    <cellStyle name="Followed Hyperlink" xfId="8440" builtinId="9" hidden="1"/>
    <cellStyle name="Followed Hyperlink" xfId="8442" builtinId="9" hidden="1"/>
    <cellStyle name="Followed Hyperlink" xfId="8444" builtinId="9" hidden="1"/>
    <cellStyle name="Followed Hyperlink" xfId="8446" builtinId="9" hidden="1"/>
    <cellStyle name="Followed Hyperlink" xfId="8448" builtinId="9" hidden="1"/>
    <cellStyle name="Followed Hyperlink" xfId="8450" builtinId="9" hidden="1"/>
    <cellStyle name="Followed Hyperlink" xfId="8452" builtinId="9" hidden="1"/>
    <cellStyle name="Followed Hyperlink" xfId="8454" builtinId="9" hidden="1"/>
    <cellStyle name="Followed Hyperlink" xfId="8456" builtinId="9" hidden="1"/>
    <cellStyle name="Followed Hyperlink" xfId="8458" builtinId="9" hidden="1"/>
    <cellStyle name="Followed Hyperlink" xfId="8460" builtinId="9" hidden="1"/>
    <cellStyle name="Followed Hyperlink" xfId="8462" builtinId="9" hidden="1"/>
    <cellStyle name="Followed Hyperlink" xfId="8464" builtinId="9" hidden="1"/>
    <cellStyle name="Followed Hyperlink" xfId="8466" builtinId="9" hidden="1"/>
    <cellStyle name="Followed Hyperlink" xfId="8468" builtinId="9" hidden="1"/>
    <cellStyle name="Followed Hyperlink" xfId="8470" builtinId="9" hidden="1"/>
    <cellStyle name="Followed Hyperlink" xfId="8472" builtinId="9" hidden="1"/>
    <cellStyle name="Followed Hyperlink" xfId="8474" builtinId="9" hidden="1"/>
    <cellStyle name="Followed Hyperlink" xfId="8476" builtinId="9" hidden="1"/>
    <cellStyle name="Followed Hyperlink" xfId="8478" builtinId="9" hidden="1"/>
    <cellStyle name="Followed Hyperlink" xfId="8480" builtinId="9" hidden="1"/>
    <cellStyle name="Followed Hyperlink" xfId="8482" builtinId="9" hidden="1"/>
    <cellStyle name="Followed Hyperlink" xfId="8484" builtinId="9" hidden="1"/>
    <cellStyle name="Followed Hyperlink" xfId="8486" builtinId="9" hidden="1"/>
    <cellStyle name="Followed Hyperlink" xfId="8488" builtinId="9" hidden="1"/>
    <cellStyle name="Followed Hyperlink" xfId="8490" builtinId="9" hidden="1"/>
    <cellStyle name="Followed Hyperlink" xfId="8492" builtinId="9" hidden="1"/>
    <cellStyle name="Followed Hyperlink" xfId="8494" builtinId="9" hidden="1"/>
    <cellStyle name="Followed Hyperlink" xfId="8496" builtinId="9" hidden="1"/>
    <cellStyle name="Followed Hyperlink" xfId="8498" builtinId="9" hidden="1"/>
    <cellStyle name="Followed Hyperlink" xfId="8500" builtinId="9" hidden="1"/>
    <cellStyle name="Followed Hyperlink" xfId="8502" builtinId="9" hidden="1"/>
    <cellStyle name="Followed Hyperlink" xfId="8504" builtinId="9" hidden="1"/>
    <cellStyle name="Followed Hyperlink" xfId="8506" builtinId="9" hidden="1"/>
    <cellStyle name="Followed Hyperlink" xfId="8508" builtinId="9" hidden="1"/>
    <cellStyle name="Followed Hyperlink" xfId="8510" builtinId="9" hidden="1"/>
    <cellStyle name="Followed Hyperlink" xfId="8512" builtinId="9" hidden="1"/>
    <cellStyle name="Followed Hyperlink" xfId="8514" builtinId="9" hidden="1"/>
    <cellStyle name="Followed Hyperlink" xfId="8516" builtinId="9" hidden="1"/>
    <cellStyle name="Followed Hyperlink" xfId="8518" builtinId="9" hidden="1"/>
    <cellStyle name="Followed Hyperlink" xfId="8520" builtinId="9" hidden="1"/>
    <cellStyle name="Followed Hyperlink" xfId="8522" builtinId="9" hidden="1"/>
    <cellStyle name="Followed Hyperlink" xfId="8524" builtinId="9" hidden="1"/>
    <cellStyle name="Followed Hyperlink" xfId="8526" builtinId="9" hidden="1"/>
    <cellStyle name="Followed Hyperlink" xfId="8528" builtinId="9" hidden="1"/>
    <cellStyle name="Followed Hyperlink" xfId="8530" builtinId="9" hidden="1"/>
    <cellStyle name="Followed Hyperlink" xfId="8532" builtinId="9" hidden="1"/>
    <cellStyle name="Followed Hyperlink" xfId="8534" builtinId="9" hidden="1"/>
    <cellStyle name="Followed Hyperlink" xfId="8536" builtinId="9" hidden="1"/>
    <cellStyle name="Followed Hyperlink" xfId="8538" builtinId="9" hidden="1"/>
    <cellStyle name="Followed Hyperlink" xfId="8540" builtinId="9" hidden="1"/>
    <cellStyle name="Followed Hyperlink" xfId="8542" builtinId="9" hidden="1"/>
    <cellStyle name="Followed Hyperlink" xfId="8544" builtinId="9" hidden="1"/>
    <cellStyle name="Followed Hyperlink" xfId="8546" builtinId="9" hidden="1"/>
    <cellStyle name="Followed Hyperlink" xfId="8548" builtinId="9" hidden="1"/>
    <cellStyle name="Followed Hyperlink" xfId="8550" builtinId="9" hidden="1"/>
    <cellStyle name="Followed Hyperlink" xfId="8552" builtinId="9" hidden="1"/>
    <cellStyle name="Followed Hyperlink" xfId="8554" builtinId="9" hidden="1"/>
    <cellStyle name="Followed Hyperlink" xfId="8556" builtinId="9" hidden="1"/>
    <cellStyle name="Followed Hyperlink" xfId="8558" builtinId="9" hidden="1"/>
    <cellStyle name="Followed Hyperlink" xfId="8560" builtinId="9" hidden="1"/>
    <cellStyle name="Followed Hyperlink" xfId="8562" builtinId="9" hidden="1"/>
    <cellStyle name="Followed Hyperlink" xfId="8564" builtinId="9" hidden="1"/>
    <cellStyle name="Followed Hyperlink" xfId="8566" builtinId="9" hidden="1"/>
    <cellStyle name="Followed Hyperlink" xfId="8568" builtinId="9" hidden="1"/>
    <cellStyle name="Followed Hyperlink" xfId="8570" builtinId="9" hidden="1"/>
    <cellStyle name="Followed Hyperlink" xfId="8572" builtinId="9" hidden="1"/>
    <cellStyle name="Followed Hyperlink" xfId="8574" builtinId="9" hidden="1"/>
    <cellStyle name="Followed Hyperlink" xfId="8576" builtinId="9" hidden="1"/>
    <cellStyle name="Followed Hyperlink" xfId="8578" builtinId="9" hidden="1"/>
    <cellStyle name="Followed Hyperlink" xfId="8580" builtinId="9" hidden="1"/>
    <cellStyle name="Followed Hyperlink" xfId="8582" builtinId="9" hidden="1"/>
    <cellStyle name="Followed Hyperlink" xfId="8584" builtinId="9" hidden="1"/>
    <cellStyle name="Followed Hyperlink" xfId="8586" builtinId="9" hidden="1"/>
    <cellStyle name="Followed Hyperlink" xfId="8588" builtinId="9" hidden="1"/>
    <cellStyle name="Followed Hyperlink" xfId="8590" builtinId="9" hidden="1"/>
    <cellStyle name="Followed Hyperlink" xfId="8592" builtinId="9" hidden="1"/>
    <cellStyle name="Followed Hyperlink" xfId="8594" builtinId="9" hidden="1"/>
    <cellStyle name="Followed Hyperlink" xfId="8596" builtinId="9" hidden="1"/>
    <cellStyle name="Followed Hyperlink" xfId="8598" builtinId="9" hidden="1"/>
    <cellStyle name="Followed Hyperlink" xfId="8600" builtinId="9" hidden="1"/>
    <cellStyle name="Followed Hyperlink" xfId="8602" builtinId="9" hidden="1"/>
    <cellStyle name="Followed Hyperlink" xfId="8604" builtinId="9" hidden="1"/>
    <cellStyle name="Followed Hyperlink" xfId="8606" builtinId="9" hidden="1"/>
    <cellStyle name="Followed Hyperlink" xfId="8608" builtinId="9" hidden="1"/>
    <cellStyle name="Followed Hyperlink" xfId="8610" builtinId="9" hidden="1"/>
    <cellStyle name="Followed Hyperlink" xfId="8612" builtinId="9" hidden="1"/>
    <cellStyle name="Followed Hyperlink" xfId="8614" builtinId="9" hidden="1"/>
    <cellStyle name="Followed Hyperlink" xfId="8616" builtinId="9" hidden="1"/>
    <cellStyle name="Followed Hyperlink" xfId="8618" builtinId="9" hidden="1"/>
    <cellStyle name="Followed Hyperlink" xfId="8620" builtinId="9" hidden="1"/>
    <cellStyle name="Followed Hyperlink" xfId="8622" builtinId="9" hidden="1"/>
    <cellStyle name="Followed Hyperlink" xfId="8624" builtinId="9" hidden="1"/>
    <cellStyle name="Followed Hyperlink" xfId="8626" builtinId="9" hidden="1"/>
    <cellStyle name="Followed Hyperlink" xfId="8628" builtinId="9" hidden="1"/>
    <cellStyle name="Followed Hyperlink" xfId="8630" builtinId="9" hidden="1"/>
    <cellStyle name="Followed Hyperlink" xfId="8632" builtinId="9" hidden="1"/>
    <cellStyle name="Followed Hyperlink" xfId="8634" builtinId="9" hidden="1"/>
    <cellStyle name="Followed Hyperlink" xfId="8636" builtinId="9" hidden="1"/>
    <cellStyle name="Followed Hyperlink" xfId="8638" builtinId="9" hidden="1"/>
    <cellStyle name="Followed Hyperlink" xfId="8640" builtinId="9" hidden="1"/>
    <cellStyle name="Followed Hyperlink" xfId="8642" builtinId="9" hidden="1"/>
    <cellStyle name="Followed Hyperlink" xfId="8644" builtinId="9" hidden="1"/>
    <cellStyle name="Followed Hyperlink" xfId="8646" builtinId="9" hidden="1"/>
    <cellStyle name="Followed Hyperlink" xfId="8648" builtinId="9" hidden="1"/>
    <cellStyle name="Followed Hyperlink" xfId="8650" builtinId="9" hidden="1"/>
    <cellStyle name="Followed Hyperlink" xfId="8652" builtinId="9" hidden="1"/>
    <cellStyle name="Followed Hyperlink" xfId="8654" builtinId="9" hidden="1"/>
    <cellStyle name="Followed Hyperlink" xfId="8656" builtinId="9" hidden="1"/>
    <cellStyle name="Followed Hyperlink" xfId="8658" builtinId="9" hidden="1"/>
    <cellStyle name="Followed Hyperlink" xfId="8660" builtinId="9" hidden="1"/>
    <cellStyle name="Followed Hyperlink" xfId="8662" builtinId="9" hidden="1"/>
    <cellStyle name="Followed Hyperlink" xfId="8664" builtinId="9" hidden="1"/>
    <cellStyle name="Followed Hyperlink" xfId="8666" builtinId="9" hidden="1"/>
    <cellStyle name="Followed Hyperlink" xfId="8668" builtinId="9" hidden="1"/>
    <cellStyle name="Followed Hyperlink" xfId="8670" builtinId="9" hidden="1"/>
    <cellStyle name="Followed Hyperlink" xfId="8672" builtinId="9" hidden="1"/>
    <cellStyle name="Followed Hyperlink" xfId="8674" builtinId="9" hidden="1"/>
    <cellStyle name="Followed Hyperlink" xfId="8676" builtinId="9" hidden="1"/>
    <cellStyle name="Followed Hyperlink" xfId="8678" builtinId="9" hidden="1"/>
    <cellStyle name="Followed Hyperlink" xfId="8680" builtinId="9" hidden="1"/>
    <cellStyle name="Followed Hyperlink" xfId="8682" builtinId="9" hidden="1"/>
    <cellStyle name="Followed Hyperlink" xfId="8684" builtinId="9" hidden="1"/>
    <cellStyle name="Followed Hyperlink" xfId="8686" builtinId="9" hidden="1"/>
    <cellStyle name="Followed Hyperlink" xfId="8688" builtinId="9" hidden="1"/>
    <cellStyle name="Followed Hyperlink" xfId="8690" builtinId="9" hidden="1"/>
    <cellStyle name="Followed Hyperlink" xfId="8692" builtinId="9" hidden="1"/>
    <cellStyle name="Followed Hyperlink" xfId="8694" builtinId="9" hidden="1"/>
    <cellStyle name="Followed Hyperlink" xfId="8696" builtinId="9" hidden="1"/>
    <cellStyle name="Followed Hyperlink" xfId="8698" builtinId="9" hidden="1"/>
    <cellStyle name="Followed Hyperlink" xfId="8700" builtinId="9" hidden="1"/>
    <cellStyle name="Followed Hyperlink" xfId="8702" builtinId="9" hidden="1"/>
    <cellStyle name="Followed Hyperlink" xfId="8704" builtinId="9" hidden="1"/>
    <cellStyle name="Followed Hyperlink" xfId="8706" builtinId="9" hidden="1"/>
    <cellStyle name="Followed Hyperlink" xfId="8708" builtinId="9" hidden="1"/>
    <cellStyle name="Followed Hyperlink" xfId="8710" builtinId="9" hidden="1"/>
    <cellStyle name="Followed Hyperlink" xfId="8712" builtinId="9" hidden="1"/>
    <cellStyle name="Followed Hyperlink" xfId="8714" builtinId="9" hidden="1"/>
    <cellStyle name="Followed Hyperlink" xfId="8716" builtinId="9" hidden="1"/>
    <cellStyle name="Followed Hyperlink" xfId="8718" builtinId="9" hidden="1"/>
    <cellStyle name="Followed Hyperlink" xfId="8720" builtinId="9" hidden="1"/>
    <cellStyle name="Followed Hyperlink" xfId="8722" builtinId="9" hidden="1"/>
    <cellStyle name="Followed Hyperlink" xfId="8724" builtinId="9" hidden="1"/>
    <cellStyle name="Followed Hyperlink" xfId="8726" builtinId="9" hidden="1"/>
    <cellStyle name="Followed Hyperlink" xfId="8728" builtinId="9" hidden="1"/>
    <cellStyle name="Followed Hyperlink" xfId="8730" builtinId="9" hidden="1"/>
    <cellStyle name="Followed Hyperlink" xfId="8732" builtinId="9" hidden="1"/>
    <cellStyle name="Followed Hyperlink" xfId="8734" builtinId="9" hidden="1"/>
    <cellStyle name="Followed Hyperlink" xfId="8736" builtinId="9" hidden="1"/>
    <cellStyle name="Followed Hyperlink" xfId="8738" builtinId="9" hidden="1"/>
    <cellStyle name="Followed Hyperlink" xfId="8740" builtinId="9" hidden="1"/>
    <cellStyle name="Followed Hyperlink" xfId="8742" builtinId="9" hidden="1"/>
    <cellStyle name="Followed Hyperlink" xfId="8744" builtinId="9" hidden="1"/>
    <cellStyle name="Followed Hyperlink" xfId="8746" builtinId="9" hidden="1"/>
    <cellStyle name="Followed Hyperlink" xfId="8748" builtinId="9" hidden="1"/>
    <cellStyle name="Followed Hyperlink" xfId="8750" builtinId="9" hidden="1"/>
    <cellStyle name="Followed Hyperlink" xfId="8752" builtinId="9" hidden="1"/>
    <cellStyle name="Followed Hyperlink" xfId="8754" builtinId="9" hidden="1"/>
    <cellStyle name="Followed Hyperlink" xfId="8756" builtinId="9" hidden="1"/>
    <cellStyle name="Followed Hyperlink" xfId="8758" builtinId="9" hidden="1"/>
    <cellStyle name="Followed Hyperlink" xfId="8760" builtinId="9" hidden="1"/>
    <cellStyle name="Followed Hyperlink" xfId="8762" builtinId="9" hidden="1"/>
    <cellStyle name="Followed Hyperlink" xfId="8764" builtinId="9" hidden="1"/>
    <cellStyle name="Followed Hyperlink" xfId="8766" builtinId="9" hidden="1"/>
    <cellStyle name="Followed Hyperlink" xfId="8768" builtinId="9" hidden="1"/>
    <cellStyle name="Followed Hyperlink" xfId="8770" builtinId="9" hidden="1"/>
    <cellStyle name="Followed Hyperlink" xfId="8772" builtinId="9" hidden="1"/>
    <cellStyle name="Followed Hyperlink" xfId="8774" builtinId="9" hidden="1"/>
    <cellStyle name="Followed Hyperlink" xfId="8776" builtinId="9" hidden="1"/>
    <cellStyle name="Followed Hyperlink" xfId="8778" builtinId="9" hidden="1"/>
    <cellStyle name="Followed Hyperlink" xfId="8780" builtinId="9" hidden="1"/>
    <cellStyle name="Followed Hyperlink" xfId="8782" builtinId="9" hidden="1"/>
    <cellStyle name="Followed Hyperlink" xfId="8784" builtinId="9" hidden="1"/>
    <cellStyle name="Followed Hyperlink" xfId="8786" builtinId="9" hidden="1"/>
    <cellStyle name="Followed Hyperlink" xfId="8788" builtinId="9" hidden="1"/>
    <cellStyle name="Followed Hyperlink" xfId="8790" builtinId="9" hidden="1"/>
    <cellStyle name="Followed Hyperlink" xfId="8792" builtinId="9" hidden="1"/>
    <cellStyle name="Followed Hyperlink" xfId="8794" builtinId="9" hidden="1"/>
    <cellStyle name="Followed Hyperlink" xfId="8796" builtinId="9" hidden="1"/>
    <cellStyle name="Followed Hyperlink" xfId="8798" builtinId="9" hidden="1"/>
    <cellStyle name="Followed Hyperlink" xfId="8800" builtinId="9" hidden="1"/>
    <cellStyle name="Followed Hyperlink" xfId="8802" builtinId="9" hidden="1"/>
    <cellStyle name="Followed Hyperlink" xfId="8804" builtinId="9" hidden="1"/>
    <cellStyle name="Followed Hyperlink" xfId="8806" builtinId="9" hidden="1"/>
    <cellStyle name="Followed Hyperlink" xfId="8808" builtinId="9" hidden="1"/>
    <cellStyle name="Followed Hyperlink" xfId="8810" builtinId="9" hidden="1"/>
    <cellStyle name="Followed Hyperlink" xfId="8812" builtinId="9" hidden="1"/>
    <cellStyle name="Followed Hyperlink" xfId="8814" builtinId="9" hidden="1"/>
    <cellStyle name="Followed Hyperlink" xfId="8816" builtinId="9" hidden="1"/>
    <cellStyle name="Followed Hyperlink" xfId="8818" builtinId="9" hidden="1"/>
    <cellStyle name="Followed Hyperlink" xfId="8820" builtinId="9" hidden="1"/>
    <cellStyle name="Followed Hyperlink" xfId="8822" builtinId="9" hidden="1"/>
    <cellStyle name="Followed Hyperlink" xfId="8824" builtinId="9" hidden="1"/>
    <cellStyle name="Followed Hyperlink" xfId="8826" builtinId="9" hidden="1"/>
    <cellStyle name="Followed Hyperlink" xfId="8828" builtinId="9" hidden="1"/>
    <cellStyle name="Followed Hyperlink" xfId="8830" builtinId="9" hidden="1"/>
    <cellStyle name="Followed Hyperlink" xfId="8832" builtinId="9" hidden="1"/>
    <cellStyle name="Followed Hyperlink" xfId="8834" builtinId="9" hidden="1"/>
    <cellStyle name="Followed Hyperlink" xfId="8836" builtinId="9" hidden="1"/>
    <cellStyle name="Followed Hyperlink" xfId="8838" builtinId="9" hidden="1"/>
    <cellStyle name="Followed Hyperlink" xfId="8840" builtinId="9" hidden="1"/>
    <cellStyle name="Followed Hyperlink" xfId="8842" builtinId="9" hidden="1"/>
    <cellStyle name="Followed Hyperlink" xfId="8844" builtinId="9" hidden="1"/>
    <cellStyle name="Followed Hyperlink" xfId="8846" builtinId="9" hidden="1"/>
    <cellStyle name="Followed Hyperlink" xfId="8848" builtinId="9" hidden="1"/>
    <cellStyle name="Followed Hyperlink" xfId="8850" builtinId="9" hidden="1"/>
    <cellStyle name="Followed Hyperlink" xfId="8852" builtinId="9" hidden="1"/>
    <cellStyle name="Followed Hyperlink" xfId="8854" builtinId="9" hidden="1"/>
    <cellStyle name="Followed Hyperlink" xfId="8856" builtinId="9" hidden="1"/>
    <cellStyle name="Followed Hyperlink" xfId="8858" builtinId="9" hidden="1"/>
    <cellStyle name="Followed Hyperlink" xfId="8860" builtinId="9" hidden="1"/>
    <cellStyle name="Followed Hyperlink" xfId="8862" builtinId="9" hidden="1"/>
    <cellStyle name="Followed Hyperlink" xfId="8864" builtinId="9" hidden="1"/>
    <cellStyle name="Followed Hyperlink" xfId="8866" builtinId="9" hidden="1"/>
    <cellStyle name="Followed Hyperlink" xfId="8868" builtinId="9" hidden="1"/>
    <cellStyle name="Followed Hyperlink" xfId="8870" builtinId="9" hidden="1"/>
    <cellStyle name="Followed Hyperlink" xfId="8872" builtinId="9" hidden="1"/>
    <cellStyle name="Followed Hyperlink" xfId="8874" builtinId="9" hidden="1"/>
    <cellStyle name="Followed Hyperlink" xfId="8876" builtinId="9" hidden="1"/>
    <cellStyle name="Followed Hyperlink" xfId="8878" builtinId="9" hidden="1"/>
    <cellStyle name="Followed Hyperlink" xfId="8880" builtinId="9" hidden="1"/>
    <cellStyle name="Followed Hyperlink" xfId="8882" builtinId="9" hidden="1"/>
    <cellStyle name="Followed Hyperlink" xfId="8884" builtinId="9" hidden="1"/>
    <cellStyle name="Followed Hyperlink" xfId="8886" builtinId="9" hidden="1"/>
    <cellStyle name="Followed Hyperlink" xfId="8888" builtinId="9" hidden="1"/>
    <cellStyle name="Followed Hyperlink" xfId="8890" builtinId="9" hidden="1"/>
    <cellStyle name="Followed Hyperlink" xfId="8892" builtinId="9" hidden="1"/>
    <cellStyle name="Followed Hyperlink" xfId="8894" builtinId="9" hidden="1"/>
    <cellStyle name="Followed Hyperlink" xfId="8896" builtinId="9" hidden="1"/>
    <cellStyle name="Followed Hyperlink" xfId="8898" builtinId="9" hidden="1"/>
    <cellStyle name="Followed Hyperlink" xfId="8900" builtinId="9" hidden="1"/>
    <cellStyle name="Followed Hyperlink" xfId="8902" builtinId="9" hidden="1"/>
    <cellStyle name="Followed Hyperlink" xfId="8904" builtinId="9" hidden="1"/>
    <cellStyle name="Followed Hyperlink" xfId="8906" builtinId="9" hidden="1"/>
    <cellStyle name="Followed Hyperlink" xfId="8908" builtinId="9" hidden="1"/>
    <cellStyle name="Followed Hyperlink" xfId="8910" builtinId="9" hidden="1"/>
    <cellStyle name="Followed Hyperlink" xfId="8912" builtinId="9" hidden="1"/>
    <cellStyle name="Followed Hyperlink" xfId="8914" builtinId="9" hidden="1"/>
    <cellStyle name="Followed Hyperlink" xfId="8916" builtinId="9" hidden="1"/>
    <cellStyle name="Followed Hyperlink" xfId="8918" builtinId="9" hidden="1"/>
    <cellStyle name="Followed Hyperlink" xfId="8920" builtinId="9" hidden="1"/>
    <cellStyle name="Followed Hyperlink" xfId="8922" builtinId="9" hidden="1"/>
    <cellStyle name="Followed Hyperlink" xfId="8924" builtinId="9" hidden="1"/>
    <cellStyle name="Followed Hyperlink" xfId="8926" builtinId="9" hidden="1"/>
    <cellStyle name="Followed Hyperlink" xfId="8928" builtinId="9" hidden="1"/>
    <cellStyle name="Followed Hyperlink" xfId="8930" builtinId="9" hidden="1"/>
    <cellStyle name="Followed Hyperlink" xfId="8932" builtinId="9" hidden="1"/>
    <cellStyle name="Followed Hyperlink" xfId="8934" builtinId="9" hidden="1"/>
    <cellStyle name="Followed Hyperlink" xfId="8936" builtinId="9" hidden="1"/>
    <cellStyle name="Followed Hyperlink" xfId="8938" builtinId="9" hidden="1"/>
    <cellStyle name="Followed Hyperlink" xfId="8940" builtinId="9" hidden="1"/>
    <cellStyle name="Followed Hyperlink" xfId="8942" builtinId="9" hidden="1"/>
    <cellStyle name="Followed Hyperlink" xfId="8944" builtinId="9" hidden="1"/>
    <cellStyle name="Followed Hyperlink" xfId="8946" builtinId="9" hidden="1"/>
    <cellStyle name="Followed Hyperlink" xfId="8948" builtinId="9" hidden="1"/>
    <cellStyle name="Followed Hyperlink" xfId="8950" builtinId="9" hidden="1"/>
    <cellStyle name="Followed Hyperlink" xfId="8952" builtinId="9" hidden="1"/>
    <cellStyle name="Followed Hyperlink" xfId="8954" builtinId="9" hidden="1"/>
    <cellStyle name="Followed Hyperlink" xfId="8956" builtinId="9" hidden="1"/>
    <cellStyle name="Followed Hyperlink" xfId="8958" builtinId="9" hidden="1"/>
    <cellStyle name="Followed Hyperlink" xfId="8960" builtinId="9" hidden="1"/>
    <cellStyle name="Followed Hyperlink" xfId="8962" builtinId="9" hidden="1"/>
    <cellStyle name="Followed Hyperlink" xfId="8964" builtinId="9" hidden="1"/>
    <cellStyle name="Followed Hyperlink" xfId="8966" builtinId="9" hidden="1"/>
    <cellStyle name="Followed Hyperlink" xfId="8968" builtinId="9" hidden="1"/>
    <cellStyle name="Followed Hyperlink" xfId="8970" builtinId="9" hidden="1"/>
    <cellStyle name="Followed Hyperlink" xfId="8972" builtinId="9" hidden="1"/>
    <cellStyle name="Followed Hyperlink" xfId="8974" builtinId="9" hidden="1"/>
    <cellStyle name="Followed Hyperlink" xfId="8976" builtinId="9" hidden="1"/>
    <cellStyle name="Followed Hyperlink" xfId="8978" builtinId="9" hidden="1"/>
    <cellStyle name="Followed Hyperlink" xfId="8980" builtinId="9" hidden="1"/>
    <cellStyle name="Followed Hyperlink" xfId="8982" builtinId="9" hidden="1"/>
    <cellStyle name="Followed Hyperlink" xfId="8984" builtinId="9" hidden="1"/>
    <cellStyle name="Followed Hyperlink" xfId="8986" builtinId="9" hidden="1"/>
    <cellStyle name="Followed Hyperlink" xfId="8988" builtinId="9" hidden="1"/>
    <cellStyle name="Followed Hyperlink" xfId="8990" builtinId="9" hidden="1"/>
    <cellStyle name="Followed Hyperlink" xfId="8992" builtinId="9" hidden="1"/>
    <cellStyle name="Followed Hyperlink" xfId="8994" builtinId="9" hidden="1"/>
    <cellStyle name="Followed Hyperlink" xfId="8996" builtinId="9" hidden="1"/>
    <cellStyle name="Followed Hyperlink" xfId="8998" builtinId="9" hidden="1"/>
    <cellStyle name="Followed Hyperlink" xfId="9000" builtinId="9" hidden="1"/>
    <cellStyle name="Followed Hyperlink" xfId="9002" builtinId="9" hidden="1"/>
    <cellStyle name="Followed Hyperlink" xfId="9004" builtinId="9" hidden="1"/>
    <cellStyle name="Followed Hyperlink" xfId="9006" builtinId="9" hidden="1"/>
    <cellStyle name="Followed Hyperlink" xfId="9008" builtinId="9" hidden="1"/>
    <cellStyle name="Followed Hyperlink" xfId="9010" builtinId="9" hidden="1"/>
    <cellStyle name="Followed Hyperlink" xfId="9012" builtinId="9" hidden="1"/>
    <cellStyle name="Followed Hyperlink" xfId="9014" builtinId="9" hidden="1"/>
    <cellStyle name="Followed Hyperlink" xfId="9016" builtinId="9" hidden="1"/>
    <cellStyle name="Followed Hyperlink" xfId="9018" builtinId="9" hidden="1"/>
    <cellStyle name="Followed Hyperlink" xfId="9020" builtinId="9" hidden="1"/>
    <cellStyle name="Followed Hyperlink" xfId="9022" builtinId="9" hidden="1"/>
    <cellStyle name="Followed Hyperlink" xfId="9024" builtinId="9" hidden="1"/>
    <cellStyle name="Followed Hyperlink" xfId="9026" builtinId="9" hidden="1"/>
    <cellStyle name="Followed Hyperlink" xfId="9028" builtinId="9" hidden="1"/>
    <cellStyle name="Followed Hyperlink" xfId="9030" builtinId="9" hidden="1"/>
    <cellStyle name="Followed Hyperlink" xfId="9032" builtinId="9" hidden="1"/>
    <cellStyle name="Followed Hyperlink" xfId="9034" builtinId="9" hidden="1"/>
    <cellStyle name="Followed Hyperlink" xfId="9036" builtinId="9" hidden="1"/>
    <cellStyle name="Followed Hyperlink" xfId="9038" builtinId="9" hidden="1"/>
    <cellStyle name="Followed Hyperlink" xfId="9040" builtinId="9" hidden="1"/>
    <cellStyle name="Followed Hyperlink" xfId="9042" builtinId="9" hidden="1"/>
    <cellStyle name="Followed Hyperlink" xfId="9044" builtinId="9" hidden="1"/>
    <cellStyle name="Followed Hyperlink" xfId="9046" builtinId="9" hidden="1"/>
    <cellStyle name="Followed Hyperlink" xfId="9048" builtinId="9" hidden="1"/>
    <cellStyle name="Followed Hyperlink" xfId="9050" builtinId="9" hidden="1"/>
    <cellStyle name="Followed Hyperlink" xfId="9052" builtinId="9" hidden="1"/>
    <cellStyle name="Followed Hyperlink" xfId="9054" builtinId="9" hidden="1"/>
    <cellStyle name="Followed Hyperlink" xfId="9056" builtinId="9" hidden="1"/>
    <cellStyle name="Followed Hyperlink" xfId="9058" builtinId="9" hidden="1"/>
    <cellStyle name="Followed Hyperlink" xfId="9060" builtinId="9" hidden="1"/>
    <cellStyle name="Followed Hyperlink" xfId="9062" builtinId="9" hidden="1"/>
    <cellStyle name="Followed Hyperlink" xfId="9064" builtinId="9" hidden="1"/>
    <cellStyle name="Followed Hyperlink" xfId="9066" builtinId="9" hidden="1"/>
    <cellStyle name="Followed Hyperlink" xfId="9068" builtinId="9" hidden="1"/>
    <cellStyle name="Followed Hyperlink" xfId="9070" builtinId="9" hidden="1"/>
    <cellStyle name="Followed Hyperlink" xfId="9072" builtinId="9" hidden="1"/>
    <cellStyle name="Followed Hyperlink" xfId="9074" builtinId="9" hidden="1"/>
    <cellStyle name="Followed Hyperlink" xfId="9076" builtinId="9" hidden="1"/>
    <cellStyle name="Followed Hyperlink" xfId="9078" builtinId="9" hidden="1"/>
    <cellStyle name="Followed Hyperlink" xfId="9080" builtinId="9" hidden="1"/>
    <cellStyle name="Followed Hyperlink" xfId="9082" builtinId="9" hidden="1"/>
    <cellStyle name="Followed Hyperlink" xfId="9084" builtinId="9" hidden="1"/>
    <cellStyle name="Followed Hyperlink" xfId="9086" builtinId="9" hidden="1"/>
    <cellStyle name="Followed Hyperlink" xfId="9088" builtinId="9" hidden="1"/>
    <cellStyle name="Followed Hyperlink" xfId="9090" builtinId="9" hidden="1"/>
    <cellStyle name="Followed Hyperlink" xfId="9092" builtinId="9" hidden="1"/>
    <cellStyle name="Followed Hyperlink" xfId="9094" builtinId="9" hidden="1"/>
    <cellStyle name="Followed Hyperlink" xfId="9096" builtinId="9" hidden="1"/>
    <cellStyle name="Followed Hyperlink" xfId="9098" builtinId="9" hidden="1"/>
    <cellStyle name="Followed Hyperlink" xfId="9100" builtinId="9" hidden="1"/>
    <cellStyle name="Followed Hyperlink" xfId="9102" builtinId="9" hidden="1"/>
    <cellStyle name="Followed Hyperlink" xfId="9104" builtinId="9" hidden="1"/>
    <cellStyle name="Followed Hyperlink" xfId="9106" builtinId="9" hidden="1"/>
    <cellStyle name="Followed Hyperlink" xfId="9108" builtinId="9" hidden="1"/>
    <cellStyle name="Followed Hyperlink" xfId="9110" builtinId="9" hidden="1"/>
    <cellStyle name="Followed Hyperlink" xfId="9112" builtinId="9" hidden="1"/>
    <cellStyle name="Followed Hyperlink" xfId="9114" builtinId="9" hidden="1"/>
    <cellStyle name="Followed Hyperlink" xfId="9116" builtinId="9" hidden="1"/>
    <cellStyle name="Followed Hyperlink" xfId="9118" builtinId="9" hidden="1"/>
    <cellStyle name="Followed Hyperlink" xfId="9120" builtinId="9" hidden="1"/>
    <cellStyle name="Followed Hyperlink" xfId="9122" builtinId="9" hidden="1"/>
    <cellStyle name="Followed Hyperlink" xfId="9124" builtinId="9" hidden="1"/>
    <cellStyle name="Followed Hyperlink" xfId="9126" builtinId="9" hidden="1"/>
    <cellStyle name="Followed Hyperlink" xfId="9128" builtinId="9" hidden="1"/>
    <cellStyle name="Followed Hyperlink" xfId="9130" builtinId="9" hidden="1"/>
    <cellStyle name="Followed Hyperlink" xfId="9132" builtinId="9" hidden="1"/>
    <cellStyle name="Followed Hyperlink" xfId="9134" builtinId="9" hidden="1"/>
    <cellStyle name="Followed Hyperlink" xfId="9136" builtinId="9" hidden="1"/>
    <cellStyle name="Followed Hyperlink" xfId="9138" builtinId="9" hidden="1"/>
    <cellStyle name="Followed Hyperlink" xfId="9140" builtinId="9" hidden="1"/>
    <cellStyle name="Followed Hyperlink" xfId="9142" builtinId="9" hidden="1"/>
    <cellStyle name="Followed Hyperlink" xfId="9144" builtinId="9" hidden="1"/>
    <cellStyle name="Followed Hyperlink" xfId="9146" builtinId="9" hidden="1"/>
    <cellStyle name="Followed Hyperlink" xfId="9148" builtinId="9" hidden="1"/>
    <cellStyle name="Followed Hyperlink" xfId="9150" builtinId="9" hidden="1"/>
    <cellStyle name="Followed Hyperlink" xfId="9152" builtinId="9" hidden="1"/>
    <cellStyle name="Followed Hyperlink" xfId="9154" builtinId="9" hidden="1"/>
    <cellStyle name="Followed Hyperlink" xfId="9156" builtinId="9" hidden="1"/>
    <cellStyle name="Followed Hyperlink" xfId="9158" builtinId="9" hidden="1"/>
    <cellStyle name="Followed Hyperlink" xfId="9160" builtinId="9" hidden="1"/>
    <cellStyle name="Followed Hyperlink" xfId="9162" builtinId="9" hidden="1"/>
    <cellStyle name="Followed Hyperlink" xfId="9164" builtinId="9" hidden="1"/>
    <cellStyle name="Followed Hyperlink" xfId="9166" builtinId="9" hidden="1"/>
    <cellStyle name="Followed Hyperlink" xfId="9168" builtinId="9" hidden="1"/>
    <cellStyle name="Followed Hyperlink" xfId="9170" builtinId="9" hidden="1"/>
    <cellStyle name="Followed Hyperlink" xfId="9172" builtinId="9" hidden="1"/>
    <cellStyle name="Followed Hyperlink" xfId="9174" builtinId="9" hidden="1"/>
    <cellStyle name="Followed Hyperlink" xfId="9176" builtinId="9" hidden="1"/>
    <cellStyle name="Followed Hyperlink" xfId="9178" builtinId="9" hidden="1"/>
    <cellStyle name="Followed Hyperlink" xfId="9180" builtinId="9" hidden="1"/>
    <cellStyle name="Followed Hyperlink" xfId="9182" builtinId="9" hidden="1"/>
    <cellStyle name="Followed Hyperlink" xfId="9184" builtinId="9" hidden="1"/>
    <cellStyle name="Followed Hyperlink" xfId="9186" builtinId="9" hidden="1"/>
    <cellStyle name="Followed Hyperlink" xfId="9188" builtinId="9" hidden="1"/>
    <cellStyle name="Followed Hyperlink" xfId="9190" builtinId="9" hidden="1"/>
    <cellStyle name="Followed Hyperlink" xfId="9192" builtinId="9" hidden="1"/>
    <cellStyle name="Followed Hyperlink" xfId="9194" builtinId="9" hidden="1"/>
    <cellStyle name="Followed Hyperlink" xfId="9196" builtinId="9" hidden="1"/>
    <cellStyle name="Followed Hyperlink" xfId="9198" builtinId="9" hidden="1"/>
    <cellStyle name="Followed Hyperlink" xfId="9200" builtinId="9" hidden="1"/>
    <cellStyle name="Followed Hyperlink" xfId="9202" builtinId="9" hidden="1"/>
    <cellStyle name="Followed Hyperlink" xfId="9204" builtinId="9" hidden="1"/>
    <cellStyle name="Followed Hyperlink" xfId="9206" builtinId="9" hidden="1"/>
    <cellStyle name="Followed Hyperlink" xfId="9208" builtinId="9" hidden="1"/>
    <cellStyle name="Followed Hyperlink" xfId="9210" builtinId="9" hidden="1"/>
    <cellStyle name="Followed Hyperlink" xfId="9212" builtinId="9" hidden="1"/>
    <cellStyle name="Followed Hyperlink" xfId="9214" builtinId="9" hidden="1"/>
    <cellStyle name="Followed Hyperlink" xfId="9216" builtinId="9" hidden="1"/>
    <cellStyle name="Followed Hyperlink" xfId="9218" builtinId="9" hidden="1"/>
    <cellStyle name="Followed Hyperlink" xfId="9220" builtinId="9" hidden="1"/>
    <cellStyle name="Followed Hyperlink" xfId="9222" builtinId="9" hidden="1"/>
    <cellStyle name="Followed Hyperlink" xfId="9224" builtinId="9" hidden="1"/>
    <cellStyle name="Followed Hyperlink" xfId="9226" builtinId="9" hidden="1"/>
    <cellStyle name="Followed Hyperlink" xfId="9228" builtinId="9" hidden="1"/>
    <cellStyle name="Followed Hyperlink" xfId="9230" builtinId="9" hidden="1"/>
    <cellStyle name="Followed Hyperlink" xfId="9232" builtinId="9" hidden="1"/>
    <cellStyle name="Followed Hyperlink" xfId="9234" builtinId="9" hidden="1"/>
    <cellStyle name="Followed Hyperlink" xfId="9236" builtinId="9" hidden="1"/>
    <cellStyle name="Followed Hyperlink" xfId="9238" builtinId="9" hidden="1"/>
    <cellStyle name="Followed Hyperlink" xfId="9240" builtinId="9" hidden="1"/>
    <cellStyle name="Followed Hyperlink" xfId="9242" builtinId="9" hidden="1"/>
    <cellStyle name="Followed Hyperlink" xfId="9244" builtinId="9" hidden="1"/>
    <cellStyle name="Followed Hyperlink" xfId="9246" builtinId="9" hidden="1"/>
    <cellStyle name="Followed Hyperlink" xfId="9248" builtinId="9" hidden="1"/>
    <cellStyle name="Followed Hyperlink" xfId="9250" builtinId="9" hidden="1"/>
    <cellStyle name="Followed Hyperlink" xfId="9252" builtinId="9" hidden="1"/>
    <cellStyle name="Followed Hyperlink" xfId="9254" builtinId="9" hidden="1"/>
    <cellStyle name="Followed Hyperlink" xfId="9256" builtinId="9" hidden="1"/>
    <cellStyle name="Followed Hyperlink" xfId="9258" builtinId="9" hidden="1"/>
    <cellStyle name="Followed Hyperlink" xfId="9260" builtinId="9" hidden="1"/>
    <cellStyle name="Followed Hyperlink" xfId="9262" builtinId="9" hidden="1"/>
    <cellStyle name="Followed Hyperlink" xfId="9264" builtinId="9" hidden="1"/>
    <cellStyle name="Followed Hyperlink" xfId="9266" builtinId="9" hidden="1"/>
    <cellStyle name="Followed Hyperlink" xfId="9268" builtinId="9" hidden="1"/>
    <cellStyle name="Followed Hyperlink" xfId="9270" builtinId="9" hidden="1"/>
    <cellStyle name="Followed Hyperlink" xfId="9272" builtinId="9" hidden="1"/>
    <cellStyle name="Followed Hyperlink" xfId="9274" builtinId="9" hidden="1"/>
    <cellStyle name="Followed Hyperlink" xfId="9276" builtinId="9" hidden="1"/>
    <cellStyle name="Followed Hyperlink" xfId="9278" builtinId="9" hidden="1"/>
    <cellStyle name="Followed Hyperlink" xfId="9280" builtinId="9" hidden="1"/>
    <cellStyle name="Followed Hyperlink" xfId="9282" builtinId="9" hidden="1"/>
    <cellStyle name="Followed Hyperlink" xfId="9284" builtinId="9" hidden="1"/>
    <cellStyle name="Followed Hyperlink" xfId="9286" builtinId="9" hidden="1"/>
    <cellStyle name="Followed Hyperlink" xfId="9288" builtinId="9" hidden="1"/>
    <cellStyle name="Followed Hyperlink" xfId="9290" builtinId="9" hidden="1"/>
    <cellStyle name="Followed Hyperlink" xfId="9292" builtinId="9" hidden="1"/>
    <cellStyle name="Followed Hyperlink" xfId="9294" builtinId="9" hidden="1"/>
    <cellStyle name="Followed Hyperlink" xfId="9296" builtinId="9" hidden="1"/>
    <cellStyle name="Followed Hyperlink" xfId="9298" builtinId="9" hidden="1"/>
    <cellStyle name="Followed Hyperlink" xfId="9300" builtinId="9" hidden="1"/>
    <cellStyle name="Followed Hyperlink" xfId="9302" builtinId="9" hidden="1"/>
    <cellStyle name="Followed Hyperlink" xfId="9304" builtinId="9" hidden="1"/>
    <cellStyle name="Followed Hyperlink" xfId="9306" builtinId="9" hidden="1"/>
    <cellStyle name="Followed Hyperlink" xfId="9308" builtinId="9" hidden="1"/>
    <cellStyle name="Followed Hyperlink" xfId="9310" builtinId="9" hidden="1"/>
    <cellStyle name="Followed Hyperlink" xfId="9312" builtinId="9" hidden="1"/>
    <cellStyle name="Followed Hyperlink" xfId="9314" builtinId="9" hidden="1"/>
    <cellStyle name="Followed Hyperlink" xfId="9316" builtinId="9" hidden="1"/>
    <cellStyle name="Followed Hyperlink" xfId="9318" builtinId="9" hidden="1"/>
    <cellStyle name="Followed Hyperlink" xfId="9320" builtinId="9" hidden="1"/>
    <cellStyle name="Followed Hyperlink" xfId="9322" builtinId="9" hidden="1"/>
    <cellStyle name="Followed Hyperlink" xfId="9324" builtinId="9" hidden="1"/>
    <cellStyle name="Followed Hyperlink" xfId="9326" builtinId="9" hidden="1"/>
    <cellStyle name="Followed Hyperlink" xfId="9328" builtinId="9" hidden="1"/>
    <cellStyle name="Followed Hyperlink" xfId="9330" builtinId="9" hidden="1"/>
    <cellStyle name="Followed Hyperlink" xfId="9332" builtinId="9" hidden="1"/>
    <cellStyle name="Followed Hyperlink" xfId="9334" builtinId="9" hidden="1"/>
    <cellStyle name="Followed Hyperlink" xfId="9336" builtinId="9" hidden="1"/>
    <cellStyle name="Followed Hyperlink" xfId="9338" builtinId="9" hidden="1"/>
    <cellStyle name="Followed Hyperlink" xfId="9340" builtinId="9" hidden="1"/>
    <cellStyle name="Followed Hyperlink" xfId="9342" builtinId="9" hidden="1"/>
    <cellStyle name="Followed Hyperlink" xfId="9344" builtinId="9" hidden="1"/>
    <cellStyle name="Followed Hyperlink" xfId="9346" builtinId="9" hidden="1"/>
    <cellStyle name="Followed Hyperlink" xfId="9348" builtinId="9" hidden="1"/>
    <cellStyle name="Followed Hyperlink" xfId="9350" builtinId="9" hidden="1"/>
    <cellStyle name="Followed Hyperlink" xfId="9352" builtinId="9" hidden="1"/>
    <cellStyle name="Followed Hyperlink" xfId="9354" builtinId="9" hidden="1"/>
    <cellStyle name="Followed Hyperlink" xfId="9356" builtinId="9" hidden="1"/>
    <cellStyle name="Followed Hyperlink" xfId="9358" builtinId="9" hidden="1"/>
    <cellStyle name="Followed Hyperlink" xfId="9360" builtinId="9" hidden="1"/>
    <cellStyle name="Followed Hyperlink" xfId="9362" builtinId="9" hidden="1"/>
    <cellStyle name="Followed Hyperlink" xfId="9364" builtinId="9" hidden="1"/>
    <cellStyle name="Followed Hyperlink" xfId="9366" builtinId="9" hidden="1"/>
    <cellStyle name="Followed Hyperlink" xfId="9368" builtinId="9" hidden="1"/>
    <cellStyle name="Followed Hyperlink" xfId="9370" builtinId="9" hidden="1"/>
    <cellStyle name="Followed Hyperlink" xfId="9372" builtinId="9" hidden="1"/>
    <cellStyle name="Followed Hyperlink" xfId="9374" builtinId="9" hidden="1"/>
    <cellStyle name="Followed Hyperlink" xfId="9376" builtinId="9" hidden="1"/>
    <cellStyle name="Followed Hyperlink" xfId="9378" builtinId="9" hidden="1"/>
    <cellStyle name="Followed Hyperlink" xfId="9380" builtinId="9" hidden="1"/>
    <cellStyle name="Followed Hyperlink" xfId="9382" builtinId="9" hidden="1"/>
    <cellStyle name="Followed Hyperlink" xfId="9384" builtinId="9" hidden="1"/>
    <cellStyle name="Followed Hyperlink" xfId="9386" builtinId="9" hidden="1"/>
    <cellStyle name="Followed Hyperlink" xfId="9388" builtinId="9" hidden="1"/>
    <cellStyle name="Followed Hyperlink" xfId="9390" builtinId="9" hidden="1"/>
    <cellStyle name="Followed Hyperlink" xfId="9392" builtinId="9" hidden="1"/>
    <cellStyle name="Followed Hyperlink" xfId="9394" builtinId="9" hidden="1"/>
    <cellStyle name="Followed Hyperlink" xfId="9396" builtinId="9" hidden="1"/>
    <cellStyle name="Followed Hyperlink" xfId="9398" builtinId="9" hidden="1"/>
    <cellStyle name="Followed Hyperlink" xfId="9400" builtinId="9" hidden="1"/>
    <cellStyle name="Followed Hyperlink" xfId="9402" builtinId="9" hidden="1"/>
    <cellStyle name="Followed Hyperlink" xfId="9404" builtinId="9" hidden="1"/>
    <cellStyle name="Followed Hyperlink" xfId="9406" builtinId="9" hidden="1"/>
    <cellStyle name="Followed Hyperlink" xfId="9408" builtinId="9" hidden="1"/>
    <cellStyle name="Followed Hyperlink" xfId="9410" builtinId="9" hidden="1"/>
    <cellStyle name="Followed Hyperlink" xfId="9412" builtinId="9" hidden="1"/>
    <cellStyle name="Followed Hyperlink" xfId="9414" builtinId="9" hidden="1"/>
    <cellStyle name="Followed Hyperlink" xfId="9416" builtinId="9" hidden="1"/>
    <cellStyle name="Followed Hyperlink" xfId="9418" builtinId="9" hidden="1"/>
    <cellStyle name="Followed Hyperlink" xfId="9420" builtinId="9" hidden="1"/>
    <cellStyle name="Followed Hyperlink" xfId="9422" builtinId="9" hidden="1"/>
    <cellStyle name="Followed Hyperlink" xfId="9424" builtinId="9" hidden="1"/>
    <cellStyle name="Followed Hyperlink" xfId="9426" builtinId="9" hidden="1"/>
    <cellStyle name="Followed Hyperlink" xfId="9428" builtinId="9" hidden="1"/>
    <cellStyle name="Followed Hyperlink" xfId="9430" builtinId="9" hidden="1"/>
    <cellStyle name="Followed Hyperlink" xfId="9432" builtinId="9" hidden="1"/>
    <cellStyle name="Followed Hyperlink" xfId="9434" builtinId="9" hidden="1"/>
    <cellStyle name="Followed Hyperlink" xfId="9436" builtinId="9" hidden="1"/>
    <cellStyle name="Followed Hyperlink" xfId="9438" builtinId="9" hidden="1"/>
    <cellStyle name="Followed Hyperlink" xfId="9440" builtinId="9" hidden="1"/>
    <cellStyle name="Followed Hyperlink" xfId="9442" builtinId="9" hidden="1"/>
    <cellStyle name="Followed Hyperlink" xfId="9444" builtinId="9" hidden="1"/>
    <cellStyle name="Followed Hyperlink" xfId="9446" builtinId="9" hidden="1"/>
    <cellStyle name="Followed Hyperlink" xfId="9448" builtinId="9" hidden="1"/>
    <cellStyle name="Followed Hyperlink" xfId="9450" builtinId="9" hidden="1"/>
    <cellStyle name="Followed Hyperlink" xfId="9452" builtinId="9" hidden="1"/>
    <cellStyle name="Followed Hyperlink" xfId="9454" builtinId="9" hidden="1"/>
    <cellStyle name="Followed Hyperlink" xfId="9456" builtinId="9" hidden="1"/>
    <cellStyle name="Followed Hyperlink" xfId="9458" builtinId="9" hidden="1"/>
    <cellStyle name="Followed Hyperlink" xfId="9460" builtinId="9" hidden="1"/>
    <cellStyle name="Followed Hyperlink" xfId="9462" builtinId="9" hidden="1"/>
    <cellStyle name="Followed Hyperlink" xfId="9464" builtinId="9" hidden="1"/>
    <cellStyle name="Followed Hyperlink" xfId="9466" builtinId="9" hidden="1"/>
    <cellStyle name="Followed Hyperlink" xfId="9468" builtinId="9" hidden="1"/>
    <cellStyle name="Followed Hyperlink" xfId="9470" builtinId="9" hidden="1"/>
    <cellStyle name="Followed Hyperlink" xfId="9472" builtinId="9" hidden="1"/>
    <cellStyle name="Followed Hyperlink" xfId="9474" builtinId="9" hidden="1"/>
    <cellStyle name="Followed Hyperlink" xfId="9476" builtinId="9" hidden="1"/>
    <cellStyle name="Followed Hyperlink" xfId="9478" builtinId="9" hidden="1"/>
    <cellStyle name="Followed Hyperlink" xfId="9480" builtinId="9" hidden="1"/>
    <cellStyle name="Followed Hyperlink" xfId="9482" builtinId="9" hidden="1"/>
    <cellStyle name="Followed Hyperlink" xfId="9484" builtinId="9" hidden="1"/>
    <cellStyle name="Followed Hyperlink" xfId="9486" builtinId="9" hidden="1"/>
    <cellStyle name="Followed Hyperlink" xfId="9488" builtinId="9" hidden="1"/>
    <cellStyle name="Followed Hyperlink" xfId="9490" builtinId="9" hidden="1"/>
    <cellStyle name="Followed Hyperlink" xfId="9492" builtinId="9" hidden="1"/>
    <cellStyle name="Followed Hyperlink" xfId="9494" builtinId="9" hidden="1"/>
    <cellStyle name="Followed Hyperlink" xfId="9496" builtinId="9" hidden="1"/>
    <cellStyle name="Followed Hyperlink" xfId="9498" builtinId="9" hidden="1"/>
    <cellStyle name="Followed Hyperlink" xfId="9500" builtinId="9" hidden="1"/>
    <cellStyle name="Followed Hyperlink" xfId="9502" builtinId="9" hidden="1"/>
    <cellStyle name="Followed Hyperlink" xfId="9504" builtinId="9" hidden="1"/>
    <cellStyle name="Followed Hyperlink" xfId="9506" builtinId="9" hidden="1"/>
    <cellStyle name="Followed Hyperlink" xfId="9508" builtinId="9" hidden="1"/>
    <cellStyle name="Followed Hyperlink" xfId="9510" builtinId="9" hidden="1"/>
    <cellStyle name="Followed Hyperlink" xfId="9512" builtinId="9" hidden="1"/>
    <cellStyle name="Followed Hyperlink" xfId="9514" builtinId="9" hidden="1"/>
    <cellStyle name="Followed Hyperlink" xfId="9516" builtinId="9" hidden="1"/>
    <cellStyle name="Followed Hyperlink" xfId="9518" builtinId="9" hidden="1"/>
    <cellStyle name="Followed Hyperlink" xfId="9520" builtinId="9" hidden="1"/>
    <cellStyle name="Followed Hyperlink" xfId="9522" builtinId="9" hidden="1"/>
    <cellStyle name="Followed Hyperlink" xfId="9524" builtinId="9" hidden="1"/>
    <cellStyle name="Followed Hyperlink" xfId="9526" builtinId="9" hidden="1"/>
    <cellStyle name="Followed Hyperlink" xfId="9528" builtinId="9" hidden="1"/>
    <cellStyle name="Followed Hyperlink" xfId="953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Hyperlink" xfId="7971" builtinId="8" hidden="1"/>
    <cellStyle name="Hyperlink" xfId="7973" builtinId="8" hidden="1"/>
    <cellStyle name="Hyperlink" xfId="7975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5" builtinId="8" hidden="1"/>
    <cellStyle name="Hyperlink" xfId="7987" builtinId="8" hidden="1"/>
    <cellStyle name="Hyperlink" xfId="7989" builtinId="8" hidden="1"/>
    <cellStyle name="Hyperlink" xfId="7991" builtinId="8" hidden="1"/>
    <cellStyle name="Hyperlink" xfId="7993" builtinId="8" hidden="1"/>
    <cellStyle name="Hyperlink" xfId="7995" builtinId="8" hidden="1"/>
    <cellStyle name="Hyperlink" xfId="7997" builtinId="8" hidden="1"/>
    <cellStyle name="Hyperlink" xfId="7999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Hyperlink" xfId="8011" builtinId="8" hidden="1"/>
    <cellStyle name="Hyperlink" xfId="8013" builtinId="8" hidden="1"/>
    <cellStyle name="Hyperlink" xfId="8015" builtinId="8" hidden="1"/>
    <cellStyle name="Hyperlink" xfId="8017" builtinId="8" hidden="1"/>
    <cellStyle name="Hyperlink" xfId="8019" builtinId="8" hidden="1"/>
    <cellStyle name="Hyperlink" xfId="8021" builtinId="8" hidden="1"/>
    <cellStyle name="Hyperlink" xfId="8023" builtinId="8" hidden="1"/>
    <cellStyle name="Hyperlink" xfId="8025" builtinId="8" hidden="1"/>
    <cellStyle name="Hyperlink" xfId="8027" builtinId="8" hidden="1"/>
    <cellStyle name="Hyperlink" xfId="8029" builtinId="8" hidden="1"/>
    <cellStyle name="Hyperlink" xfId="8031" builtinId="8" hidden="1"/>
    <cellStyle name="Hyperlink" xfId="8033" builtinId="8" hidden="1"/>
    <cellStyle name="Hyperlink" xfId="8035" builtinId="8" hidden="1"/>
    <cellStyle name="Hyperlink" xfId="8037" builtinId="8" hidden="1"/>
    <cellStyle name="Hyperlink" xfId="8039" builtinId="8" hidden="1"/>
    <cellStyle name="Hyperlink" xfId="8041" builtinId="8" hidden="1"/>
    <cellStyle name="Hyperlink" xfId="8043" builtinId="8" hidden="1"/>
    <cellStyle name="Hyperlink" xfId="8045" builtinId="8" hidden="1"/>
    <cellStyle name="Hyperlink" xfId="8047" builtinId="8" hidden="1"/>
    <cellStyle name="Hyperlink" xfId="8049" builtinId="8" hidden="1"/>
    <cellStyle name="Hyperlink" xfId="8051" builtinId="8" hidden="1"/>
    <cellStyle name="Hyperlink" xfId="8053" builtinId="8" hidden="1"/>
    <cellStyle name="Hyperlink" xfId="8055" builtinId="8" hidden="1"/>
    <cellStyle name="Hyperlink" xfId="8057" builtinId="8" hidden="1"/>
    <cellStyle name="Hyperlink" xfId="8059" builtinId="8" hidden="1"/>
    <cellStyle name="Hyperlink" xfId="8061" builtinId="8" hidden="1"/>
    <cellStyle name="Hyperlink" xfId="8063" builtinId="8" hidden="1"/>
    <cellStyle name="Hyperlink" xfId="8065" builtinId="8" hidden="1"/>
    <cellStyle name="Hyperlink" xfId="8067" builtinId="8" hidden="1"/>
    <cellStyle name="Hyperlink" xfId="8069" builtinId="8" hidden="1"/>
    <cellStyle name="Hyperlink" xfId="8071" builtinId="8" hidden="1"/>
    <cellStyle name="Hyperlink" xfId="8073" builtinId="8" hidden="1"/>
    <cellStyle name="Hyperlink" xfId="8075" builtinId="8" hidden="1"/>
    <cellStyle name="Hyperlink" xfId="8077" builtinId="8" hidden="1"/>
    <cellStyle name="Hyperlink" xfId="8079" builtinId="8" hidden="1"/>
    <cellStyle name="Hyperlink" xfId="8081" builtinId="8" hidden="1"/>
    <cellStyle name="Hyperlink" xfId="8083" builtinId="8" hidden="1"/>
    <cellStyle name="Hyperlink" xfId="8085" builtinId="8" hidden="1"/>
    <cellStyle name="Hyperlink" xfId="8087" builtinId="8" hidden="1"/>
    <cellStyle name="Hyperlink" xfId="8089" builtinId="8" hidden="1"/>
    <cellStyle name="Hyperlink" xfId="8091" builtinId="8" hidden="1"/>
    <cellStyle name="Hyperlink" xfId="8093" builtinId="8" hidden="1"/>
    <cellStyle name="Hyperlink" xfId="8095" builtinId="8" hidden="1"/>
    <cellStyle name="Hyperlink" xfId="8097" builtinId="8" hidden="1"/>
    <cellStyle name="Hyperlink" xfId="8099" builtinId="8" hidden="1"/>
    <cellStyle name="Hyperlink" xfId="8101" builtinId="8" hidden="1"/>
    <cellStyle name="Hyperlink" xfId="8103" builtinId="8" hidden="1"/>
    <cellStyle name="Hyperlink" xfId="8105" builtinId="8" hidden="1"/>
    <cellStyle name="Hyperlink" xfId="8107" builtinId="8" hidden="1"/>
    <cellStyle name="Hyperlink" xfId="8109" builtinId="8" hidden="1"/>
    <cellStyle name="Hyperlink" xfId="8111" builtinId="8" hidden="1"/>
    <cellStyle name="Hyperlink" xfId="8113" builtinId="8" hidden="1"/>
    <cellStyle name="Hyperlink" xfId="8115" builtinId="8" hidden="1"/>
    <cellStyle name="Hyperlink" xfId="8117" builtinId="8" hidden="1"/>
    <cellStyle name="Hyperlink" xfId="8119" builtinId="8" hidden="1"/>
    <cellStyle name="Hyperlink" xfId="8121" builtinId="8" hidden="1"/>
    <cellStyle name="Hyperlink" xfId="8123" builtinId="8" hidden="1"/>
    <cellStyle name="Hyperlink" xfId="8125" builtinId="8" hidden="1"/>
    <cellStyle name="Hyperlink" xfId="8127" builtinId="8" hidden="1"/>
    <cellStyle name="Hyperlink" xfId="8129" builtinId="8" hidden="1"/>
    <cellStyle name="Hyperlink" xfId="8131" builtinId="8" hidden="1"/>
    <cellStyle name="Hyperlink" xfId="8133" builtinId="8" hidden="1"/>
    <cellStyle name="Hyperlink" xfId="8135" builtinId="8" hidden="1"/>
    <cellStyle name="Hyperlink" xfId="8137" builtinId="8" hidden="1"/>
    <cellStyle name="Hyperlink" xfId="8139" builtinId="8" hidden="1"/>
    <cellStyle name="Hyperlink" xfId="8141" builtinId="8" hidden="1"/>
    <cellStyle name="Hyperlink" xfId="8143" builtinId="8" hidden="1"/>
    <cellStyle name="Hyperlink" xfId="8145" builtinId="8" hidden="1"/>
    <cellStyle name="Hyperlink" xfId="8147" builtinId="8" hidden="1"/>
    <cellStyle name="Hyperlink" xfId="8149" builtinId="8" hidden="1"/>
    <cellStyle name="Hyperlink" xfId="8151" builtinId="8" hidden="1"/>
    <cellStyle name="Hyperlink" xfId="8153" builtinId="8" hidden="1"/>
    <cellStyle name="Hyperlink" xfId="8155" builtinId="8" hidden="1"/>
    <cellStyle name="Hyperlink" xfId="8157" builtinId="8" hidden="1"/>
    <cellStyle name="Hyperlink" xfId="8159" builtinId="8" hidden="1"/>
    <cellStyle name="Hyperlink" xfId="8161" builtinId="8" hidden="1"/>
    <cellStyle name="Hyperlink" xfId="8163" builtinId="8" hidden="1"/>
    <cellStyle name="Hyperlink" xfId="8165" builtinId="8" hidden="1"/>
    <cellStyle name="Hyperlink" xfId="8167" builtinId="8" hidden="1"/>
    <cellStyle name="Hyperlink" xfId="8169" builtinId="8" hidden="1"/>
    <cellStyle name="Hyperlink" xfId="8171" builtinId="8" hidden="1"/>
    <cellStyle name="Hyperlink" xfId="8173" builtinId="8" hidden="1"/>
    <cellStyle name="Hyperlink" xfId="8175" builtinId="8" hidden="1"/>
    <cellStyle name="Hyperlink" xfId="8177" builtinId="8" hidden="1"/>
    <cellStyle name="Hyperlink" xfId="8179" builtinId="8" hidden="1"/>
    <cellStyle name="Hyperlink" xfId="8181" builtinId="8" hidden="1"/>
    <cellStyle name="Hyperlink" xfId="8183" builtinId="8" hidden="1"/>
    <cellStyle name="Hyperlink" xfId="8185" builtinId="8" hidden="1"/>
    <cellStyle name="Hyperlink" xfId="8187" builtinId="8" hidden="1"/>
    <cellStyle name="Hyperlink" xfId="8189" builtinId="8" hidden="1"/>
    <cellStyle name="Hyperlink" xfId="8191" builtinId="8" hidden="1"/>
    <cellStyle name="Hyperlink" xfId="8193" builtinId="8" hidden="1"/>
    <cellStyle name="Hyperlink" xfId="8195" builtinId="8" hidden="1"/>
    <cellStyle name="Hyperlink" xfId="8197" builtinId="8" hidden="1"/>
    <cellStyle name="Hyperlink" xfId="8199" builtinId="8" hidden="1"/>
    <cellStyle name="Hyperlink" xfId="8201" builtinId="8" hidden="1"/>
    <cellStyle name="Hyperlink" xfId="8203" builtinId="8" hidden="1"/>
    <cellStyle name="Hyperlink" xfId="8205" builtinId="8" hidden="1"/>
    <cellStyle name="Hyperlink" xfId="8207" builtinId="8" hidden="1"/>
    <cellStyle name="Hyperlink" xfId="8209" builtinId="8" hidden="1"/>
    <cellStyle name="Hyperlink" xfId="8211" builtinId="8" hidden="1"/>
    <cellStyle name="Hyperlink" xfId="8213" builtinId="8" hidden="1"/>
    <cellStyle name="Hyperlink" xfId="8215" builtinId="8" hidden="1"/>
    <cellStyle name="Hyperlink" xfId="8217" builtinId="8" hidden="1"/>
    <cellStyle name="Hyperlink" xfId="8219" builtinId="8" hidden="1"/>
    <cellStyle name="Hyperlink" xfId="8221" builtinId="8" hidden="1"/>
    <cellStyle name="Hyperlink" xfId="8223" builtinId="8" hidden="1"/>
    <cellStyle name="Hyperlink" xfId="8225" builtinId="8" hidden="1"/>
    <cellStyle name="Hyperlink" xfId="8227" builtinId="8" hidden="1"/>
    <cellStyle name="Hyperlink" xfId="8229" builtinId="8" hidden="1"/>
    <cellStyle name="Hyperlink" xfId="8231" builtinId="8" hidden="1"/>
    <cellStyle name="Hyperlink" xfId="8233" builtinId="8" hidden="1"/>
    <cellStyle name="Hyperlink" xfId="8235" builtinId="8" hidden="1"/>
    <cellStyle name="Hyperlink" xfId="8237" builtinId="8" hidden="1"/>
    <cellStyle name="Hyperlink" xfId="8239" builtinId="8" hidden="1"/>
    <cellStyle name="Hyperlink" xfId="8241" builtinId="8" hidden="1"/>
    <cellStyle name="Hyperlink" xfId="8243" builtinId="8" hidden="1"/>
    <cellStyle name="Hyperlink" xfId="8245" builtinId="8" hidden="1"/>
    <cellStyle name="Hyperlink" xfId="8247" builtinId="8" hidden="1"/>
    <cellStyle name="Hyperlink" xfId="8249" builtinId="8" hidden="1"/>
    <cellStyle name="Hyperlink" xfId="8251" builtinId="8" hidden="1"/>
    <cellStyle name="Hyperlink" xfId="8253" builtinId="8" hidden="1"/>
    <cellStyle name="Hyperlink" xfId="8255" builtinId="8" hidden="1"/>
    <cellStyle name="Hyperlink" xfId="8257" builtinId="8" hidden="1"/>
    <cellStyle name="Hyperlink" xfId="8259" builtinId="8" hidden="1"/>
    <cellStyle name="Hyperlink" xfId="8261" builtinId="8" hidden="1"/>
    <cellStyle name="Hyperlink" xfId="8263" builtinId="8" hidden="1"/>
    <cellStyle name="Hyperlink" xfId="8265" builtinId="8" hidden="1"/>
    <cellStyle name="Hyperlink" xfId="8267" builtinId="8" hidden="1"/>
    <cellStyle name="Hyperlink" xfId="8269" builtinId="8" hidden="1"/>
    <cellStyle name="Hyperlink" xfId="8271" builtinId="8" hidden="1"/>
    <cellStyle name="Hyperlink" xfId="8273" builtinId="8" hidden="1"/>
    <cellStyle name="Hyperlink" xfId="8275" builtinId="8" hidden="1"/>
    <cellStyle name="Hyperlink" xfId="8277" builtinId="8" hidden="1"/>
    <cellStyle name="Hyperlink" xfId="8279" builtinId="8" hidden="1"/>
    <cellStyle name="Hyperlink" xfId="8281" builtinId="8" hidden="1"/>
    <cellStyle name="Hyperlink" xfId="8283" builtinId="8" hidden="1"/>
    <cellStyle name="Hyperlink" xfId="8285" builtinId="8" hidden="1"/>
    <cellStyle name="Hyperlink" xfId="8287" builtinId="8" hidden="1"/>
    <cellStyle name="Hyperlink" xfId="8289" builtinId="8" hidden="1"/>
    <cellStyle name="Hyperlink" xfId="8291" builtinId="8" hidden="1"/>
    <cellStyle name="Hyperlink" xfId="8293" builtinId="8" hidden="1"/>
    <cellStyle name="Hyperlink" xfId="8295" builtinId="8" hidden="1"/>
    <cellStyle name="Hyperlink" xfId="8297" builtinId="8" hidden="1"/>
    <cellStyle name="Hyperlink" xfId="8299" builtinId="8" hidden="1"/>
    <cellStyle name="Hyperlink" xfId="8301" builtinId="8" hidden="1"/>
    <cellStyle name="Hyperlink" xfId="8303" builtinId="8" hidden="1"/>
    <cellStyle name="Hyperlink" xfId="8305" builtinId="8" hidden="1"/>
    <cellStyle name="Hyperlink" xfId="8307" builtinId="8" hidden="1"/>
    <cellStyle name="Hyperlink" xfId="8309" builtinId="8" hidden="1"/>
    <cellStyle name="Hyperlink" xfId="8311" builtinId="8" hidden="1"/>
    <cellStyle name="Hyperlink" xfId="8313" builtinId="8" hidden="1"/>
    <cellStyle name="Hyperlink" xfId="8315" builtinId="8" hidden="1"/>
    <cellStyle name="Hyperlink" xfId="8317" builtinId="8" hidden="1"/>
    <cellStyle name="Hyperlink" xfId="8319" builtinId="8" hidden="1"/>
    <cellStyle name="Hyperlink" xfId="8321" builtinId="8" hidden="1"/>
    <cellStyle name="Hyperlink" xfId="8323" builtinId="8" hidden="1"/>
    <cellStyle name="Hyperlink" xfId="8325" builtinId="8" hidden="1"/>
    <cellStyle name="Hyperlink" xfId="8327" builtinId="8" hidden="1"/>
    <cellStyle name="Hyperlink" xfId="8329" builtinId="8" hidden="1"/>
    <cellStyle name="Hyperlink" xfId="8331" builtinId="8" hidden="1"/>
    <cellStyle name="Hyperlink" xfId="8333" builtinId="8" hidden="1"/>
    <cellStyle name="Hyperlink" xfId="8335" builtinId="8" hidden="1"/>
    <cellStyle name="Hyperlink" xfId="8337" builtinId="8" hidden="1"/>
    <cellStyle name="Hyperlink" xfId="8339" builtinId="8" hidden="1"/>
    <cellStyle name="Hyperlink" xfId="8341" builtinId="8" hidden="1"/>
    <cellStyle name="Hyperlink" xfId="8343" builtinId="8" hidden="1"/>
    <cellStyle name="Hyperlink" xfId="8345" builtinId="8" hidden="1"/>
    <cellStyle name="Hyperlink" xfId="8347" builtinId="8" hidden="1"/>
    <cellStyle name="Hyperlink" xfId="8349" builtinId="8" hidden="1"/>
    <cellStyle name="Hyperlink" xfId="8351" builtinId="8" hidden="1"/>
    <cellStyle name="Hyperlink" xfId="8353" builtinId="8" hidden="1"/>
    <cellStyle name="Hyperlink" xfId="8355" builtinId="8" hidden="1"/>
    <cellStyle name="Hyperlink" xfId="8357" builtinId="8" hidden="1"/>
    <cellStyle name="Hyperlink" xfId="8359" builtinId="8" hidden="1"/>
    <cellStyle name="Hyperlink" xfId="8361" builtinId="8" hidden="1"/>
    <cellStyle name="Hyperlink" xfId="8363" builtinId="8" hidden="1"/>
    <cellStyle name="Hyperlink" xfId="8365" builtinId="8" hidden="1"/>
    <cellStyle name="Hyperlink" xfId="8367" builtinId="8" hidden="1"/>
    <cellStyle name="Hyperlink" xfId="8369" builtinId="8" hidden="1"/>
    <cellStyle name="Hyperlink" xfId="8371" builtinId="8" hidden="1"/>
    <cellStyle name="Hyperlink" xfId="8373" builtinId="8" hidden="1"/>
    <cellStyle name="Hyperlink" xfId="8375" builtinId="8" hidden="1"/>
    <cellStyle name="Hyperlink" xfId="8377" builtinId="8" hidden="1"/>
    <cellStyle name="Hyperlink" xfId="8379" builtinId="8" hidden="1"/>
    <cellStyle name="Hyperlink" xfId="8381" builtinId="8" hidden="1"/>
    <cellStyle name="Hyperlink" xfId="8383" builtinId="8" hidden="1"/>
    <cellStyle name="Hyperlink" xfId="8385" builtinId="8" hidden="1"/>
    <cellStyle name="Hyperlink" xfId="8387" builtinId="8" hidden="1"/>
    <cellStyle name="Hyperlink" xfId="8389" builtinId="8" hidden="1"/>
    <cellStyle name="Hyperlink" xfId="8391" builtinId="8" hidden="1"/>
    <cellStyle name="Hyperlink" xfId="8393" builtinId="8" hidden="1"/>
    <cellStyle name="Hyperlink" xfId="8395" builtinId="8" hidden="1"/>
    <cellStyle name="Hyperlink" xfId="8397" builtinId="8" hidden="1"/>
    <cellStyle name="Hyperlink" xfId="8399" builtinId="8" hidden="1"/>
    <cellStyle name="Hyperlink" xfId="8401" builtinId="8" hidden="1"/>
    <cellStyle name="Hyperlink" xfId="8403" builtinId="8" hidden="1"/>
    <cellStyle name="Hyperlink" xfId="8405" builtinId="8" hidden="1"/>
    <cellStyle name="Hyperlink" xfId="8407" builtinId="8" hidden="1"/>
    <cellStyle name="Hyperlink" xfId="8409" builtinId="8" hidden="1"/>
    <cellStyle name="Hyperlink" xfId="8411" builtinId="8" hidden="1"/>
    <cellStyle name="Hyperlink" xfId="8413" builtinId="8" hidden="1"/>
    <cellStyle name="Hyperlink" xfId="8415" builtinId="8" hidden="1"/>
    <cellStyle name="Hyperlink" xfId="8417" builtinId="8" hidden="1"/>
    <cellStyle name="Hyperlink" xfId="8419" builtinId="8" hidden="1"/>
    <cellStyle name="Hyperlink" xfId="8421" builtinId="8" hidden="1"/>
    <cellStyle name="Hyperlink" xfId="8423" builtinId="8" hidden="1"/>
    <cellStyle name="Hyperlink" xfId="8425" builtinId="8" hidden="1"/>
    <cellStyle name="Hyperlink" xfId="8427" builtinId="8" hidden="1"/>
    <cellStyle name="Hyperlink" xfId="8429" builtinId="8" hidden="1"/>
    <cellStyle name="Hyperlink" xfId="8431" builtinId="8" hidden="1"/>
    <cellStyle name="Hyperlink" xfId="8433" builtinId="8" hidden="1"/>
    <cellStyle name="Hyperlink" xfId="8435" builtinId="8" hidden="1"/>
    <cellStyle name="Hyperlink" xfId="8437" builtinId="8" hidden="1"/>
    <cellStyle name="Hyperlink" xfId="8439" builtinId="8" hidden="1"/>
    <cellStyle name="Hyperlink" xfId="8441" builtinId="8" hidden="1"/>
    <cellStyle name="Hyperlink" xfId="8443" builtinId="8" hidden="1"/>
    <cellStyle name="Hyperlink" xfId="8445" builtinId="8" hidden="1"/>
    <cellStyle name="Hyperlink" xfId="8447" builtinId="8" hidden="1"/>
    <cellStyle name="Hyperlink" xfId="8449" builtinId="8" hidden="1"/>
    <cellStyle name="Hyperlink" xfId="8451" builtinId="8" hidden="1"/>
    <cellStyle name="Hyperlink" xfId="8453" builtinId="8" hidden="1"/>
    <cellStyle name="Hyperlink" xfId="8455" builtinId="8" hidden="1"/>
    <cellStyle name="Hyperlink" xfId="8457" builtinId="8" hidden="1"/>
    <cellStyle name="Hyperlink" xfId="8459" builtinId="8" hidden="1"/>
    <cellStyle name="Hyperlink" xfId="8461" builtinId="8" hidden="1"/>
    <cellStyle name="Hyperlink" xfId="8463" builtinId="8" hidden="1"/>
    <cellStyle name="Hyperlink" xfId="8465" builtinId="8" hidden="1"/>
    <cellStyle name="Hyperlink" xfId="8467" builtinId="8" hidden="1"/>
    <cellStyle name="Hyperlink" xfId="8469" builtinId="8" hidden="1"/>
    <cellStyle name="Hyperlink" xfId="8471" builtinId="8" hidden="1"/>
    <cellStyle name="Hyperlink" xfId="8473" builtinId="8" hidden="1"/>
    <cellStyle name="Hyperlink" xfId="8475" builtinId="8" hidden="1"/>
    <cellStyle name="Hyperlink" xfId="8477" builtinId="8" hidden="1"/>
    <cellStyle name="Hyperlink" xfId="8479" builtinId="8" hidden="1"/>
    <cellStyle name="Hyperlink" xfId="8481" builtinId="8" hidden="1"/>
    <cellStyle name="Hyperlink" xfId="8483" builtinId="8" hidden="1"/>
    <cellStyle name="Hyperlink" xfId="8485" builtinId="8" hidden="1"/>
    <cellStyle name="Hyperlink" xfId="8487" builtinId="8" hidden="1"/>
    <cellStyle name="Hyperlink" xfId="8489" builtinId="8" hidden="1"/>
    <cellStyle name="Hyperlink" xfId="8491" builtinId="8" hidden="1"/>
    <cellStyle name="Hyperlink" xfId="8493" builtinId="8" hidden="1"/>
    <cellStyle name="Hyperlink" xfId="8495" builtinId="8" hidden="1"/>
    <cellStyle name="Hyperlink" xfId="8497" builtinId="8" hidden="1"/>
    <cellStyle name="Hyperlink" xfId="8499" builtinId="8" hidden="1"/>
    <cellStyle name="Hyperlink" xfId="8501" builtinId="8" hidden="1"/>
    <cellStyle name="Hyperlink" xfId="8503" builtinId="8" hidden="1"/>
    <cellStyle name="Hyperlink" xfId="8505" builtinId="8" hidden="1"/>
    <cellStyle name="Hyperlink" xfId="8507" builtinId="8" hidden="1"/>
    <cellStyle name="Hyperlink" xfId="8509" builtinId="8" hidden="1"/>
    <cellStyle name="Hyperlink" xfId="8511" builtinId="8" hidden="1"/>
    <cellStyle name="Hyperlink" xfId="8513" builtinId="8" hidden="1"/>
    <cellStyle name="Hyperlink" xfId="8515" builtinId="8" hidden="1"/>
    <cellStyle name="Hyperlink" xfId="8517" builtinId="8" hidden="1"/>
    <cellStyle name="Hyperlink" xfId="8519" builtinId="8" hidden="1"/>
    <cellStyle name="Hyperlink" xfId="8521" builtinId="8" hidden="1"/>
    <cellStyle name="Hyperlink" xfId="8523" builtinId="8" hidden="1"/>
    <cellStyle name="Hyperlink" xfId="8525" builtinId="8" hidden="1"/>
    <cellStyle name="Hyperlink" xfId="8527" builtinId="8" hidden="1"/>
    <cellStyle name="Hyperlink" xfId="8529" builtinId="8" hidden="1"/>
    <cellStyle name="Hyperlink" xfId="8531" builtinId="8" hidden="1"/>
    <cellStyle name="Hyperlink" xfId="8533" builtinId="8" hidden="1"/>
    <cellStyle name="Hyperlink" xfId="8535" builtinId="8" hidden="1"/>
    <cellStyle name="Hyperlink" xfId="8537" builtinId="8" hidden="1"/>
    <cellStyle name="Hyperlink" xfId="8539" builtinId="8" hidden="1"/>
    <cellStyle name="Hyperlink" xfId="8541" builtinId="8" hidden="1"/>
    <cellStyle name="Hyperlink" xfId="8543" builtinId="8" hidden="1"/>
    <cellStyle name="Hyperlink" xfId="8545" builtinId="8" hidden="1"/>
    <cellStyle name="Hyperlink" xfId="8547" builtinId="8" hidden="1"/>
    <cellStyle name="Hyperlink" xfId="8549" builtinId="8" hidden="1"/>
    <cellStyle name="Hyperlink" xfId="8551" builtinId="8" hidden="1"/>
    <cellStyle name="Hyperlink" xfId="8553" builtinId="8" hidden="1"/>
    <cellStyle name="Hyperlink" xfId="8555" builtinId="8" hidden="1"/>
    <cellStyle name="Hyperlink" xfId="8557" builtinId="8" hidden="1"/>
    <cellStyle name="Hyperlink" xfId="8559" builtinId="8" hidden="1"/>
    <cellStyle name="Hyperlink" xfId="8561" builtinId="8" hidden="1"/>
    <cellStyle name="Hyperlink" xfId="8563" builtinId="8" hidden="1"/>
    <cellStyle name="Hyperlink" xfId="8565" builtinId="8" hidden="1"/>
    <cellStyle name="Hyperlink" xfId="8567" builtinId="8" hidden="1"/>
    <cellStyle name="Hyperlink" xfId="8569" builtinId="8" hidden="1"/>
    <cellStyle name="Hyperlink" xfId="8571" builtinId="8" hidden="1"/>
    <cellStyle name="Hyperlink" xfId="8573" builtinId="8" hidden="1"/>
    <cellStyle name="Hyperlink" xfId="8575" builtinId="8" hidden="1"/>
    <cellStyle name="Hyperlink" xfId="8577" builtinId="8" hidden="1"/>
    <cellStyle name="Hyperlink" xfId="8579" builtinId="8" hidden="1"/>
    <cellStyle name="Hyperlink" xfId="8581" builtinId="8" hidden="1"/>
    <cellStyle name="Hyperlink" xfId="8583" builtinId="8" hidden="1"/>
    <cellStyle name="Hyperlink" xfId="8585" builtinId="8" hidden="1"/>
    <cellStyle name="Hyperlink" xfId="8587" builtinId="8" hidden="1"/>
    <cellStyle name="Hyperlink" xfId="8589" builtinId="8" hidden="1"/>
    <cellStyle name="Hyperlink" xfId="8591" builtinId="8" hidden="1"/>
    <cellStyle name="Hyperlink" xfId="8593" builtinId="8" hidden="1"/>
    <cellStyle name="Hyperlink" xfId="8595" builtinId="8" hidden="1"/>
    <cellStyle name="Hyperlink" xfId="8597" builtinId="8" hidden="1"/>
    <cellStyle name="Hyperlink" xfId="8599" builtinId="8" hidden="1"/>
    <cellStyle name="Hyperlink" xfId="8601" builtinId="8" hidden="1"/>
    <cellStyle name="Hyperlink" xfId="8603" builtinId="8" hidden="1"/>
    <cellStyle name="Hyperlink" xfId="8605" builtinId="8" hidden="1"/>
    <cellStyle name="Hyperlink" xfId="8607" builtinId="8" hidden="1"/>
    <cellStyle name="Hyperlink" xfId="8609" builtinId="8" hidden="1"/>
    <cellStyle name="Hyperlink" xfId="8611" builtinId="8" hidden="1"/>
    <cellStyle name="Hyperlink" xfId="8613" builtinId="8" hidden="1"/>
    <cellStyle name="Hyperlink" xfId="8615" builtinId="8" hidden="1"/>
    <cellStyle name="Hyperlink" xfId="8617" builtinId="8" hidden="1"/>
    <cellStyle name="Hyperlink" xfId="8619" builtinId="8" hidden="1"/>
    <cellStyle name="Hyperlink" xfId="8621" builtinId="8" hidden="1"/>
    <cellStyle name="Hyperlink" xfId="8623" builtinId="8" hidden="1"/>
    <cellStyle name="Hyperlink" xfId="8625" builtinId="8" hidden="1"/>
    <cellStyle name="Hyperlink" xfId="8627" builtinId="8" hidden="1"/>
    <cellStyle name="Hyperlink" xfId="8629" builtinId="8" hidden="1"/>
    <cellStyle name="Hyperlink" xfId="8631" builtinId="8" hidden="1"/>
    <cellStyle name="Hyperlink" xfId="8633" builtinId="8" hidden="1"/>
    <cellStyle name="Hyperlink" xfId="8635" builtinId="8" hidden="1"/>
    <cellStyle name="Hyperlink" xfId="8637" builtinId="8" hidden="1"/>
    <cellStyle name="Hyperlink" xfId="8639" builtinId="8" hidden="1"/>
    <cellStyle name="Hyperlink" xfId="8641" builtinId="8" hidden="1"/>
    <cellStyle name="Hyperlink" xfId="8643" builtinId="8" hidden="1"/>
    <cellStyle name="Hyperlink" xfId="8645" builtinId="8" hidden="1"/>
    <cellStyle name="Hyperlink" xfId="8647" builtinId="8" hidden="1"/>
    <cellStyle name="Hyperlink" xfId="8649" builtinId="8" hidden="1"/>
    <cellStyle name="Hyperlink" xfId="8651" builtinId="8" hidden="1"/>
    <cellStyle name="Hyperlink" xfId="8653" builtinId="8" hidden="1"/>
    <cellStyle name="Hyperlink" xfId="8655" builtinId="8" hidden="1"/>
    <cellStyle name="Hyperlink" xfId="8657" builtinId="8" hidden="1"/>
    <cellStyle name="Hyperlink" xfId="8659" builtinId="8" hidden="1"/>
    <cellStyle name="Hyperlink" xfId="8661" builtinId="8" hidden="1"/>
    <cellStyle name="Hyperlink" xfId="8663" builtinId="8" hidden="1"/>
    <cellStyle name="Hyperlink" xfId="8665" builtinId="8" hidden="1"/>
    <cellStyle name="Hyperlink" xfId="8667" builtinId="8" hidden="1"/>
    <cellStyle name="Hyperlink" xfId="8669" builtinId="8" hidden="1"/>
    <cellStyle name="Hyperlink" xfId="8671" builtinId="8" hidden="1"/>
    <cellStyle name="Hyperlink" xfId="8673" builtinId="8" hidden="1"/>
    <cellStyle name="Hyperlink" xfId="8675" builtinId="8" hidden="1"/>
    <cellStyle name="Hyperlink" xfId="8677" builtinId="8" hidden="1"/>
    <cellStyle name="Hyperlink" xfId="8679" builtinId="8" hidden="1"/>
    <cellStyle name="Hyperlink" xfId="8681" builtinId="8" hidden="1"/>
    <cellStyle name="Hyperlink" xfId="8683" builtinId="8" hidden="1"/>
    <cellStyle name="Hyperlink" xfId="8685" builtinId="8" hidden="1"/>
    <cellStyle name="Hyperlink" xfId="8687" builtinId="8" hidden="1"/>
    <cellStyle name="Hyperlink" xfId="8689" builtinId="8" hidden="1"/>
    <cellStyle name="Hyperlink" xfId="8691" builtinId="8" hidden="1"/>
    <cellStyle name="Hyperlink" xfId="8693" builtinId="8" hidden="1"/>
    <cellStyle name="Hyperlink" xfId="8695" builtinId="8" hidden="1"/>
    <cellStyle name="Hyperlink" xfId="8697" builtinId="8" hidden="1"/>
    <cellStyle name="Hyperlink" xfId="8699" builtinId="8" hidden="1"/>
    <cellStyle name="Hyperlink" xfId="8701" builtinId="8" hidden="1"/>
    <cellStyle name="Hyperlink" xfId="8703" builtinId="8" hidden="1"/>
    <cellStyle name="Hyperlink" xfId="8705" builtinId="8" hidden="1"/>
    <cellStyle name="Hyperlink" xfId="8707" builtinId="8" hidden="1"/>
    <cellStyle name="Hyperlink" xfId="8709" builtinId="8" hidden="1"/>
    <cellStyle name="Hyperlink" xfId="8711" builtinId="8" hidden="1"/>
    <cellStyle name="Hyperlink" xfId="8713" builtinId="8" hidden="1"/>
    <cellStyle name="Hyperlink" xfId="8715" builtinId="8" hidden="1"/>
    <cellStyle name="Hyperlink" xfId="8717" builtinId="8" hidden="1"/>
    <cellStyle name="Hyperlink" xfId="8719" builtinId="8" hidden="1"/>
    <cellStyle name="Hyperlink" xfId="8721" builtinId="8" hidden="1"/>
    <cellStyle name="Hyperlink" xfId="8723" builtinId="8" hidden="1"/>
    <cellStyle name="Hyperlink" xfId="8725" builtinId="8" hidden="1"/>
    <cellStyle name="Hyperlink" xfId="8727" builtinId="8" hidden="1"/>
    <cellStyle name="Hyperlink" xfId="8729" builtinId="8" hidden="1"/>
    <cellStyle name="Hyperlink" xfId="8731" builtinId="8" hidden="1"/>
    <cellStyle name="Hyperlink" xfId="8733" builtinId="8" hidden="1"/>
    <cellStyle name="Hyperlink" xfId="8735" builtinId="8" hidden="1"/>
    <cellStyle name="Hyperlink" xfId="8737" builtinId="8" hidden="1"/>
    <cellStyle name="Hyperlink" xfId="8739" builtinId="8" hidden="1"/>
    <cellStyle name="Hyperlink" xfId="8741" builtinId="8" hidden="1"/>
    <cellStyle name="Hyperlink" xfId="8743" builtinId="8" hidden="1"/>
    <cellStyle name="Hyperlink" xfId="8745" builtinId="8" hidden="1"/>
    <cellStyle name="Hyperlink" xfId="8747" builtinId="8" hidden="1"/>
    <cellStyle name="Hyperlink" xfId="8749" builtinId="8" hidden="1"/>
    <cellStyle name="Hyperlink" xfId="8751" builtinId="8" hidden="1"/>
    <cellStyle name="Hyperlink" xfId="8753" builtinId="8" hidden="1"/>
    <cellStyle name="Hyperlink" xfId="8755" builtinId="8" hidden="1"/>
    <cellStyle name="Hyperlink" xfId="8757" builtinId="8" hidden="1"/>
    <cellStyle name="Hyperlink" xfId="8759" builtinId="8" hidden="1"/>
    <cellStyle name="Hyperlink" xfId="8761" builtinId="8" hidden="1"/>
    <cellStyle name="Hyperlink" xfId="8763" builtinId="8" hidden="1"/>
    <cellStyle name="Hyperlink" xfId="8765" builtinId="8" hidden="1"/>
    <cellStyle name="Hyperlink" xfId="8767" builtinId="8" hidden="1"/>
    <cellStyle name="Hyperlink" xfId="8769" builtinId="8" hidden="1"/>
    <cellStyle name="Hyperlink" xfId="8771" builtinId="8" hidden="1"/>
    <cellStyle name="Hyperlink" xfId="8773" builtinId="8" hidden="1"/>
    <cellStyle name="Hyperlink" xfId="8775" builtinId="8" hidden="1"/>
    <cellStyle name="Hyperlink" xfId="8777" builtinId="8" hidden="1"/>
    <cellStyle name="Hyperlink" xfId="8779" builtinId="8" hidden="1"/>
    <cellStyle name="Hyperlink" xfId="8781" builtinId="8" hidden="1"/>
    <cellStyle name="Hyperlink" xfId="8783" builtinId="8" hidden="1"/>
    <cellStyle name="Hyperlink" xfId="8785" builtinId="8" hidden="1"/>
    <cellStyle name="Hyperlink" xfId="8787" builtinId="8" hidden="1"/>
    <cellStyle name="Hyperlink" xfId="8789" builtinId="8" hidden="1"/>
    <cellStyle name="Hyperlink" xfId="8791" builtinId="8" hidden="1"/>
    <cellStyle name="Hyperlink" xfId="8793" builtinId="8" hidden="1"/>
    <cellStyle name="Hyperlink" xfId="8795" builtinId="8" hidden="1"/>
    <cellStyle name="Hyperlink" xfId="8797" builtinId="8" hidden="1"/>
    <cellStyle name="Hyperlink" xfId="8799" builtinId="8" hidden="1"/>
    <cellStyle name="Hyperlink" xfId="8801" builtinId="8" hidden="1"/>
    <cellStyle name="Hyperlink" xfId="8803" builtinId="8" hidden="1"/>
    <cellStyle name="Hyperlink" xfId="8805" builtinId="8" hidden="1"/>
    <cellStyle name="Hyperlink" xfId="8807" builtinId="8" hidden="1"/>
    <cellStyle name="Hyperlink" xfId="8809" builtinId="8" hidden="1"/>
    <cellStyle name="Hyperlink" xfId="8811" builtinId="8" hidden="1"/>
    <cellStyle name="Hyperlink" xfId="8813" builtinId="8" hidden="1"/>
    <cellStyle name="Hyperlink" xfId="8815" builtinId="8" hidden="1"/>
    <cellStyle name="Hyperlink" xfId="8817" builtinId="8" hidden="1"/>
    <cellStyle name="Hyperlink" xfId="8819" builtinId="8" hidden="1"/>
    <cellStyle name="Hyperlink" xfId="8821" builtinId="8" hidden="1"/>
    <cellStyle name="Hyperlink" xfId="8823" builtinId="8" hidden="1"/>
    <cellStyle name="Hyperlink" xfId="8825" builtinId="8" hidden="1"/>
    <cellStyle name="Hyperlink" xfId="8827" builtinId="8" hidden="1"/>
    <cellStyle name="Hyperlink" xfId="8829" builtinId="8" hidden="1"/>
    <cellStyle name="Hyperlink" xfId="8831" builtinId="8" hidden="1"/>
    <cellStyle name="Hyperlink" xfId="8833" builtinId="8" hidden="1"/>
    <cellStyle name="Hyperlink" xfId="8835" builtinId="8" hidden="1"/>
    <cellStyle name="Hyperlink" xfId="8837" builtinId="8" hidden="1"/>
    <cellStyle name="Hyperlink" xfId="8839" builtinId="8" hidden="1"/>
    <cellStyle name="Hyperlink" xfId="8841" builtinId="8" hidden="1"/>
    <cellStyle name="Hyperlink" xfId="8843" builtinId="8" hidden="1"/>
    <cellStyle name="Hyperlink" xfId="8845" builtinId="8" hidden="1"/>
    <cellStyle name="Hyperlink" xfId="8847" builtinId="8" hidden="1"/>
    <cellStyle name="Hyperlink" xfId="8849" builtinId="8" hidden="1"/>
    <cellStyle name="Hyperlink" xfId="8851" builtinId="8" hidden="1"/>
    <cellStyle name="Hyperlink" xfId="8853" builtinId="8" hidden="1"/>
    <cellStyle name="Hyperlink" xfId="8855" builtinId="8" hidden="1"/>
    <cellStyle name="Hyperlink" xfId="8857" builtinId="8" hidden="1"/>
    <cellStyle name="Hyperlink" xfId="8859" builtinId="8" hidden="1"/>
    <cellStyle name="Hyperlink" xfId="8861" builtinId="8" hidden="1"/>
    <cellStyle name="Hyperlink" xfId="8863" builtinId="8" hidden="1"/>
    <cellStyle name="Hyperlink" xfId="8865" builtinId="8" hidden="1"/>
    <cellStyle name="Hyperlink" xfId="8867" builtinId="8" hidden="1"/>
    <cellStyle name="Hyperlink" xfId="8869" builtinId="8" hidden="1"/>
    <cellStyle name="Hyperlink" xfId="8871" builtinId="8" hidden="1"/>
    <cellStyle name="Hyperlink" xfId="8873" builtinId="8" hidden="1"/>
    <cellStyle name="Hyperlink" xfId="8875" builtinId="8" hidden="1"/>
    <cellStyle name="Hyperlink" xfId="8877" builtinId="8" hidden="1"/>
    <cellStyle name="Hyperlink" xfId="8879" builtinId="8" hidden="1"/>
    <cellStyle name="Hyperlink" xfId="8881" builtinId="8" hidden="1"/>
    <cellStyle name="Hyperlink" xfId="8883" builtinId="8" hidden="1"/>
    <cellStyle name="Hyperlink" xfId="8885" builtinId="8" hidden="1"/>
    <cellStyle name="Hyperlink" xfId="8887" builtinId="8" hidden="1"/>
    <cellStyle name="Hyperlink" xfId="8889" builtinId="8" hidden="1"/>
    <cellStyle name="Hyperlink" xfId="8891" builtinId="8" hidden="1"/>
    <cellStyle name="Hyperlink" xfId="8893" builtinId="8" hidden="1"/>
    <cellStyle name="Hyperlink" xfId="8895" builtinId="8" hidden="1"/>
    <cellStyle name="Hyperlink" xfId="8897" builtinId="8" hidden="1"/>
    <cellStyle name="Hyperlink" xfId="8899" builtinId="8" hidden="1"/>
    <cellStyle name="Hyperlink" xfId="8901" builtinId="8" hidden="1"/>
    <cellStyle name="Hyperlink" xfId="8903" builtinId="8" hidden="1"/>
    <cellStyle name="Hyperlink" xfId="8905" builtinId="8" hidden="1"/>
    <cellStyle name="Hyperlink" xfId="8907" builtinId="8" hidden="1"/>
    <cellStyle name="Hyperlink" xfId="8909" builtinId="8" hidden="1"/>
    <cellStyle name="Hyperlink" xfId="8911" builtinId="8" hidden="1"/>
    <cellStyle name="Hyperlink" xfId="8913" builtinId="8" hidden="1"/>
    <cellStyle name="Hyperlink" xfId="8915" builtinId="8" hidden="1"/>
    <cellStyle name="Hyperlink" xfId="8917" builtinId="8" hidden="1"/>
    <cellStyle name="Hyperlink" xfId="8919" builtinId="8" hidden="1"/>
    <cellStyle name="Hyperlink" xfId="8921" builtinId="8" hidden="1"/>
    <cellStyle name="Hyperlink" xfId="8923" builtinId="8" hidden="1"/>
    <cellStyle name="Hyperlink" xfId="8925" builtinId="8" hidden="1"/>
    <cellStyle name="Hyperlink" xfId="8927" builtinId="8" hidden="1"/>
    <cellStyle name="Hyperlink" xfId="8929" builtinId="8" hidden="1"/>
    <cellStyle name="Hyperlink" xfId="8931" builtinId="8" hidden="1"/>
    <cellStyle name="Hyperlink" xfId="8933" builtinId="8" hidden="1"/>
    <cellStyle name="Hyperlink" xfId="8935" builtinId="8" hidden="1"/>
    <cellStyle name="Hyperlink" xfId="8937" builtinId="8" hidden="1"/>
    <cellStyle name="Hyperlink" xfId="8939" builtinId="8" hidden="1"/>
    <cellStyle name="Hyperlink" xfId="8941" builtinId="8" hidden="1"/>
    <cellStyle name="Hyperlink" xfId="8943" builtinId="8" hidden="1"/>
    <cellStyle name="Hyperlink" xfId="8945" builtinId="8" hidden="1"/>
    <cellStyle name="Hyperlink" xfId="8947" builtinId="8" hidden="1"/>
    <cellStyle name="Hyperlink" xfId="8949" builtinId="8" hidden="1"/>
    <cellStyle name="Hyperlink" xfId="8951" builtinId="8" hidden="1"/>
    <cellStyle name="Hyperlink" xfId="8953" builtinId="8" hidden="1"/>
    <cellStyle name="Hyperlink" xfId="8955" builtinId="8" hidden="1"/>
    <cellStyle name="Hyperlink" xfId="8957" builtinId="8" hidden="1"/>
    <cellStyle name="Hyperlink" xfId="8959" builtinId="8" hidden="1"/>
    <cellStyle name="Hyperlink" xfId="8961" builtinId="8" hidden="1"/>
    <cellStyle name="Hyperlink" xfId="8963" builtinId="8" hidden="1"/>
    <cellStyle name="Hyperlink" xfId="8965" builtinId="8" hidden="1"/>
    <cellStyle name="Hyperlink" xfId="8967" builtinId="8" hidden="1"/>
    <cellStyle name="Hyperlink" xfId="8969" builtinId="8" hidden="1"/>
    <cellStyle name="Hyperlink" xfId="8971" builtinId="8" hidden="1"/>
    <cellStyle name="Hyperlink" xfId="8973" builtinId="8" hidden="1"/>
    <cellStyle name="Hyperlink" xfId="8975" builtinId="8" hidden="1"/>
    <cellStyle name="Hyperlink" xfId="8977" builtinId="8" hidden="1"/>
    <cellStyle name="Hyperlink" xfId="8979" builtinId="8" hidden="1"/>
    <cellStyle name="Hyperlink" xfId="8981" builtinId="8" hidden="1"/>
    <cellStyle name="Hyperlink" xfId="8983" builtinId="8" hidden="1"/>
    <cellStyle name="Hyperlink" xfId="8985" builtinId="8" hidden="1"/>
    <cellStyle name="Hyperlink" xfId="8987" builtinId="8" hidden="1"/>
    <cellStyle name="Hyperlink" xfId="8989" builtinId="8" hidden="1"/>
    <cellStyle name="Hyperlink" xfId="8991" builtinId="8" hidden="1"/>
    <cellStyle name="Hyperlink" xfId="8993" builtinId="8" hidden="1"/>
    <cellStyle name="Hyperlink" xfId="8995" builtinId="8" hidden="1"/>
    <cellStyle name="Hyperlink" xfId="8997" builtinId="8" hidden="1"/>
    <cellStyle name="Hyperlink" xfId="8999" builtinId="8" hidden="1"/>
    <cellStyle name="Hyperlink" xfId="9001" builtinId="8" hidden="1"/>
    <cellStyle name="Hyperlink" xfId="9003" builtinId="8" hidden="1"/>
    <cellStyle name="Hyperlink" xfId="9005" builtinId="8" hidden="1"/>
    <cellStyle name="Hyperlink" xfId="9007" builtinId="8" hidden="1"/>
    <cellStyle name="Hyperlink" xfId="9009" builtinId="8" hidden="1"/>
    <cellStyle name="Hyperlink" xfId="9011" builtinId="8" hidden="1"/>
    <cellStyle name="Hyperlink" xfId="9013" builtinId="8" hidden="1"/>
    <cellStyle name="Hyperlink" xfId="9015" builtinId="8" hidden="1"/>
    <cellStyle name="Hyperlink" xfId="9017" builtinId="8" hidden="1"/>
    <cellStyle name="Hyperlink" xfId="9019" builtinId="8" hidden="1"/>
    <cellStyle name="Hyperlink" xfId="9021" builtinId="8" hidden="1"/>
    <cellStyle name="Hyperlink" xfId="9023" builtinId="8" hidden="1"/>
    <cellStyle name="Hyperlink" xfId="9025" builtinId="8" hidden="1"/>
    <cellStyle name="Hyperlink" xfId="9027" builtinId="8" hidden="1"/>
    <cellStyle name="Hyperlink" xfId="9029" builtinId="8" hidden="1"/>
    <cellStyle name="Hyperlink" xfId="9031" builtinId="8" hidden="1"/>
    <cellStyle name="Hyperlink" xfId="9033" builtinId="8" hidden="1"/>
    <cellStyle name="Hyperlink" xfId="9035" builtinId="8" hidden="1"/>
    <cellStyle name="Hyperlink" xfId="9037" builtinId="8" hidden="1"/>
    <cellStyle name="Hyperlink" xfId="9039" builtinId="8" hidden="1"/>
    <cellStyle name="Hyperlink" xfId="9041" builtinId="8" hidden="1"/>
    <cellStyle name="Hyperlink" xfId="9043" builtinId="8" hidden="1"/>
    <cellStyle name="Hyperlink" xfId="9045" builtinId="8" hidden="1"/>
    <cellStyle name="Hyperlink" xfId="9047" builtinId="8" hidden="1"/>
    <cellStyle name="Hyperlink" xfId="9049" builtinId="8" hidden="1"/>
    <cellStyle name="Hyperlink" xfId="9051" builtinId="8" hidden="1"/>
    <cellStyle name="Hyperlink" xfId="9053" builtinId="8" hidden="1"/>
    <cellStyle name="Hyperlink" xfId="9055" builtinId="8" hidden="1"/>
    <cellStyle name="Hyperlink" xfId="9057" builtinId="8" hidden="1"/>
    <cellStyle name="Hyperlink" xfId="9059" builtinId="8" hidden="1"/>
    <cellStyle name="Hyperlink" xfId="9061" builtinId="8" hidden="1"/>
    <cellStyle name="Hyperlink" xfId="9063" builtinId="8" hidden="1"/>
    <cellStyle name="Hyperlink" xfId="9065" builtinId="8" hidden="1"/>
    <cellStyle name="Hyperlink" xfId="9067" builtinId="8" hidden="1"/>
    <cellStyle name="Hyperlink" xfId="9069" builtinId="8" hidden="1"/>
    <cellStyle name="Hyperlink" xfId="9071" builtinId="8" hidden="1"/>
    <cellStyle name="Hyperlink" xfId="9073" builtinId="8" hidden="1"/>
    <cellStyle name="Hyperlink" xfId="9075" builtinId="8" hidden="1"/>
    <cellStyle name="Hyperlink" xfId="9077" builtinId="8" hidden="1"/>
    <cellStyle name="Hyperlink" xfId="9079" builtinId="8" hidden="1"/>
    <cellStyle name="Hyperlink" xfId="9081" builtinId="8" hidden="1"/>
    <cellStyle name="Hyperlink" xfId="9083" builtinId="8" hidden="1"/>
    <cellStyle name="Hyperlink" xfId="9085" builtinId="8" hidden="1"/>
    <cellStyle name="Hyperlink" xfId="9087" builtinId="8" hidden="1"/>
    <cellStyle name="Hyperlink" xfId="9089" builtinId="8" hidden="1"/>
    <cellStyle name="Hyperlink" xfId="9091" builtinId="8" hidden="1"/>
    <cellStyle name="Hyperlink" xfId="9093" builtinId="8" hidden="1"/>
    <cellStyle name="Hyperlink" xfId="9095" builtinId="8" hidden="1"/>
    <cellStyle name="Hyperlink" xfId="9097" builtinId="8" hidden="1"/>
    <cellStyle name="Hyperlink" xfId="9099" builtinId="8" hidden="1"/>
    <cellStyle name="Hyperlink" xfId="9101" builtinId="8" hidden="1"/>
    <cellStyle name="Hyperlink" xfId="9103" builtinId="8" hidden="1"/>
    <cellStyle name="Hyperlink" xfId="9105" builtinId="8" hidden="1"/>
    <cellStyle name="Hyperlink" xfId="9107" builtinId="8" hidden="1"/>
    <cellStyle name="Hyperlink" xfId="9109" builtinId="8" hidden="1"/>
    <cellStyle name="Hyperlink" xfId="9111" builtinId="8" hidden="1"/>
    <cellStyle name="Hyperlink" xfId="9113" builtinId="8" hidden="1"/>
    <cellStyle name="Hyperlink" xfId="9115" builtinId="8" hidden="1"/>
    <cellStyle name="Hyperlink" xfId="9117" builtinId="8" hidden="1"/>
    <cellStyle name="Hyperlink" xfId="9119" builtinId="8" hidden="1"/>
    <cellStyle name="Hyperlink" xfId="9121" builtinId="8" hidden="1"/>
    <cellStyle name="Hyperlink" xfId="9123" builtinId="8" hidden="1"/>
    <cellStyle name="Hyperlink" xfId="9125" builtinId="8" hidden="1"/>
    <cellStyle name="Hyperlink" xfId="9127" builtinId="8" hidden="1"/>
    <cellStyle name="Hyperlink" xfId="9129" builtinId="8" hidden="1"/>
    <cellStyle name="Hyperlink" xfId="9131" builtinId="8" hidden="1"/>
    <cellStyle name="Hyperlink" xfId="9133" builtinId="8" hidden="1"/>
    <cellStyle name="Hyperlink" xfId="9135" builtinId="8" hidden="1"/>
    <cellStyle name="Hyperlink" xfId="9137" builtinId="8" hidden="1"/>
    <cellStyle name="Hyperlink" xfId="9139" builtinId="8" hidden="1"/>
    <cellStyle name="Hyperlink" xfId="9141" builtinId="8" hidden="1"/>
    <cellStyle name="Hyperlink" xfId="9143" builtinId="8" hidden="1"/>
    <cellStyle name="Hyperlink" xfId="9145" builtinId="8" hidden="1"/>
    <cellStyle name="Hyperlink" xfId="9147" builtinId="8" hidden="1"/>
    <cellStyle name="Hyperlink" xfId="9149" builtinId="8" hidden="1"/>
    <cellStyle name="Hyperlink" xfId="9151" builtinId="8" hidden="1"/>
    <cellStyle name="Hyperlink" xfId="9153" builtinId="8" hidden="1"/>
    <cellStyle name="Hyperlink" xfId="9155" builtinId="8" hidden="1"/>
    <cellStyle name="Hyperlink" xfId="9157" builtinId="8" hidden="1"/>
    <cellStyle name="Hyperlink" xfId="9159" builtinId="8" hidden="1"/>
    <cellStyle name="Hyperlink" xfId="9161" builtinId="8" hidden="1"/>
    <cellStyle name="Hyperlink" xfId="9163" builtinId="8" hidden="1"/>
    <cellStyle name="Hyperlink" xfId="9165" builtinId="8" hidden="1"/>
    <cellStyle name="Hyperlink" xfId="9167" builtinId="8" hidden="1"/>
    <cellStyle name="Hyperlink" xfId="9169" builtinId="8" hidden="1"/>
    <cellStyle name="Hyperlink" xfId="9171" builtinId="8" hidden="1"/>
    <cellStyle name="Hyperlink" xfId="9173" builtinId="8" hidden="1"/>
    <cellStyle name="Hyperlink" xfId="9175" builtinId="8" hidden="1"/>
    <cellStyle name="Hyperlink" xfId="9177" builtinId="8" hidden="1"/>
    <cellStyle name="Hyperlink" xfId="9179" builtinId="8" hidden="1"/>
    <cellStyle name="Hyperlink" xfId="9181" builtinId="8" hidden="1"/>
    <cellStyle name="Hyperlink" xfId="9183" builtinId="8" hidden="1"/>
    <cellStyle name="Hyperlink" xfId="9185" builtinId="8" hidden="1"/>
    <cellStyle name="Hyperlink" xfId="9187" builtinId="8" hidden="1"/>
    <cellStyle name="Hyperlink" xfId="9189" builtinId="8" hidden="1"/>
    <cellStyle name="Hyperlink" xfId="9191" builtinId="8" hidden="1"/>
    <cellStyle name="Hyperlink" xfId="9193" builtinId="8" hidden="1"/>
    <cellStyle name="Hyperlink" xfId="9195" builtinId="8" hidden="1"/>
    <cellStyle name="Hyperlink" xfId="9197" builtinId="8" hidden="1"/>
    <cellStyle name="Hyperlink" xfId="9199" builtinId="8" hidden="1"/>
    <cellStyle name="Hyperlink" xfId="9201" builtinId="8" hidden="1"/>
    <cellStyle name="Hyperlink" xfId="9203" builtinId="8" hidden="1"/>
    <cellStyle name="Hyperlink" xfId="9205" builtinId="8" hidden="1"/>
    <cellStyle name="Hyperlink" xfId="9207" builtinId="8" hidden="1"/>
    <cellStyle name="Hyperlink" xfId="9209" builtinId="8" hidden="1"/>
    <cellStyle name="Hyperlink" xfId="9211" builtinId="8" hidden="1"/>
    <cellStyle name="Hyperlink" xfId="9213" builtinId="8" hidden="1"/>
    <cellStyle name="Hyperlink" xfId="9215" builtinId="8" hidden="1"/>
    <cellStyle name="Hyperlink" xfId="9217" builtinId="8" hidden="1"/>
    <cellStyle name="Hyperlink" xfId="9219" builtinId="8" hidden="1"/>
    <cellStyle name="Hyperlink" xfId="9221" builtinId="8" hidden="1"/>
    <cellStyle name="Hyperlink" xfId="9223" builtinId="8" hidden="1"/>
    <cellStyle name="Hyperlink" xfId="9225" builtinId="8" hidden="1"/>
    <cellStyle name="Hyperlink" xfId="9227" builtinId="8" hidden="1"/>
    <cellStyle name="Hyperlink" xfId="9229" builtinId="8" hidden="1"/>
    <cellStyle name="Hyperlink" xfId="9231" builtinId="8" hidden="1"/>
    <cellStyle name="Hyperlink" xfId="9233" builtinId="8" hidden="1"/>
    <cellStyle name="Hyperlink" xfId="9235" builtinId="8" hidden="1"/>
    <cellStyle name="Hyperlink" xfId="9237" builtinId="8" hidden="1"/>
    <cellStyle name="Hyperlink" xfId="9239" builtinId="8" hidden="1"/>
    <cellStyle name="Hyperlink" xfId="9241" builtinId="8" hidden="1"/>
    <cellStyle name="Hyperlink" xfId="9243" builtinId="8" hidden="1"/>
    <cellStyle name="Hyperlink" xfId="9245" builtinId="8" hidden="1"/>
    <cellStyle name="Hyperlink" xfId="9247" builtinId="8" hidden="1"/>
    <cellStyle name="Hyperlink" xfId="9249" builtinId="8" hidden="1"/>
    <cellStyle name="Hyperlink" xfId="9251" builtinId="8" hidden="1"/>
    <cellStyle name="Hyperlink" xfId="9253" builtinId="8" hidden="1"/>
    <cellStyle name="Hyperlink" xfId="9255" builtinId="8" hidden="1"/>
    <cellStyle name="Hyperlink" xfId="9257" builtinId="8" hidden="1"/>
    <cellStyle name="Hyperlink" xfId="9259" builtinId="8" hidden="1"/>
    <cellStyle name="Hyperlink" xfId="9261" builtinId="8" hidden="1"/>
    <cellStyle name="Hyperlink" xfId="9263" builtinId="8" hidden="1"/>
    <cellStyle name="Hyperlink" xfId="9265" builtinId="8" hidden="1"/>
    <cellStyle name="Hyperlink" xfId="9267" builtinId="8" hidden="1"/>
    <cellStyle name="Hyperlink" xfId="9269" builtinId="8" hidden="1"/>
    <cellStyle name="Hyperlink" xfId="9271" builtinId="8" hidden="1"/>
    <cellStyle name="Hyperlink" xfId="9273" builtinId="8" hidden="1"/>
    <cellStyle name="Hyperlink" xfId="9275" builtinId="8" hidden="1"/>
    <cellStyle name="Hyperlink" xfId="9277" builtinId="8" hidden="1"/>
    <cellStyle name="Hyperlink" xfId="9279" builtinId="8" hidden="1"/>
    <cellStyle name="Hyperlink" xfId="9281" builtinId="8" hidden="1"/>
    <cellStyle name="Hyperlink" xfId="9283" builtinId="8" hidden="1"/>
    <cellStyle name="Hyperlink" xfId="9285" builtinId="8" hidden="1"/>
    <cellStyle name="Hyperlink" xfId="9287" builtinId="8" hidden="1"/>
    <cellStyle name="Hyperlink" xfId="9289" builtinId="8" hidden="1"/>
    <cellStyle name="Hyperlink" xfId="9291" builtinId="8" hidden="1"/>
    <cellStyle name="Hyperlink" xfId="9293" builtinId="8" hidden="1"/>
    <cellStyle name="Hyperlink" xfId="9295" builtinId="8" hidden="1"/>
    <cellStyle name="Hyperlink" xfId="9297" builtinId="8" hidden="1"/>
    <cellStyle name="Hyperlink" xfId="9299" builtinId="8" hidden="1"/>
    <cellStyle name="Hyperlink" xfId="9301" builtinId="8" hidden="1"/>
    <cellStyle name="Hyperlink" xfId="9303" builtinId="8" hidden="1"/>
    <cellStyle name="Hyperlink" xfId="9305" builtinId="8" hidden="1"/>
    <cellStyle name="Hyperlink" xfId="9307" builtinId="8" hidden="1"/>
    <cellStyle name="Hyperlink" xfId="9309" builtinId="8" hidden="1"/>
    <cellStyle name="Hyperlink" xfId="9311" builtinId="8" hidden="1"/>
    <cellStyle name="Hyperlink" xfId="9313" builtinId="8" hidden="1"/>
    <cellStyle name="Hyperlink" xfId="9315" builtinId="8" hidden="1"/>
    <cellStyle name="Hyperlink" xfId="9317" builtinId="8" hidden="1"/>
    <cellStyle name="Hyperlink" xfId="9319" builtinId="8" hidden="1"/>
    <cellStyle name="Hyperlink" xfId="9321" builtinId="8" hidden="1"/>
    <cellStyle name="Hyperlink" xfId="9323" builtinId="8" hidden="1"/>
    <cellStyle name="Hyperlink" xfId="9325" builtinId="8" hidden="1"/>
    <cellStyle name="Hyperlink" xfId="9327" builtinId="8" hidden="1"/>
    <cellStyle name="Hyperlink" xfId="9329" builtinId="8" hidden="1"/>
    <cellStyle name="Hyperlink" xfId="9331" builtinId="8" hidden="1"/>
    <cellStyle name="Hyperlink" xfId="9333" builtinId="8" hidden="1"/>
    <cellStyle name="Hyperlink" xfId="9335" builtinId="8" hidden="1"/>
    <cellStyle name="Hyperlink" xfId="9337" builtinId="8" hidden="1"/>
    <cellStyle name="Hyperlink" xfId="9339" builtinId="8" hidden="1"/>
    <cellStyle name="Hyperlink" xfId="9341" builtinId="8" hidden="1"/>
    <cellStyle name="Hyperlink" xfId="9343" builtinId="8" hidden="1"/>
    <cellStyle name="Hyperlink" xfId="9345" builtinId="8" hidden="1"/>
    <cellStyle name="Hyperlink" xfId="9347" builtinId="8" hidden="1"/>
    <cellStyle name="Hyperlink" xfId="9349" builtinId="8" hidden="1"/>
    <cellStyle name="Hyperlink" xfId="9351" builtinId="8" hidden="1"/>
    <cellStyle name="Hyperlink" xfId="9353" builtinId="8" hidden="1"/>
    <cellStyle name="Hyperlink" xfId="9355" builtinId="8" hidden="1"/>
    <cellStyle name="Hyperlink" xfId="9357" builtinId="8" hidden="1"/>
    <cellStyle name="Hyperlink" xfId="9359" builtinId="8" hidden="1"/>
    <cellStyle name="Hyperlink" xfId="9361" builtinId="8" hidden="1"/>
    <cellStyle name="Hyperlink" xfId="9363" builtinId="8" hidden="1"/>
    <cellStyle name="Hyperlink" xfId="9365" builtinId="8" hidden="1"/>
    <cellStyle name="Hyperlink" xfId="9367" builtinId="8" hidden="1"/>
    <cellStyle name="Hyperlink" xfId="9369" builtinId="8" hidden="1"/>
    <cellStyle name="Hyperlink" xfId="9371" builtinId="8" hidden="1"/>
    <cellStyle name="Hyperlink" xfId="9373" builtinId="8" hidden="1"/>
    <cellStyle name="Hyperlink" xfId="9375" builtinId="8" hidden="1"/>
    <cellStyle name="Hyperlink" xfId="9377" builtinId="8" hidden="1"/>
    <cellStyle name="Hyperlink" xfId="9379" builtinId="8" hidden="1"/>
    <cellStyle name="Hyperlink" xfId="9381" builtinId="8" hidden="1"/>
    <cellStyle name="Hyperlink" xfId="9383" builtinId="8" hidden="1"/>
    <cellStyle name="Hyperlink" xfId="9385" builtinId="8" hidden="1"/>
    <cellStyle name="Hyperlink" xfId="9387" builtinId="8" hidden="1"/>
    <cellStyle name="Hyperlink" xfId="9389" builtinId="8" hidden="1"/>
    <cellStyle name="Hyperlink" xfId="9391" builtinId="8" hidden="1"/>
    <cellStyle name="Hyperlink" xfId="9393" builtinId="8" hidden="1"/>
    <cellStyle name="Hyperlink" xfId="9395" builtinId="8" hidden="1"/>
    <cellStyle name="Hyperlink" xfId="9397" builtinId="8" hidden="1"/>
    <cellStyle name="Hyperlink" xfId="9399" builtinId="8" hidden="1"/>
    <cellStyle name="Hyperlink" xfId="9401" builtinId="8" hidden="1"/>
    <cellStyle name="Hyperlink" xfId="9403" builtinId="8" hidden="1"/>
    <cellStyle name="Hyperlink" xfId="9405" builtinId="8" hidden="1"/>
    <cellStyle name="Hyperlink" xfId="9407" builtinId="8" hidden="1"/>
    <cellStyle name="Hyperlink" xfId="9409" builtinId="8" hidden="1"/>
    <cellStyle name="Hyperlink" xfId="9411" builtinId="8" hidden="1"/>
    <cellStyle name="Hyperlink" xfId="9413" builtinId="8" hidden="1"/>
    <cellStyle name="Hyperlink" xfId="9415" builtinId="8" hidden="1"/>
    <cellStyle name="Hyperlink" xfId="9417" builtinId="8" hidden="1"/>
    <cellStyle name="Hyperlink" xfId="9419" builtinId="8" hidden="1"/>
    <cellStyle name="Hyperlink" xfId="9421" builtinId="8" hidden="1"/>
    <cellStyle name="Hyperlink" xfId="9423" builtinId="8" hidden="1"/>
    <cellStyle name="Hyperlink" xfId="9425" builtinId="8" hidden="1"/>
    <cellStyle name="Hyperlink" xfId="9427" builtinId="8" hidden="1"/>
    <cellStyle name="Hyperlink" xfId="9429" builtinId="8" hidden="1"/>
    <cellStyle name="Hyperlink" xfId="9431" builtinId="8" hidden="1"/>
    <cellStyle name="Hyperlink" xfId="9433" builtinId="8" hidden="1"/>
    <cellStyle name="Hyperlink" xfId="9435" builtinId="8" hidden="1"/>
    <cellStyle name="Hyperlink" xfId="9437" builtinId="8" hidden="1"/>
    <cellStyle name="Hyperlink" xfId="9439" builtinId="8" hidden="1"/>
    <cellStyle name="Hyperlink" xfId="9441" builtinId="8" hidden="1"/>
    <cellStyle name="Hyperlink" xfId="9443" builtinId="8" hidden="1"/>
    <cellStyle name="Hyperlink" xfId="9445" builtinId="8" hidden="1"/>
    <cellStyle name="Hyperlink" xfId="9447" builtinId="8" hidden="1"/>
    <cellStyle name="Hyperlink" xfId="9449" builtinId="8" hidden="1"/>
    <cellStyle name="Hyperlink" xfId="9451" builtinId="8" hidden="1"/>
    <cellStyle name="Hyperlink" xfId="9453" builtinId="8" hidden="1"/>
    <cellStyle name="Hyperlink" xfId="9455" builtinId="8" hidden="1"/>
    <cellStyle name="Hyperlink" xfId="9457" builtinId="8" hidden="1"/>
    <cellStyle name="Hyperlink" xfId="9459" builtinId="8" hidden="1"/>
    <cellStyle name="Hyperlink" xfId="9461" builtinId="8" hidden="1"/>
    <cellStyle name="Hyperlink" xfId="9463" builtinId="8" hidden="1"/>
    <cellStyle name="Hyperlink" xfId="9465" builtinId="8" hidden="1"/>
    <cellStyle name="Hyperlink" xfId="9467" builtinId="8" hidden="1"/>
    <cellStyle name="Hyperlink" xfId="9469" builtinId="8" hidden="1"/>
    <cellStyle name="Hyperlink" xfId="9471" builtinId="8" hidden="1"/>
    <cellStyle name="Hyperlink" xfId="9473" builtinId="8" hidden="1"/>
    <cellStyle name="Hyperlink" xfId="9475" builtinId="8" hidden="1"/>
    <cellStyle name="Hyperlink" xfId="9477" builtinId="8" hidden="1"/>
    <cellStyle name="Hyperlink" xfId="9479" builtinId="8" hidden="1"/>
    <cellStyle name="Hyperlink" xfId="9481" builtinId="8" hidden="1"/>
    <cellStyle name="Hyperlink" xfId="9483" builtinId="8" hidden="1"/>
    <cellStyle name="Hyperlink" xfId="9485" builtinId="8" hidden="1"/>
    <cellStyle name="Hyperlink" xfId="9487" builtinId="8" hidden="1"/>
    <cellStyle name="Hyperlink" xfId="9489" builtinId="8" hidden="1"/>
    <cellStyle name="Hyperlink" xfId="9491" builtinId="8" hidden="1"/>
    <cellStyle name="Hyperlink" xfId="9493" builtinId="8" hidden="1"/>
    <cellStyle name="Hyperlink" xfId="9495" builtinId="8" hidden="1"/>
    <cellStyle name="Hyperlink" xfId="9497" builtinId="8" hidden="1"/>
    <cellStyle name="Hyperlink" xfId="9499" builtinId="8" hidden="1"/>
    <cellStyle name="Hyperlink" xfId="9501" builtinId="8" hidden="1"/>
    <cellStyle name="Hyperlink" xfId="9503" builtinId="8" hidden="1"/>
    <cellStyle name="Hyperlink" xfId="9505" builtinId="8" hidden="1"/>
    <cellStyle name="Hyperlink" xfId="9507" builtinId="8" hidden="1"/>
    <cellStyle name="Hyperlink" xfId="9509" builtinId="8" hidden="1"/>
    <cellStyle name="Hyperlink" xfId="9511" builtinId="8" hidden="1"/>
    <cellStyle name="Hyperlink" xfId="9513" builtinId="8" hidden="1"/>
    <cellStyle name="Hyperlink" xfId="9515" builtinId="8" hidden="1"/>
    <cellStyle name="Hyperlink" xfId="9517" builtinId="8" hidden="1"/>
    <cellStyle name="Hyperlink" xfId="9519" builtinId="8" hidden="1"/>
    <cellStyle name="Hyperlink" xfId="9521" builtinId="8" hidden="1"/>
    <cellStyle name="Hyperlink" xfId="9523" builtinId="8" hidden="1"/>
    <cellStyle name="Hyperlink" xfId="9525" builtinId="8" hidden="1"/>
    <cellStyle name="Hyperlink" xfId="9527" builtinId="8" hidden="1"/>
    <cellStyle name="Hyperlink" xfId="9529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externalLink" Target="externalLinks/externalLink1.xml"/><Relationship Id="rId21" Type="http://schemas.openxmlformats.org/officeDocument/2006/relationships/externalLink" Target="externalLinks/externalLink2.xml"/><Relationship Id="rId22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EMAGNE%20&amp;%20LUXEMBOURG%20POPULATION%20ZONE%20DE%20CHALANDISE%20Novembr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elgique%20HABITANTS%20ZONE%20DE%20CHALANDISE%20Octobr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ECHNORAMA%20DATEN%20Octobr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"/>
      <sheetName val="RAW DATA"/>
      <sheetName val="Nordrhein-Westfalen"/>
      <sheetName val="Saarland"/>
      <sheetName val="Rheinland Pfalz"/>
      <sheetName val="Baden-Württemberg"/>
      <sheetName val="Hessen"/>
      <sheetName val="Bayern"/>
    </sheetNames>
    <sheetDataSet>
      <sheetData sheetId="0">
        <row r="5">
          <cell r="G5">
            <v>537039</v>
          </cell>
        </row>
        <row r="8">
          <cell r="G8">
            <v>235266.40788350796</v>
          </cell>
          <cell r="H8">
            <v>374243.06026978337</v>
          </cell>
          <cell r="I8">
            <v>1045703.5951897189</v>
          </cell>
          <cell r="J8">
            <v>2132236.4780519172</v>
          </cell>
          <cell r="K8">
            <v>405044.45860507275</v>
          </cell>
        </row>
        <row r="28">
          <cell r="J28">
            <v>35016.559988372937</v>
          </cell>
          <cell r="K28">
            <v>424739.8898559474</v>
          </cell>
        </row>
      </sheetData>
      <sheetData sheetId="1"/>
      <sheetData sheetId="2">
        <row r="362">
          <cell r="I362">
            <v>41232</v>
          </cell>
          <cell r="J362">
            <v>2449789</v>
          </cell>
          <cell r="K362">
            <v>5245278</v>
          </cell>
        </row>
      </sheetData>
      <sheetData sheetId="3">
        <row r="82">
          <cell r="G82">
            <v>233449</v>
          </cell>
          <cell r="H82">
            <v>758012</v>
          </cell>
          <cell r="I82">
            <v>6683</v>
          </cell>
        </row>
      </sheetData>
      <sheetData sheetId="4"/>
      <sheetData sheetId="5">
        <row r="350">
          <cell r="J350">
            <v>1264670</v>
          </cell>
          <cell r="K350">
            <v>1490000</v>
          </cell>
        </row>
      </sheetData>
      <sheetData sheetId="6">
        <row r="271">
          <cell r="J271">
            <v>804829</v>
          </cell>
          <cell r="K271">
            <v>2838651</v>
          </cell>
        </row>
      </sheetData>
      <sheetData sheetId="7">
        <row r="17">
          <cell r="K17">
            <v>107744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elgique"/>
      <sheetName val="The Netherlands"/>
      <sheetName val="Limburg"/>
      <sheetName val="Noord-Brabant"/>
      <sheetName val="Sheet2"/>
      <sheetName val="Sheet4"/>
    </sheetNames>
    <sheetDataSet>
      <sheetData sheetId="0">
        <row r="548">
          <cell r="H548">
            <v>197197</v>
          </cell>
          <cell r="I548">
            <v>259823</v>
          </cell>
          <cell r="J548">
            <v>2009001</v>
          </cell>
          <cell r="K548">
            <v>4285423</v>
          </cell>
          <cell r="L548">
            <v>1360947</v>
          </cell>
        </row>
      </sheetData>
      <sheetData sheetId="1">
        <row r="109">
          <cell r="H109">
            <v>146937</v>
          </cell>
          <cell r="I109">
            <v>582819</v>
          </cell>
          <cell r="J109">
            <v>1759155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UISSE"/>
      <sheetName val="ALLEMAGNE"/>
      <sheetName val="AUTRICHE"/>
      <sheetName val="ITALIE"/>
      <sheetName val="Total Winterthur"/>
    </sheetNames>
    <sheetDataSet>
      <sheetData sheetId="0"/>
      <sheetData sheetId="1"/>
      <sheetData sheetId="2"/>
      <sheetData sheetId="3"/>
      <sheetData sheetId="4">
        <row r="34">
          <cell r="H34">
            <v>2533607</v>
          </cell>
          <cell r="I34">
            <v>1854694</v>
          </cell>
          <cell r="J34">
            <v>1217651</v>
          </cell>
          <cell r="K34">
            <v>355210</v>
          </cell>
          <cell r="L34">
            <v>1557119</v>
          </cell>
        </row>
        <row r="37">
          <cell r="H37">
            <v>446582</v>
          </cell>
          <cell r="I37">
            <v>1150688</v>
          </cell>
          <cell r="J37">
            <v>2079108</v>
          </cell>
          <cell r="K37">
            <v>4899195</v>
          </cell>
          <cell r="L37">
            <v>2142116</v>
          </cell>
        </row>
        <row r="39">
          <cell r="H39">
            <v>83517</v>
          </cell>
          <cell r="I39">
            <v>101228</v>
          </cell>
          <cell r="J39">
            <v>172083</v>
          </cell>
          <cell r="K39">
            <v>89492</v>
          </cell>
          <cell r="L39">
            <v>370088</v>
          </cell>
        </row>
        <row r="42">
          <cell r="K42">
            <v>0</v>
          </cell>
          <cell r="L42">
            <v>0</v>
          </cell>
        </row>
        <row r="45">
          <cell r="H45">
            <v>3063706</v>
          </cell>
          <cell r="I45">
            <v>3106610</v>
          </cell>
          <cell r="J45">
            <v>3468842</v>
          </cell>
          <cell r="K45">
            <v>5343897</v>
          </cell>
          <cell r="L45">
            <v>4069323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topLeftCell="G120" zoomScale="125" zoomScaleNormal="125" zoomScalePageLayoutView="125" workbookViewId="0">
      <selection activeCell="O139" sqref="O139"/>
    </sheetView>
  </sheetViews>
  <sheetFormatPr baseColWidth="10" defaultRowHeight="15" x14ac:dyDescent="0"/>
  <cols>
    <col min="1" max="1" width="10.83203125" style="6"/>
    <col min="2" max="2" width="28.83203125" customWidth="1"/>
    <col min="3" max="3" width="11.5" bestFit="1" customWidth="1"/>
    <col min="4" max="4" width="10.5" style="6" customWidth="1"/>
    <col min="5" max="5" width="18" customWidth="1"/>
    <col min="6" max="6" width="14.33203125" customWidth="1"/>
    <col min="7" max="7" width="15.6640625" customWidth="1"/>
    <col min="8" max="10" width="10.83203125" customWidth="1"/>
    <col min="15" max="15" width="12.5" customWidth="1"/>
  </cols>
  <sheetData>
    <row r="1" spans="1:13">
      <c r="A1" s="54" t="s">
        <v>2066</v>
      </c>
    </row>
    <row r="2" spans="1:13">
      <c r="A2" s="54" t="s">
        <v>2067</v>
      </c>
    </row>
    <row r="3" spans="1:13">
      <c r="A3" s="54" t="s">
        <v>2065</v>
      </c>
    </row>
    <row r="4" spans="1:13">
      <c r="A4" s="54" t="s">
        <v>1779</v>
      </c>
    </row>
    <row r="5" spans="1:13" ht="14" customHeight="1">
      <c r="A5" s="54"/>
      <c r="E5" s="6"/>
      <c r="F5" s="3">
        <v>540508</v>
      </c>
      <c r="G5" s="3"/>
      <c r="H5" s="148" t="s">
        <v>897</v>
      </c>
      <c r="I5" s="149"/>
      <c r="J5" s="149"/>
      <c r="K5" s="149"/>
      <c r="L5" s="149"/>
      <c r="M5" s="150"/>
    </row>
    <row r="6" spans="1:13">
      <c r="B6" s="65" t="s">
        <v>1628</v>
      </c>
      <c r="C6" s="65" t="s">
        <v>1629</v>
      </c>
      <c r="D6" s="65" t="s">
        <v>883</v>
      </c>
      <c r="E6" s="65" t="s">
        <v>1630</v>
      </c>
      <c r="F6" s="65" t="s">
        <v>1729</v>
      </c>
      <c r="G6" s="36" t="s">
        <v>1942</v>
      </c>
      <c r="H6" s="14" t="s">
        <v>898</v>
      </c>
      <c r="I6" s="15" t="s">
        <v>920</v>
      </c>
      <c r="J6" s="15" t="s">
        <v>921</v>
      </c>
      <c r="K6" s="16" t="s">
        <v>899</v>
      </c>
      <c r="L6" s="16" t="s">
        <v>900</v>
      </c>
      <c r="M6" s="65" t="s">
        <v>1224</v>
      </c>
    </row>
    <row r="7" spans="1:13">
      <c r="C7" s="3"/>
    </row>
    <row r="8" spans="1:13">
      <c r="A8" s="6">
        <v>1</v>
      </c>
      <c r="B8" t="s">
        <v>1962</v>
      </c>
      <c r="C8" s="159">
        <v>2100</v>
      </c>
      <c r="D8" s="6">
        <v>301</v>
      </c>
      <c r="E8" s="6">
        <v>2.58</v>
      </c>
      <c r="F8" s="3">
        <v>59049</v>
      </c>
      <c r="G8" s="3"/>
      <c r="L8" s="17">
        <f>F8</f>
        <v>59049</v>
      </c>
    </row>
    <row r="9" spans="1:13">
      <c r="A9" s="6">
        <v>2</v>
      </c>
      <c r="B9" t="s">
        <v>1963</v>
      </c>
      <c r="C9" s="159">
        <v>2200</v>
      </c>
      <c r="D9" s="6">
        <v>249</v>
      </c>
      <c r="E9" s="6">
        <v>2.52</v>
      </c>
      <c r="F9" s="3">
        <v>29439</v>
      </c>
      <c r="G9" s="3"/>
      <c r="L9" s="17">
        <f>F9</f>
        <v>29439</v>
      </c>
    </row>
    <row r="10" spans="1:13">
      <c r="A10" s="6">
        <v>3</v>
      </c>
      <c r="B10" t="s">
        <v>1964</v>
      </c>
      <c r="C10" s="159">
        <v>2000</v>
      </c>
      <c r="D10" s="6">
        <v>270</v>
      </c>
      <c r="E10" s="6">
        <v>2.46</v>
      </c>
      <c r="F10" s="3">
        <v>26241</v>
      </c>
      <c r="G10" s="3"/>
      <c r="L10" s="17">
        <f>F10</f>
        <v>26241</v>
      </c>
    </row>
    <row r="11" spans="1:13">
      <c r="A11" s="6">
        <v>4</v>
      </c>
      <c r="B11" t="s">
        <v>1965</v>
      </c>
      <c r="C11" s="159">
        <v>2700</v>
      </c>
      <c r="D11" s="6">
        <v>293</v>
      </c>
      <c r="E11" s="6">
        <v>2.57</v>
      </c>
      <c r="F11" s="3">
        <v>15096</v>
      </c>
      <c r="G11" s="3"/>
      <c r="L11" s="17">
        <f>F11</f>
        <v>15096</v>
      </c>
    </row>
    <row r="12" spans="1:13">
      <c r="A12" s="6">
        <v>5</v>
      </c>
      <c r="B12" t="s">
        <v>1966</v>
      </c>
      <c r="C12" s="159">
        <v>2400</v>
      </c>
      <c r="D12" s="6">
        <v>259</v>
      </c>
      <c r="E12" s="6">
        <v>2.39</v>
      </c>
      <c r="F12" s="3">
        <v>14966</v>
      </c>
      <c r="G12" s="3"/>
      <c r="L12" s="17">
        <f>F12</f>
        <v>14966</v>
      </c>
    </row>
    <row r="13" spans="1:13">
      <c r="A13" s="6">
        <v>6</v>
      </c>
      <c r="B13" t="s">
        <v>947</v>
      </c>
      <c r="C13" s="159"/>
      <c r="D13" s="6">
        <v>299</v>
      </c>
      <c r="E13" s="6">
        <v>3.03</v>
      </c>
      <c r="F13" s="3">
        <v>12512</v>
      </c>
      <c r="G13" s="3"/>
      <c r="M13" s="17">
        <f>F13</f>
        <v>12512</v>
      </c>
    </row>
    <row r="14" spans="1:13">
      <c r="A14" s="6">
        <v>7</v>
      </c>
      <c r="B14" t="s">
        <v>1967</v>
      </c>
      <c r="C14" s="159">
        <v>2500</v>
      </c>
      <c r="D14" s="6">
        <v>192</v>
      </c>
      <c r="E14" s="39">
        <v>2.2000000000000002</v>
      </c>
      <c r="F14" s="3">
        <v>10327</v>
      </c>
      <c r="G14" s="3"/>
      <c r="K14" s="17">
        <f>F14</f>
        <v>10327</v>
      </c>
    </row>
    <row r="15" spans="1:13">
      <c r="A15" s="6">
        <v>8</v>
      </c>
      <c r="B15" t="s">
        <v>948</v>
      </c>
      <c r="C15" s="159"/>
      <c r="D15" s="6">
        <v>281</v>
      </c>
      <c r="E15" s="6">
        <v>3.06</v>
      </c>
      <c r="F15" s="3">
        <v>9834</v>
      </c>
      <c r="G15" s="3"/>
      <c r="M15" s="17">
        <f>F15</f>
        <v>9834</v>
      </c>
    </row>
    <row r="16" spans="1:13">
      <c r="A16" s="6">
        <v>9</v>
      </c>
      <c r="B16" t="s">
        <v>949</v>
      </c>
      <c r="C16" s="159"/>
      <c r="D16" s="6">
        <v>250</v>
      </c>
      <c r="E16" s="6">
        <v>3.15</v>
      </c>
      <c r="F16" s="3">
        <v>6593</v>
      </c>
      <c r="G16" s="3"/>
      <c r="M16" s="17">
        <f>F16</f>
        <v>6593</v>
      </c>
    </row>
    <row r="17" spans="1:13">
      <c r="A17" s="6">
        <v>10</v>
      </c>
      <c r="B17" t="s">
        <v>1968</v>
      </c>
      <c r="C17" s="159">
        <v>2120</v>
      </c>
      <c r="D17" s="6">
        <v>232</v>
      </c>
      <c r="E17" s="6">
        <v>2.54</v>
      </c>
      <c r="F17" s="3">
        <v>5896</v>
      </c>
      <c r="G17" s="3"/>
      <c r="L17" s="17">
        <f>F17</f>
        <v>5896</v>
      </c>
    </row>
    <row r="18" spans="1:13">
      <c r="A18" s="6">
        <v>11</v>
      </c>
      <c r="B18" t="s">
        <v>1969</v>
      </c>
      <c r="C18" s="159">
        <v>2430</v>
      </c>
      <c r="D18" s="6">
        <v>298</v>
      </c>
      <c r="E18" s="6">
        <v>2.5499999999999998</v>
      </c>
      <c r="F18" s="3">
        <v>5604</v>
      </c>
      <c r="G18" s="3"/>
      <c r="L18" s="17">
        <f>F18</f>
        <v>5604</v>
      </c>
    </row>
    <row r="19" spans="1:13">
      <c r="A19" s="6">
        <v>12</v>
      </c>
      <c r="B19" t="s">
        <v>1970</v>
      </c>
      <c r="C19" s="159">
        <v>2200</v>
      </c>
      <c r="D19" s="6">
        <v>260</v>
      </c>
      <c r="E19" s="6">
        <v>2.5099999999999998</v>
      </c>
      <c r="F19" s="3">
        <v>4032</v>
      </c>
      <c r="G19" s="3"/>
      <c r="L19" s="17">
        <f>F19</f>
        <v>4032</v>
      </c>
    </row>
    <row r="20" spans="1:13">
      <c r="A20" s="6">
        <v>13</v>
      </c>
      <c r="B20" t="s">
        <v>1971</v>
      </c>
      <c r="C20" s="159">
        <v>2830</v>
      </c>
      <c r="D20" s="6">
        <v>191</v>
      </c>
      <c r="E20" s="39">
        <v>2.2000000000000002</v>
      </c>
      <c r="F20" s="3">
        <v>3653</v>
      </c>
      <c r="G20" s="3"/>
      <c r="K20" s="17">
        <f>F20</f>
        <v>3653</v>
      </c>
    </row>
    <row r="21" spans="1:13">
      <c r="A21" s="6">
        <v>14</v>
      </c>
      <c r="B21" t="s">
        <v>1972</v>
      </c>
      <c r="C21" s="159">
        <v>2130</v>
      </c>
      <c r="D21" s="6">
        <v>250</v>
      </c>
      <c r="E21" s="6">
        <v>2.41</v>
      </c>
      <c r="F21" s="3">
        <v>3355</v>
      </c>
      <c r="G21" s="3"/>
      <c r="L21" s="17">
        <f>F21</f>
        <v>3355</v>
      </c>
    </row>
    <row r="22" spans="1:13">
      <c r="A22" s="6">
        <v>15</v>
      </c>
      <c r="B22" t="s">
        <v>950</v>
      </c>
      <c r="C22" s="159">
        <v>2230</v>
      </c>
      <c r="D22" s="6">
        <v>317</v>
      </c>
      <c r="E22" s="6">
        <v>3.15</v>
      </c>
      <c r="F22" s="3">
        <v>3272</v>
      </c>
      <c r="G22" s="3"/>
      <c r="M22" s="17">
        <f>F22</f>
        <v>3272</v>
      </c>
    </row>
    <row r="23" spans="1:13">
      <c r="A23" s="6">
        <v>16</v>
      </c>
      <c r="B23" t="s">
        <v>1973</v>
      </c>
      <c r="C23" s="159">
        <v>2800</v>
      </c>
      <c r="D23" s="6">
        <v>290</v>
      </c>
      <c r="E23" s="6">
        <v>2.5299999999999998</v>
      </c>
      <c r="F23" s="3">
        <v>2981</v>
      </c>
      <c r="G23" s="3"/>
      <c r="L23" s="17">
        <f>F23</f>
        <v>2981</v>
      </c>
    </row>
    <row r="24" spans="1:13">
      <c r="A24" s="6">
        <v>17</v>
      </c>
      <c r="B24" t="s">
        <v>1974</v>
      </c>
      <c r="C24" s="159">
        <v>2170</v>
      </c>
      <c r="D24" s="6">
        <v>221</v>
      </c>
      <c r="E24" s="6">
        <v>2.42</v>
      </c>
      <c r="F24" s="3">
        <v>2920</v>
      </c>
      <c r="G24" s="3"/>
      <c r="L24" s="17">
        <f t="shared" ref="L24:L32" si="0">F24</f>
        <v>2920</v>
      </c>
    </row>
    <row r="25" spans="1:13">
      <c r="A25" s="6">
        <v>18</v>
      </c>
      <c r="B25" t="s">
        <v>1975</v>
      </c>
      <c r="C25" s="159">
        <v>2800</v>
      </c>
      <c r="D25" s="6">
        <v>286</v>
      </c>
      <c r="E25" s="6">
        <v>2.52</v>
      </c>
      <c r="F25" s="3">
        <v>2817</v>
      </c>
      <c r="G25" s="3"/>
      <c r="L25" s="17">
        <f t="shared" si="0"/>
        <v>2817</v>
      </c>
    </row>
    <row r="26" spans="1:13">
      <c r="A26" s="6">
        <v>19</v>
      </c>
      <c r="B26" t="s">
        <v>1976</v>
      </c>
      <c r="C26" s="159">
        <v>2310</v>
      </c>
      <c r="D26" s="6">
        <v>276</v>
      </c>
      <c r="E26" s="6">
        <v>2.5299999999999998</v>
      </c>
      <c r="F26" s="3">
        <v>2728</v>
      </c>
      <c r="G26" s="3"/>
      <c r="L26" s="17">
        <f t="shared" si="0"/>
        <v>2728</v>
      </c>
    </row>
    <row r="27" spans="1:13">
      <c r="A27" s="6">
        <v>20</v>
      </c>
      <c r="B27" t="s">
        <v>1977</v>
      </c>
      <c r="C27" s="159">
        <v>2140</v>
      </c>
      <c r="D27" s="6">
        <v>209</v>
      </c>
      <c r="E27" s="6">
        <v>2.33</v>
      </c>
      <c r="F27" s="3">
        <v>2653</v>
      </c>
      <c r="G27" s="3"/>
      <c r="L27" s="17">
        <f t="shared" si="0"/>
        <v>2653</v>
      </c>
    </row>
    <row r="28" spans="1:13">
      <c r="A28" s="6">
        <v>21</v>
      </c>
      <c r="B28" t="s">
        <v>1978</v>
      </c>
      <c r="C28" s="159">
        <v>2880</v>
      </c>
      <c r="D28" s="6">
        <v>263</v>
      </c>
      <c r="E28" s="6">
        <v>2.5099999999999998</v>
      </c>
      <c r="F28" s="3">
        <v>2622</v>
      </c>
      <c r="G28" s="3"/>
      <c r="L28" s="17">
        <f t="shared" si="0"/>
        <v>2622</v>
      </c>
    </row>
    <row r="29" spans="1:13">
      <c r="A29" s="6">
        <v>22</v>
      </c>
      <c r="B29" t="s">
        <v>1979</v>
      </c>
      <c r="C29" s="159">
        <v>2250</v>
      </c>
      <c r="D29" s="6">
        <v>233</v>
      </c>
      <c r="E29" s="6">
        <v>2.39</v>
      </c>
      <c r="F29" s="3">
        <v>2524</v>
      </c>
      <c r="G29" s="3"/>
      <c r="L29" s="17">
        <f t="shared" si="0"/>
        <v>2524</v>
      </c>
    </row>
    <row r="30" spans="1:13">
      <c r="A30" s="6">
        <v>23</v>
      </c>
      <c r="B30" t="s">
        <v>1980</v>
      </c>
      <c r="C30" s="159">
        <v>2400</v>
      </c>
      <c r="D30" s="6">
        <v>263</v>
      </c>
      <c r="E30" s="6">
        <v>2.39</v>
      </c>
      <c r="F30" s="3">
        <v>2483</v>
      </c>
      <c r="G30" s="3"/>
      <c r="L30" s="17">
        <f t="shared" si="0"/>
        <v>2483</v>
      </c>
    </row>
    <row r="31" spans="1:13">
      <c r="A31" s="6">
        <v>24</v>
      </c>
      <c r="B31" t="s">
        <v>1981</v>
      </c>
      <c r="C31" s="159">
        <v>2410</v>
      </c>
      <c r="D31" s="6">
        <v>293</v>
      </c>
      <c r="E31" s="6">
        <v>2.56</v>
      </c>
      <c r="F31" s="3">
        <v>2340</v>
      </c>
      <c r="G31" s="3"/>
      <c r="L31" s="17">
        <f t="shared" si="0"/>
        <v>2340</v>
      </c>
    </row>
    <row r="32" spans="1:13">
      <c r="A32" s="6">
        <v>25</v>
      </c>
      <c r="B32" t="s">
        <v>1982</v>
      </c>
      <c r="C32" s="159">
        <v>2200</v>
      </c>
      <c r="D32" s="6">
        <v>257</v>
      </c>
      <c r="E32" s="39">
        <v>2.5</v>
      </c>
      <c r="F32" s="3">
        <v>2313</v>
      </c>
      <c r="G32" s="3"/>
      <c r="L32" s="17">
        <f t="shared" si="0"/>
        <v>2313</v>
      </c>
    </row>
    <row r="33" spans="1:12">
      <c r="A33" s="6">
        <v>26</v>
      </c>
      <c r="B33" t="s">
        <v>1983</v>
      </c>
      <c r="C33" s="159">
        <v>2190</v>
      </c>
      <c r="D33" s="6">
        <v>233</v>
      </c>
      <c r="E33" s="6">
        <v>2.21</v>
      </c>
      <c r="F33" s="3">
        <v>1103</v>
      </c>
      <c r="G33" s="3"/>
      <c r="K33" s="17">
        <f>F33</f>
        <v>1103</v>
      </c>
    </row>
    <row r="34" spans="1:12">
      <c r="A34" s="6">
        <v>27</v>
      </c>
      <c r="B34" t="s">
        <v>1984</v>
      </c>
      <c r="C34" s="159">
        <v>2300</v>
      </c>
      <c r="D34" s="6">
        <v>299</v>
      </c>
      <c r="E34" s="6">
        <v>2.59</v>
      </c>
      <c r="F34" s="3">
        <v>2156</v>
      </c>
      <c r="G34" s="3"/>
      <c r="L34" s="17">
        <f>F34</f>
        <v>2156</v>
      </c>
    </row>
    <row r="35" spans="1:12">
      <c r="A35" s="6">
        <v>28</v>
      </c>
      <c r="B35" t="s">
        <v>1985</v>
      </c>
      <c r="C35" s="159">
        <v>2840</v>
      </c>
      <c r="D35" s="6">
        <v>267</v>
      </c>
      <c r="E35" s="6">
        <v>2.4300000000000002</v>
      </c>
      <c r="F35" s="3">
        <v>2128</v>
      </c>
      <c r="G35" s="3"/>
      <c r="L35" s="17">
        <f t="shared" ref="L35:L49" si="1">F35</f>
        <v>2128</v>
      </c>
    </row>
    <row r="36" spans="1:12">
      <c r="A36" s="6">
        <v>29</v>
      </c>
      <c r="B36" t="s">
        <v>1986</v>
      </c>
      <c r="C36" s="159">
        <v>2150</v>
      </c>
      <c r="D36" s="6">
        <v>223</v>
      </c>
      <c r="E36" s="39">
        <v>2.4</v>
      </c>
      <c r="F36" s="3">
        <v>2110</v>
      </c>
      <c r="G36" s="3"/>
      <c r="L36" s="17">
        <f t="shared" si="1"/>
        <v>2110</v>
      </c>
    </row>
    <row r="37" spans="1:12">
      <c r="A37" s="6">
        <v>30</v>
      </c>
      <c r="B37" t="s">
        <v>1987</v>
      </c>
      <c r="C37" s="159">
        <v>2460</v>
      </c>
      <c r="D37" s="6">
        <v>284</v>
      </c>
      <c r="E37" s="6">
        <v>2.57</v>
      </c>
      <c r="F37" s="3">
        <v>2108</v>
      </c>
      <c r="G37" s="3"/>
      <c r="L37" s="17">
        <f t="shared" si="1"/>
        <v>2108</v>
      </c>
    </row>
    <row r="38" spans="1:12">
      <c r="A38" s="6">
        <v>31</v>
      </c>
      <c r="B38" t="s">
        <v>1988</v>
      </c>
      <c r="C38" s="159">
        <v>2240</v>
      </c>
      <c r="D38" s="6">
        <v>292</v>
      </c>
      <c r="E38" s="39">
        <v>3</v>
      </c>
      <c r="F38" s="3">
        <v>2095</v>
      </c>
      <c r="G38" s="3"/>
      <c r="L38" s="17">
        <f t="shared" si="1"/>
        <v>2095</v>
      </c>
    </row>
    <row r="39" spans="1:12">
      <c r="A39" s="6">
        <v>32</v>
      </c>
      <c r="B39" t="s">
        <v>1989</v>
      </c>
      <c r="C39" s="159">
        <v>2470</v>
      </c>
      <c r="D39" s="6">
        <v>272</v>
      </c>
      <c r="E39" s="6">
        <v>2.46</v>
      </c>
      <c r="F39" s="3">
        <v>2088</v>
      </c>
      <c r="G39" s="3"/>
      <c r="L39" s="17">
        <f t="shared" si="1"/>
        <v>2088</v>
      </c>
    </row>
    <row r="40" spans="1:12">
      <c r="A40" s="6">
        <v>33</v>
      </c>
      <c r="B40" t="s">
        <v>1990</v>
      </c>
      <c r="C40" s="159">
        <v>2370</v>
      </c>
      <c r="D40" s="6">
        <v>263</v>
      </c>
      <c r="E40" s="6">
        <v>2.4900000000000002</v>
      </c>
      <c r="F40" s="3">
        <v>2082</v>
      </c>
      <c r="G40" s="3"/>
      <c r="L40" s="17">
        <f t="shared" si="1"/>
        <v>2082</v>
      </c>
    </row>
    <row r="41" spans="1:12">
      <c r="A41" s="6">
        <v>34</v>
      </c>
      <c r="B41" t="s">
        <v>1991</v>
      </c>
      <c r="C41" s="159">
        <v>2220</v>
      </c>
      <c r="D41" s="6">
        <v>246</v>
      </c>
      <c r="E41" s="6">
        <v>2.42</v>
      </c>
      <c r="F41" s="3">
        <v>2069</v>
      </c>
      <c r="G41" s="3"/>
      <c r="L41" s="17">
        <f t="shared" si="1"/>
        <v>2069</v>
      </c>
    </row>
    <row r="42" spans="1:12">
      <c r="A42" s="6">
        <v>35</v>
      </c>
      <c r="B42" t="s">
        <v>1993</v>
      </c>
      <c r="C42" s="159">
        <v>2310</v>
      </c>
      <c r="D42" s="6">
        <v>276</v>
      </c>
      <c r="E42" s="6">
        <v>2.5099999999999998</v>
      </c>
      <c r="F42" s="3">
        <v>2050</v>
      </c>
      <c r="G42" s="3"/>
      <c r="L42" s="17">
        <f t="shared" si="1"/>
        <v>2050</v>
      </c>
    </row>
    <row r="43" spans="1:12">
      <c r="A43" s="6">
        <v>36</v>
      </c>
      <c r="B43" t="s">
        <v>1994</v>
      </c>
      <c r="C43" s="159">
        <v>2260</v>
      </c>
      <c r="D43" s="6">
        <v>213</v>
      </c>
      <c r="E43" s="6">
        <v>2.39</v>
      </c>
      <c r="F43" s="3">
        <v>2004</v>
      </c>
      <c r="G43" s="3"/>
      <c r="L43" s="17">
        <f t="shared" si="1"/>
        <v>2004</v>
      </c>
    </row>
    <row r="44" spans="1:12">
      <c r="A44" s="6">
        <v>37</v>
      </c>
      <c r="B44" t="s">
        <v>1992</v>
      </c>
      <c r="C44" s="159">
        <v>2880</v>
      </c>
      <c r="D44" s="6">
        <v>250</v>
      </c>
      <c r="E44" s="6">
        <v>2.44</v>
      </c>
      <c r="F44" s="3">
        <v>1954</v>
      </c>
      <c r="G44" s="3"/>
      <c r="L44" s="17">
        <f t="shared" si="1"/>
        <v>1954</v>
      </c>
    </row>
    <row r="45" spans="1:12">
      <c r="A45" s="6">
        <v>38</v>
      </c>
      <c r="B45" t="s">
        <v>1995</v>
      </c>
      <c r="C45" s="159">
        <v>2320</v>
      </c>
      <c r="D45" s="6">
        <v>285</v>
      </c>
      <c r="E45" s="6">
        <v>2.59</v>
      </c>
      <c r="F45" s="3">
        <v>1902</v>
      </c>
      <c r="G45" s="3"/>
      <c r="L45" s="17">
        <f t="shared" si="1"/>
        <v>1902</v>
      </c>
    </row>
    <row r="46" spans="1:12">
      <c r="A46" s="6">
        <v>39</v>
      </c>
      <c r="B46" t="s">
        <v>1996</v>
      </c>
      <c r="C46" s="159">
        <v>2820</v>
      </c>
      <c r="D46" s="6">
        <v>251</v>
      </c>
      <c r="E46" s="6">
        <v>2.37</v>
      </c>
      <c r="F46" s="3">
        <v>1860</v>
      </c>
      <c r="G46" s="3"/>
      <c r="L46" s="17">
        <f t="shared" si="1"/>
        <v>1860</v>
      </c>
    </row>
    <row r="47" spans="1:12">
      <c r="A47" s="6">
        <v>40</v>
      </c>
      <c r="B47" t="s">
        <v>1997</v>
      </c>
      <c r="C47" s="159">
        <v>2300</v>
      </c>
      <c r="D47" s="6">
        <v>297</v>
      </c>
      <c r="E47" s="6">
        <v>2.59</v>
      </c>
      <c r="F47" s="3">
        <v>1860</v>
      </c>
      <c r="G47" s="3"/>
      <c r="L47" s="17">
        <f t="shared" si="1"/>
        <v>1860</v>
      </c>
    </row>
    <row r="48" spans="1:12">
      <c r="A48" s="6">
        <v>41</v>
      </c>
      <c r="B48" t="s">
        <v>1998</v>
      </c>
      <c r="C48" s="159">
        <v>2100</v>
      </c>
      <c r="D48" s="6">
        <v>302</v>
      </c>
      <c r="E48" s="6">
        <v>2.56</v>
      </c>
      <c r="F48" s="3">
        <v>1801</v>
      </c>
      <c r="G48" s="3"/>
      <c r="L48" s="17">
        <f t="shared" si="1"/>
        <v>1801</v>
      </c>
    </row>
    <row r="49" spans="1:13">
      <c r="A49" s="6">
        <v>42</v>
      </c>
      <c r="B49" t="s">
        <v>1999</v>
      </c>
      <c r="C49" s="159">
        <v>2290</v>
      </c>
      <c r="D49" s="6">
        <v>273</v>
      </c>
      <c r="E49" s="6">
        <v>2.59</v>
      </c>
      <c r="F49" s="3">
        <v>1791</v>
      </c>
      <c r="G49" s="3"/>
      <c r="L49" s="17">
        <f t="shared" si="1"/>
        <v>1791</v>
      </c>
    </row>
    <row r="50" spans="1:13">
      <c r="A50" s="6">
        <v>43</v>
      </c>
      <c r="B50" t="s">
        <v>951</v>
      </c>
      <c r="C50" s="159"/>
      <c r="D50" s="6">
        <v>246</v>
      </c>
      <c r="E50" s="6">
        <v>3.02</v>
      </c>
      <c r="F50" s="3">
        <v>1767</v>
      </c>
      <c r="G50" s="3"/>
      <c r="M50" s="17">
        <f>F50</f>
        <v>1767</v>
      </c>
    </row>
    <row r="51" spans="1:13">
      <c r="A51" s="6">
        <v>44</v>
      </c>
      <c r="B51" t="s">
        <v>2000</v>
      </c>
      <c r="C51" s="159">
        <v>2800</v>
      </c>
      <c r="D51" s="6">
        <v>278</v>
      </c>
      <c r="E51" s="6">
        <v>2.5099999999999998</v>
      </c>
      <c r="F51" s="3">
        <v>1748</v>
      </c>
      <c r="G51" s="3"/>
      <c r="L51" s="17">
        <f>F51</f>
        <v>1748</v>
      </c>
    </row>
    <row r="52" spans="1:13">
      <c r="A52" s="6">
        <v>45</v>
      </c>
      <c r="B52" t="s">
        <v>952</v>
      </c>
      <c r="C52" s="159"/>
      <c r="D52" s="6">
        <v>293</v>
      </c>
      <c r="E52" s="6">
        <v>3.17</v>
      </c>
      <c r="F52" s="3">
        <v>1710</v>
      </c>
      <c r="G52" s="3"/>
      <c r="M52" s="17">
        <f>F52</f>
        <v>1710</v>
      </c>
    </row>
    <row r="53" spans="1:13">
      <c r="A53" s="6">
        <v>46</v>
      </c>
      <c r="B53" t="s">
        <v>2001</v>
      </c>
      <c r="C53" s="159">
        <v>2320</v>
      </c>
      <c r="D53" s="6">
        <v>249</v>
      </c>
      <c r="E53" s="6">
        <v>2.37</v>
      </c>
      <c r="F53" s="3">
        <v>1709</v>
      </c>
      <c r="G53" s="3"/>
      <c r="L53" s="17">
        <f>F53</f>
        <v>1709</v>
      </c>
    </row>
    <row r="54" spans="1:13">
      <c r="A54" s="6">
        <v>47</v>
      </c>
      <c r="B54" t="s">
        <v>2002</v>
      </c>
      <c r="C54" s="159">
        <v>2340</v>
      </c>
      <c r="D54" s="6">
        <v>221</v>
      </c>
      <c r="E54" s="6">
        <v>2.27</v>
      </c>
      <c r="F54" s="3">
        <v>1692</v>
      </c>
      <c r="G54" s="3"/>
      <c r="K54" s="17">
        <f>F54</f>
        <v>1692</v>
      </c>
    </row>
    <row r="55" spans="1:13">
      <c r="A55" s="6">
        <v>48</v>
      </c>
      <c r="B55" t="s">
        <v>2003</v>
      </c>
      <c r="C55" s="159">
        <v>2510</v>
      </c>
      <c r="D55" s="6">
        <v>233</v>
      </c>
      <c r="E55" s="6">
        <v>2.57</v>
      </c>
      <c r="F55" s="3">
        <v>1669</v>
      </c>
      <c r="G55" s="3"/>
      <c r="L55" s="17">
        <f>F55</f>
        <v>1669</v>
      </c>
    </row>
    <row r="56" spans="1:13">
      <c r="A56" s="6">
        <v>49</v>
      </c>
      <c r="B56" t="s">
        <v>2004</v>
      </c>
      <c r="C56" s="159">
        <v>2200</v>
      </c>
      <c r="D56" s="6">
        <v>261</v>
      </c>
      <c r="E56" s="6">
        <v>2.52</v>
      </c>
      <c r="F56" s="3">
        <v>1657</v>
      </c>
      <c r="G56" s="3"/>
      <c r="L56" s="17">
        <f>F56</f>
        <v>1657</v>
      </c>
    </row>
    <row r="57" spans="1:13">
      <c r="A57" s="6">
        <v>50</v>
      </c>
      <c r="B57" t="s">
        <v>2005</v>
      </c>
      <c r="C57" s="159">
        <v>2270</v>
      </c>
      <c r="D57" s="6">
        <v>286</v>
      </c>
      <c r="E57" s="6">
        <v>2.5099999999999998</v>
      </c>
      <c r="F57" s="3">
        <v>1549</v>
      </c>
      <c r="G57" s="3"/>
      <c r="L57" s="17">
        <f>F57</f>
        <v>1549</v>
      </c>
    </row>
    <row r="58" spans="1:13">
      <c r="A58" s="6">
        <v>51</v>
      </c>
      <c r="B58" t="s">
        <v>953</v>
      </c>
      <c r="C58" s="159"/>
      <c r="D58" s="6">
        <v>312</v>
      </c>
      <c r="E58" s="6">
        <v>3.06</v>
      </c>
      <c r="F58" s="3">
        <v>1520</v>
      </c>
      <c r="G58" s="3"/>
      <c r="M58" s="17">
        <f>F58</f>
        <v>1520</v>
      </c>
    </row>
    <row r="59" spans="1:13">
      <c r="A59" s="6">
        <v>52</v>
      </c>
      <c r="B59" t="s">
        <v>2006</v>
      </c>
      <c r="C59" s="159">
        <v>2860</v>
      </c>
      <c r="D59" s="6">
        <v>259</v>
      </c>
      <c r="E59" s="6">
        <v>2.4300000000000002</v>
      </c>
      <c r="F59" s="3">
        <v>1513</v>
      </c>
      <c r="G59" s="3"/>
      <c r="L59" s="17">
        <f>F59</f>
        <v>1513</v>
      </c>
    </row>
    <row r="60" spans="1:13">
      <c r="A60" s="6">
        <v>53</v>
      </c>
      <c r="B60" t="s">
        <v>954</v>
      </c>
      <c r="C60" s="159"/>
      <c r="D60" s="6">
        <v>318</v>
      </c>
      <c r="E60" s="6">
        <v>3.09</v>
      </c>
      <c r="F60" s="3">
        <v>1497</v>
      </c>
      <c r="G60" s="3"/>
      <c r="M60" s="17">
        <f>F60</f>
        <v>1497</v>
      </c>
    </row>
    <row r="61" spans="1:13">
      <c r="A61" s="6">
        <v>54</v>
      </c>
      <c r="B61" t="s">
        <v>955</v>
      </c>
      <c r="C61" s="159"/>
      <c r="D61" s="6">
        <v>306</v>
      </c>
      <c r="E61" s="6">
        <v>3.06</v>
      </c>
      <c r="F61" s="3">
        <v>1492</v>
      </c>
      <c r="G61" s="3"/>
      <c r="M61" s="17">
        <f>F61</f>
        <v>1492</v>
      </c>
    </row>
    <row r="62" spans="1:13">
      <c r="A62" s="6">
        <v>55</v>
      </c>
      <c r="B62" t="s">
        <v>956</v>
      </c>
      <c r="C62" s="159"/>
      <c r="D62" s="6">
        <v>271</v>
      </c>
      <c r="E62" s="6">
        <v>3.02</v>
      </c>
      <c r="F62" s="3">
        <v>1489</v>
      </c>
      <c r="G62" s="3"/>
      <c r="M62" s="17">
        <f>F62</f>
        <v>1489</v>
      </c>
    </row>
    <row r="63" spans="1:13">
      <c r="A63" s="6">
        <v>56</v>
      </c>
      <c r="B63" t="s">
        <v>2007</v>
      </c>
      <c r="C63" s="159">
        <v>2440</v>
      </c>
      <c r="D63" s="6">
        <v>306</v>
      </c>
      <c r="E63" s="6">
        <v>2.59</v>
      </c>
      <c r="F63" s="3">
        <v>1477</v>
      </c>
      <c r="G63" s="3"/>
      <c r="L63" s="17">
        <f>F63</f>
        <v>1477</v>
      </c>
    </row>
    <row r="64" spans="1:13">
      <c r="A64" s="6">
        <v>57</v>
      </c>
      <c r="B64" t="s">
        <v>2008</v>
      </c>
      <c r="C64" s="159">
        <v>2200</v>
      </c>
      <c r="D64" s="6">
        <v>255</v>
      </c>
      <c r="E64" s="6">
        <v>2.4300000000000002</v>
      </c>
      <c r="F64" s="3">
        <v>1462</v>
      </c>
      <c r="G64" s="3"/>
      <c r="L64" s="17">
        <f>F64</f>
        <v>1462</v>
      </c>
    </row>
    <row r="65" spans="1:13">
      <c r="A65" s="6">
        <v>58</v>
      </c>
      <c r="B65" t="s">
        <v>2009</v>
      </c>
      <c r="C65" s="159">
        <v>2720</v>
      </c>
      <c r="D65" s="6">
        <v>302</v>
      </c>
      <c r="E65" s="6">
        <v>2.56</v>
      </c>
      <c r="F65" s="3">
        <v>1460</v>
      </c>
      <c r="G65" s="3"/>
      <c r="L65" s="17">
        <f>F65</f>
        <v>1460</v>
      </c>
    </row>
    <row r="66" spans="1:13">
      <c r="A66" s="6">
        <v>59</v>
      </c>
      <c r="B66" t="s">
        <v>2010</v>
      </c>
      <c r="C66" s="159">
        <v>2550</v>
      </c>
      <c r="D66" s="6">
        <v>198</v>
      </c>
      <c r="E66" s="6">
        <v>2.2200000000000002</v>
      </c>
      <c r="F66" s="3">
        <v>1449</v>
      </c>
      <c r="G66" s="3"/>
      <c r="K66" s="17">
        <f>F66</f>
        <v>1449</v>
      </c>
    </row>
    <row r="67" spans="1:13">
      <c r="A67" s="6">
        <v>60</v>
      </c>
      <c r="B67" t="s">
        <v>2011</v>
      </c>
      <c r="C67" s="159">
        <v>2760</v>
      </c>
      <c r="D67" s="6">
        <v>241</v>
      </c>
      <c r="E67" s="6">
        <v>2.2599999999999998</v>
      </c>
      <c r="F67" s="3">
        <v>1335</v>
      </c>
      <c r="G67" s="3"/>
      <c r="K67" s="17">
        <f>F67</f>
        <v>1335</v>
      </c>
    </row>
    <row r="68" spans="1:13">
      <c r="A68" s="6">
        <v>61</v>
      </c>
      <c r="B68" t="s">
        <v>2012</v>
      </c>
      <c r="C68" s="159">
        <v>2350</v>
      </c>
      <c r="D68" s="6">
        <v>253</v>
      </c>
      <c r="E68" s="39">
        <v>2.4</v>
      </c>
      <c r="F68" s="3">
        <v>1326</v>
      </c>
      <c r="G68" s="3"/>
      <c r="L68" s="17">
        <f>F68</f>
        <v>1326</v>
      </c>
    </row>
    <row r="69" spans="1:13">
      <c r="A69" s="6">
        <v>62</v>
      </c>
      <c r="B69" t="s">
        <v>2013</v>
      </c>
      <c r="C69" s="159">
        <v>2570</v>
      </c>
      <c r="D69" s="6">
        <v>268</v>
      </c>
      <c r="E69" s="6">
        <v>2.4500000000000002</v>
      </c>
      <c r="F69" s="3">
        <v>1324</v>
      </c>
      <c r="G69" s="3"/>
      <c r="L69" s="17">
        <f>F69</f>
        <v>1324</v>
      </c>
    </row>
    <row r="70" spans="1:13">
      <c r="A70" s="6">
        <v>63</v>
      </c>
      <c r="B70" t="s">
        <v>2014</v>
      </c>
      <c r="C70" s="159">
        <v>2400</v>
      </c>
      <c r="D70" s="6">
        <v>263</v>
      </c>
      <c r="E70" s="6">
        <v>2.39</v>
      </c>
      <c r="F70" s="3">
        <v>1311</v>
      </c>
      <c r="G70" s="3"/>
      <c r="L70" s="17">
        <f>F70</f>
        <v>1311</v>
      </c>
    </row>
    <row r="71" spans="1:13">
      <c r="A71" s="6">
        <v>64</v>
      </c>
      <c r="B71" t="s">
        <v>957</v>
      </c>
      <c r="C71" s="159"/>
      <c r="D71" s="6">
        <v>304</v>
      </c>
      <c r="E71" s="6">
        <v>3.06</v>
      </c>
      <c r="F71" s="3">
        <v>1290</v>
      </c>
      <c r="G71" s="3"/>
      <c r="M71" s="17">
        <f>F71</f>
        <v>1290</v>
      </c>
    </row>
    <row r="72" spans="1:13">
      <c r="A72" s="6">
        <v>65</v>
      </c>
      <c r="B72" t="s">
        <v>2015</v>
      </c>
      <c r="C72" s="159">
        <v>2450</v>
      </c>
      <c r="D72" s="6">
        <v>228</v>
      </c>
      <c r="E72" s="6">
        <v>2.4900000000000002</v>
      </c>
      <c r="F72" s="3">
        <v>1289</v>
      </c>
      <c r="G72" s="3"/>
      <c r="L72" s="17">
        <f t="shared" ref="L72:L77" si="2">F72</f>
        <v>1289</v>
      </c>
    </row>
    <row r="73" spans="1:13">
      <c r="A73" s="6">
        <v>66</v>
      </c>
      <c r="B73" t="s">
        <v>2016</v>
      </c>
      <c r="C73" s="159">
        <v>2400</v>
      </c>
      <c r="D73" s="6">
        <v>216</v>
      </c>
      <c r="E73" s="6">
        <v>2.35</v>
      </c>
      <c r="F73" s="3">
        <v>1235</v>
      </c>
      <c r="G73" s="3"/>
      <c r="L73" s="17">
        <f t="shared" si="2"/>
        <v>1235</v>
      </c>
    </row>
    <row r="74" spans="1:13">
      <c r="A74" s="6">
        <v>67</v>
      </c>
      <c r="B74" t="s">
        <v>2017</v>
      </c>
      <c r="C74" s="159">
        <v>2000</v>
      </c>
      <c r="D74" s="6">
        <v>269</v>
      </c>
      <c r="E74" s="6">
        <v>2.4700000000000002</v>
      </c>
      <c r="F74" s="3">
        <v>1216</v>
      </c>
      <c r="G74" s="3"/>
      <c r="L74" s="17">
        <f t="shared" si="2"/>
        <v>1216</v>
      </c>
    </row>
    <row r="75" spans="1:13">
      <c r="A75" s="6">
        <v>68</v>
      </c>
      <c r="B75" t="s">
        <v>2018</v>
      </c>
      <c r="C75" s="159">
        <v>2620</v>
      </c>
      <c r="D75" s="6">
        <v>225</v>
      </c>
      <c r="E75" s="6">
        <v>2.48</v>
      </c>
      <c r="F75" s="3">
        <v>1206</v>
      </c>
      <c r="G75" s="3"/>
      <c r="L75" s="17">
        <f t="shared" si="2"/>
        <v>1206</v>
      </c>
    </row>
    <row r="76" spans="1:13">
      <c r="A76" s="6">
        <v>69</v>
      </c>
      <c r="B76" t="s">
        <v>2019</v>
      </c>
      <c r="C76" s="159"/>
      <c r="D76" s="6">
        <v>300</v>
      </c>
      <c r="E76" s="6">
        <v>2.5299999999999998</v>
      </c>
      <c r="F76" s="3">
        <v>1197</v>
      </c>
      <c r="G76" s="3"/>
      <c r="L76" s="17">
        <f t="shared" si="2"/>
        <v>1197</v>
      </c>
    </row>
    <row r="77" spans="1:13">
      <c r="A77" s="6">
        <v>70</v>
      </c>
      <c r="B77" t="s">
        <v>2020</v>
      </c>
      <c r="C77" s="159">
        <v>2310</v>
      </c>
      <c r="D77" s="6">
        <v>281</v>
      </c>
      <c r="E77" s="6">
        <v>2.4500000000000002</v>
      </c>
      <c r="F77" s="3">
        <v>1196</v>
      </c>
      <c r="G77" s="3"/>
      <c r="L77" s="17">
        <f t="shared" si="2"/>
        <v>1196</v>
      </c>
    </row>
    <row r="78" spans="1:13">
      <c r="A78" s="6">
        <v>71</v>
      </c>
      <c r="B78" t="s">
        <v>958</v>
      </c>
      <c r="C78" s="159"/>
      <c r="D78" s="6">
        <v>308</v>
      </c>
      <c r="E78" s="6">
        <v>3.09</v>
      </c>
      <c r="F78" s="3">
        <v>1196</v>
      </c>
      <c r="G78" s="3"/>
      <c r="M78" s="17">
        <f>F78</f>
        <v>1196</v>
      </c>
    </row>
    <row r="79" spans="1:13">
      <c r="A79" s="6">
        <v>72</v>
      </c>
      <c r="B79" t="s">
        <v>2021</v>
      </c>
      <c r="C79" s="159">
        <v>2200</v>
      </c>
      <c r="D79" s="6">
        <v>258</v>
      </c>
      <c r="E79" s="6">
        <v>2.5099999999999998</v>
      </c>
      <c r="F79" s="3">
        <v>1189</v>
      </c>
      <c r="G79" s="3"/>
      <c r="L79" s="17">
        <f>F79</f>
        <v>1189</v>
      </c>
    </row>
    <row r="80" spans="1:13">
      <c r="A80" s="6">
        <v>73</v>
      </c>
      <c r="B80" t="s">
        <v>2022</v>
      </c>
      <c r="C80" s="159">
        <v>2210</v>
      </c>
      <c r="D80" s="6">
        <v>271</v>
      </c>
      <c r="E80" s="6">
        <v>2.44</v>
      </c>
      <c r="F80" s="3">
        <v>1149</v>
      </c>
      <c r="G80" s="3"/>
      <c r="L80" s="17">
        <f>F80</f>
        <v>1149</v>
      </c>
    </row>
    <row r="81" spans="1:13">
      <c r="A81" s="6">
        <v>74</v>
      </c>
      <c r="B81" t="s">
        <v>959</v>
      </c>
      <c r="C81" s="159"/>
      <c r="D81" s="6">
        <v>311</v>
      </c>
      <c r="E81" s="6">
        <v>3.13</v>
      </c>
      <c r="F81" s="3">
        <v>1120</v>
      </c>
      <c r="G81" s="3"/>
      <c r="M81" s="17">
        <f>F81</f>
        <v>1120</v>
      </c>
    </row>
    <row r="82" spans="1:13">
      <c r="A82" s="6">
        <v>75</v>
      </c>
      <c r="B82" t="s">
        <v>2023</v>
      </c>
      <c r="C82" s="159">
        <v>2290</v>
      </c>
      <c r="D82" s="6">
        <v>271</v>
      </c>
      <c r="E82" s="39">
        <v>3</v>
      </c>
      <c r="F82" s="3">
        <v>1116</v>
      </c>
      <c r="G82" s="3"/>
      <c r="L82" s="17">
        <f>F82</f>
        <v>1116</v>
      </c>
    </row>
    <row r="83" spans="1:13">
      <c r="A83" s="6">
        <v>76</v>
      </c>
      <c r="B83" t="s">
        <v>960</v>
      </c>
      <c r="C83" s="159"/>
      <c r="D83" s="6">
        <v>251</v>
      </c>
      <c r="E83" s="6">
        <v>3.14</v>
      </c>
      <c r="F83" s="3">
        <v>1112</v>
      </c>
      <c r="G83" s="3"/>
      <c r="M83" s="17">
        <f>F83</f>
        <v>1112</v>
      </c>
    </row>
    <row r="84" spans="1:13">
      <c r="A84" s="6">
        <v>77</v>
      </c>
      <c r="B84" t="s">
        <v>961</v>
      </c>
      <c r="C84" s="159"/>
      <c r="D84" s="6">
        <v>310</v>
      </c>
      <c r="E84" s="6">
        <v>3.06</v>
      </c>
      <c r="F84" s="3">
        <v>1104</v>
      </c>
      <c r="G84" s="3"/>
      <c r="M84" s="17">
        <f>F84</f>
        <v>1104</v>
      </c>
    </row>
    <row r="85" spans="1:13">
      <c r="A85" s="6">
        <v>78</v>
      </c>
      <c r="B85" t="s">
        <v>2024</v>
      </c>
      <c r="C85" s="159">
        <v>2260</v>
      </c>
      <c r="D85" s="6">
        <v>234</v>
      </c>
      <c r="E85" s="6">
        <v>2.58</v>
      </c>
      <c r="F85" s="3">
        <v>1099</v>
      </c>
      <c r="G85" s="3"/>
      <c r="L85" s="17">
        <f>F85</f>
        <v>1099</v>
      </c>
    </row>
    <row r="86" spans="1:13">
      <c r="A86" s="6">
        <v>79</v>
      </c>
      <c r="B86" t="s">
        <v>2025</v>
      </c>
      <c r="C86" s="159">
        <v>2360</v>
      </c>
      <c r="D86" s="6">
        <v>198</v>
      </c>
      <c r="E86" s="6">
        <v>2.23</v>
      </c>
      <c r="F86" s="3">
        <v>1079</v>
      </c>
      <c r="G86" s="3"/>
      <c r="K86" s="17">
        <f>F86</f>
        <v>1079</v>
      </c>
    </row>
    <row r="87" spans="1:13">
      <c r="A87" s="6">
        <v>80</v>
      </c>
      <c r="B87" t="s">
        <v>2026</v>
      </c>
      <c r="C87" s="159">
        <v>2490</v>
      </c>
      <c r="D87" s="6">
        <v>301</v>
      </c>
      <c r="E87" s="6">
        <v>2.5499999999999998</v>
      </c>
      <c r="F87" s="3">
        <v>1072</v>
      </c>
      <c r="G87" s="3"/>
      <c r="L87" s="17">
        <f>F87</f>
        <v>1072</v>
      </c>
    </row>
    <row r="88" spans="1:13">
      <c r="A88" s="6">
        <v>81</v>
      </c>
      <c r="B88" t="s">
        <v>2027</v>
      </c>
      <c r="C88" s="159">
        <v>2400</v>
      </c>
      <c r="D88" s="6">
        <v>266</v>
      </c>
      <c r="E88" s="6">
        <v>2.44</v>
      </c>
      <c r="F88" s="3">
        <v>1071</v>
      </c>
      <c r="G88" s="3"/>
      <c r="L88" s="17">
        <f t="shared" ref="L88:L96" si="3">F88</f>
        <v>1071</v>
      </c>
    </row>
    <row r="89" spans="1:13">
      <c r="A89" s="6">
        <v>82</v>
      </c>
      <c r="B89" t="s">
        <v>2028</v>
      </c>
      <c r="C89" s="159">
        <v>2200</v>
      </c>
      <c r="D89" s="6">
        <v>261</v>
      </c>
      <c r="E89" s="6">
        <v>2.57</v>
      </c>
      <c r="F89" s="3">
        <v>1070</v>
      </c>
      <c r="G89" s="3"/>
      <c r="L89" s="17">
        <f t="shared" si="3"/>
        <v>1070</v>
      </c>
    </row>
    <row r="90" spans="1:13">
      <c r="A90" s="6">
        <v>83</v>
      </c>
      <c r="B90" t="s">
        <v>2029</v>
      </c>
      <c r="C90" s="159">
        <v>2650</v>
      </c>
      <c r="D90" s="6">
        <v>255</v>
      </c>
      <c r="E90" s="39">
        <v>2.4</v>
      </c>
      <c r="F90" s="3">
        <v>1068</v>
      </c>
      <c r="G90" s="3"/>
      <c r="L90" s="17">
        <f t="shared" si="3"/>
        <v>1068</v>
      </c>
    </row>
    <row r="91" spans="1:13">
      <c r="A91" s="6">
        <v>84</v>
      </c>
      <c r="B91" t="s">
        <v>2030</v>
      </c>
      <c r="C91" s="159">
        <v>2240</v>
      </c>
      <c r="D91" s="6">
        <v>300</v>
      </c>
      <c r="E91" s="6">
        <v>2.54</v>
      </c>
      <c r="F91" s="3">
        <v>1048</v>
      </c>
      <c r="G91" s="3"/>
      <c r="L91" s="17">
        <f t="shared" si="3"/>
        <v>1048</v>
      </c>
    </row>
    <row r="92" spans="1:13">
      <c r="A92" s="6">
        <v>85</v>
      </c>
      <c r="B92" t="s">
        <v>2031</v>
      </c>
      <c r="C92" s="159">
        <v>2400</v>
      </c>
      <c r="D92" s="6">
        <v>265</v>
      </c>
      <c r="E92" s="6">
        <v>2.41</v>
      </c>
      <c r="F92" s="3">
        <v>1034</v>
      </c>
      <c r="G92" s="3"/>
      <c r="L92" s="17">
        <f t="shared" si="3"/>
        <v>1034</v>
      </c>
    </row>
    <row r="93" spans="1:13">
      <c r="A93" s="6">
        <v>86</v>
      </c>
      <c r="B93" t="s">
        <v>2032</v>
      </c>
      <c r="C93" s="159">
        <v>2400</v>
      </c>
      <c r="D93" s="6">
        <v>266</v>
      </c>
      <c r="E93" s="6">
        <v>2.42</v>
      </c>
      <c r="F93" s="3">
        <v>1032</v>
      </c>
      <c r="G93" s="3"/>
      <c r="L93" s="17">
        <f t="shared" si="3"/>
        <v>1032</v>
      </c>
    </row>
    <row r="94" spans="1:13">
      <c r="A94" s="6">
        <v>87</v>
      </c>
      <c r="B94" t="s">
        <v>2033</v>
      </c>
      <c r="C94" s="159">
        <v>2630</v>
      </c>
      <c r="D94" s="6">
        <v>236</v>
      </c>
      <c r="E94" s="39">
        <v>3</v>
      </c>
      <c r="F94" s="3">
        <v>1024</v>
      </c>
      <c r="G94" s="3"/>
      <c r="L94" s="17">
        <f t="shared" si="3"/>
        <v>1024</v>
      </c>
    </row>
    <row r="95" spans="1:13">
      <c r="A95" s="6">
        <v>88</v>
      </c>
      <c r="B95" t="s">
        <v>2034</v>
      </c>
      <c r="C95" s="159">
        <v>2270</v>
      </c>
      <c r="D95" s="6">
        <v>286</v>
      </c>
      <c r="E95" s="6">
        <v>2.4900000000000002</v>
      </c>
      <c r="F95" s="3">
        <v>1015</v>
      </c>
      <c r="G95" s="3"/>
      <c r="L95" s="17">
        <f t="shared" si="3"/>
        <v>1015</v>
      </c>
    </row>
    <row r="96" spans="1:13">
      <c r="A96" s="6">
        <v>89</v>
      </c>
      <c r="B96" t="s">
        <v>2035</v>
      </c>
      <c r="C96" s="159">
        <v>2610</v>
      </c>
      <c r="D96" s="6">
        <v>295</v>
      </c>
      <c r="E96" s="6">
        <v>2.59</v>
      </c>
      <c r="F96" s="3">
        <v>1002</v>
      </c>
      <c r="G96" s="3"/>
      <c r="L96" s="17">
        <f t="shared" si="3"/>
        <v>1002</v>
      </c>
    </row>
    <row r="97" spans="1:13">
      <c r="A97" s="6">
        <v>90</v>
      </c>
      <c r="B97" t="s">
        <v>1111</v>
      </c>
      <c r="C97" s="159"/>
      <c r="D97" s="6">
        <v>271</v>
      </c>
      <c r="E97" s="6">
        <v>3.09</v>
      </c>
      <c r="F97" s="3">
        <v>995</v>
      </c>
      <c r="G97" s="3"/>
      <c r="M97" s="17">
        <f>F97</f>
        <v>995</v>
      </c>
    </row>
    <row r="98" spans="1:13">
      <c r="A98" s="6">
        <v>91</v>
      </c>
      <c r="B98" t="s">
        <v>2036</v>
      </c>
      <c r="C98" s="159">
        <v>2540</v>
      </c>
      <c r="D98" s="6">
        <v>280</v>
      </c>
      <c r="E98" s="6">
        <v>2.56</v>
      </c>
      <c r="F98" s="3">
        <v>962</v>
      </c>
      <c r="G98" s="3"/>
      <c r="L98" s="17">
        <f>F98</f>
        <v>962</v>
      </c>
    </row>
    <row r="99" spans="1:13">
      <c r="A99" s="6">
        <v>92</v>
      </c>
      <c r="B99" t="s">
        <v>2037</v>
      </c>
      <c r="C99" s="159">
        <v>2200</v>
      </c>
      <c r="D99" s="6">
        <v>258</v>
      </c>
      <c r="E99" s="6">
        <v>2.4900000000000002</v>
      </c>
      <c r="F99" s="3">
        <v>952</v>
      </c>
      <c r="G99" s="3"/>
      <c r="L99" s="17">
        <f t="shared" ref="L99:L107" si="4">F99</f>
        <v>952</v>
      </c>
    </row>
    <row r="100" spans="1:13">
      <c r="A100" s="6">
        <v>93</v>
      </c>
      <c r="B100" t="s">
        <v>2038</v>
      </c>
      <c r="C100" s="159">
        <v>2120</v>
      </c>
      <c r="D100" s="6">
        <v>220</v>
      </c>
      <c r="E100" s="6">
        <v>2.4700000000000002</v>
      </c>
      <c r="F100" s="3">
        <v>951</v>
      </c>
      <c r="G100" s="3"/>
      <c r="L100" s="17">
        <f t="shared" si="4"/>
        <v>951</v>
      </c>
    </row>
    <row r="101" spans="1:13">
      <c r="A101" s="6">
        <v>94</v>
      </c>
      <c r="B101" t="s">
        <v>2039</v>
      </c>
      <c r="C101" s="159">
        <v>2000</v>
      </c>
      <c r="D101" s="6">
        <v>276</v>
      </c>
      <c r="E101" s="39">
        <v>2.5</v>
      </c>
      <c r="F101" s="3">
        <v>947</v>
      </c>
      <c r="G101" s="3"/>
      <c r="L101" s="17">
        <f t="shared" si="4"/>
        <v>947</v>
      </c>
    </row>
    <row r="102" spans="1:13">
      <c r="A102" s="6">
        <v>95</v>
      </c>
      <c r="B102" t="s">
        <v>2040</v>
      </c>
      <c r="C102" s="159">
        <v>2500</v>
      </c>
      <c r="D102" s="6">
        <v>211</v>
      </c>
      <c r="E102" s="6">
        <v>2.34</v>
      </c>
      <c r="F102" s="3">
        <v>939</v>
      </c>
      <c r="G102" s="3"/>
      <c r="L102" s="17">
        <f t="shared" si="4"/>
        <v>939</v>
      </c>
    </row>
    <row r="103" spans="1:13">
      <c r="A103" s="6">
        <v>96</v>
      </c>
      <c r="B103" t="s">
        <v>2041</v>
      </c>
      <c r="C103" s="159">
        <v>2300</v>
      </c>
      <c r="D103" s="6">
        <v>302</v>
      </c>
      <c r="E103" s="6">
        <v>2.57</v>
      </c>
      <c r="F103" s="3">
        <v>937</v>
      </c>
      <c r="G103" s="3"/>
      <c r="L103" s="17">
        <f t="shared" si="4"/>
        <v>937</v>
      </c>
    </row>
    <row r="104" spans="1:13">
      <c r="A104" s="6">
        <v>97</v>
      </c>
      <c r="B104" t="s">
        <v>2042</v>
      </c>
      <c r="C104" s="159">
        <v>2580</v>
      </c>
      <c r="D104" s="6">
        <v>209</v>
      </c>
      <c r="E104" s="6">
        <v>2.36</v>
      </c>
      <c r="F104" s="3">
        <v>934</v>
      </c>
      <c r="G104" s="3"/>
      <c r="L104" s="17">
        <f t="shared" si="4"/>
        <v>934</v>
      </c>
    </row>
    <row r="105" spans="1:13">
      <c r="A105" s="6">
        <v>98</v>
      </c>
      <c r="B105" t="s">
        <v>2043</v>
      </c>
      <c r="C105" s="159">
        <v>2200</v>
      </c>
      <c r="D105" s="6">
        <v>264</v>
      </c>
      <c r="E105" s="6">
        <v>2.5299999999999998</v>
      </c>
      <c r="F105" s="3">
        <v>920</v>
      </c>
      <c r="G105" s="3"/>
      <c r="L105" s="17">
        <f t="shared" si="4"/>
        <v>920</v>
      </c>
    </row>
    <row r="106" spans="1:13">
      <c r="A106" s="6">
        <v>99</v>
      </c>
      <c r="B106" t="s">
        <v>2044</v>
      </c>
      <c r="C106" s="159">
        <v>2390</v>
      </c>
      <c r="D106" s="6">
        <v>208</v>
      </c>
      <c r="E106" s="6">
        <v>2.36</v>
      </c>
      <c r="F106" s="3">
        <v>919</v>
      </c>
      <c r="G106" s="3"/>
      <c r="L106" s="17">
        <f t="shared" si="4"/>
        <v>919</v>
      </c>
    </row>
    <row r="107" spans="1:13">
      <c r="A107" s="6">
        <v>100</v>
      </c>
      <c r="B107" t="s">
        <v>2045</v>
      </c>
      <c r="C107" s="159">
        <v>2100</v>
      </c>
      <c r="D107" s="6">
        <v>284</v>
      </c>
      <c r="E107" s="6">
        <v>2.41</v>
      </c>
      <c r="F107" s="3">
        <v>906</v>
      </c>
      <c r="G107" s="3"/>
      <c r="L107" s="17">
        <f t="shared" si="4"/>
        <v>906</v>
      </c>
    </row>
    <row r="108" spans="1:13">
      <c r="A108" s="6">
        <v>101</v>
      </c>
      <c r="B108" t="s">
        <v>1112</v>
      </c>
      <c r="C108" s="159"/>
      <c r="D108" s="6">
        <v>317</v>
      </c>
      <c r="E108" s="6">
        <v>3.14</v>
      </c>
      <c r="F108" s="3">
        <v>906</v>
      </c>
      <c r="G108" s="3"/>
      <c r="M108" s="17">
        <f>F108</f>
        <v>906</v>
      </c>
    </row>
    <row r="109" spans="1:13">
      <c r="A109" s="6">
        <v>102</v>
      </c>
      <c r="B109" t="s">
        <v>2046</v>
      </c>
      <c r="C109" s="159">
        <v>2680</v>
      </c>
      <c r="D109" s="6">
        <v>299</v>
      </c>
      <c r="E109" s="6">
        <v>2.56</v>
      </c>
      <c r="F109" s="3">
        <v>906</v>
      </c>
      <c r="G109" s="3"/>
      <c r="L109" s="17">
        <f>F109</f>
        <v>906</v>
      </c>
    </row>
    <row r="110" spans="1:13">
      <c r="A110" s="6">
        <v>103</v>
      </c>
      <c r="B110" t="s">
        <v>1113</v>
      </c>
      <c r="C110" s="159">
        <v>2110</v>
      </c>
      <c r="D110" s="6">
        <v>242</v>
      </c>
      <c r="E110" s="6">
        <v>3.08</v>
      </c>
      <c r="F110" s="3">
        <v>903</v>
      </c>
      <c r="G110" s="3"/>
      <c r="M110" s="17">
        <f>F110</f>
        <v>903</v>
      </c>
    </row>
    <row r="111" spans="1:13">
      <c r="A111" s="6">
        <v>104</v>
      </c>
      <c r="B111" t="s">
        <v>2047</v>
      </c>
      <c r="C111" s="159">
        <v>2500</v>
      </c>
      <c r="D111" s="6">
        <v>195</v>
      </c>
      <c r="E111" s="6">
        <v>2.23</v>
      </c>
      <c r="F111" s="3">
        <v>896</v>
      </c>
      <c r="G111" s="3"/>
      <c r="K111" s="17">
        <f>F111</f>
        <v>896</v>
      </c>
    </row>
    <row r="112" spans="1:13">
      <c r="A112" s="6">
        <v>105</v>
      </c>
      <c r="B112" t="s">
        <v>2048</v>
      </c>
      <c r="C112" s="159">
        <v>2850</v>
      </c>
      <c r="D112" s="6">
        <v>243</v>
      </c>
      <c r="E112" s="6">
        <v>2.29</v>
      </c>
      <c r="F112" s="3">
        <v>891</v>
      </c>
      <c r="G112" s="3"/>
      <c r="K112" s="17">
        <f>F112</f>
        <v>891</v>
      </c>
    </row>
    <row r="113" spans="1:15">
      <c r="A113" s="6">
        <v>106</v>
      </c>
      <c r="B113" t="s">
        <v>2049</v>
      </c>
      <c r="C113" s="159">
        <v>2170</v>
      </c>
      <c r="D113" s="6">
        <v>224</v>
      </c>
      <c r="E113" s="6">
        <v>2.4900000000000002</v>
      </c>
      <c r="F113" s="3">
        <v>866</v>
      </c>
      <c r="G113" s="3"/>
      <c r="L113" s="17">
        <f>F113</f>
        <v>866</v>
      </c>
    </row>
    <row r="114" spans="1:15">
      <c r="A114" s="6">
        <v>107</v>
      </c>
      <c r="B114" t="s">
        <v>2050</v>
      </c>
      <c r="C114" s="159">
        <v>2800</v>
      </c>
      <c r="D114" s="6">
        <v>292</v>
      </c>
      <c r="E114" s="6">
        <v>2.56</v>
      </c>
      <c r="F114" s="3">
        <v>858</v>
      </c>
      <c r="G114" s="3"/>
      <c r="L114" s="17">
        <f>F114</f>
        <v>858</v>
      </c>
    </row>
    <row r="115" spans="1:15">
      <c r="A115" s="6">
        <v>108</v>
      </c>
      <c r="B115" t="s">
        <v>2051</v>
      </c>
      <c r="C115" s="159">
        <v>2210</v>
      </c>
      <c r="D115" s="6">
        <v>270</v>
      </c>
      <c r="E115" s="6">
        <v>2.4300000000000002</v>
      </c>
      <c r="F115" s="3">
        <v>849</v>
      </c>
      <c r="G115" s="3"/>
      <c r="L115" s="17">
        <f>F115</f>
        <v>849</v>
      </c>
    </row>
    <row r="116" spans="1:15">
      <c r="A116" s="6">
        <v>109</v>
      </c>
      <c r="B116" t="s">
        <v>2052</v>
      </c>
      <c r="C116" s="159">
        <v>2120</v>
      </c>
      <c r="D116" s="6">
        <v>237</v>
      </c>
      <c r="E116" s="6">
        <v>2.57</v>
      </c>
      <c r="F116" s="3">
        <v>847</v>
      </c>
      <c r="G116" s="3"/>
      <c r="L116" s="17">
        <f>F116</f>
        <v>847</v>
      </c>
    </row>
    <row r="117" spans="1:15">
      <c r="A117" s="6">
        <v>110</v>
      </c>
      <c r="B117" t="s">
        <v>2053</v>
      </c>
      <c r="C117" s="159">
        <v>2310</v>
      </c>
      <c r="D117" s="6">
        <v>278</v>
      </c>
      <c r="E117" s="39">
        <v>2.5</v>
      </c>
      <c r="F117" s="3">
        <v>843</v>
      </c>
      <c r="G117" s="3"/>
      <c r="L117" s="17">
        <f>F117</f>
        <v>843</v>
      </c>
    </row>
    <row r="118" spans="1:15">
      <c r="A118" s="6">
        <v>111</v>
      </c>
      <c r="B118" t="s">
        <v>1114</v>
      </c>
      <c r="C118" s="159"/>
      <c r="D118" s="6">
        <v>310</v>
      </c>
      <c r="E118" s="6">
        <v>3.06</v>
      </c>
      <c r="F118" s="3">
        <v>832</v>
      </c>
      <c r="G118" s="3"/>
      <c r="M118" s="17">
        <f>F118</f>
        <v>832</v>
      </c>
    </row>
    <row r="119" spans="1:15">
      <c r="A119" s="6">
        <v>112</v>
      </c>
      <c r="B119" t="s">
        <v>2054</v>
      </c>
      <c r="C119" s="159">
        <v>2200</v>
      </c>
      <c r="D119" s="6">
        <v>262</v>
      </c>
      <c r="E119" s="6">
        <v>2.52</v>
      </c>
      <c r="F119" s="3">
        <v>826</v>
      </c>
      <c r="G119" s="3"/>
      <c r="L119" s="17">
        <f>F119</f>
        <v>826</v>
      </c>
    </row>
    <row r="120" spans="1:15">
      <c r="A120" s="6">
        <v>113</v>
      </c>
      <c r="B120" t="s">
        <v>2055</v>
      </c>
      <c r="C120" s="159">
        <v>2140</v>
      </c>
      <c r="D120" s="6">
        <v>210</v>
      </c>
      <c r="E120" s="6">
        <v>2.33</v>
      </c>
      <c r="F120" s="3">
        <v>812</v>
      </c>
      <c r="G120" s="3"/>
      <c r="L120" s="17">
        <f>F120</f>
        <v>812</v>
      </c>
    </row>
    <row r="121" spans="1:15">
      <c r="A121" s="6">
        <v>114</v>
      </c>
      <c r="B121" t="s">
        <v>2056</v>
      </c>
      <c r="C121" s="159">
        <v>2000</v>
      </c>
      <c r="D121" s="6">
        <v>281</v>
      </c>
      <c r="E121" s="6">
        <v>2.52</v>
      </c>
      <c r="F121" s="3">
        <v>793</v>
      </c>
      <c r="G121" s="3"/>
      <c r="L121" s="17">
        <f>F121</f>
        <v>793</v>
      </c>
    </row>
    <row r="122" spans="1:15">
      <c r="A122" s="6">
        <v>115</v>
      </c>
      <c r="B122" t="s">
        <v>2057</v>
      </c>
      <c r="C122" s="159">
        <v>2000</v>
      </c>
      <c r="D122" s="6">
        <v>299</v>
      </c>
      <c r="E122" s="6">
        <v>2.59</v>
      </c>
      <c r="F122" s="3">
        <v>784</v>
      </c>
      <c r="G122" s="3"/>
      <c r="L122" s="17">
        <f>F122</f>
        <v>784</v>
      </c>
    </row>
    <row r="123" spans="1:15">
      <c r="A123" s="6">
        <v>116</v>
      </c>
      <c r="B123" t="s">
        <v>1115</v>
      </c>
      <c r="C123" s="159"/>
      <c r="D123" s="6">
        <v>289</v>
      </c>
      <c r="E123" s="6">
        <v>3.06</v>
      </c>
      <c r="F123" s="3">
        <v>775</v>
      </c>
      <c r="G123" s="3"/>
      <c r="M123" s="17">
        <f>F123</f>
        <v>775</v>
      </c>
    </row>
    <row r="124" spans="1:15">
      <c r="A124" s="6">
        <v>117</v>
      </c>
      <c r="B124" t="s">
        <v>1116</v>
      </c>
      <c r="C124" s="159"/>
      <c r="D124" s="6">
        <v>301</v>
      </c>
      <c r="E124" s="6">
        <v>3.03</v>
      </c>
      <c r="F124" s="3">
        <v>773</v>
      </c>
      <c r="G124" s="3"/>
      <c r="M124" s="17">
        <f>F124</f>
        <v>773</v>
      </c>
    </row>
    <row r="125" spans="1:15">
      <c r="A125" s="6">
        <v>118</v>
      </c>
      <c r="B125" t="s">
        <v>1117</v>
      </c>
      <c r="C125" s="159"/>
      <c r="D125" s="6">
        <v>303</v>
      </c>
      <c r="E125" s="6">
        <v>3.03</v>
      </c>
      <c r="F125" s="3">
        <v>761</v>
      </c>
      <c r="G125" s="3"/>
      <c r="M125" s="17">
        <f>F125</f>
        <v>761</v>
      </c>
    </row>
    <row r="126" spans="1:15">
      <c r="A126" s="6">
        <v>119</v>
      </c>
      <c r="B126" t="s">
        <v>2058</v>
      </c>
      <c r="C126" s="159">
        <v>2340</v>
      </c>
      <c r="D126" s="6">
        <v>210</v>
      </c>
      <c r="E126" s="6">
        <v>2.2599999999999998</v>
      </c>
      <c r="F126" s="3">
        <v>754</v>
      </c>
      <c r="G126" s="3"/>
      <c r="K126" s="17">
        <f>F126</f>
        <v>754</v>
      </c>
    </row>
    <row r="127" spans="1:15" ht="16" thickBot="1">
      <c r="A127" s="6">
        <v>120</v>
      </c>
      <c r="B127" t="s">
        <v>2059</v>
      </c>
      <c r="C127" s="162">
        <v>2310</v>
      </c>
      <c r="D127" s="157">
        <v>277</v>
      </c>
      <c r="E127" s="157">
        <v>2.54</v>
      </c>
      <c r="F127" s="30">
        <v>753</v>
      </c>
      <c r="G127" s="30"/>
      <c r="H127" s="22"/>
      <c r="I127" s="22"/>
      <c r="J127" s="22"/>
      <c r="K127" s="22"/>
      <c r="L127" s="37">
        <f>F127</f>
        <v>753</v>
      </c>
      <c r="M127" s="22"/>
      <c r="N127" s="22"/>
      <c r="O127" s="22"/>
    </row>
    <row r="128" spans="1:15" ht="26" customHeight="1" thickTop="1">
      <c r="E128" s="163" t="s">
        <v>2128</v>
      </c>
      <c r="F128" s="17">
        <f>SUM(F8:F127)</f>
        <v>357786</v>
      </c>
      <c r="G128" s="17"/>
      <c r="H128" s="17">
        <f t="shared" ref="H128:M128" si="5">SUM(H8:H127)</f>
        <v>0</v>
      </c>
      <c r="I128" s="17">
        <f t="shared" si="5"/>
        <v>0</v>
      </c>
      <c r="J128" s="17">
        <f t="shared" si="5"/>
        <v>0</v>
      </c>
      <c r="K128" s="17">
        <f t="shared" si="5"/>
        <v>23179</v>
      </c>
      <c r="L128" s="17">
        <f t="shared" si="5"/>
        <v>281154</v>
      </c>
      <c r="M128" s="17">
        <f t="shared" si="5"/>
        <v>53453</v>
      </c>
      <c r="N128" s="164">
        <f>SUM(K128:M128)</f>
        <v>357786</v>
      </c>
      <c r="O128" s="165" t="s">
        <v>2130</v>
      </c>
    </row>
    <row r="129" spans="5:15">
      <c r="N129" s="166"/>
      <c r="O129" s="167"/>
    </row>
    <row r="130" spans="5:15">
      <c r="E130" t="s">
        <v>2129</v>
      </c>
      <c r="F130" s="44">
        <f>F128/F5</f>
        <v>0.66194394902573139</v>
      </c>
      <c r="G130" s="44"/>
      <c r="K130" s="29">
        <f>K128/$F$128</f>
        <v>6.4784536007557597E-2</v>
      </c>
      <c r="L130" s="29">
        <f>L128/$F$128</f>
        <v>0.78581610236286492</v>
      </c>
      <c r="M130" s="29">
        <f>M128/$F$128</f>
        <v>0.14939936162957745</v>
      </c>
      <c r="N130" s="168">
        <f>N128/$F$128</f>
        <v>1</v>
      </c>
      <c r="O130" s="167"/>
    </row>
    <row r="131" spans="5:15">
      <c r="E131" t="s">
        <v>943</v>
      </c>
      <c r="F131" s="17">
        <f>F5-F128</f>
        <v>182722</v>
      </c>
      <c r="G131" s="17"/>
      <c r="N131" s="166"/>
      <c r="O131" s="167"/>
    </row>
    <row r="132" spans="5:15">
      <c r="E132" t="s">
        <v>945</v>
      </c>
      <c r="K132" s="17">
        <f>$F$131*K130</f>
        <v>11837.559988372939</v>
      </c>
      <c r="L132" s="17">
        <f>$F$131*L130</f>
        <v>143585.8898559474</v>
      </c>
      <c r="M132" s="17">
        <f>$F$131*M130</f>
        <v>27298.550155679652</v>
      </c>
      <c r="N132" s="169">
        <f>$F$131*N130</f>
        <v>182722</v>
      </c>
      <c r="O132" s="167"/>
    </row>
    <row r="133" spans="5:15">
      <c r="N133" s="166"/>
      <c r="O133" s="167"/>
    </row>
    <row r="134" spans="5:15">
      <c r="E134" t="s">
        <v>946</v>
      </c>
      <c r="K134" s="62">
        <f>K128+K132</f>
        <v>35016.559988372937</v>
      </c>
      <c r="L134" s="62">
        <f>L128+L132</f>
        <v>424739.8898559474</v>
      </c>
      <c r="M134" s="17">
        <f>M128+M132</f>
        <v>80751.550155679652</v>
      </c>
      <c r="N134" s="169">
        <f>N128+N132</f>
        <v>540508</v>
      </c>
      <c r="O134" s="167"/>
    </row>
    <row r="135" spans="5:15">
      <c r="N135" s="166"/>
      <c r="O135" s="167"/>
    </row>
    <row r="136" spans="5:15">
      <c r="H136" s="14" t="s">
        <v>898</v>
      </c>
      <c r="I136" s="15" t="s">
        <v>920</v>
      </c>
      <c r="J136" s="15" t="s">
        <v>921</v>
      </c>
      <c r="K136" s="16" t="s">
        <v>899</v>
      </c>
      <c r="L136" s="16" t="s">
        <v>900</v>
      </c>
      <c r="M136" s="65" t="s">
        <v>1224</v>
      </c>
      <c r="N136" s="170"/>
      <c r="O136" s="171"/>
    </row>
  </sheetData>
  <mergeCells count="1">
    <mergeCell ref="H5:M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135"/>
  <sheetViews>
    <sheetView topLeftCell="A97" workbookViewId="0">
      <selection activeCell="F131" sqref="F131"/>
    </sheetView>
  </sheetViews>
  <sheetFormatPr baseColWidth="10" defaultRowHeight="15" x14ac:dyDescent="0"/>
  <cols>
    <col min="1" max="1" width="10.83203125" style="6"/>
    <col min="2" max="2" width="31.1640625" customWidth="1"/>
    <col min="3" max="3" width="12.5" hidden="1" customWidth="1"/>
    <col min="4" max="4" width="10.83203125" customWidth="1"/>
    <col min="5" max="5" width="18.5" customWidth="1"/>
    <col min="6" max="6" width="12.83203125" customWidth="1"/>
    <col min="7" max="8" width="12.5" bestFit="1" customWidth="1"/>
    <col min="9" max="9" width="11.5" bestFit="1" customWidth="1"/>
    <col min="10" max="10" width="11" bestFit="1" customWidth="1"/>
    <col min="14" max="14" width="11.5" customWidth="1"/>
  </cols>
  <sheetData>
    <row r="4" spans="1:11">
      <c r="D4" s="6"/>
      <c r="E4" s="6"/>
      <c r="F4" s="3">
        <v>713779</v>
      </c>
      <c r="G4" s="59" t="s">
        <v>897</v>
      </c>
      <c r="H4" s="60"/>
      <c r="I4" s="60"/>
      <c r="J4" s="60"/>
      <c r="K4" s="60"/>
    </row>
    <row r="5" spans="1:11">
      <c r="C5" s="2" t="s">
        <v>0</v>
      </c>
      <c r="D5" s="6" t="s">
        <v>883</v>
      </c>
      <c r="E5" s="6" t="s">
        <v>882</v>
      </c>
      <c r="F5" t="s">
        <v>1</v>
      </c>
      <c r="G5" s="14" t="s">
        <v>898</v>
      </c>
      <c r="H5" s="15" t="s">
        <v>920</v>
      </c>
      <c r="I5" s="15" t="s">
        <v>921</v>
      </c>
      <c r="J5" s="16" t="s">
        <v>899</v>
      </c>
      <c r="K5" s="16" t="s">
        <v>900</v>
      </c>
    </row>
    <row r="6" spans="1:11">
      <c r="A6" s="6">
        <v>1</v>
      </c>
      <c r="B6" t="s">
        <v>734</v>
      </c>
      <c r="C6">
        <v>54000</v>
      </c>
      <c r="D6">
        <v>122</v>
      </c>
      <c r="E6">
        <v>1.24</v>
      </c>
      <c r="F6" s="3">
        <v>103552</v>
      </c>
      <c r="G6" s="3"/>
      <c r="H6" s="3">
        <f>F6</f>
        <v>103552</v>
      </c>
      <c r="I6" s="3"/>
    </row>
    <row r="7" spans="1:11">
      <c r="C7">
        <v>54100</v>
      </c>
      <c r="F7" s="3"/>
      <c r="G7" s="3"/>
      <c r="H7" s="3"/>
      <c r="I7" s="3"/>
    </row>
    <row r="8" spans="1:11">
      <c r="A8" s="6">
        <v>2</v>
      </c>
      <c r="B8" t="s">
        <v>518</v>
      </c>
      <c r="D8">
        <v>127</v>
      </c>
      <c r="E8" s="13">
        <v>1.26</v>
      </c>
      <c r="F8" s="3">
        <v>32031</v>
      </c>
      <c r="G8" s="3"/>
      <c r="H8" s="3">
        <f t="shared" ref="H8:H70" si="0">F8</f>
        <v>32031</v>
      </c>
      <c r="I8" s="3"/>
    </row>
    <row r="9" spans="1:11">
      <c r="A9" s="6">
        <v>3</v>
      </c>
      <c r="B9" t="s">
        <v>519</v>
      </c>
      <c r="C9" t="s">
        <v>520</v>
      </c>
      <c r="D9">
        <v>160</v>
      </c>
      <c r="E9" s="13">
        <v>1.39</v>
      </c>
      <c r="F9" s="3">
        <v>20188</v>
      </c>
      <c r="G9" s="3"/>
      <c r="H9" s="3"/>
      <c r="I9" s="3">
        <f>F9</f>
        <v>20188</v>
      </c>
    </row>
    <row r="10" spans="1:11">
      <c r="A10" s="6">
        <v>4</v>
      </c>
      <c r="B10" t="s">
        <v>521</v>
      </c>
      <c r="C10" t="s">
        <v>522</v>
      </c>
      <c r="D10">
        <v>131</v>
      </c>
      <c r="E10" s="13">
        <v>1.3</v>
      </c>
      <c r="F10" s="3">
        <v>16851</v>
      </c>
      <c r="G10" s="3"/>
      <c r="H10" s="3">
        <f t="shared" si="0"/>
        <v>16851</v>
      </c>
      <c r="I10" s="3"/>
    </row>
    <row r="11" spans="1:11">
      <c r="A11" s="6">
        <v>5</v>
      </c>
      <c r="B11" t="s">
        <v>523</v>
      </c>
      <c r="C11" t="s">
        <v>524</v>
      </c>
      <c r="D11">
        <v>125</v>
      </c>
      <c r="E11" s="13">
        <v>1.21</v>
      </c>
      <c r="F11" s="3">
        <v>15684</v>
      </c>
      <c r="G11" s="3"/>
      <c r="H11" s="3">
        <f t="shared" si="0"/>
        <v>15684</v>
      </c>
      <c r="I11" s="3"/>
    </row>
    <row r="12" spans="1:11">
      <c r="A12" s="6">
        <v>6</v>
      </c>
      <c r="B12" t="s">
        <v>525</v>
      </c>
      <c r="C12" t="s">
        <v>526</v>
      </c>
      <c r="D12">
        <v>122</v>
      </c>
      <c r="E12" s="13">
        <v>1.2</v>
      </c>
      <c r="F12" s="3">
        <v>15286</v>
      </c>
      <c r="G12" s="3"/>
      <c r="H12" s="3">
        <f t="shared" si="0"/>
        <v>15286</v>
      </c>
      <c r="I12" s="3"/>
    </row>
    <row r="13" spans="1:11">
      <c r="A13" s="6">
        <v>7</v>
      </c>
      <c r="B13" t="s">
        <v>527</v>
      </c>
      <c r="C13" t="s">
        <v>528</v>
      </c>
      <c r="D13">
        <v>96</v>
      </c>
      <c r="E13" s="13">
        <v>1.04</v>
      </c>
      <c r="F13" s="3">
        <v>14611</v>
      </c>
      <c r="G13" s="3"/>
      <c r="H13" s="3">
        <f t="shared" si="0"/>
        <v>14611</v>
      </c>
      <c r="I13" s="3"/>
    </row>
    <row r="14" spans="1:11">
      <c r="A14" s="6">
        <v>8</v>
      </c>
      <c r="B14" t="s">
        <v>529</v>
      </c>
      <c r="C14" t="s">
        <v>530</v>
      </c>
      <c r="D14">
        <v>20</v>
      </c>
      <c r="E14" s="13">
        <v>0.22</v>
      </c>
      <c r="F14" s="3">
        <v>14515</v>
      </c>
      <c r="G14" s="3">
        <f>F14</f>
        <v>14515</v>
      </c>
      <c r="H14" s="3"/>
      <c r="I14" s="3"/>
    </row>
    <row r="15" spans="1:11">
      <c r="A15" s="6">
        <v>9</v>
      </c>
      <c r="B15" t="s">
        <v>531</v>
      </c>
      <c r="C15" t="s">
        <v>532</v>
      </c>
      <c r="D15">
        <v>122</v>
      </c>
      <c r="E15" s="13">
        <v>1.23</v>
      </c>
      <c r="F15" s="3">
        <v>10951</v>
      </c>
      <c r="G15" s="3"/>
      <c r="H15" s="3">
        <f t="shared" si="0"/>
        <v>10951</v>
      </c>
      <c r="I15" s="3"/>
    </row>
    <row r="16" spans="1:11">
      <c r="A16" s="6">
        <v>10</v>
      </c>
      <c r="B16" t="s">
        <v>533</v>
      </c>
      <c r="C16" t="s">
        <v>534</v>
      </c>
      <c r="D16">
        <v>125</v>
      </c>
      <c r="E16" s="13">
        <v>1.29</v>
      </c>
      <c r="F16" s="3">
        <v>9751</v>
      </c>
      <c r="G16" s="3"/>
      <c r="H16" s="3">
        <f t="shared" si="0"/>
        <v>9751</v>
      </c>
      <c r="I16" s="3"/>
    </row>
    <row r="17" spans="1:9">
      <c r="A17" s="6">
        <v>11</v>
      </c>
      <c r="B17" t="s">
        <v>535</v>
      </c>
      <c r="C17" t="s">
        <v>536</v>
      </c>
      <c r="D17">
        <v>12</v>
      </c>
      <c r="E17" s="13">
        <v>0.18</v>
      </c>
      <c r="F17" s="3">
        <v>9680</v>
      </c>
      <c r="G17" s="3">
        <f>F17</f>
        <v>9680</v>
      </c>
      <c r="H17" s="3"/>
      <c r="I17" s="3"/>
    </row>
    <row r="18" spans="1:9">
      <c r="A18" s="6">
        <v>12</v>
      </c>
      <c r="B18" t="s">
        <v>537</v>
      </c>
      <c r="C18" t="s">
        <v>538</v>
      </c>
      <c r="D18">
        <v>119</v>
      </c>
      <c r="E18" s="13">
        <v>1.17</v>
      </c>
      <c r="F18" s="3">
        <v>8973</v>
      </c>
      <c r="G18" s="3"/>
      <c r="H18" s="3">
        <f t="shared" si="0"/>
        <v>8973</v>
      </c>
      <c r="I18" s="3"/>
    </row>
    <row r="19" spans="1:9">
      <c r="A19" s="6">
        <v>13</v>
      </c>
      <c r="B19" t="s">
        <v>539</v>
      </c>
      <c r="C19" t="s">
        <v>540</v>
      </c>
      <c r="D19">
        <v>149</v>
      </c>
      <c r="E19" s="13">
        <v>1.35</v>
      </c>
      <c r="F19" s="3">
        <v>8946</v>
      </c>
      <c r="G19" s="3"/>
      <c r="H19" s="3"/>
      <c r="I19" s="3">
        <f>F19</f>
        <v>8946</v>
      </c>
    </row>
    <row r="20" spans="1:9">
      <c r="A20" s="6">
        <v>14</v>
      </c>
      <c r="B20" t="s">
        <v>541</v>
      </c>
      <c r="C20" t="s">
        <v>542</v>
      </c>
      <c r="D20">
        <v>53</v>
      </c>
      <c r="E20" s="13">
        <v>0.57999999999999996</v>
      </c>
      <c r="F20" s="3">
        <v>8373</v>
      </c>
      <c r="G20" s="3">
        <f>F20</f>
        <v>8373</v>
      </c>
      <c r="H20" s="3"/>
      <c r="I20" s="3"/>
    </row>
    <row r="21" spans="1:9">
      <c r="A21" s="6">
        <v>15</v>
      </c>
      <c r="B21" t="s">
        <v>543</v>
      </c>
      <c r="C21" t="s">
        <v>544</v>
      </c>
      <c r="D21">
        <v>17</v>
      </c>
      <c r="E21" s="13">
        <v>0.19</v>
      </c>
      <c r="F21" s="3">
        <v>8238</v>
      </c>
      <c r="G21" s="3">
        <f>F21</f>
        <v>8238</v>
      </c>
      <c r="H21" s="3"/>
      <c r="I21" s="3"/>
    </row>
    <row r="22" spans="1:9">
      <c r="A22" s="6">
        <v>16</v>
      </c>
      <c r="B22" t="s">
        <v>545</v>
      </c>
      <c r="C22" t="s">
        <v>546</v>
      </c>
      <c r="D22">
        <v>126</v>
      </c>
      <c r="E22" s="13">
        <v>1.25</v>
      </c>
      <c r="F22" s="3">
        <v>7842</v>
      </c>
      <c r="G22" s="3"/>
      <c r="H22" s="3">
        <f t="shared" si="0"/>
        <v>7842</v>
      </c>
      <c r="I22" s="3"/>
    </row>
    <row r="23" spans="1:9">
      <c r="A23" s="6">
        <v>17</v>
      </c>
      <c r="B23" t="s">
        <v>547</v>
      </c>
      <c r="C23" t="s">
        <v>548</v>
      </c>
      <c r="D23">
        <v>120</v>
      </c>
      <c r="E23" s="13">
        <v>1.18</v>
      </c>
      <c r="F23" s="3">
        <v>7712</v>
      </c>
      <c r="G23" s="3"/>
      <c r="H23" s="3">
        <f t="shared" si="0"/>
        <v>7712</v>
      </c>
      <c r="I23" s="3"/>
    </row>
    <row r="24" spans="1:9">
      <c r="A24" s="6">
        <v>18</v>
      </c>
      <c r="B24" t="s">
        <v>549</v>
      </c>
      <c r="C24" t="s">
        <v>550</v>
      </c>
      <c r="D24">
        <v>143</v>
      </c>
      <c r="E24" s="13">
        <v>1.31</v>
      </c>
      <c r="F24" s="3">
        <v>7506</v>
      </c>
      <c r="G24" s="3"/>
      <c r="H24" s="3"/>
      <c r="I24" s="3">
        <f>F24</f>
        <v>7506</v>
      </c>
    </row>
    <row r="25" spans="1:9">
      <c r="A25" s="6">
        <v>19</v>
      </c>
      <c r="B25" t="s">
        <v>551</v>
      </c>
      <c r="C25" t="s">
        <v>552</v>
      </c>
      <c r="D25">
        <v>46</v>
      </c>
      <c r="E25" s="13">
        <v>0.49</v>
      </c>
      <c r="F25" s="3">
        <v>7449</v>
      </c>
      <c r="G25" s="3">
        <f>F25</f>
        <v>7449</v>
      </c>
      <c r="H25" s="3"/>
      <c r="I25" s="3"/>
    </row>
    <row r="26" spans="1:9">
      <c r="A26" s="6">
        <v>20</v>
      </c>
      <c r="B26" t="s">
        <v>553</v>
      </c>
      <c r="C26" t="s">
        <v>554</v>
      </c>
      <c r="D26">
        <v>123</v>
      </c>
      <c r="E26" s="13">
        <v>1.21</v>
      </c>
      <c r="F26" s="3">
        <v>7302</v>
      </c>
      <c r="G26" s="3"/>
      <c r="H26" s="3">
        <f t="shared" si="0"/>
        <v>7302</v>
      </c>
      <c r="I26" s="3"/>
    </row>
    <row r="27" spans="1:9">
      <c r="A27" s="6">
        <v>21</v>
      </c>
      <c r="B27" t="s">
        <v>555</v>
      </c>
      <c r="C27" t="s">
        <v>556</v>
      </c>
      <c r="D27">
        <v>116</v>
      </c>
      <c r="E27" s="13">
        <v>1.1399999999999999</v>
      </c>
      <c r="F27" s="3">
        <v>7167</v>
      </c>
      <c r="G27" s="3"/>
      <c r="H27" s="3">
        <f t="shared" si="0"/>
        <v>7167</v>
      </c>
      <c r="I27" s="3"/>
    </row>
    <row r="28" spans="1:9">
      <c r="A28" s="6">
        <v>22</v>
      </c>
      <c r="B28" t="s">
        <v>557</v>
      </c>
      <c r="C28" t="s">
        <v>558</v>
      </c>
      <c r="D28">
        <v>112</v>
      </c>
      <c r="E28" s="13">
        <v>1.1499999999999999</v>
      </c>
      <c r="F28" s="3">
        <v>6996</v>
      </c>
      <c r="G28" s="3"/>
      <c r="H28" s="3">
        <f t="shared" si="0"/>
        <v>6996</v>
      </c>
      <c r="I28" s="3"/>
    </row>
    <row r="29" spans="1:9">
      <c r="A29" s="6">
        <v>23</v>
      </c>
      <c r="B29" t="s">
        <v>559</v>
      </c>
      <c r="C29" t="s">
        <v>560</v>
      </c>
      <c r="D29">
        <v>133</v>
      </c>
      <c r="E29" s="13">
        <v>1.26</v>
      </c>
      <c r="F29" s="3">
        <v>6844</v>
      </c>
      <c r="G29" s="3"/>
      <c r="H29" s="3">
        <f t="shared" si="0"/>
        <v>6844</v>
      </c>
      <c r="I29" s="3"/>
    </row>
    <row r="30" spans="1:9">
      <c r="A30" s="6">
        <v>24</v>
      </c>
      <c r="B30" t="s">
        <v>561</v>
      </c>
      <c r="C30" t="s">
        <v>562</v>
      </c>
      <c r="D30">
        <v>135</v>
      </c>
      <c r="E30" s="13">
        <v>1.26</v>
      </c>
      <c r="F30" s="3">
        <v>6821</v>
      </c>
      <c r="G30" s="3"/>
      <c r="H30" s="3">
        <f t="shared" si="0"/>
        <v>6821</v>
      </c>
      <c r="I30" s="3"/>
    </row>
    <row r="31" spans="1:9">
      <c r="A31" s="6">
        <v>25</v>
      </c>
      <c r="B31" t="s">
        <v>563</v>
      </c>
      <c r="C31" t="s">
        <v>564</v>
      </c>
      <c r="D31">
        <v>44</v>
      </c>
      <c r="E31" s="13">
        <v>0.45</v>
      </c>
      <c r="F31" s="3">
        <v>6814</v>
      </c>
      <c r="G31" s="3">
        <f>F31</f>
        <v>6814</v>
      </c>
      <c r="H31" s="3"/>
      <c r="I31" s="3"/>
    </row>
    <row r="32" spans="1:9">
      <c r="A32" s="6">
        <v>26</v>
      </c>
      <c r="B32" t="s">
        <v>565</v>
      </c>
      <c r="C32" t="s">
        <v>566</v>
      </c>
      <c r="D32">
        <v>118</v>
      </c>
      <c r="E32" s="13">
        <v>1.21</v>
      </c>
      <c r="F32" s="3">
        <v>6393</v>
      </c>
      <c r="G32" s="3"/>
      <c r="H32" s="3">
        <f t="shared" si="0"/>
        <v>6393</v>
      </c>
      <c r="I32" s="3"/>
    </row>
    <row r="33" spans="1:9">
      <c r="A33" s="6">
        <v>27</v>
      </c>
      <c r="B33" t="s">
        <v>567</v>
      </c>
      <c r="C33" t="s">
        <v>568</v>
      </c>
      <c r="D33">
        <v>137</v>
      </c>
      <c r="E33" s="13">
        <v>1.27</v>
      </c>
      <c r="F33" s="3">
        <v>6183</v>
      </c>
      <c r="G33" s="3"/>
      <c r="H33" s="3">
        <f t="shared" si="0"/>
        <v>6183</v>
      </c>
      <c r="I33" s="3"/>
    </row>
    <row r="34" spans="1:9">
      <c r="A34" s="6">
        <v>28</v>
      </c>
      <c r="B34" t="s">
        <v>569</v>
      </c>
      <c r="C34" t="s">
        <v>570</v>
      </c>
      <c r="D34">
        <v>37</v>
      </c>
      <c r="E34" s="13">
        <v>0.37</v>
      </c>
      <c r="F34" s="3">
        <v>5866</v>
      </c>
      <c r="G34" s="3">
        <f>F34</f>
        <v>5866</v>
      </c>
      <c r="H34" s="3"/>
      <c r="I34" s="3"/>
    </row>
    <row r="35" spans="1:9">
      <c r="A35" s="6">
        <v>29</v>
      </c>
      <c r="B35" t="s">
        <v>571</v>
      </c>
      <c r="C35" t="s">
        <v>572</v>
      </c>
      <c r="D35">
        <v>124</v>
      </c>
      <c r="E35" s="13">
        <v>1.22</v>
      </c>
      <c r="F35" s="3">
        <v>5473</v>
      </c>
      <c r="G35" s="3"/>
      <c r="H35" s="3">
        <f t="shared" si="0"/>
        <v>5473</v>
      </c>
      <c r="I35" s="3"/>
    </row>
    <row r="36" spans="1:9">
      <c r="A36" s="6">
        <v>30</v>
      </c>
      <c r="B36" t="s">
        <v>573</v>
      </c>
      <c r="C36" t="s">
        <v>574</v>
      </c>
      <c r="D36">
        <v>111</v>
      </c>
      <c r="E36" s="13">
        <v>1.1299999999999999</v>
      </c>
      <c r="F36" s="3">
        <v>5224</v>
      </c>
      <c r="G36" s="3"/>
      <c r="H36" s="3">
        <f t="shared" si="0"/>
        <v>5224</v>
      </c>
      <c r="I36" s="3"/>
    </row>
    <row r="37" spans="1:9">
      <c r="A37" s="6">
        <v>31</v>
      </c>
      <c r="B37" t="s">
        <v>575</v>
      </c>
      <c r="C37" t="s">
        <v>576</v>
      </c>
      <c r="D37">
        <v>142</v>
      </c>
      <c r="E37" s="13">
        <v>1.31</v>
      </c>
      <c r="F37" s="3">
        <v>5072</v>
      </c>
      <c r="G37" s="3"/>
      <c r="H37" s="3"/>
      <c r="I37" s="3">
        <f>F37</f>
        <v>5072</v>
      </c>
    </row>
    <row r="38" spans="1:9">
      <c r="A38" s="6">
        <v>32</v>
      </c>
      <c r="B38" t="s">
        <v>577</v>
      </c>
      <c r="C38" t="s">
        <v>578</v>
      </c>
      <c r="D38">
        <v>99</v>
      </c>
      <c r="E38" s="13">
        <v>1.0900000000000001</v>
      </c>
      <c r="F38" s="3">
        <v>4894</v>
      </c>
      <c r="G38" s="3"/>
      <c r="H38" s="3">
        <f t="shared" si="0"/>
        <v>4894</v>
      </c>
      <c r="I38" s="3"/>
    </row>
    <row r="39" spans="1:9">
      <c r="A39" s="6">
        <v>33</v>
      </c>
      <c r="B39" t="s">
        <v>579</v>
      </c>
      <c r="C39" t="s">
        <v>580</v>
      </c>
      <c r="D39">
        <v>40</v>
      </c>
      <c r="E39" s="13">
        <v>0.42</v>
      </c>
      <c r="F39" s="3">
        <v>4856</v>
      </c>
      <c r="G39" s="17">
        <f>F39</f>
        <v>4856</v>
      </c>
      <c r="H39" s="3"/>
      <c r="I39" s="3"/>
    </row>
    <row r="40" spans="1:9">
      <c r="A40" s="6">
        <v>34</v>
      </c>
      <c r="B40" t="s">
        <v>581</v>
      </c>
      <c r="C40" t="s">
        <v>582</v>
      </c>
      <c r="D40">
        <v>109</v>
      </c>
      <c r="E40" s="13">
        <v>1.1100000000000001</v>
      </c>
      <c r="F40" s="3">
        <v>4771</v>
      </c>
      <c r="H40" s="3">
        <f t="shared" si="0"/>
        <v>4771</v>
      </c>
    </row>
    <row r="41" spans="1:9">
      <c r="A41" s="6">
        <v>35</v>
      </c>
      <c r="B41" t="s">
        <v>583</v>
      </c>
      <c r="C41" t="s">
        <v>584</v>
      </c>
      <c r="D41">
        <v>125</v>
      </c>
      <c r="E41" s="13">
        <v>1.23</v>
      </c>
      <c r="F41" s="3">
        <v>4757</v>
      </c>
      <c r="H41" s="3">
        <f t="shared" si="0"/>
        <v>4757</v>
      </c>
    </row>
    <row r="42" spans="1:9">
      <c r="A42" s="6">
        <v>36</v>
      </c>
      <c r="B42" t="s">
        <v>585</v>
      </c>
      <c r="C42" t="s">
        <v>586</v>
      </c>
      <c r="D42">
        <v>183</v>
      </c>
      <c r="E42" s="13">
        <v>1.51</v>
      </c>
      <c r="F42" s="3">
        <v>4744</v>
      </c>
      <c r="H42" s="3"/>
      <c r="I42" s="3">
        <f>F42</f>
        <v>4744</v>
      </c>
    </row>
    <row r="43" spans="1:9">
      <c r="A43" s="6">
        <v>37</v>
      </c>
      <c r="B43" t="s">
        <v>587</v>
      </c>
      <c r="C43" t="s">
        <v>588</v>
      </c>
      <c r="D43">
        <v>13</v>
      </c>
      <c r="E43" s="13">
        <v>0.17</v>
      </c>
      <c r="F43" s="3">
        <v>4328</v>
      </c>
      <c r="G43" s="17">
        <f>F43</f>
        <v>4328</v>
      </c>
      <c r="H43" s="3"/>
    </row>
    <row r="44" spans="1:9">
      <c r="A44" s="6">
        <v>38</v>
      </c>
      <c r="B44" t="s">
        <v>589</v>
      </c>
      <c r="C44" t="s">
        <v>590</v>
      </c>
      <c r="D44">
        <v>143</v>
      </c>
      <c r="E44" s="13">
        <v>1.32</v>
      </c>
      <c r="F44" s="3">
        <v>4240</v>
      </c>
      <c r="H44" s="3"/>
      <c r="I44" s="17">
        <f>F44</f>
        <v>4240</v>
      </c>
    </row>
    <row r="45" spans="1:9">
      <c r="A45" s="6">
        <v>39</v>
      </c>
      <c r="B45" t="s">
        <v>591</v>
      </c>
      <c r="C45" t="s">
        <v>592</v>
      </c>
      <c r="D45">
        <v>115</v>
      </c>
      <c r="E45" s="13">
        <v>1.1299999999999999</v>
      </c>
      <c r="F45" s="3">
        <v>4123</v>
      </c>
      <c r="H45" s="3">
        <f t="shared" si="0"/>
        <v>4123</v>
      </c>
    </row>
    <row r="46" spans="1:9">
      <c r="A46" s="6">
        <v>40</v>
      </c>
      <c r="B46" t="s">
        <v>593</v>
      </c>
      <c r="C46" t="s">
        <v>594</v>
      </c>
      <c r="D46">
        <v>88</v>
      </c>
      <c r="E46" s="13">
        <v>1.04</v>
      </c>
      <c r="F46" s="3">
        <v>4088</v>
      </c>
      <c r="H46" s="3">
        <f t="shared" si="0"/>
        <v>4088</v>
      </c>
    </row>
    <row r="47" spans="1:9">
      <c r="B47" t="s">
        <v>595</v>
      </c>
      <c r="C47" t="s">
        <v>596</v>
      </c>
      <c r="D47">
        <v>126</v>
      </c>
      <c r="E47" s="13">
        <v>1.25</v>
      </c>
      <c r="F47" s="3">
        <v>4040</v>
      </c>
      <c r="H47" s="3">
        <f t="shared" si="0"/>
        <v>4040</v>
      </c>
    </row>
    <row r="48" spans="1:9">
      <c r="A48" s="6">
        <v>42</v>
      </c>
      <c r="B48" t="s">
        <v>597</v>
      </c>
      <c r="C48" t="s">
        <v>598</v>
      </c>
      <c r="D48">
        <v>154</v>
      </c>
      <c r="E48" s="13">
        <v>1.38</v>
      </c>
      <c r="F48" s="3">
        <v>3789</v>
      </c>
      <c r="H48" s="3"/>
      <c r="I48" s="17">
        <f>F48</f>
        <v>3789</v>
      </c>
    </row>
    <row r="49" spans="1:9">
      <c r="A49" s="6">
        <v>43</v>
      </c>
      <c r="B49" t="s">
        <v>599</v>
      </c>
      <c r="C49" t="s">
        <v>600</v>
      </c>
      <c r="D49">
        <v>134</v>
      </c>
      <c r="E49" s="13">
        <v>1.33</v>
      </c>
      <c r="F49" s="3">
        <v>3670</v>
      </c>
      <c r="H49" s="3"/>
      <c r="I49" s="17">
        <f>F49</f>
        <v>3670</v>
      </c>
    </row>
    <row r="50" spans="1:9">
      <c r="A50" s="6">
        <v>44</v>
      </c>
      <c r="B50" t="s">
        <v>601</v>
      </c>
      <c r="C50" t="s">
        <v>602</v>
      </c>
      <c r="D50">
        <v>19</v>
      </c>
      <c r="E50" s="13">
        <v>0.28000000000000003</v>
      </c>
      <c r="F50" s="3">
        <v>3203</v>
      </c>
      <c r="H50" s="3">
        <f t="shared" si="0"/>
        <v>3203</v>
      </c>
    </row>
    <row r="51" spans="1:9">
      <c r="A51" s="6">
        <v>45</v>
      </c>
      <c r="B51" t="s">
        <v>603</v>
      </c>
      <c r="C51" t="s">
        <v>604</v>
      </c>
      <c r="D51">
        <v>6</v>
      </c>
      <c r="E51" s="13">
        <v>0.09</v>
      </c>
      <c r="F51" s="3">
        <v>3076</v>
      </c>
      <c r="H51" s="3">
        <f t="shared" si="0"/>
        <v>3076</v>
      </c>
    </row>
    <row r="52" spans="1:9">
      <c r="A52" s="6">
        <v>46</v>
      </c>
      <c r="B52" t="s">
        <v>605</v>
      </c>
      <c r="C52" t="s">
        <v>606</v>
      </c>
      <c r="D52">
        <v>113</v>
      </c>
      <c r="E52" s="13">
        <v>1.1299999999999999</v>
      </c>
      <c r="F52" s="3">
        <v>2998</v>
      </c>
      <c r="H52" s="3">
        <f t="shared" si="0"/>
        <v>2998</v>
      </c>
      <c r="I52" s="17"/>
    </row>
    <row r="53" spans="1:9">
      <c r="A53" s="6">
        <v>47</v>
      </c>
      <c r="B53" t="s">
        <v>607</v>
      </c>
      <c r="C53" t="s">
        <v>608</v>
      </c>
      <c r="D53">
        <v>23</v>
      </c>
      <c r="E53" s="13">
        <v>0.26</v>
      </c>
      <c r="F53" s="3">
        <v>2990</v>
      </c>
      <c r="G53" s="17">
        <f>F53</f>
        <v>2990</v>
      </c>
      <c r="H53" s="3"/>
    </row>
    <row r="54" spans="1:9">
      <c r="A54" s="6">
        <v>48</v>
      </c>
      <c r="B54" t="s">
        <v>609</v>
      </c>
      <c r="C54" t="s">
        <v>374</v>
      </c>
      <c r="D54">
        <v>14</v>
      </c>
      <c r="E54" s="13">
        <v>0.18</v>
      </c>
      <c r="F54" s="3">
        <v>2985</v>
      </c>
      <c r="G54" s="17">
        <f>F54</f>
        <v>2985</v>
      </c>
      <c r="H54" s="3"/>
    </row>
    <row r="55" spans="1:9">
      <c r="A55" s="6">
        <v>49</v>
      </c>
      <c r="B55" t="s">
        <v>610</v>
      </c>
      <c r="C55" t="s">
        <v>611</v>
      </c>
      <c r="D55">
        <v>135</v>
      </c>
      <c r="E55" s="13">
        <v>1.28</v>
      </c>
      <c r="F55" s="3">
        <v>2955</v>
      </c>
      <c r="H55" s="3">
        <f t="shared" si="0"/>
        <v>2955</v>
      </c>
    </row>
    <row r="56" spans="1:9">
      <c r="A56" s="6">
        <v>50</v>
      </c>
      <c r="B56" t="s">
        <v>612</v>
      </c>
      <c r="C56" t="s">
        <v>613</v>
      </c>
      <c r="D56">
        <v>136</v>
      </c>
      <c r="E56" s="13">
        <v>1.25</v>
      </c>
      <c r="F56" s="3">
        <v>2885</v>
      </c>
      <c r="H56" s="3">
        <f t="shared" si="0"/>
        <v>2885</v>
      </c>
    </row>
    <row r="57" spans="1:9">
      <c r="A57" s="6">
        <v>51</v>
      </c>
      <c r="B57" t="s">
        <v>614</v>
      </c>
      <c r="C57" t="s">
        <v>615</v>
      </c>
      <c r="D57">
        <v>146</v>
      </c>
      <c r="E57" s="13">
        <v>1.29</v>
      </c>
      <c r="F57" s="3">
        <v>2839</v>
      </c>
      <c r="H57" s="3">
        <f t="shared" si="0"/>
        <v>2839</v>
      </c>
    </row>
    <row r="58" spans="1:9">
      <c r="A58" s="6">
        <v>52</v>
      </c>
      <c r="B58" t="s">
        <v>616</v>
      </c>
      <c r="C58" t="s">
        <v>617</v>
      </c>
      <c r="D58">
        <v>153</v>
      </c>
      <c r="E58" s="13">
        <v>1.36</v>
      </c>
      <c r="F58" s="3">
        <v>2810</v>
      </c>
      <c r="H58" s="3"/>
      <c r="I58" s="17">
        <f>F58</f>
        <v>2810</v>
      </c>
    </row>
    <row r="59" spans="1:9">
      <c r="A59" s="6">
        <v>53</v>
      </c>
      <c r="B59" t="s">
        <v>618</v>
      </c>
      <c r="C59" t="s">
        <v>619</v>
      </c>
      <c r="D59">
        <v>45</v>
      </c>
      <c r="E59" s="13">
        <v>0.48</v>
      </c>
      <c r="F59" s="3">
        <v>2808</v>
      </c>
      <c r="G59" s="17">
        <f>F59</f>
        <v>2808</v>
      </c>
      <c r="H59" s="3"/>
    </row>
    <row r="60" spans="1:9">
      <c r="A60" s="6">
        <v>54</v>
      </c>
      <c r="B60" t="s">
        <v>620</v>
      </c>
      <c r="C60" t="s">
        <v>621</v>
      </c>
      <c r="D60">
        <v>152</v>
      </c>
      <c r="E60" s="13">
        <v>1.37</v>
      </c>
      <c r="F60" s="3">
        <v>2739</v>
      </c>
      <c r="H60" s="3"/>
      <c r="I60" s="17">
        <f>F60</f>
        <v>2739</v>
      </c>
    </row>
    <row r="61" spans="1:9">
      <c r="A61" s="6">
        <v>55</v>
      </c>
      <c r="B61" t="s">
        <v>622</v>
      </c>
      <c r="C61" t="s">
        <v>623</v>
      </c>
      <c r="D61">
        <v>32</v>
      </c>
      <c r="E61" s="13">
        <v>0.35</v>
      </c>
      <c r="F61" s="3">
        <v>2719</v>
      </c>
      <c r="G61" s="17">
        <f>F61</f>
        <v>2719</v>
      </c>
      <c r="H61" s="3"/>
    </row>
    <row r="62" spans="1:9">
      <c r="A62" s="6">
        <v>56</v>
      </c>
      <c r="B62" t="s">
        <v>624</v>
      </c>
      <c r="C62" t="s">
        <v>625</v>
      </c>
      <c r="D62">
        <v>137</v>
      </c>
      <c r="E62" s="13">
        <v>1.26</v>
      </c>
      <c r="F62" s="3">
        <v>2626</v>
      </c>
      <c r="H62" s="3">
        <f t="shared" si="0"/>
        <v>2626</v>
      </c>
    </row>
    <row r="63" spans="1:9">
      <c r="A63" s="6">
        <v>57</v>
      </c>
      <c r="B63" t="s">
        <v>626</v>
      </c>
      <c r="C63" t="s">
        <v>627</v>
      </c>
      <c r="D63">
        <v>118</v>
      </c>
      <c r="E63" s="13">
        <v>1.17</v>
      </c>
      <c r="F63" s="3">
        <v>2623</v>
      </c>
      <c r="H63" s="3">
        <f t="shared" si="0"/>
        <v>2623</v>
      </c>
    </row>
    <row r="64" spans="1:9">
      <c r="A64" s="6">
        <v>58</v>
      </c>
      <c r="B64" t="s">
        <v>628</v>
      </c>
      <c r="C64" t="s">
        <v>146</v>
      </c>
      <c r="D64">
        <v>53</v>
      </c>
      <c r="E64" s="13">
        <v>0.56000000000000005</v>
      </c>
      <c r="F64" s="3">
        <v>2500</v>
      </c>
      <c r="G64" s="17">
        <f>F64</f>
        <v>2500</v>
      </c>
      <c r="H64" s="3"/>
    </row>
    <row r="65" spans="1:10">
      <c r="A65" s="6">
        <v>59</v>
      </c>
      <c r="B65" t="s">
        <v>629</v>
      </c>
      <c r="C65" t="s">
        <v>630</v>
      </c>
      <c r="D65">
        <v>11</v>
      </c>
      <c r="E65" s="13">
        <v>0.16</v>
      </c>
      <c r="F65" s="3">
        <v>2455</v>
      </c>
      <c r="G65" s="17">
        <f>F65</f>
        <v>2455</v>
      </c>
      <c r="H65" s="3"/>
    </row>
    <row r="66" spans="1:10">
      <c r="A66" s="6">
        <v>60</v>
      </c>
      <c r="B66" t="s">
        <v>631</v>
      </c>
      <c r="C66" t="s">
        <v>632</v>
      </c>
      <c r="D66">
        <v>36</v>
      </c>
      <c r="E66" s="13">
        <v>0.39</v>
      </c>
      <c r="F66" s="3">
        <v>2407</v>
      </c>
      <c r="G66" s="17">
        <f>F66</f>
        <v>2407</v>
      </c>
      <c r="H66" s="3"/>
    </row>
    <row r="67" spans="1:10">
      <c r="A67" s="6">
        <v>61</v>
      </c>
      <c r="B67" t="s">
        <v>633</v>
      </c>
      <c r="C67" t="s">
        <v>634</v>
      </c>
      <c r="D67">
        <v>12</v>
      </c>
      <c r="E67" s="13">
        <v>0.19</v>
      </c>
      <c r="F67" s="3">
        <v>2377</v>
      </c>
      <c r="G67" s="17">
        <f>F67</f>
        <v>2377</v>
      </c>
      <c r="H67" s="3"/>
    </row>
    <row r="68" spans="1:10">
      <c r="A68" s="6">
        <v>62</v>
      </c>
      <c r="B68" t="s">
        <v>635</v>
      </c>
      <c r="C68" t="s">
        <v>636</v>
      </c>
      <c r="D68">
        <v>137</v>
      </c>
      <c r="E68" s="13">
        <v>1.26</v>
      </c>
      <c r="F68" s="3">
        <v>2367</v>
      </c>
      <c r="H68" s="3">
        <f t="shared" si="0"/>
        <v>2367</v>
      </c>
    </row>
    <row r="69" spans="1:10">
      <c r="A69" s="6">
        <v>63</v>
      </c>
      <c r="B69" t="s">
        <v>637</v>
      </c>
      <c r="C69" t="s">
        <v>638</v>
      </c>
      <c r="D69">
        <v>47</v>
      </c>
      <c r="E69" s="13">
        <v>0.51</v>
      </c>
      <c r="F69" s="3">
        <v>2296</v>
      </c>
      <c r="G69" s="17">
        <f>F69</f>
        <v>2296</v>
      </c>
      <c r="H69" s="3"/>
    </row>
    <row r="70" spans="1:10">
      <c r="A70" s="6">
        <v>64</v>
      </c>
      <c r="B70" t="s">
        <v>639</v>
      </c>
      <c r="C70" t="s">
        <v>171</v>
      </c>
      <c r="D70">
        <v>134</v>
      </c>
      <c r="E70" s="13">
        <v>1.23</v>
      </c>
      <c r="F70" s="3">
        <v>2218</v>
      </c>
      <c r="H70" s="3">
        <f t="shared" si="0"/>
        <v>2218</v>
      </c>
    </row>
    <row r="71" spans="1:10">
      <c r="A71" s="6">
        <v>65</v>
      </c>
      <c r="B71" t="s">
        <v>640</v>
      </c>
      <c r="C71" t="s">
        <v>641</v>
      </c>
      <c r="D71">
        <v>27</v>
      </c>
      <c r="E71">
        <v>0.31</v>
      </c>
      <c r="F71" s="3">
        <v>2123</v>
      </c>
      <c r="G71" s="17">
        <f>F71</f>
        <v>2123</v>
      </c>
      <c r="H71" s="3"/>
    </row>
    <row r="72" spans="1:10">
      <c r="A72" s="6">
        <v>66</v>
      </c>
      <c r="B72" t="s">
        <v>642</v>
      </c>
      <c r="C72" t="s">
        <v>643</v>
      </c>
      <c r="D72">
        <v>24</v>
      </c>
      <c r="E72">
        <v>0.27</v>
      </c>
      <c r="F72" s="3">
        <v>2088</v>
      </c>
      <c r="G72" s="17">
        <f>F72</f>
        <v>2088</v>
      </c>
      <c r="H72" s="3"/>
    </row>
    <row r="73" spans="1:10">
      <c r="A73" s="6">
        <v>67</v>
      </c>
      <c r="B73" t="s">
        <v>644</v>
      </c>
      <c r="C73" t="s">
        <v>645</v>
      </c>
      <c r="D73">
        <v>25</v>
      </c>
      <c r="E73">
        <v>0.27</v>
      </c>
      <c r="F73" s="3">
        <v>2058</v>
      </c>
      <c r="G73" s="17">
        <f>F73</f>
        <v>2058</v>
      </c>
      <c r="H73" s="3"/>
    </row>
    <row r="74" spans="1:10">
      <c r="A74" s="6">
        <v>68</v>
      </c>
      <c r="B74" t="s">
        <v>646</v>
      </c>
      <c r="C74" t="s">
        <v>647</v>
      </c>
      <c r="D74">
        <v>135</v>
      </c>
      <c r="E74">
        <v>1.28</v>
      </c>
      <c r="F74" s="3">
        <v>2054</v>
      </c>
      <c r="H74" s="3">
        <f t="shared" ref="H74:H89" si="1">F74</f>
        <v>2054</v>
      </c>
    </row>
    <row r="75" spans="1:10">
      <c r="A75" s="6">
        <v>69</v>
      </c>
      <c r="B75" t="s">
        <v>648</v>
      </c>
      <c r="C75" t="s">
        <v>649</v>
      </c>
      <c r="D75">
        <v>17</v>
      </c>
      <c r="E75">
        <v>0.22</v>
      </c>
      <c r="F75" s="3">
        <v>1996</v>
      </c>
      <c r="G75" s="17">
        <f>F75</f>
        <v>1996</v>
      </c>
      <c r="H75" s="3"/>
    </row>
    <row r="76" spans="1:10">
      <c r="A76" s="6">
        <v>70</v>
      </c>
      <c r="B76" t="s">
        <v>650</v>
      </c>
      <c r="C76" t="s">
        <v>651</v>
      </c>
      <c r="D76">
        <v>43</v>
      </c>
      <c r="E76">
        <v>0.45</v>
      </c>
      <c r="F76" s="3">
        <v>1929</v>
      </c>
      <c r="G76" s="17">
        <f>F76</f>
        <v>1929</v>
      </c>
      <c r="H76" s="3"/>
    </row>
    <row r="77" spans="1:10">
      <c r="A77" s="6">
        <v>71</v>
      </c>
      <c r="B77" t="s">
        <v>652</v>
      </c>
      <c r="C77" t="s">
        <v>653</v>
      </c>
      <c r="D77">
        <v>30</v>
      </c>
      <c r="E77">
        <v>0.31</v>
      </c>
      <c r="F77" s="3">
        <v>1852</v>
      </c>
      <c r="G77" s="17">
        <f>F77</f>
        <v>1852</v>
      </c>
      <c r="H77" s="3"/>
    </row>
    <row r="78" spans="1:10">
      <c r="A78" s="6">
        <v>72</v>
      </c>
      <c r="B78" t="s">
        <v>654</v>
      </c>
      <c r="C78" t="s">
        <v>655</v>
      </c>
      <c r="D78">
        <v>195</v>
      </c>
      <c r="E78">
        <v>2.04</v>
      </c>
      <c r="F78" s="3">
        <v>1788</v>
      </c>
      <c r="H78" s="3"/>
      <c r="J78" s="17">
        <f>F78</f>
        <v>1788</v>
      </c>
    </row>
    <row r="79" spans="1:10">
      <c r="A79" s="6">
        <v>73</v>
      </c>
      <c r="B79" t="s">
        <v>656</v>
      </c>
      <c r="C79" t="s">
        <v>487</v>
      </c>
      <c r="D79">
        <v>108</v>
      </c>
      <c r="E79">
        <v>1.1100000000000001</v>
      </c>
      <c r="F79" s="3">
        <v>1716</v>
      </c>
      <c r="H79" s="3">
        <f t="shared" si="1"/>
        <v>1716</v>
      </c>
    </row>
    <row r="80" spans="1:10">
      <c r="A80" s="6">
        <v>74</v>
      </c>
      <c r="B80" t="s">
        <v>657</v>
      </c>
      <c r="C80" t="s">
        <v>658</v>
      </c>
      <c r="D80">
        <v>138</v>
      </c>
      <c r="E80">
        <v>1.27</v>
      </c>
      <c r="F80" s="3">
        <v>1643</v>
      </c>
      <c r="H80" s="3">
        <f t="shared" si="1"/>
        <v>1643</v>
      </c>
    </row>
    <row r="81" spans="1:9">
      <c r="A81" s="6">
        <v>75</v>
      </c>
      <c r="B81" t="s">
        <v>659</v>
      </c>
      <c r="C81" t="s">
        <v>660</v>
      </c>
      <c r="D81">
        <v>140</v>
      </c>
      <c r="E81">
        <v>1.27</v>
      </c>
      <c r="F81" s="3">
        <v>1639</v>
      </c>
      <c r="H81" s="3">
        <f t="shared" si="1"/>
        <v>1639</v>
      </c>
    </row>
    <row r="82" spans="1:9">
      <c r="A82" s="6">
        <v>76</v>
      </c>
      <c r="B82" t="s">
        <v>661</v>
      </c>
      <c r="C82" t="s">
        <v>662</v>
      </c>
      <c r="D82">
        <v>19</v>
      </c>
      <c r="E82">
        <v>0.25</v>
      </c>
      <c r="F82" s="3">
        <v>1600</v>
      </c>
      <c r="G82" s="17">
        <f>F82</f>
        <v>1600</v>
      </c>
      <c r="H82" s="3"/>
    </row>
    <row r="83" spans="1:9">
      <c r="A83" s="6">
        <v>77</v>
      </c>
      <c r="B83" t="s">
        <v>663</v>
      </c>
      <c r="C83" t="s">
        <v>662</v>
      </c>
      <c r="D83">
        <v>131</v>
      </c>
      <c r="E83">
        <v>1.23</v>
      </c>
      <c r="F83" s="3">
        <v>1600</v>
      </c>
      <c r="H83" s="3">
        <f t="shared" si="1"/>
        <v>1600</v>
      </c>
    </row>
    <row r="84" spans="1:9">
      <c r="A84" s="6">
        <v>78</v>
      </c>
      <c r="B84" t="s">
        <v>664</v>
      </c>
      <c r="C84" t="s">
        <v>662</v>
      </c>
      <c r="D84">
        <v>161</v>
      </c>
      <c r="E84">
        <v>1.44</v>
      </c>
      <c r="F84" s="3">
        <v>1600</v>
      </c>
      <c r="H84" s="3"/>
      <c r="I84" s="17">
        <f>F84</f>
        <v>1600</v>
      </c>
    </row>
    <row r="85" spans="1:9">
      <c r="A85" s="6">
        <v>79</v>
      </c>
      <c r="B85" t="s">
        <v>665</v>
      </c>
      <c r="C85" t="s">
        <v>666</v>
      </c>
      <c r="D85">
        <v>50</v>
      </c>
      <c r="E85">
        <v>0.52</v>
      </c>
      <c r="F85" s="3">
        <v>1578</v>
      </c>
      <c r="G85" s="17">
        <f>F85</f>
        <v>1578</v>
      </c>
      <c r="H85" s="3"/>
    </row>
    <row r="86" spans="1:9">
      <c r="A86" s="6">
        <v>80</v>
      </c>
      <c r="B86" t="s">
        <v>667</v>
      </c>
      <c r="C86" t="s">
        <v>489</v>
      </c>
      <c r="D86">
        <v>11</v>
      </c>
      <c r="E86">
        <v>0.15</v>
      </c>
      <c r="F86" s="3">
        <v>1574</v>
      </c>
      <c r="G86" s="17">
        <f>F86</f>
        <v>1574</v>
      </c>
      <c r="H86" s="3"/>
    </row>
    <row r="87" spans="1:9">
      <c r="A87" s="6">
        <v>81</v>
      </c>
      <c r="B87" t="s">
        <v>668</v>
      </c>
      <c r="C87" t="s">
        <v>440</v>
      </c>
      <c r="D87">
        <v>191</v>
      </c>
      <c r="E87">
        <v>2.02</v>
      </c>
      <c r="F87" s="3">
        <v>1513</v>
      </c>
      <c r="H87" s="3">
        <f t="shared" si="1"/>
        <v>1513</v>
      </c>
    </row>
    <row r="88" spans="1:9">
      <c r="A88" s="6">
        <v>82</v>
      </c>
      <c r="B88" t="s">
        <v>669</v>
      </c>
      <c r="C88" t="s">
        <v>670</v>
      </c>
      <c r="D88">
        <v>138</v>
      </c>
      <c r="E88">
        <v>1.27</v>
      </c>
      <c r="F88" s="3">
        <v>1500</v>
      </c>
      <c r="H88" s="3">
        <f t="shared" si="1"/>
        <v>1500</v>
      </c>
    </row>
    <row r="89" spans="1:9">
      <c r="A89" s="6">
        <v>83</v>
      </c>
      <c r="B89" t="s">
        <v>671</v>
      </c>
      <c r="C89" t="s">
        <v>672</v>
      </c>
      <c r="D89">
        <v>130</v>
      </c>
      <c r="E89">
        <v>1.22</v>
      </c>
      <c r="F89" s="3">
        <v>1498</v>
      </c>
      <c r="H89" s="3">
        <f t="shared" si="1"/>
        <v>1498</v>
      </c>
    </row>
    <row r="90" spans="1:9">
      <c r="A90" s="6">
        <v>84</v>
      </c>
      <c r="B90" t="s">
        <v>673</v>
      </c>
      <c r="C90" t="s">
        <v>674</v>
      </c>
      <c r="D90">
        <v>36</v>
      </c>
      <c r="E90">
        <v>0.39</v>
      </c>
      <c r="F90" s="3">
        <v>1420</v>
      </c>
      <c r="G90" s="17">
        <f>F90</f>
        <v>1420</v>
      </c>
    </row>
    <row r="91" spans="1:9">
      <c r="A91" s="6">
        <v>85</v>
      </c>
      <c r="B91" t="s">
        <v>675</v>
      </c>
      <c r="C91" t="s">
        <v>676</v>
      </c>
      <c r="D91">
        <v>168</v>
      </c>
      <c r="E91">
        <v>1.46</v>
      </c>
      <c r="F91" s="3">
        <v>1406</v>
      </c>
      <c r="I91" s="17">
        <f>F91</f>
        <v>1406</v>
      </c>
    </row>
    <row r="92" spans="1:9">
      <c r="A92" s="6">
        <v>86</v>
      </c>
      <c r="B92" t="s">
        <v>677</v>
      </c>
      <c r="C92" t="s">
        <v>678</v>
      </c>
      <c r="D92">
        <v>157</v>
      </c>
      <c r="E92">
        <v>1.38</v>
      </c>
      <c r="F92" s="3">
        <v>1405</v>
      </c>
      <c r="I92" s="17">
        <f>F92</f>
        <v>1405</v>
      </c>
    </row>
    <row r="93" spans="1:9">
      <c r="A93" s="6">
        <v>87</v>
      </c>
      <c r="B93" t="s">
        <v>679</v>
      </c>
      <c r="C93" t="s">
        <v>680</v>
      </c>
      <c r="D93">
        <v>98</v>
      </c>
      <c r="E93">
        <v>1.08</v>
      </c>
      <c r="F93" s="3">
        <v>1375</v>
      </c>
      <c r="H93" s="17">
        <f>F93</f>
        <v>1375</v>
      </c>
    </row>
    <row r="94" spans="1:9">
      <c r="A94" s="6">
        <v>88</v>
      </c>
      <c r="B94" t="s">
        <v>681</v>
      </c>
      <c r="C94" t="s">
        <v>682</v>
      </c>
      <c r="D94">
        <v>138</v>
      </c>
      <c r="E94">
        <v>1.27</v>
      </c>
      <c r="F94" s="3">
        <v>1348</v>
      </c>
      <c r="H94" s="17">
        <f>F94</f>
        <v>1348</v>
      </c>
    </row>
    <row r="95" spans="1:9">
      <c r="A95" s="6">
        <v>89</v>
      </c>
      <c r="B95" t="s">
        <v>683</v>
      </c>
      <c r="C95" t="s">
        <v>684</v>
      </c>
      <c r="D95">
        <v>153</v>
      </c>
      <c r="E95">
        <v>1.39</v>
      </c>
      <c r="F95" s="3">
        <v>1337</v>
      </c>
      <c r="I95" s="17">
        <f>F95</f>
        <v>1337</v>
      </c>
    </row>
    <row r="96" spans="1:9">
      <c r="A96" s="6">
        <v>90</v>
      </c>
      <c r="B96" t="s">
        <v>685</v>
      </c>
      <c r="C96" t="s">
        <v>686</v>
      </c>
      <c r="D96">
        <v>26</v>
      </c>
      <c r="E96">
        <v>0.37</v>
      </c>
      <c r="F96" s="3">
        <v>1326</v>
      </c>
      <c r="G96" s="17">
        <f>F96</f>
        <v>1326</v>
      </c>
    </row>
    <row r="97" spans="1:9">
      <c r="A97" s="6">
        <v>91</v>
      </c>
      <c r="B97" t="s">
        <v>687</v>
      </c>
      <c r="C97" t="s">
        <v>688</v>
      </c>
      <c r="D97">
        <v>12</v>
      </c>
      <c r="E97">
        <v>0.21</v>
      </c>
      <c r="F97" s="3">
        <v>1323</v>
      </c>
      <c r="G97" s="17">
        <f>F97</f>
        <v>1323</v>
      </c>
    </row>
    <row r="98" spans="1:9">
      <c r="A98" s="6">
        <v>92</v>
      </c>
      <c r="B98" t="s">
        <v>689</v>
      </c>
      <c r="C98" t="s">
        <v>690</v>
      </c>
      <c r="D98">
        <v>124</v>
      </c>
      <c r="E98">
        <v>1.23</v>
      </c>
      <c r="F98" s="3">
        <v>1310</v>
      </c>
      <c r="H98" s="17">
        <f>F98</f>
        <v>1310</v>
      </c>
    </row>
    <row r="99" spans="1:9">
      <c r="A99" s="6">
        <v>93</v>
      </c>
      <c r="B99" t="s">
        <v>691</v>
      </c>
      <c r="C99" t="s">
        <v>692</v>
      </c>
      <c r="D99">
        <v>156</v>
      </c>
      <c r="E99">
        <v>1.38</v>
      </c>
      <c r="F99" s="3">
        <v>1283</v>
      </c>
      <c r="I99" s="17">
        <f>F99</f>
        <v>1283</v>
      </c>
    </row>
    <row r="100" spans="1:9">
      <c r="A100" s="6">
        <v>94</v>
      </c>
      <c r="B100" t="s">
        <v>693</v>
      </c>
      <c r="C100" t="s">
        <v>694</v>
      </c>
      <c r="D100">
        <v>105</v>
      </c>
      <c r="E100">
        <v>1.05</v>
      </c>
      <c r="F100" s="3">
        <v>1281</v>
      </c>
      <c r="H100" s="17">
        <f>F100</f>
        <v>1281</v>
      </c>
    </row>
    <row r="101" spans="1:9">
      <c r="A101" s="6">
        <v>95</v>
      </c>
      <c r="B101" t="s">
        <v>695</v>
      </c>
      <c r="C101" t="s">
        <v>696</v>
      </c>
      <c r="D101">
        <v>138</v>
      </c>
      <c r="E101" s="13">
        <v>1.4</v>
      </c>
      <c r="F101" s="3">
        <v>1261</v>
      </c>
      <c r="I101" s="17">
        <f>F101</f>
        <v>1261</v>
      </c>
    </row>
    <row r="102" spans="1:9">
      <c r="A102" s="6">
        <v>96</v>
      </c>
      <c r="B102" t="s">
        <v>697</v>
      </c>
      <c r="C102" t="s">
        <v>696</v>
      </c>
      <c r="D102">
        <v>188</v>
      </c>
      <c r="E102">
        <v>1.54</v>
      </c>
      <c r="F102" s="3">
        <v>1261</v>
      </c>
      <c r="I102" s="17">
        <f>F102</f>
        <v>1261</v>
      </c>
    </row>
    <row r="103" spans="1:9">
      <c r="A103" s="6">
        <v>97</v>
      </c>
      <c r="B103" t="s">
        <v>698</v>
      </c>
      <c r="C103" t="s">
        <v>699</v>
      </c>
      <c r="D103">
        <v>111</v>
      </c>
      <c r="E103">
        <v>1.1399999999999999</v>
      </c>
      <c r="F103" s="3">
        <v>1241</v>
      </c>
      <c r="H103" s="17">
        <f>F103</f>
        <v>1241</v>
      </c>
      <c r="I103" s="17"/>
    </row>
    <row r="104" spans="1:9">
      <c r="A104" s="6">
        <v>98</v>
      </c>
      <c r="B104" t="s">
        <v>700</v>
      </c>
      <c r="C104" t="s">
        <v>701</v>
      </c>
      <c r="D104">
        <v>55</v>
      </c>
      <c r="E104">
        <v>0.59</v>
      </c>
      <c r="F104" s="3">
        <v>1173</v>
      </c>
      <c r="G104" s="17">
        <f>F104</f>
        <v>1173</v>
      </c>
    </row>
    <row r="105" spans="1:9">
      <c r="A105" s="6">
        <v>99</v>
      </c>
      <c r="B105" t="s">
        <v>702</v>
      </c>
      <c r="C105" t="s">
        <v>703</v>
      </c>
      <c r="D105">
        <v>148</v>
      </c>
      <c r="E105">
        <v>1.33</v>
      </c>
      <c r="F105" s="3">
        <v>1171</v>
      </c>
      <c r="I105" s="17">
        <f>F105</f>
        <v>1171</v>
      </c>
    </row>
    <row r="106" spans="1:9">
      <c r="A106" s="6">
        <v>100</v>
      </c>
      <c r="B106" t="s">
        <v>704</v>
      </c>
      <c r="C106" t="s">
        <v>703</v>
      </c>
      <c r="D106">
        <v>117</v>
      </c>
      <c r="E106">
        <v>1.18</v>
      </c>
      <c r="F106" s="3">
        <v>1171</v>
      </c>
      <c r="H106" s="17">
        <f>F106</f>
        <v>1171</v>
      </c>
    </row>
    <row r="107" spans="1:9">
      <c r="A107" s="6">
        <v>101</v>
      </c>
      <c r="B107" t="s">
        <v>705</v>
      </c>
      <c r="C107" t="s">
        <v>706</v>
      </c>
      <c r="D107">
        <v>142</v>
      </c>
      <c r="E107" s="13">
        <v>1.3</v>
      </c>
      <c r="F107" s="3">
        <v>1170</v>
      </c>
      <c r="I107" s="17">
        <f>F107</f>
        <v>1170</v>
      </c>
    </row>
    <row r="108" spans="1:9">
      <c r="A108" s="6">
        <v>102</v>
      </c>
      <c r="B108" t="s">
        <v>707</v>
      </c>
      <c r="C108" t="s">
        <v>310</v>
      </c>
      <c r="D108">
        <v>77</v>
      </c>
      <c r="E108">
        <v>0.53</v>
      </c>
      <c r="F108" s="3">
        <v>1129</v>
      </c>
      <c r="G108" s="17">
        <f>F108</f>
        <v>1129</v>
      </c>
    </row>
    <row r="109" spans="1:9">
      <c r="A109" s="6">
        <v>103</v>
      </c>
      <c r="B109" t="s">
        <v>708</v>
      </c>
      <c r="C109" t="s">
        <v>709</v>
      </c>
      <c r="D109">
        <v>131</v>
      </c>
      <c r="E109">
        <v>1.29</v>
      </c>
      <c r="F109" s="3">
        <v>1126</v>
      </c>
      <c r="H109" s="17">
        <f>F109</f>
        <v>1126</v>
      </c>
    </row>
    <row r="110" spans="1:9">
      <c r="A110" s="6">
        <v>104</v>
      </c>
      <c r="B110" t="s">
        <v>710</v>
      </c>
      <c r="C110" t="s">
        <v>711</v>
      </c>
      <c r="D110">
        <v>131</v>
      </c>
      <c r="E110" s="21">
        <v>1.3</v>
      </c>
      <c r="F110" s="3">
        <v>1109</v>
      </c>
      <c r="H110" s="17">
        <f>F110</f>
        <v>1109</v>
      </c>
    </row>
    <row r="111" spans="1:9">
      <c r="A111" s="6">
        <v>105</v>
      </c>
      <c r="B111" t="s">
        <v>712</v>
      </c>
      <c r="C111" t="s">
        <v>713</v>
      </c>
      <c r="D111">
        <v>99</v>
      </c>
      <c r="E111" s="21">
        <v>1.1000000000000001</v>
      </c>
      <c r="F111" s="3">
        <v>1093</v>
      </c>
      <c r="H111" s="17">
        <f>F111</f>
        <v>1093</v>
      </c>
    </row>
    <row r="112" spans="1:9">
      <c r="A112" s="6">
        <v>106</v>
      </c>
      <c r="B112" t="s">
        <v>714</v>
      </c>
      <c r="C112" t="s">
        <v>715</v>
      </c>
      <c r="D112">
        <v>147</v>
      </c>
      <c r="E112" s="21">
        <v>1.33</v>
      </c>
      <c r="F112" s="3">
        <v>1083</v>
      </c>
      <c r="I112" s="17">
        <f>F112</f>
        <v>1083</v>
      </c>
    </row>
    <row r="113" spans="1:13">
      <c r="A113" s="6">
        <v>107</v>
      </c>
      <c r="B113" t="s">
        <v>716</v>
      </c>
      <c r="C113" t="s">
        <v>717</v>
      </c>
      <c r="D113">
        <v>100</v>
      </c>
      <c r="E113" s="21">
        <v>1.1000000000000001</v>
      </c>
      <c r="F113" s="3">
        <v>1081</v>
      </c>
      <c r="H113" s="17">
        <f>F113</f>
        <v>1081</v>
      </c>
    </row>
    <row r="114" spans="1:13">
      <c r="A114" s="6">
        <v>108</v>
      </c>
      <c r="B114" t="s">
        <v>718</v>
      </c>
      <c r="C114" t="s">
        <v>314</v>
      </c>
      <c r="D114">
        <v>38</v>
      </c>
      <c r="E114" s="21">
        <v>0.44</v>
      </c>
      <c r="F114" s="3">
        <v>1069</v>
      </c>
      <c r="G114" s="17">
        <f>F114</f>
        <v>1069</v>
      </c>
    </row>
    <row r="115" spans="1:13">
      <c r="A115" s="6">
        <v>109</v>
      </c>
      <c r="B115" t="s">
        <v>719</v>
      </c>
      <c r="C115" t="s">
        <v>720</v>
      </c>
      <c r="D115">
        <v>187</v>
      </c>
      <c r="E115" s="21">
        <v>1.52</v>
      </c>
      <c r="F115" s="3">
        <v>1062</v>
      </c>
      <c r="I115" s="17">
        <f>F115</f>
        <v>1062</v>
      </c>
    </row>
    <row r="116" spans="1:13">
      <c r="A116" s="6">
        <v>110</v>
      </c>
      <c r="B116" t="s">
        <v>721</v>
      </c>
      <c r="C116" t="s">
        <v>722</v>
      </c>
      <c r="D116">
        <v>125</v>
      </c>
      <c r="E116" s="21">
        <v>1.23</v>
      </c>
      <c r="F116" s="3">
        <v>1053</v>
      </c>
      <c r="H116" s="17">
        <f>F116</f>
        <v>1053</v>
      </c>
    </row>
    <row r="117" spans="1:13">
      <c r="A117" s="6">
        <v>111</v>
      </c>
      <c r="B117" t="s">
        <v>723</v>
      </c>
      <c r="C117" t="s">
        <v>724</v>
      </c>
      <c r="D117">
        <v>100</v>
      </c>
      <c r="E117" s="21">
        <v>1.08</v>
      </c>
      <c r="F117" s="3">
        <v>1048</v>
      </c>
      <c r="H117" s="17">
        <f>F117</f>
        <v>1048</v>
      </c>
    </row>
    <row r="118" spans="1:13">
      <c r="A118" s="6">
        <v>112</v>
      </c>
      <c r="B118" t="s">
        <v>725</v>
      </c>
      <c r="C118" t="s">
        <v>322</v>
      </c>
      <c r="D118">
        <v>103</v>
      </c>
      <c r="E118" s="21">
        <v>1.21</v>
      </c>
      <c r="F118" s="3">
        <v>1040</v>
      </c>
      <c r="H118" s="17">
        <f>F118</f>
        <v>1040</v>
      </c>
    </row>
    <row r="119" spans="1:13">
      <c r="A119" s="6">
        <v>113</v>
      </c>
      <c r="B119" t="s">
        <v>726</v>
      </c>
      <c r="C119">
        <v>984</v>
      </c>
      <c r="D119">
        <v>24</v>
      </c>
      <c r="E119" s="21">
        <v>0.36</v>
      </c>
      <c r="F119" s="3">
        <v>984</v>
      </c>
      <c r="G119" s="17">
        <f>F119</f>
        <v>984</v>
      </c>
    </row>
    <row r="120" spans="1:13">
      <c r="A120" s="6">
        <v>114</v>
      </c>
      <c r="B120" t="s">
        <v>727</v>
      </c>
      <c r="C120">
        <v>980</v>
      </c>
      <c r="D120">
        <v>120</v>
      </c>
      <c r="E120" s="21">
        <v>1.19</v>
      </c>
      <c r="F120" s="3">
        <v>980</v>
      </c>
      <c r="H120" s="17">
        <f>F120</f>
        <v>980</v>
      </c>
    </row>
    <row r="121" spans="1:13">
      <c r="A121" s="6">
        <v>115</v>
      </c>
      <c r="B121" t="s">
        <v>728</v>
      </c>
      <c r="C121">
        <v>969</v>
      </c>
      <c r="D121">
        <v>92</v>
      </c>
      <c r="E121" s="21">
        <v>1.08</v>
      </c>
      <c r="F121" s="3">
        <v>967</v>
      </c>
      <c r="H121" s="17">
        <f>F121</f>
        <v>967</v>
      </c>
    </row>
    <row r="122" spans="1:13">
      <c r="A122" s="6">
        <v>116</v>
      </c>
      <c r="B122" t="s">
        <v>729</v>
      </c>
      <c r="C122">
        <v>960</v>
      </c>
      <c r="D122">
        <v>56</v>
      </c>
      <c r="E122" s="21">
        <v>1</v>
      </c>
      <c r="F122" s="3">
        <v>960</v>
      </c>
      <c r="G122" s="17">
        <f>F122</f>
        <v>960</v>
      </c>
    </row>
    <row r="123" spans="1:13">
      <c r="A123" s="6">
        <v>117</v>
      </c>
      <c r="B123" t="s">
        <v>730</v>
      </c>
      <c r="C123">
        <v>958</v>
      </c>
      <c r="D123">
        <v>149</v>
      </c>
      <c r="E123" s="21">
        <v>1.33</v>
      </c>
      <c r="F123" s="3">
        <v>958</v>
      </c>
      <c r="I123" s="17">
        <f>F123</f>
        <v>958</v>
      </c>
    </row>
    <row r="124" spans="1:13">
      <c r="A124" s="6">
        <v>118</v>
      </c>
      <c r="B124" t="s">
        <v>731</v>
      </c>
      <c r="C124">
        <v>954</v>
      </c>
      <c r="D124">
        <v>151</v>
      </c>
      <c r="E124" s="21">
        <v>1.39</v>
      </c>
      <c r="F124" s="3">
        <v>954</v>
      </c>
      <c r="I124" s="17">
        <f>F124</f>
        <v>954</v>
      </c>
    </row>
    <row r="125" spans="1:13">
      <c r="A125" s="6">
        <v>119</v>
      </c>
      <c r="B125" t="s">
        <v>732</v>
      </c>
      <c r="C125">
        <v>953</v>
      </c>
      <c r="D125">
        <v>32</v>
      </c>
      <c r="E125" s="21">
        <v>0.34</v>
      </c>
      <c r="F125" s="3">
        <v>953</v>
      </c>
      <c r="G125" s="17">
        <f>F125</f>
        <v>953</v>
      </c>
    </row>
    <row r="126" spans="1:13">
      <c r="A126" s="6">
        <v>120</v>
      </c>
      <c r="B126" t="s">
        <v>733</v>
      </c>
      <c r="C126">
        <v>946</v>
      </c>
      <c r="D126">
        <v>162</v>
      </c>
      <c r="E126" s="21">
        <v>1.4</v>
      </c>
      <c r="F126" s="3">
        <v>946</v>
      </c>
      <c r="I126" s="17">
        <f>F126</f>
        <v>946</v>
      </c>
    </row>
    <row r="128" spans="1:13" ht="16" thickBot="1">
      <c r="F128" s="22"/>
      <c r="G128" s="22"/>
      <c r="H128" s="22"/>
      <c r="I128" s="22"/>
      <c r="J128" s="22"/>
      <c r="K128" s="22"/>
      <c r="L128" s="22"/>
      <c r="M128" s="22"/>
    </row>
    <row r="129" spans="5:14" ht="16" thickTop="1">
      <c r="F129" s="17">
        <f>SUM(F6:F128)</f>
        <v>589676</v>
      </c>
      <c r="G129" s="17">
        <f>SUM(G6:G128)</f>
        <v>120791</v>
      </c>
      <c r="H129" s="17">
        <f t="shared" ref="H129:M129" si="2">SUM(H6:H128)</f>
        <v>386496</v>
      </c>
      <c r="I129" s="17">
        <f t="shared" si="2"/>
        <v>80601</v>
      </c>
      <c r="J129" s="17">
        <f t="shared" si="2"/>
        <v>1788</v>
      </c>
      <c r="K129" s="17">
        <f t="shared" si="2"/>
        <v>0</v>
      </c>
      <c r="L129" s="17">
        <f t="shared" si="2"/>
        <v>0</v>
      </c>
      <c r="M129" s="17">
        <f t="shared" si="2"/>
        <v>0</v>
      </c>
      <c r="N129" s="17">
        <f>SUM(G129:M129)</f>
        <v>589676</v>
      </c>
    </row>
    <row r="130" spans="5:14">
      <c r="E130" t="s">
        <v>944</v>
      </c>
      <c r="F130">
        <f>F129/F4</f>
        <v>0.82613245836596483</v>
      </c>
      <c r="G130" s="29">
        <f>G129/$F$129</f>
        <v>0.20484299852800522</v>
      </c>
      <c r="H130" s="29">
        <f>H129/$F$129</f>
        <v>0.65543790149166659</v>
      </c>
      <c r="I130" s="29">
        <f>I129/$F$129</f>
        <v>0.13668692637991031</v>
      </c>
      <c r="J130" s="29">
        <f>J129/$F$129</f>
        <v>3.0321736004178565E-3</v>
      </c>
    </row>
    <row r="131" spans="5:14">
      <c r="E131" t="s">
        <v>943</v>
      </c>
      <c r="G131" s="17">
        <f>F4-F129</f>
        <v>124103</v>
      </c>
    </row>
    <row r="132" spans="5:14">
      <c r="E132" t="s">
        <v>945</v>
      </c>
      <c r="G132" s="3">
        <f>G130*$G$131</f>
        <v>25421.630646321031</v>
      </c>
      <c r="H132" s="3">
        <f>H130*$G$131</f>
        <v>81341.809888820295</v>
      </c>
      <c r="I132" s="3">
        <f>I130*$G$131</f>
        <v>16963.25762452601</v>
      </c>
      <c r="J132" s="3">
        <f>J130*$G$131</f>
        <v>376.30184033265726</v>
      </c>
      <c r="K132" s="3"/>
      <c r="L132" s="3"/>
      <c r="M132" s="3"/>
      <c r="N132" s="3"/>
    </row>
    <row r="133" spans="5:14" ht="16" thickBot="1">
      <c r="G133" s="30"/>
      <c r="H133" s="30"/>
      <c r="I133" s="30"/>
      <c r="J133" s="30"/>
      <c r="K133" s="30"/>
      <c r="L133" s="30"/>
      <c r="M133" s="30"/>
      <c r="N133" s="30"/>
    </row>
    <row r="134" spans="5:14" ht="16" thickTop="1">
      <c r="E134" t="s">
        <v>946</v>
      </c>
      <c r="G134" s="3">
        <f>G129+G132</f>
        <v>146212.63064632102</v>
      </c>
      <c r="H134" s="3">
        <f>H129+H132</f>
        <v>467837.80988882028</v>
      </c>
      <c r="I134" s="3">
        <f>I129+I132</f>
        <v>97564.257624526013</v>
      </c>
      <c r="J134" s="3">
        <f>J129+J132</f>
        <v>2164.3018403326573</v>
      </c>
      <c r="K134" s="3"/>
      <c r="L134" s="3"/>
      <c r="M134" s="3"/>
      <c r="N134" s="3">
        <f>SUM(G134:M134)</f>
        <v>713779</v>
      </c>
    </row>
    <row r="135" spans="5:14">
      <c r="G135" s="14" t="s">
        <v>898</v>
      </c>
      <c r="H135" s="15" t="s">
        <v>920</v>
      </c>
      <c r="I135" s="15" t="s">
        <v>921</v>
      </c>
      <c r="J135" s="16" t="s">
        <v>899</v>
      </c>
      <c r="K135" s="16" t="s">
        <v>900</v>
      </c>
    </row>
  </sheetData>
  <mergeCells count="1">
    <mergeCell ref="G4:K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13"/>
  <sheetViews>
    <sheetView topLeftCell="A185" zoomScale="125" zoomScaleNormal="125" zoomScalePageLayoutView="125" workbookViewId="0">
      <selection activeCell="F208" sqref="F208"/>
    </sheetView>
  </sheetViews>
  <sheetFormatPr baseColWidth="10" defaultRowHeight="15" x14ac:dyDescent="0"/>
  <cols>
    <col min="2" max="2" width="21.33203125" customWidth="1"/>
    <col min="3" max="3" width="16.83203125" hidden="1" customWidth="1"/>
    <col min="4" max="5" width="16.83203125" customWidth="1"/>
    <col min="6" max="6" width="16.83203125" style="5" customWidth="1"/>
    <col min="7" max="10" width="16.83203125" customWidth="1"/>
  </cols>
  <sheetData>
    <row r="4" spans="1:11">
      <c r="A4" t="s">
        <v>361</v>
      </c>
      <c r="D4" s="6"/>
      <c r="E4" s="6"/>
      <c r="F4" s="3">
        <v>1036776</v>
      </c>
      <c r="G4" s="59" t="s">
        <v>897</v>
      </c>
      <c r="H4" s="60"/>
      <c r="I4" s="60"/>
      <c r="J4" s="60"/>
      <c r="K4" s="60"/>
    </row>
    <row r="5" spans="1:11">
      <c r="D5" s="6" t="s">
        <v>883</v>
      </c>
      <c r="E5" s="6" t="s">
        <v>882</v>
      </c>
      <c r="F5" t="s">
        <v>1</v>
      </c>
      <c r="G5" s="14" t="s">
        <v>898</v>
      </c>
      <c r="H5" s="15" t="s">
        <v>920</v>
      </c>
      <c r="I5" s="15" t="s">
        <v>921</v>
      </c>
      <c r="J5" s="16" t="s">
        <v>899</v>
      </c>
      <c r="K5" s="16" t="s">
        <v>900</v>
      </c>
    </row>
    <row r="6" spans="1:11">
      <c r="A6" s="6">
        <v>1</v>
      </c>
      <c r="B6" t="s">
        <v>884</v>
      </c>
      <c r="C6" s="10" t="s">
        <v>32</v>
      </c>
      <c r="D6">
        <v>68</v>
      </c>
      <c r="E6" s="13">
        <v>0.48</v>
      </c>
      <c r="F6" s="5">
        <v>123704</v>
      </c>
      <c r="G6" s="17">
        <f>F6</f>
        <v>123704</v>
      </c>
    </row>
    <row r="7" spans="1:11">
      <c r="A7" s="6">
        <v>2</v>
      </c>
      <c r="B7" t="s">
        <v>885</v>
      </c>
      <c r="C7" s="10" t="s">
        <v>33</v>
      </c>
      <c r="D7">
        <v>41</v>
      </c>
      <c r="E7" s="13">
        <v>0.33</v>
      </c>
      <c r="F7" s="5">
        <v>40863</v>
      </c>
      <c r="G7" s="17">
        <f>F7</f>
        <v>40863</v>
      </c>
    </row>
    <row r="8" spans="1:11">
      <c r="A8" s="6">
        <v>3</v>
      </c>
      <c r="B8" t="s">
        <v>886</v>
      </c>
      <c r="C8" s="10" t="s">
        <v>34</v>
      </c>
      <c r="D8">
        <v>71</v>
      </c>
      <c r="E8" s="13">
        <v>0.5</v>
      </c>
      <c r="F8" s="5">
        <v>23426</v>
      </c>
      <c r="G8" s="17">
        <f>F8</f>
        <v>23426</v>
      </c>
    </row>
    <row r="9" spans="1:11">
      <c r="A9" s="6">
        <v>4</v>
      </c>
      <c r="B9" t="s">
        <v>887</v>
      </c>
      <c r="C9" s="10" t="s">
        <v>35</v>
      </c>
      <c r="D9">
        <v>123</v>
      </c>
      <c r="E9" s="13">
        <v>1.23</v>
      </c>
      <c r="F9" s="5">
        <v>23191</v>
      </c>
      <c r="H9" s="17">
        <f>F9</f>
        <v>23191</v>
      </c>
    </row>
    <row r="10" spans="1:11">
      <c r="A10" s="6">
        <v>5</v>
      </c>
      <c r="B10" t="s">
        <v>888</v>
      </c>
      <c r="C10" s="10" t="s">
        <v>36</v>
      </c>
      <c r="D10">
        <v>121</v>
      </c>
      <c r="E10" s="13">
        <v>1.1499999999999999</v>
      </c>
      <c r="F10" s="5">
        <v>22784</v>
      </c>
      <c r="H10" s="17">
        <f>F10</f>
        <v>22784</v>
      </c>
    </row>
    <row r="11" spans="1:11">
      <c r="A11" s="6">
        <v>6</v>
      </c>
      <c r="B11" t="s">
        <v>889</v>
      </c>
      <c r="C11" s="10" t="s">
        <v>37</v>
      </c>
      <c r="D11">
        <v>108</v>
      </c>
      <c r="E11" s="13">
        <v>1.1000000000000001</v>
      </c>
      <c r="F11" s="5">
        <v>16925</v>
      </c>
      <c r="H11" s="17">
        <f>F11</f>
        <v>16925</v>
      </c>
    </row>
    <row r="12" spans="1:11">
      <c r="A12" s="6">
        <v>7</v>
      </c>
      <c r="B12" t="s">
        <v>890</v>
      </c>
      <c r="C12" s="10" t="s">
        <v>38</v>
      </c>
      <c r="D12">
        <v>41</v>
      </c>
      <c r="E12" s="13">
        <v>0.31</v>
      </c>
      <c r="F12" s="5">
        <v>15225</v>
      </c>
      <c r="G12" s="3">
        <f>F12</f>
        <v>15225</v>
      </c>
    </row>
    <row r="13" spans="1:11">
      <c r="A13" s="6">
        <v>8</v>
      </c>
      <c r="B13" t="s">
        <v>891</v>
      </c>
      <c r="C13" s="10" t="s">
        <v>39</v>
      </c>
      <c r="D13">
        <v>44</v>
      </c>
      <c r="E13" s="13">
        <v>0.35</v>
      </c>
      <c r="F13" s="5">
        <v>14676</v>
      </c>
      <c r="G13" s="3">
        <f>F13</f>
        <v>14676</v>
      </c>
    </row>
    <row r="14" spans="1:11">
      <c r="A14" s="6">
        <v>9</v>
      </c>
      <c r="B14" t="s">
        <v>892</v>
      </c>
      <c r="C14" s="10" t="s">
        <v>40</v>
      </c>
      <c r="D14">
        <v>113</v>
      </c>
      <c r="E14" s="13">
        <v>1.1000000000000001</v>
      </c>
      <c r="F14" s="5">
        <v>14457</v>
      </c>
      <c r="G14" s="3"/>
      <c r="H14" s="17">
        <f>F14</f>
        <v>14457</v>
      </c>
    </row>
    <row r="15" spans="1:11">
      <c r="A15" s="6">
        <v>10</v>
      </c>
      <c r="B15" t="s">
        <v>893</v>
      </c>
      <c r="C15" s="10" t="s">
        <v>41</v>
      </c>
      <c r="D15">
        <v>97</v>
      </c>
      <c r="E15" s="13">
        <v>1.06</v>
      </c>
      <c r="F15" s="5">
        <v>14360</v>
      </c>
      <c r="H15" s="17">
        <f>F15</f>
        <v>14360</v>
      </c>
    </row>
    <row r="16" spans="1:11">
      <c r="A16" s="6">
        <v>11</v>
      </c>
      <c r="B16" t="s">
        <v>894</v>
      </c>
      <c r="C16" s="10" t="s">
        <v>42</v>
      </c>
      <c r="D16">
        <v>66</v>
      </c>
      <c r="E16" s="13">
        <v>0.47</v>
      </c>
      <c r="F16" s="5">
        <v>13758</v>
      </c>
      <c r="G16" s="17">
        <f>F16</f>
        <v>13758</v>
      </c>
    </row>
    <row r="17" spans="1:9">
      <c r="A17" s="6">
        <v>12</v>
      </c>
      <c r="B17" t="s">
        <v>895</v>
      </c>
      <c r="C17" s="10" t="s">
        <v>43</v>
      </c>
      <c r="D17">
        <v>189</v>
      </c>
      <c r="E17" s="13">
        <v>1.5</v>
      </c>
      <c r="F17" s="5">
        <v>13324</v>
      </c>
      <c r="I17" s="17">
        <f>F17</f>
        <v>13324</v>
      </c>
    </row>
    <row r="18" spans="1:9">
      <c r="A18" s="6">
        <v>13</v>
      </c>
      <c r="B18" t="s">
        <v>896</v>
      </c>
      <c r="C18" s="10" t="s">
        <v>44</v>
      </c>
      <c r="D18">
        <v>109</v>
      </c>
      <c r="E18" s="13">
        <v>1.1100000000000001</v>
      </c>
      <c r="F18" s="5">
        <v>13126</v>
      </c>
      <c r="H18" s="17">
        <f>F18</f>
        <v>13126</v>
      </c>
    </row>
    <row r="19" spans="1:9">
      <c r="A19" s="6">
        <v>14</v>
      </c>
      <c r="B19" t="s">
        <v>901</v>
      </c>
      <c r="C19" s="10" t="s">
        <v>45</v>
      </c>
      <c r="D19">
        <v>39</v>
      </c>
      <c r="E19" s="13">
        <v>0.34</v>
      </c>
      <c r="F19" s="5">
        <v>12638</v>
      </c>
      <c r="G19" s="17">
        <f>F19</f>
        <v>12638</v>
      </c>
    </row>
    <row r="20" spans="1:9">
      <c r="A20" s="6">
        <v>15</v>
      </c>
      <c r="B20" t="s">
        <v>902</v>
      </c>
      <c r="C20" s="10" t="s">
        <v>46</v>
      </c>
      <c r="D20">
        <v>40</v>
      </c>
      <c r="E20" s="13">
        <v>0.32</v>
      </c>
      <c r="F20" s="5">
        <v>10780</v>
      </c>
      <c r="G20" s="17">
        <f>F20</f>
        <v>10780</v>
      </c>
    </row>
    <row r="21" spans="1:9">
      <c r="A21" s="6">
        <v>16</v>
      </c>
      <c r="B21" t="s">
        <v>903</v>
      </c>
      <c r="C21" s="10" t="s">
        <v>47</v>
      </c>
      <c r="D21">
        <v>39</v>
      </c>
      <c r="E21" s="13">
        <v>0.32</v>
      </c>
      <c r="F21" s="5">
        <v>10742</v>
      </c>
      <c r="G21" s="17">
        <f>F21</f>
        <v>10742</v>
      </c>
    </row>
    <row r="22" spans="1:9">
      <c r="A22" s="6">
        <v>17</v>
      </c>
      <c r="B22" t="s">
        <v>904</v>
      </c>
      <c r="C22" s="10" t="s">
        <v>48</v>
      </c>
      <c r="D22">
        <v>82</v>
      </c>
      <c r="E22" s="13">
        <v>0.55000000000000004</v>
      </c>
      <c r="F22" s="5">
        <v>10136</v>
      </c>
      <c r="G22" s="17">
        <f>F22</f>
        <v>10136</v>
      </c>
    </row>
    <row r="23" spans="1:9">
      <c r="A23" s="6">
        <v>18</v>
      </c>
      <c r="B23" t="s">
        <v>905</v>
      </c>
      <c r="C23" s="10" t="s">
        <v>49</v>
      </c>
      <c r="D23">
        <v>126</v>
      </c>
      <c r="E23" s="13">
        <v>1.18</v>
      </c>
      <c r="F23" s="5">
        <v>10073</v>
      </c>
      <c r="H23" s="17">
        <f>F23</f>
        <v>10073</v>
      </c>
    </row>
    <row r="24" spans="1:9">
      <c r="A24" s="6">
        <v>19</v>
      </c>
      <c r="B24" t="s">
        <v>906</v>
      </c>
      <c r="C24" s="10" t="s">
        <v>50</v>
      </c>
      <c r="D24">
        <v>116</v>
      </c>
      <c r="E24" s="13">
        <v>1.1299999999999999</v>
      </c>
      <c r="F24" s="5">
        <v>9481</v>
      </c>
      <c r="H24" s="17">
        <f>F24</f>
        <v>9481</v>
      </c>
    </row>
    <row r="25" spans="1:9">
      <c r="A25" s="6">
        <v>20</v>
      </c>
      <c r="B25" t="s">
        <v>907</v>
      </c>
      <c r="C25" s="10" t="s">
        <v>51</v>
      </c>
      <c r="D25">
        <v>57</v>
      </c>
      <c r="E25" s="13">
        <v>0.4</v>
      </c>
      <c r="F25" s="5">
        <v>9344</v>
      </c>
      <c r="G25" s="17">
        <f t="shared" ref="G25:G31" si="0">F25</f>
        <v>9344</v>
      </c>
    </row>
    <row r="26" spans="1:9">
      <c r="A26" s="6">
        <v>21</v>
      </c>
      <c r="B26" t="s">
        <v>908</v>
      </c>
      <c r="C26" s="10" t="s">
        <v>52</v>
      </c>
      <c r="D26">
        <v>54</v>
      </c>
      <c r="E26" s="13">
        <v>0.41</v>
      </c>
      <c r="F26" s="5">
        <v>9318</v>
      </c>
      <c r="G26" s="17">
        <f t="shared" si="0"/>
        <v>9318</v>
      </c>
    </row>
    <row r="27" spans="1:9">
      <c r="A27" s="6">
        <v>22</v>
      </c>
      <c r="B27" t="s">
        <v>909</v>
      </c>
      <c r="C27" s="10" t="s">
        <v>53</v>
      </c>
      <c r="D27">
        <v>50</v>
      </c>
      <c r="E27" s="13">
        <v>0.47</v>
      </c>
      <c r="F27" s="5">
        <v>8992</v>
      </c>
      <c r="G27" s="17">
        <f t="shared" si="0"/>
        <v>8992</v>
      </c>
    </row>
    <row r="28" spans="1:9">
      <c r="A28" s="6">
        <v>23</v>
      </c>
      <c r="B28" t="s">
        <v>910</v>
      </c>
      <c r="C28" s="10" t="s">
        <v>54</v>
      </c>
      <c r="D28">
        <v>52</v>
      </c>
      <c r="E28" s="13">
        <v>0.37</v>
      </c>
      <c r="F28" s="5">
        <v>8668</v>
      </c>
      <c r="G28" s="17">
        <f t="shared" si="0"/>
        <v>8668</v>
      </c>
    </row>
    <row r="29" spans="1:9">
      <c r="A29" s="6">
        <v>24</v>
      </c>
      <c r="B29" t="s">
        <v>911</v>
      </c>
      <c r="C29" s="10" t="s">
        <v>55</v>
      </c>
      <c r="D29">
        <v>43</v>
      </c>
      <c r="E29" s="13">
        <v>0.36</v>
      </c>
      <c r="F29" s="5">
        <v>7891</v>
      </c>
      <c r="G29" s="17">
        <f t="shared" si="0"/>
        <v>7891</v>
      </c>
    </row>
    <row r="30" spans="1:9">
      <c r="A30" s="6">
        <v>25</v>
      </c>
      <c r="B30" t="s">
        <v>912</v>
      </c>
      <c r="C30" s="10" t="s">
        <v>56</v>
      </c>
      <c r="D30">
        <v>54</v>
      </c>
      <c r="E30" s="13">
        <v>0.38</v>
      </c>
      <c r="F30" s="5">
        <v>7790</v>
      </c>
      <c r="G30" s="17">
        <f t="shared" si="0"/>
        <v>7790</v>
      </c>
    </row>
    <row r="31" spans="1:9">
      <c r="A31" s="6">
        <v>26</v>
      </c>
      <c r="B31" t="s">
        <v>913</v>
      </c>
      <c r="C31" s="10" t="s">
        <v>57</v>
      </c>
      <c r="D31">
        <v>48</v>
      </c>
      <c r="E31" s="13">
        <v>0.35</v>
      </c>
      <c r="F31" s="5">
        <v>7125</v>
      </c>
      <c r="G31" s="17">
        <f t="shared" si="0"/>
        <v>7125</v>
      </c>
    </row>
    <row r="32" spans="1:9">
      <c r="A32" s="6">
        <v>27</v>
      </c>
      <c r="B32" t="s">
        <v>914</v>
      </c>
      <c r="C32" s="10" t="s">
        <v>58</v>
      </c>
      <c r="D32">
        <v>118</v>
      </c>
      <c r="E32" s="13">
        <v>1.1200000000000001</v>
      </c>
      <c r="F32" s="5">
        <v>6872</v>
      </c>
      <c r="H32" s="17">
        <f>F32</f>
        <v>6872</v>
      </c>
    </row>
    <row r="33" spans="1:9">
      <c r="A33" s="6">
        <v>28</v>
      </c>
      <c r="B33" t="s">
        <v>915</v>
      </c>
      <c r="C33" s="10" t="s">
        <v>59</v>
      </c>
      <c r="D33">
        <v>99</v>
      </c>
      <c r="E33" s="13">
        <v>1.1100000000000001</v>
      </c>
      <c r="F33" s="5">
        <v>6784</v>
      </c>
      <c r="H33" s="17">
        <f>F33</f>
        <v>6784</v>
      </c>
    </row>
    <row r="34" spans="1:9">
      <c r="A34" s="6">
        <v>29</v>
      </c>
      <c r="B34" t="s">
        <v>916</v>
      </c>
      <c r="C34" s="10" t="s">
        <v>60</v>
      </c>
      <c r="D34">
        <v>38</v>
      </c>
      <c r="E34" s="13">
        <v>0.28000000000000003</v>
      </c>
      <c r="F34" s="5">
        <v>6475</v>
      </c>
      <c r="G34" s="17">
        <f>F34</f>
        <v>6475</v>
      </c>
    </row>
    <row r="35" spans="1:9">
      <c r="A35" s="6">
        <v>30</v>
      </c>
      <c r="B35" t="s">
        <v>917</v>
      </c>
      <c r="C35" s="10" t="s">
        <v>61</v>
      </c>
      <c r="D35">
        <v>31</v>
      </c>
      <c r="E35" s="13">
        <v>0.26</v>
      </c>
      <c r="F35" s="5">
        <v>6354</v>
      </c>
      <c r="G35" s="17">
        <f>F35</f>
        <v>6354</v>
      </c>
    </row>
    <row r="36" spans="1:9">
      <c r="A36" s="6">
        <v>31</v>
      </c>
      <c r="B36" t="s">
        <v>918</v>
      </c>
      <c r="C36" s="10" t="s">
        <v>62</v>
      </c>
      <c r="D36">
        <v>42</v>
      </c>
      <c r="E36" s="13">
        <v>0.35</v>
      </c>
      <c r="F36" s="5">
        <v>6200</v>
      </c>
      <c r="G36" s="17">
        <f>F36</f>
        <v>6200</v>
      </c>
    </row>
    <row r="37" spans="1:9">
      <c r="A37" s="6">
        <v>32</v>
      </c>
      <c r="B37" t="s">
        <v>919</v>
      </c>
      <c r="C37" s="10" t="s">
        <v>63</v>
      </c>
      <c r="D37">
        <v>109</v>
      </c>
      <c r="E37" s="13">
        <v>1.08</v>
      </c>
      <c r="F37" s="5">
        <v>5990</v>
      </c>
      <c r="H37" s="17">
        <f>F37</f>
        <v>5990</v>
      </c>
    </row>
    <row r="38" spans="1:9">
      <c r="A38" s="6">
        <v>33</v>
      </c>
      <c r="B38" t="s">
        <v>5</v>
      </c>
      <c r="C38" s="10" t="s">
        <v>64</v>
      </c>
      <c r="D38">
        <v>166</v>
      </c>
      <c r="E38" s="13">
        <v>1.48</v>
      </c>
      <c r="F38" s="5">
        <v>5751</v>
      </c>
      <c r="I38" s="17">
        <f>F38</f>
        <v>5751</v>
      </c>
    </row>
    <row r="39" spans="1:9">
      <c r="A39" s="6">
        <v>34</v>
      </c>
      <c r="B39" t="s">
        <v>4</v>
      </c>
      <c r="C39" s="10" t="s">
        <v>65</v>
      </c>
      <c r="D39">
        <v>10</v>
      </c>
      <c r="E39" s="13">
        <v>0.16</v>
      </c>
      <c r="F39" s="5">
        <v>5750</v>
      </c>
      <c r="G39" s="17">
        <f>F39</f>
        <v>5750</v>
      </c>
    </row>
    <row r="40" spans="1:9">
      <c r="A40" s="6">
        <v>35</v>
      </c>
      <c r="B40" t="s">
        <v>66</v>
      </c>
      <c r="C40" s="10" t="s">
        <v>67</v>
      </c>
      <c r="D40">
        <v>51</v>
      </c>
      <c r="E40" s="13">
        <v>0.35</v>
      </c>
      <c r="F40" s="5">
        <v>5639</v>
      </c>
      <c r="G40" s="17">
        <f>F40</f>
        <v>5639</v>
      </c>
    </row>
    <row r="41" spans="1:9">
      <c r="A41" s="6">
        <v>36</v>
      </c>
      <c r="B41" t="s">
        <v>68</v>
      </c>
      <c r="C41" s="10" t="s">
        <v>69</v>
      </c>
      <c r="D41">
        <v>103</v>
      </c>
      <c r="E41" s="13">
        <v>1.1100000000000001</v>
      </c>
      <c r="F41" s="5">
        <v>5479</v>
      </c>
      <c r="H41" s="17">
        <f>F41</f>
        <v>5479</v>
      </c>
    </row>
    <row r="42" spans="1:9">
      <c r="A42" s="6">
        <v>37</v>
      </c>
      <c r="B42" t="s">
        <v>70</v>
      </c>
      <c r="C42" s="10" t="s">
        <v>71</v>
      </c>
      <c r="D42">
        <v>63</v>
      </c>
      <c r="E42" s="13">
        <v>0.43</v>
      </c>
      <c r="F42" s="5">
        <v>5401</v>
      </c>
      <c r="G42" s="3">
        <f>F42</f>
        <v>5401</v>
      </c>
    </row>
    <row r="43" spans="1:9">
      <c r="A43" s="6">
        <v>38</v>
      </c>
      <c r="B43" t="s">
        <v>72</v>
      </c>
      <c r="C43" s="10" t="s">
        <v>73</v>
      </c>
      <c r="D43">
        <v>44</v>
      </c>
      <c r="E43" s="13">
        <v>0.39</v>
      </c>
      <c r="F43" s="5">
        <v>5292</v>
      </c>
      <c r="G43" s="3">
        <f>F43</f>
        <v>5292</v>
      </c>
    </row>
    <row r="44" spans="1:9">
      <c r="A44" s="6">
        <v>39</v>
      </c>
      <c r="B44" t="s">
        <v>74</v>
      </c>
      <c r="C44" s="10" t="s">
        <v>75</v>
      </c>
      <c r="D44">
        <v>77</v>
      </c>
      <c r="E44" s="13">
        <v>0.52</v>
      </c>
      <c r="F44" s="5">
        <v>4999</v>
      </c>
      <c r="G44" s="3">
        <f>F44</f>
        <v>4999</v>
      </c>
    </row>
    <row r="45" spans="1:9">
      <c r="A45" s="6">
        <v>40</v>
      </c>
      <c r="B45" t="s">
        <v>76</v>
      </c>
      <c r="C45" s="10" t="s">
        <v>77</v>
      </c>
      <c r="D45">
        <v>73</v>
      </c>
      <c r="E45" s="13">
        <v>0.48</v>
      </c>
      <c r="F45" s="5">
        <v>4661</v>
      </c>
      <c r="G45" s="3">
        <f>F45</f>
        <v>4661</v>
      </c>
    </row>
    <row r="46" spans="1:9">
      <c r="A46" s="6">
        <v>41</v>
      </c>
      <c r="B46" t="s">
        <v>154</v>
      </c>
      <c r="C46" s="10" t="s">
        <v>155</v>
      </c>
      <c r="D46">
        <v>113</v>
      </c>
      <c r="E46" s="13">
        <v>1.1499999999999999</v>
      </c>
      <c r="F46" s="5">
        <v>4634</v>
      </c>
      <c r="H46" s="18">
        <f>F46</f>
        <v>4634</v>
      </c>
    </row>
    <row r="47" spans="1:9">
      <c r="A47" s="6">
        <v>42</v>
      </c>
      <c r="B47" t="s">
        <v>78</v>
      </c>
      <c r="C47" s="10" t="s">
        <v>79</v>
      </c>
      <c r="D47">
        <v>139</v>
      </c>
      <c r="E47" s="13">
        <v>1.26</v>
      </c>
      <c r="F47" s="5">
        <v>4535</v>
      </c>
      <c r="H47" s="18">
        <f>F47</f>
        <v>4535</v>
      </c>
    </row>
    <row r="48" spans="1:9">
      <c r="A48" s="6">
        <v>43</v>
      </c>
      <c r="B48" t="s">
        <v>80</v>
      </c>
      <c r="C48" s="10" t="s">
        <v>81</v>
      </c>
      <c r="D48">
        <v>173</v>
      </c>
      <c r="E48" s="13">
        <v>1.41</v>
      </c>
      <c r="F48" s="5">
        <v>4500</v>
      </c>
      <c r="I48" s="18">
        <f>F48</f>
        <v>4500</v>
      </c>
    </row>
    <row r="49" spans="1:9">
      <c r="A49" s="6">
        <v>44</v>
      </c>
      <c r="B49" t="s">
        <v>82</v>
      </c>
      <c r="C49" s="10" t="s">
        <v>83</v>
      </c>
      <c r="D49">
        <v>92</v>
      </c>
      <c r="E49" s="13">
        <v>1</v>
      </c>
      <c r="F49" s="5">
        <v>4372</v>
      </c>
      <c r="G49" s="17">
        <f>F49</f>
        <v>4372</v>
      </c>
      <c r="H49" s="18"/>
    </row>
    <row r="50" spans="1:9">
      <c r="A50" s="6">
        <v>45</v>
      </c>
      <c r="B50" t="s">
        <v>84</v>
      </c>
      <c r="C50" s="10" t="s">
        <v>85</v>
      </c>
      <c r="D50">
        <v>68</v>
      </c>
      <c r="E50" s="13">
        <v>0.48</v>
      </c>
      <c r="F50" s="5">
        <v>4275</v>
      </c>
      <c r="G50" s="17">
        <f>F50</f>
        <v>4275</v>
      </c>
    </row>
    <row r="51" spans="1:9">
      <c r="A51" s="6">
        <v>46</v>
      </c>
      <c r="B51" t="s">
        <v>86</v>
      </c>
      <c r="C51" s="10" t="s">
        <v>87</v>
      </c>
      <c r="D51">
        <v>73</v>
      </c>
      <c r="E51" s="13">
        <v>1</v>
      </c>
      <c r="F51" s="5">
        <v>4125</v>
      </c>
      <c r="G51" s="17">
        <f>F51</f>
        <v>4125</v>
      </c>
    </row>
    <row r="52" spans="1:9">
      <c r="A52" s="6">
        <v>47</v>
      </c>
      <c r="B52" t="s">
        <v>88</v>
      </c>
      <c r="C52" s="10" t="s">
        <v>89</v>
      </c>
      <c r="D52">
        <v>117</v>
      </c>
      <c r="E52" s="13">
        <v>1.22</v>
      </c>
      <c r="F52" s="5">
        <v>4050</v>
      </c>
      <c r="H52" s="17">
        <f>F52</f>
        <v>4050</v>
      </c>
    </row>
    <row r="53" spans="1:9">
      <c r="A53" s="6">
        <v>48</v>
      </c>
      <c r="B53" t="s">
        <v>90</v>
      </c>
      <c r="C53" s="10" t="s">
        <v>91</v>
      </c>
      <c r="D53">
        <v>43</v>
      </c>
      <c r="E53" s="13">
        <v>0.34</v>
      </c>
      <c r="F53" s="5">
        <v>4036</v>
      </c>
      <c r="G53" s="17">
        <f>F53</f>
        <v>4036</v>
      </c>
    </row>
    <row r="54" spans="1:9">
      <c r="A54" s="6">
        <v>49</v>
      </c>
      <c r="B54" t="s">
        <v>92</v>
      </c>
      <c r="C54" s="10" t="s">
        <v>93</v>
      </c>
      <c r="D54">
        <v>69</v>
      </c>
      <c r="E54" s="13">
        <v>0.49</v>
      </c>
      <c r="F54" s="5">
        <v>4017</v>
      </c>
      <c r="G54" s="17">
        <f>F54</f>
        <v>4017</v>
      </c>
    </row>
    <row r="55" spans="1:9">
      <c r="A55" s="6">
        <v>50</v>
      </c>
      <c r="B55" t="s">
        <v>94</v>
      </c>
      <c r="C55" s="10" t="s">
        <v>95</v>
      </c>
      <c r="D55">
        <v>103</v>
      </c>
      <c r="E55" s="13">
        <v>1.1200000000000001</v>
      </c>
      <c r="F55" s="5">
        <v>3890</v>
      </c>
      <c r="H55" s="17">
        <f>F55</f>
        <v>3890</v>
      </c>
    </row>
    <row r="56" spans="1:9">
      <c r="A56" s="6">
        <v>51</v>
      </c>
      <c r="B56" t="s">
        <v>96</v>
      </c>
      <c r="C56" s="10" t="s">
        <v>97</v>
      </c>
      <c r="D56">
        <v>111</v>
      </c>
      <c r="E56" s="13">
        <v>1.1200000000000001</v>
      </c>
      <c r="F56" s="5">
        <v>3750</v>
      </c>
      <c r="H56" s="17">
        <f>F56</f>
        <v>3750</v>
      </c>
    </row>
    <row r="57" spans="1:9">
      <c r="A57" s="6">
        <v>52</v>
      </c>
      <c r="B57" t="s">
        <v>98</v>
      </c>
      <c r="C57" s="10" t="s">
        <v>99</v>
      </c>
      <c r="D57">
        <v>108</v>
      </c>
      <c r="E57" s="13">
        <v>1.08</v>
      </c>
      <c r="F57" s="5">
        <v>3736</v>
      </c>
      <c r="H57" s="17">
        <f>F57</f>
        <v>3736</v>
      </c>
    </row>
    <row r="58" spans="1:9">
      <c r="A58" s="6">
        <v>53</v>
      </c>
      <c r="B58" t="s">
        <v>100</v>
      </c>
      <c r="C58" s="10" t="s">
        <v>101</v>
      </c>
      <c r="D58">
        <v>48</v>
      </c>
      <c r="E58" s="13">
        <v>0.45</v>
      </c>
      <c r="F58" s="5">
        <v>3642</v>
      </c>
      <c r="G58" s="17">
        <f>F58</f>
        <v>3642</v>
      </c>
    </row>
    <row r="59" spans="1:9">
      <c r="A59" s="6">
        <v>54</v>
      </c>
      <c r="B59" t="s">
        <v>102</v>
      </c>
      <c r="C59" s="10" t="s">
        <v>103</v>
      </c>
      <c r="D59">
        <v>35</v>
      </c>
      <c r="E59" s="13">
        <v>0.34</v>
      </c>
      <c r="F59" s="5">
        <v>3628</v>
      </c>
      <c r="G59" s="17">
        <f>F59</f>
        <v>3628</v>
      </c>
    </row>
    <row r="60" spans="1:9">
      <c r="A60" s="6">
        <v>55</v>
      </c>
      <c r="B60" t="s">
        <v>104</v>
      </c>
      <c r="C60" s="10" t="s">
        <v>105</v>
      </c>
      <c r="D60">
        <v>132</v>
      </c>
      <c r="E60" s="13">
        <v>1.36</v>
      </c>
      <c r="F60" s="5">
        <v>3608</v>
      </c>
      <c r="H60" s="13"/>
      <c r="I60" s="17">
        <f>F60</f>
        <v>3608</v>
      </c>
    </row>
    <row r="61" spans="1:9">
      <c r="A61" s="6">
        <v>56</v>
      </c>
      <c r="B61" t="s">
        <v>106</v>
      </c>
      <c r="C61" s="10" t="s">
        <v>107</v>
      </c>
      <c r="D61">
        <v>116</v>
      </c>
      <c r="E61" s="13">
        <v>1.1399999999999999</v>
      </c>
      <c r="F61" s="5">
        <v>3333</v>
      </c>
      <c r="H61" s="3">
        <f>F61</f>
        <v>3333</v>
      </c>
    </row>
    <row r="62" spans="1:9">
      <c r="A62" s="6">
        <v>57</v>
      </c>
      <c r="B62" t="s">
        <v>108</v>
      </c>
      <c r="C62" s="10" t="s">
        <v>109</v>
      </c>
      <c r="D62">
        <v>75</v>
      </c>
      <c r="E62" s="13">
        <v>0.5</v>
      </c>
      <c r="F62" s="5">
        <v>3323</v>
      </c>
      <c r="G62" s="17">
        <f>F62</f>
        <v>3323</v>
      </c>
    </row>
    <row r="63" spans="1:9">
      <c r="A63" s="6">
        <v>58</v>
      </c>
      <c r="B63" t="s">
        <v>110</v>
      </c>
      <c r="C63" s="10" t="s">
        <v>111</v>
      </c>
      <c r="D63">
        <v>133</v>
      </c>
      <c r="E63" s="13">
        <v>1.23</v>
      </c>
      <c r="F63" s="5">
        <v>3307</v>
      </c>
      <c r="H63" s="17">
        <f>F63</f>
        <v>3307</v>
      </c>
    </row>
    <row r="64" spans="1:9">
      <c r="A64" s="6">
        <v>59</v>
      </c>
      <c r="B64" t="s">
        <v>112</v>
      </c>
      <c r="C64" s="10" t="s">
        <v>113</v>
      </c>
      <c r="D64">
        <v>117</v>
      </c>
      <c r="E64" s="13">
        <v>1.1499999999999999</v>
      </c>
      <c r="F64" s="5">
        <v>3293</v>
      </c>
      <c r="H64" s="17">
        <f>F64</f>
        <v>3293</v>
      </c>
    </row>
    <row r="65" spans="1:9">
      <c r="A65" s="6">
        <v>60</v>
      </c>
      <c r="B65" t="s">
        <v>114</v>
      </c>
      <c r="C65" s="10" t="s">
        <v>115</v>
      </c>
      <c r="D65">
        <v>109</v>
      </c>
      <c r="E65" s="13">
        <v>1.1200000000000001</v>
      </c>
      <c r="F65" s="5">
        <v>3288</v>
      </c>
      <c r="H65" s="17">
        <f>F65</f>
        <v>3288</v>
      </c>
    </row>
    <row r="66" spans="1:9">
      <c r="A66" s="6">
        <v>61</v>
      </c>
      <c r="B66" t="s">
        <v>116</v>
      </c>
      <c r="C66" s="10" t="s">
        <v>117</v>
      </c>
      <c r="D66">
        <v>28</v>
      </c>
      <c r="E66" s="13">
        <v>0.28000000000000003</v>
      </c>
      <c r="F66" s="5">
        <v>3147</v>
      </c>
      <c r="G66" s="17">
        <f>F66</f>
        <v>3147</v>
      </c>
    </row>
    <row r="67" spans="1:9">
      <c r="A67" s="6">
        <v>62</v>
      </c>
      <c r="B67" t="s">
        <v>118</v>
      </c>
      <c r="C67" s="10" t="s">
        <v>119</v>
      </c>
      <c r="D67">
        <v>112</v>
      </c>
      <c r="E67" s="13">
        <v>1.1399999999999999</v>
      </c>
      <c r="F67" s="5">
        <v>3143</v>
      </c>
      <c r="H67" s="17">
        <f>F67</f>
        <v>3143</v>
      </c>
    </row>
    <row r="68" spans="1:9">
      <c r="A68" s="6">
        <v>63</v>
      </c>
      <c r="B68" t="s">
        <v>120</v>
      </c>
      <c r="C68" s="10" t="s">
        <v>121</v>
      </c>
      <c r="D68">
        <v>68</v>
      </c>
      <c r="E68" s="13">
        <v>0.49</v>
      </c>
      <c r="F68" s="5">
        <v>3133</v>
      </c>
      <c r="G68" s="17">
        <f>F68</f>
        <v>3133</v>
      </c>
    </row>
    <row r="69" spans="1:9">
      <c r="A69" s="6">
        <v>64</v>
      </c>
      <c r="B69" t="s">
        <v>122</v>
      </c>
      <c r="C69" s="10" t="s">
        <v>123</v>
      </c>
      <c r="D69">
        <v>49</v>
      </c>
      <c r="E69" s="13">
        <v>0.43</v>
      </c>
      <c r="F69" s="5">
        <v>3103</v>
      </c>
      <c r="G69" s="17">
        <f>F69</f>
        <v>3103</v>
      </c>
    </row>
    <row r="70" spans="1:9">
      <c r="A70" s="6">
        <v>65</v>
      </c>
      <c r="B70" t="s">
        <v>124</v>
      </c>
      <c r="C70" s="10" t="s">
        <v>123</v>
      </c>
      <c r="D70">
        <v>126</v>
      </c>
      <c r="E70" s="13">
        <v>1.1599999999999999</v>
      </c>
      <c r="F70" s="5">
        <v>3103</v>
      </c>
      <c r="H70" s="17">
        <f>F70</f>
        <v>3103</v>
      </c>
    </row>
    <row r="71" spans="1:9">
      <c r="A71" s="6">
        <v>66</v>
      </c>
      <c r="B71" t="s">
        <v>125</v>
      </c>
      <c r="C71" s="10" t="s">
        <v>126</v>
      </c>
      <c r="D71">
        <v>113</v>
      </c>
      <c r="E71" s="13">
        <v>1.1399999999999999</v>
      </c>
      <c r="F71" s="5">
        <v>2807</v>
      </c>
      <c r="H71" s="17">
        <f>F71</f>
        <v>2807</v>
      </c>
    </row>
    <row r="72" spans="1:9">
      <c r="A72" s="6">
        <v>67</v>
      </c>
      <c r="B72" t="s">
        <v>127</v>
      </c>
      <c r="C72" s="10" t="s">
        <v>128</v>
      </c>
      <c r="D72">
        <v>190</v>
      </c>
      <c r="E72" s="13">
        <v>1.58</v>
      </c>
      <c r="F72" s="5">
        <v>2780</v>
      </c>
      <c r="I72" s="17">
        <f>F72</f>
        <v>2780</v>
      </c>
    </row>
    <row r="73" spans="1:9">
      <c r="A73" s="6">
        <v>68</v>
      </c>
      <c r="B73" t="s">
        <v>129</v>
      </c>
      <c r="C73" s="10" t="s">
        <v>130</v>
      </c>
      <c r="D73">
        <v>103</v>
      </c>
      <c r="E73" s="13">
        <v>1.08</v>
      </c>
      <c r="F73" s="5">
        <v>2755</v>
      </c>
      <c r="H73" s="17">
        <f>F73</f>
        <v>2755</v>
      </c>
    </row>
    <row r="74" spans="1:9">
      <c r="A74" s="6">
        <v>69</v>
      </c>
      <c r="B74" t="s">
        <v>131</v>
      </c>
      <c r="C74" s="10" t="s">
        <v>132</v>
      </c>
      <c r="D74">
        <v>37</v>
      </c>
      <c r="E74" s="13">
        <v>0.34</v>
      </c>
      <c r="F74" s="5">
        <v>2725</v>
      </c>
      <c r="G74" s="17">
        <f>F74</f>
        <v>2725</v>
      </c>
    </row>
    <row r="75" spans="1:9">
      <c r="A75" s="6">
        <v>70</v>
      </c>
      <c r="B75" t="s">
        <v>133</v>
      </c>
      <c r="C75" s="10" t="s">
        <v>134</v>
      </c>
      <c r="D75">
        <v>105</v>
      </c>
      <c r="E75" s="13">
        <v>1.1399999999999999</v>
      </c>
      <c r="F75" s="5">
        <v>2707</v>
      </c>
      <c r="H75" s="17">
        <f>F75</f>
        <v>2707</v>
      </c>
    </row>
    <row r="76" spans="1:9">
      <c r="A76" s="6">
        <v>71</v>
      </c>
      <c r="B76" t="s">
        <v>135</v>
      </c>
      <c r="C76" s="10" t="s">
        <v>136</v>
      </c>
      <c r="D76">
        <v>112</v>
      </c>
      <c r="E76" s="13">
        <v>1.1599999999999999</v>
      </c>
      <c r="F76" s="5">
        <v>2662</v>
      </c>
      <c r="H76" s="17">
        <f>F76</f>
        <v>2662</v>
      </c>
    </row>
    <row r="77" spans="1:9">
      <c r="A77" s="6">
        <v>72</v>
      </c>
      <c r="B77" t="s">
        <v>137</v>
      </c>
      <c r="C77" s="10" t="s">
        <v>138</v>
      </c>
      <c r="D77">
        <v>96</v>
      </c>
      <c r="E77" s="13">
        <v>1.1000000000000001</v>
      </c>
      <c r="F77" s="5">
        <v>2636</v>
      </c>
      <c r="H77" s="17">
        <f>F77</f>
        <v>2636</v>
      </c>
    </row>
    <row r="78" spans="1:9">
      <c r="A78" s="6">
        <v>73</v>
      </c>
      <c r="B78" t="s">
        <v>139</v>
      </c>
      <c r="C78" s="10" t="s">
        <v>140</v>
      </c>
      <c r="D78">
        <v>56</v>
      </c>
      <c r="E78" s="13">
        <v>0.49</v>
      </c>
      <c r="F78" s="5">
        <v>2617</v>
      </c>
      <c r="G78" s="17">
        <f>F78</f>
        <v>2617</v>
      </c>
    </row>
    <row r="79" spans="1:9">
      <c r="A79" s="6">
        <v>74</v>
      </c>
      <c r="B79" t="s">
        <v>141</v>
      </c>
      <c r="C79" s="10" t="s">
        <v>142</v>
      </c>
      <c r="D79">
        <v>22</v>
      </c>
      <c r="E79" s="13">
        <v>0.23</v>
      </c>
      <c r="F79" s="5">
        <v>2592</v>
      </c>
      <c r="G79" s="17">
        <f>F79</f>
        <v>2592</v>
      </c>
    </row>
    <row r="80" spans="1:9">
      <c r="A80" s="6">
        <v>75</v>
      </c>
      <c r="B80" t="s">
        <v>143</v>
      </c>
      <c r="C80" s="10" t="s">
        <v>144</v>
      </c>
      <c r="D80">
        <v>44</v>
      </c>
      <c r="E80" s="13">
        <v>0.39</v>
      </c>
      <c r="F80" s="5">
        <v>2543</v>
      </c>
      <c r="G80" s="17">
        <f>F80</f>
        <v>2543</v>
      </c>
    </row>
    <row r="81" spans="1:9">
      <c r="A81" s="6">
        <v>76</v>
      </c>
      <c r="B81" t="s">
        <v>145</v>
      </c>
      <c r="C81" s="10" t="s">
        <v>146</v>
      </c>
      <c r="D81">
        <v>136</v>
      </c>
      <c r="E81" s="13">
        <v>1.23</v>
      </c>
      <c r="F81" s="5">
        <v>2500</v>
      </c>
      <c r="H81" s="17">
        <f>F81</f>
        <v>2500</v>
      </c>
    </row>
    <row r="82" spans="1:9">
      <c r="A82" s="6">
        <v>77</v>
      </c>
      <c r="B82" t="s">
        <v>147</v>
      </c>
      <c r="C82" s="10" t="s">
        <v>148</v>
      </c>
      <c r="D82">
        <v>39</v>
      </c>
      <c r="E82" s="13">
        <v>0.38</v>
      </c>
      <c r="F82" s="5">
        <v>2483</v>
      </c>
      <c r="G82" s="17">
        <f>F82</f>
        <v>2483</v>
      </c>
    </row>
    <row r="83" spans="1:9">
      <c r="A83" s="6">
        <v>78</v>
      </c>
      <c r="B83" t="s">
        <v>149</v>
      </c>
      <c r="C83" s="10" t="s">
        <v>148</v>
      </c>
      <c r="D83">
        <v>114</v>
      </c>
      <c r="E83" s="13">
        <v>1.2</v>
      </c>
      <c r="F83" s="5">
        <v>2483</v>
      </c>
      <c r="H83" s="17">
        <f>F83</f>
        <v>2483</v>
      </c>
    </row>
    <row r="84" spans="1:9">
      <c r="A84" s="6">
        <v>79</v>
      </c>
      <c r="B84" t="s">
        <v>150</v>
      </c>
      <c r="C84" s="10" t="s">
        <v>151</v>
      </c>
      <c r="D84">
        <v>71</v>
      </c>
      <c r="E84" s="13">
        <v>0.51</v>
      </c>
      <c r="F84" s="5">
        <v>2481</v>
      </c>
      <c r="G84" s="17">
        <f>F84</f>
        <v>2481</v>
      </c>
    </row>
    <row r="85" spans="1:9">
      <c r="A85" s="6">
        <v>80</v>
      </c>
      <c r="B85" t="s">
        <v>152</v>
      </c>
      <c r="C85" s="10" t="s">
        <v>153</v>
      </c>
      <c r="D85">
        <v>110</v>
      </c>
      <c r="E85" s="13">
        <v>1.0900000000000001</v>
      </c>
      <c r="F85" s="5">
        <v>2454</v>
      </c>
      <c r="H85" s="17">
        <f>F85</f>
        <v>2454</v>
      </c>
    </row>
    <row r="86" spans="1:9">
      <c r="A86" s="6">
        <v>81</v>
      </c>
      <c r="B86" t="s">
        <v>156</v>
      </c>
      <c r="C86" s="10" t="s">
        <v>157</v>
      </c>
      <c r="D86">
        <v>118</v>
      </c>
      <c r="E86" s="13">
        <v>1.1499999999999999</v>
      </c>
      <c r="F86" s="5">
        <v>2450</v>
      </c>
      <c r="H86" s="17">
        <f>F86</f>
        <v>2450</v>
      </c>
    </row>
    <row r="87" spans="1:9">
      <c r="A87" s="6">
        <v>82</v>
      </c>
      <c r="B87" t="s">
        <v>158</v>
      </c>
      <c r="C87" s="10" t="s">
        <v>159</v>
      </c>
      <c r="D87">
        <v>84</v>
      </c>
      <c r="E87" s="13">
        <v>0.57999999999999996</v>
      </c>
      <c r="F87" s="5">
        <v>2391</v>
      </c>
      <c r="G87" s="17">
        <f>F87</f>
        <v>2391</v>
      </c>
    </row>
    <row r="88" spans="1:9">
      <c r="A88" s="6">
        <v>83</v>
      </c>
      <c r="B88" t="s">
        <v>160</v>
      </c>
      <c r="C88" s="10" t="s">
        <v>161</v>
      </c>
      <c r="D88">
        <v>69</v>
      </c>
      <c r="E88" s="13">
        <v>0.5</v>
      </c>
      <c r="F88" s="5">
        <v>2342</v>
      </c>
      <c r="G88" s="17">
        <f>F88</f>
        <v>2342</v>
      </c>
    </row>
    <row r="89" spans="1:9">
      <c r="A89" s="6">
        <v>84</v>
      </c>
      <c r="B89" t="s">
        <v>162</v>
      </c>
      <c r="C89" s="10" t="s">
        <v>163</v>
      </c>
      <c r="D89">
        <v>45</v>
      </c>
      <c r="E89" s="13">
        <v>0.4</v>
      </c>
      <c r="F89" s="5">
        <v>2336</v>
      </c>
      <c r="G89" s="17">
        <f>F89</f>
        <v>2336</v>
      </c>
    </row>
    <row r="90" spans="1:9">
      <c r="A90" s="6">
        <v>85</v>
      </c>
      <c r="B90" t="s">
        <v>164</v>
      </c>
      <c r="C90" s="10" t="s">
        <v>165</v>
      </c>
      <c r="D90">
        <v>182</v>
      </c>
      <c r="E90" s="13">
        <v>1.46</v>
      </c>
      <c r="F90" s="5">
        <v>2335</v>
      </c>
      <c r="H90" s="13"/>
      <c r="I90" s="17">
        <f>F90</f>
        <v>2335</v>
      </c>
    </row>
    <row r="91" spans="1:9">
      <c r="A91" s="6">
        <v>86</v>
      </c>
      <c r="B91" t="s">
        <v>166</v>
      </c>
      <c r="C91" s="10" t="s">
        <v>167</v>
      </c>
      <c r="D91">
        <v>50</v>
      </c>
      <c r="E91" s="13">
        <v>0.37</v>
      </c>
      <c r="F91" s="5">
        <v>2334</v>
      </c>
      <c r="G91" s="17">
        <f>F91</f>
        <v>2334</v>
      </c>
    </row>
    <row r="92" spans="1:9">
      <c r="A92" s="6">
        <v>87</v>
      </c>
      <c r="B92" t="s">
        <v>168</v>
      </c>
      <c r="C92" s="10" t="s">
        <v>169</v>
      </c>
      <c r="D92">
        <v>40</v>
      </c>
      <c r="E92" s="13">
        <v>0.37</v>
      </c>
      <c r="F92" s="5">
        <v>2269</v>
      </c>
      <c r="G92" s="17">
        <f>F92</f>
        <v>2269</v>
      </c>
    </row>
    <row r="93" spans="1:9">
      <c r="A93" s="6">
        <v>88</v>
      </c>
      <c r="B93" t="s">
        <v>170</v>
      </c>
      <c r="C93" s="10" t="s">
        <v>171</v>
      </c>
      <c r="D93">
        <v>18</v>
      </c>
      <c r="E93" s="13">
        <v>0.26</v>
      </c>
      <c r="F93" s="5">
        <v>2218</v>
      </c>
      <c r="G93" s="17">
        <f>F93</f>
        <v>2218</v>
      </c>
    </row>
    <row r="94" spans="1:9">
      <c r="A94" s="6">
        <v>89</v>
      </c>
      <c r="B94" t="s">
        <v>172</v>
      </c>
      <c r="C94" s="10" t="s">
        <v>173</v>
      </c>
      <c r="D94">
        <v>122</v>
      </c>
      <c r="E94" s="13">
        <v>1.18</v>
      </c>
      <c r="F94" s="5">
        <v>2132</v>
      </c>
      <c r="G94" s="3"/>
      <c r="H94" s="3">
        <f>F94</f>
        <v>2132</v>
      </c>
      <c r="I94" s="3"/>
    </row>
    <row r="95" spans="1:9">
      <c r="A95" s="6">
        <v>90</v>
      </c>
      <c r="B95" t="s">
        <v>174</v>
      </c>
      <c r="C95" s="10" t="s">
        <v>175</v>
      </c>
      <c r="D95">
        <v>43</v>
      </c>
      <c r="E95" s="13">
        <v>0.3</v>
      </c>
      <c r="F95" s="5">
        <v>2129</v>
      </c>
      <c r="G95" s="3">
        <f>F95</f>
        <v>2129</v>
      </c>
      <c r="H95" s="3"/>
      <c r="I95" s="3"/>
    </row>
    <row r="96" spans="1:9">
      <c r="A96" s="6">
        <v>91</v>
      </c>
      <c r="B96" t="s">
        <v>176</v>
      </c>
      <c r="C96" s="10" t="s">
        <v>177</v>
      </c>
      <c r="D96">
        <v>140</v>
      </c>
      <c r="E96" s="13">
        <v>1.41</v>
      </c>
      <c r="F96" s="5">
        <v>2113</v>
      </c>
      <c r="G96" s="3"/>
      <c r="H96" s="3"/>
      <c r="I96" s="3">
        <f>F96</f>
        <v>2113</v>
      </c>
    </row>
    <row r="97" spans="1:9">
      <c r="A97" s="6">
        <v>92</v>
      </c>
      <c r="B97" t="s">
        <v>178</v>
      </c>
      <c r="C97" s="10" t="s">
        <v>179</v>
      </c>
      <c r="D97">
        <v>46</v>
      </c>
      <c r="E97" s="13">
        <v>0.34</v>
      </c>
      <c r="F97" s="5">
        <v>1991</v>
      </c>
      <c r="G97" s="3">
        <f>F97</f>
        <v>1991</v>
      </c>
      <c r="H97" s="3"/>
      <c r="I97" s="3"/>
    </row>
    <row r="98" spans="1:9">
      <c r="A98" s="6">
        <v>93</v>
      </c>
      <c r="B98" t="s">
        <v>180</v>
      </c>
      <c r="C98" s="10" t="s">
        <v>181</v>
      </c>
      <c r="D98">
        <v>22</v>
      </c>
      <c r="E98" s="13">
        <v>0.28999999999999998</v>
      </c>
      <c r="F98" s="5">
        <v>1984</v>
      </c>
      <c r="G98" s="3">
        <f>F98</f>
        <v>1984</v>
      </c>
      <c r="H98" s="3"/>
      <c r="I98" s="3"/>
    </row>
    <row r="99" spans="1:9">
      <c r="A99" s="6">
        <v>94</v>
      </c>
      <c r="B99" t="s">
        <v>182</v>
      </c>
      <c r="C99" s="10" t="s">
        <v>183</v>
      </c>
      <c r="D99">
        <v>76</v>
      </c>
      <c r="E99" s="13">
        <v>0.52</v>
      </c>
      <c r="F99" s="5">
        <v>1982</v>
      </c>
      <c r="G99" s="3">
        <f>F99</f>
        <v>1982</v>
      </c>
      <c r="H99" s="3"/>
      <c r="I99" s="3"/>
    </row>
    <row r="100" spans="1:9">
      <c r="A100" s="6">
        <v>95</v>
      </c>
      <c r="B100" t="s">
        <v>184</v>
      </c>
      <c r="C100" s="10" t="s">
        <v>185</v>
      </c>
      <c r="D100">
        <v>132</v>
      </c>
      <c r="E100" s="13">
        <v>1.21</v>
      </c>
      <c r="F100" s="5">
        <v>1956</v>
      </c>
      <c r="G100" s="3"/>
      <c r="H100" s="3">
        <f>F100</f>
        <v>1956</v>
      </c>
      <c r="I100" s="3"/>
    </row>
    <row r="101" spans="1:9">
      <c r="A101" s="6">
        <v>96</v>
      </c>
      <c r="B101" t="s">
        <v>186</v>
      </c>
      <c r="C101" s="10" t="s">
        <v>187</v>
      </c>
      <c r="D101">
        <v>72</v>
      </c>
      <c r="E101" s="13">
        <v>0.55000000000000004</v>
      </c>
      <c r="F101" s="5">
        <v>1928</v>
      </c>
      <c r="G101" s="3">
        <f>F101</f>
        <v>1928</v>
      </c>
      <c r="H101" s="3"/>
      <c r="I101" s="3"/>
    </row>
    <row r="102" spans="1:9">
      <c r="A102" s="6">
        <v>97</v>
      </c>
      <c r="B102" t="s">
        <v>188</v>
      </c>
      <c r="C102" s="10" t="s">
        <v>189</v>
      </c>
      <c r="D102">
        <v>55</v>
      </c>
      <c r="E102" s="13">
        <v>0.42</v>
      </c>
      <c r="F102" s="5">
        <v>1892</v>
      </c>
      <c r="G102" s="3">
        <f>F102</f>
        <v>1892</v>
      </c>
      <c r="H102" s="3"/>
      <c r="I102" s="3"/>
    </row>
    <row r="103" spans="1:9">
      <c r="A103" s="6">
        <v>98</v>
      </c>
      <c r="B103" t="s">
        <v>190</v>
      </c>
      <c r="C103" s="10" t="s">
        <v>191</v>
      </c>
      <c r="D103">
        <v>52</v>
      </c>
      <c r="E103" s="13">
        <v>0.39</v>
      </c>
      <c r="F103" s="5">
        <v>1883</v>
      </c>
      <c r="G103" s="3">
        <f>F103</f>
        <v>1883</v>
      </c>
      <c r="H103" s="3"/>
      <c r="I103" s="3"/>
    </row>
    <row r="104" spans="1:9">
      <c r="A104" s="6">
        <v>99</v>
      </c>
      <c r="B104" t="s">
        <v>192</v>
      </c>
      <c r="C104" s="10" t="s">
        <v>193</v>
      </c>
      <c r="D104">
        <v>45</v>
      </c>
      <c r="E104" s="13">
        <v>0.37</v>
      </c>
      <c r="F104" s="5">
        <v>1879</v>
      </c>
      <c r="G104" s="3">
        <f>F104</f>
        <v>1879</v>
      </c>
      <c r="H104" s="3"/>
      <c r="I104" s="3"/>
    </row>
    <row r="105" spans="1:9">
      <c r="A105" s="6">
        <v>100</v>
      </c>
      <c r="B105" t="s">
        <v>194</v>
      </c>
      <c r="C105" s="10" t="s">
        <v>195</v>
      </c>
      <c r="D105">
        <v>46</v>
      </c>
      <c r="E105" s="13">
        <v>0.35</v>
      </c>
      <c r="F105" s="5">
        <v>1872</v>
      </c>
      <c r="G105" s="3">
        <f>F105</f>
        <v>1872</v>
      </c>
      <c r="H105" s="3"/>
      <c r="I105" s="3"/>
    </row>
    <row r="106" spans="1:9">
      <c r="A106" s="6">
        <v>101</v>
      </c>
      <c r="B106" t="s">
        <v>196</v>
      </c>
      <c r="C106" s="10" t="s">
        <v>197</v>
      </c>
      <c r="D106">
        <v>123</v>
      </c>
      <c r="E106" s="13">
        <v>1.1399999999999999</v>
      </c>
      <c r="F106" s="5">
        <v>1865</v>
      </c>
      <c r="G106" s="3"/>
      <c r="H106" s="3">
        <f>F106</f>
        <v>1865</v>
      </c>
      <c r="I106" s="3"/>
    </row>
    <row r="107" spans="1:9">
      <c r="A107" s="6">
        <v>102</v>
      </c>
      <c r="B107" t="s">
        <v>198</v>
      </c>
      <c r="C107" s="10" t="s">
        <v>199</v>
      </c>
      <c r="D107">
        <v>83</v>
      </c>
      <c r="E107" s="13">
        <v>0.59</v>
      </c>
      <c r="F107" s="5">
        <v>1825</v>
      </c>
      <c r="G107" s="3">
        <f>F107</f>
        <v>1825</v>
      </c>
      <c r="H107" s="3"/>
      <c r="I107" s="3"/>
    </row>
    <row r="108" spans="1:9">
      <c r="A108" s="6">
        <v>103</v>
      </c>
      <c r="B108" t="s">
        <v>200</v>
      </c>
      <c r="C108" s="10" t="s">
        <v>201</v>
      </c>
      <c r="D108">
        <v>91</v>
      </c>
      <c r="E108" s="13">
        <v>1.06</v>
      </c>
      <c r="F108" s="5">
        <v>1810</v>
      </c>
      <c r="G108" s="3"/>
      <c r="H108" s="3">
        <f>F108</f>
        <v>1810</v>
      </c>
      <c r="I108" s="3"/>
    </row>
    <row r="109" spans="1:9">
      <c r="A109" s="6">
        <v>104</v>
      </c>
      <c r="B109" t="s">
        <v>202</v>
      </c>
      <c r="C109" s="10" t="s">
        <v>203</v>
      </c>
      <c r="D109">
        <v>23</v>
      </c>
      <c r="E109" s="13">
        <v>0.3</v>
      </c>
      <c r="F109" s="5">
        <v>1777</v>
      </c>
      <c r="G109" s="3">
        <f>F109</f>
        <v>1777</v>
      </c>
      <c r="H109" s="3"/>
      <c r="I109" s="3"/>
    </row>
    <row r="110" spans="1:9">
      <c r="A110" s="6">
        <v>105</v>
      </c>
      <c r="B110" t="s">
        <v>204</v>
      </c>
      <c r="C110" s="10" t="s">
        <v>205</v>
      </c>
      <c r="D110">
        <v>58</v>
      </c>
      <c r="E110" s="13">
        <v>0.44</v>
      </c>
      <c r="F110" s="5">
        <v>1760</v>
      </c>
      <c r="G110" s="3">
        <f>F110</f>
        <v>1760</v>
      </c>
      <c r="H110" s="3"/>
      <c r="I110" s="3"/>
    </row>
    <row r="111" spans="1:9">
      <c r="A111" s="6">
        <v>106</v>
      </c>
      <c r="B111" t="s">
        <v>206</v>
      </c>
      <c r="C111" s="10" t="s">
        <v>207</v>
      </c>
      <c r="D111">
        <v>81</v>
      </c>
      <c r="E111" s="13">
        <v>0.55000000000000004</v>
      </c>
      <c r="F111" s="5">
        <v>1759</v>
      </c>
      <c r="G111" s="3">
        <f>F111</f>
        <v>1759</v>
      </c>
      <c r="H111" s="3"/>
      <c r="I111" s="3"/>
    </row>
    <row r="112" spans="1:9">
      <c r="A112" s="6">
        <v>107</v>
      </c>
      <c r="B112" t="s">
        <v>208</v>
      </c>
      <c r="C112" s="10" t="s">
        <v>209</v>
      </c>
      <c r="D112">
        <v>154</v>
      </c>
      <c r="E112" s="13">
        <v>1.54</v>
      </c>
      <c r="F112" s="5">
        <v>1751</v>
      </c>
      <c r="G112" s="3"/>
      <c r="H112" s="3"/>
      <c r="I112" s="3">
        <f>F112</f>
        <v>1751</v>
      </c>
    </row>
    <row r="113" spans="1:9">
      <c r="A113" s="6">
        <v>108</v>
      </c>
      <c r="B113" t="s">
        <v>210</v>
      </c>
      <c r="C113" s="10" t="s">
        <v>211</v>
      </c>
      <c r="D113">
        <v>77</v>
      </c>
      <c r="E113" s="13">
        <v>0.52</v>
      </c>
      <c r="F113" s="5">
        <v>1737</v>
      </c>
      <c r="G113" s="3">
        <f>F113</f>
        <v>1737</v>
      </c>
      <c r="H113" s="3"/>
      <c r="I113" s="3"/>
    </row>
    <row r="114" spans="1:9">
      <c r="A114" s="6">
        <v>109</v>
      </c>
      <c r="B114" t="s">
        <v>212</v>
      </c>
      <c r="C114" s="10" t="s">
        <v>213</v>
      </c>
      <c r="D114">
        <v>24</v>
      </c>
      <c r="E114" s="13">
        <v>0.24</v>
      </c>
      <c r="F114" s="5">
        <v>1724</v>
      </c>
      <c r="G114" s="3">
        <f>F114</f>
        <v>1724</v>
      </c>
      <c r="H114" s="3"/>
      <c r="I114" s="3"/>
    </row>
    <row r="115" spans="1:9">
      <c r="A115" s="6">
        <v>110</v>
      </c>
      <c r="B115" t="s">
        <v>214</v>
      </c>
      <c r="C115" s="10" t="s">
        <v>215</v>
      </c>
      <c r="D115">
        <v>117</v>
      </c>
      <c r="E115" s="13">
        <v>1.1399999999999999</v>
      </c>
      <c r="F115" s="5">
        <v>1709</v>
      </c>
      <c r="G115" s="3"/>
      <c r="H115" s="3">
        <f>F115</f>
        <v>1709</v>
      </c>
      <c r="I115" s="3"/>
    </row>
    <row r="116" spans="1:9">
      <c r="A116" s="6">
        <v>111</v>
      </c>
      <c r="B116" t="s">
        <v>216</v>
      </c>
      <c r="C116" s="10" t="s">
        <v>217</v>
      </c>
      <c r="D116">
        <v>152</v>
      </c>
      <c r="E116" s="13">
        <v>1.53</v>
      </c>
      <c r="F116" s="5">
        <v>1668</v>
      </c>
      <c r="G116" s="3"/>
      <c r="H116" s="3"/>
      <c r="I116" s="3">
        <f>F116</f>
        <v>1668</v>
      </c>
    </row>
    <row r="117" spans="1:9">
      <c r="A117" s="6">
        <v>112</v>
      </c>
      <c r="B117" t="s">
        <v>218</v>
      </c>
      <c r="C117" s="10" t="s">
        <v>219</v>
      </c>
      <c r="D117">
        <v>53</v>
      </c>
      <c r="E117" s="13">
        <v>0.4</v>
      </c>
      <c r="F117" s="5">
        <v>1630</v>
      </c>
      <c r="G117" s="3">
        <f>F117</f>
        <v>1630</v>
      </c>
      <c r="H117" s="3"/>
      <c r="I117" s="3"/>
    </row>
    <row r="118" spans="1:9">
      <c r="A118" s="6">
        <v>113</v>
      </c>
      <c r="B118" t="s">
        <v>220</v>
      </c>
      <c r="C118" s="10" t="s">
        <v>221</v>
      </c>
      <c r="D118">
        <v>129</v>
      </c>
      <c r="E118" s="13">
        <v>1.2</v>
      </c>
      <c r="F118" s="5">
        <v>1627</v>
      </c>
      <c r="G118" s="3"/>
      <c r="H118" s="3">
        <f>F118</f>
        <v>1627</v>
      </c>
      <c r="I118" s="3"/>
    </row>
    <row r="119" spans="1:9">
      <c r="A119" s="6">
        <v>114</v>
      </c>
      <c r="B119" t="s">
        <v>222</v>
      </c>
      <c r="C119" s="10" t="s">
        <v>223</v>
      </c>
      <c r="D119">
        <v>196</v>
      </c>
      <c r="E119" s="13">
        <v>1.59</v>
      </c>
      <c r="F119" s="5">
        <v>1620</v>
      </c>
      <c r="G119" s="3"/>
      <c r="H119" s="3"/>
      <c r="I119" s="3">
        <f>F119</f>
        <v>1620</v>
      </c>
    </row>
    <row r="120" spans="1:9">
      <c r="A120" s="6">
        <v>115</v>
      </c>
      <c r="B120" t="s">
        <v>224</v>
      </c>
      <c r="C120" s="10" t="s">
        <v>225</v>
      </c>
      <c r="D120">
        <v>92</v>
      </c>
      <c r="E120" s="13">
        <v>1.04</v>
      </c>
      <c r="F120" s="5">
        <v>1593</v>
      </c>
      <c r="G120" s="3"/>
      <c r="H120" s="3">
        <f>F120</f>
        <v>1593</v>
      </c>
      <c r="I120" s="3"/>
    </row>
    <row r="121" spans="1:9">
      <c r="A121" s="6">
        <v>116</v>
      </c>
      <c r="B121" t="s">
        <v>226</v>
      </c>
      <c r="C121" s="10" t="s">
        <v>227</v>
      </c>
      <c r="D121">
        <v>144</v>
      </c>
      <c r="E121" s="13">
        <v>1.45</v>
      </c>
      <c r="F121" s="5">
        <v>1562</v>
      </c>
      <c r="I121" s="17">
        <f>F121</f>
        <v>1562</v>
      </c>
    </row>
    <row r="122" spans="1:9">
      <c r="A122" s="6">
        <v>117</v>
      </c>
      <c r="B122" t="s">
        <v>228</v>
      </c>
      <c r="C122" s="10" t="s">
        <v>229</v>
      </c>
      <c r="D122">
        <v>77</v>
      </c>
      <c r="E122" s="13">
        <v>0.53</v>
      </c>
      <c r="F122" s="5">
        <v>1559</v>
      </c>
      <c r="G122" s="17">
        <f>F122</f>
        <v>1559</v>
      </c>
    </row>
    <row r="123" spans="1:9">
      <c r="A123" s="6">
        <v>118</v>
      </c>
      <c r="B123" t="s">
        <v>230</v>
      </c>
      <c r="C123" s="20" t="s">
        <v>231</v>
      </c>
      <c r="D123">
        <v>56</v>
      </c>
      <c r="E123" s="13">
        <v>0.4</v>
      </c>
      <c r="F123" s="5">
        <v>1524</v>
      </c>
      <c r="G123" s="17">
        <f>F123</f>
        <v>1524</v>
      </c>
    </row>
    <row r="124" spans="1:9">
      <c r="A124" s="6">
        <v>119</v>
      </c>
      <c r="B124" t="s">
        <v>232</v>
      </c>
      <c r="C124" s="19" t="s">
        <v>233</v>
      </c>
      <c r="D124">
        <v>86</v>
      </c>
      <c r="E124" s="13">
        <v>0.57999999999999996</v>
      </c>
      <c r="F124" s="5">
        <v>1502</v>
      </c>
      <c r="G124" s="17">
        <f>F124</f>
        <v>1502</v>
      </c>
    </row>
    <row r="125" spans="1:9">
      <c r="A125" s="6">
        <v>120</v>
      </c>
      <c r="B125" t="s">
        <v>234</v>
      </c>
      <c r="C125" s="19" t="s">
        <v>235</v>
      </c>
      <c r="D125">
        <v>126</v>
      </c>
      <c r="E125" s="13">
        <v>1.27</v>
      </c>
      <c r="F125" s="5">
        <v>1484</v>
      </c>
      <c r="H125" s="17">
        <f>F125</f>
        <v>1484</v>
      </c>
    </row>
    <row r="126" spans="1:9">
      <c r="A126" s="6">
        <v>121</v>
      </c>
      <c r="B126" t="s">
        <v>236</v>
      </c>
      <c r="C126" s="19" t="s">
        <v>237</v>
      </c>
      <c r="D126">
        <v>49</v>
      </c>
      <c r="E126" s="13">
        <v>0.36</v>
      </c>
      <c r="F126" s="5">
        <v>1481</v>
      </c>
      <c r="G126" s="17">
        <f>F126</f>
        <v>1481</v>
      </c>
    </row>
    <row r="127" spans="1:9">
      <c r="A127" s="6">
        <v>122</v>
      </c>
      <c r="B127" t="s">
        <v>238</v>
      </c>
      <c r="C127" s="19" t="s">
        <v>239</v>
      </c>
      <c r="D127">
        <v>79</v>
      </c>
      <c r="E127" s="13">
        <v>0.56000000000000005</v>
      </c>
      <c r="F127" s="5">
        <v>1473</v>
      </c>
      <c r="G127" s="17">
        <f>F127</f>
        <v>1473</v>
      </c>
    </row>
    <row r="128" spans="1:9">
      <c r="A128" s="6">
        <v>123</v>
      </c>
      <c r="B128" t="s">
        <v>240</v>
      </c>
      <c r="C128" s="19" t="s">
        <v>241</v>
      </c>
      <c r="D128">
        <v>77</v>
      </c>
      <c r="E128" s="13">
        <v>0.53</v>
      </c>
      <c r="F128" s="5">
        <v>1472</v>
      </c>
      <c r="G128" s="17">
        <f>F128</f>
        <v>1472</v>
      </c>
    </row>
    <row r="129" spans="1:9">
      <c r="A129" s="6">
        <v>124</v>
      </c>
      <c r="B129" t="s">
        <v>242</v>
      </c>
      <c r="C129" s="19" t="s">
        <v>243</v>
      </c>
      <c r="D129">
        <v>119</v>
      </c>
      <c r="E129" s="13">
        <v>1.27</v>
      </c>
      <c r="F129" s="5">
        <v>1466</v>
      </c>
      <c r="H129" s="17">
        <f>F129</f>
        <v>1466</v>
      </c>
    </row>
    <row r="130" spans="1:9">
      <c r="A130" s="6">
        <v>125</v>
      </c>
      <c r="B130" t="s">
        <v>244</v>
      </c>
      <c r="C130" s="19" t="s">
        <v>245</v>
      </c>
      <c r="D130">
        <v>152</v>
      </c>
      <c r="E130" s="13">
        <v>1.52</v>
      </c>
      <c r="F130" s="5">
        <v>1463</v>
      </c>
      <c r="I130" s="17">
        <f>F130</f>
        <v>1463</v>
      </c>
    </row>
    <row r="131" spans="1:9">
      <c r="A131" s="6">
        <v>126</v>
      </c>
      <c r="B131" t="s">
        <v>246</v>
      </c>
      <c r="C131" s="10" t="s">
        <v>247</v>
      </c>
      <c r="D131">
        <v>69</v>
      </c>
      <c r="E131" s="13">
        <v>0.54</v>
      </c>
      <c r="F131" s="5">
        <v>1426</v>
      </c>
      <c r="G131" s="17">
        <f>F131</f>
        <v>1426</v>
      </c>
    </row>
    <row r="132" spans="1:9">
      <c r="A132" s="6">
        <v>127</v>
      </c>
      <c r="B132" t="s">
        <v>248</v>
      </c>
      <c r="C132" s="10" t="s">
        <v>249</v>
      </c>
      <c r="D132">
        <v>85</v>
      </c>
      <c r="E132" s="13">
        <v>1.05</v>
      </c>
      <c r="F132" s="5">
        <v>1393</v>
      </c>
      <c r="H132" s="3">
        <f>F132</f>
        <v>1393</v>
      </c>
    </row>
    <row r="133" spans="1:9">
      <c r="A133" s="6">
        <v>128</v>
      </c>
      <c r="B133" t="s">
        <v>250</v>
      </c>
      <c r="C133" s="10" t="s">
        <v>251</v>
      </c>
      <c r="D133">
        <v>126</v>
      </c>
      <c r="E133" s="13">
        <v>1.17</v>
      </c>
      <c r="F133" s="5">
        <v>1390</v>
      </c>
      <c r="H133" s="17">
        <f>F133</f>
        <v>1390</v>
      </c>
    </row>
    <row r="134" spans="1:9">
      <c r="A134" s="6">
        <v>129</v>
      </c>
      <c r="B134" t="s">
        <v>252</v>
      </c>
      <c r="C134" s="10" t="s">
        <v>253</v>
      </c>
      <c r="D134">
        <v>121</v>
      </c>
      <c r="E134" s="13">
        <v>1.18</v>
      </c>
      <c r="F134" s="5">
        <v>1378</v>
      </c>
      <c r="H134" s="17">
        <f>F134</f>
        <v>1378</v>
      </c>
    </row>
    <row r="135" spans="1:9">
      <c r="A135" s="6">
        <v>130</v>
      </c>
      <c r="B135" t="s">
        <v>254</v>
      </c>
      <c r="C135" s="10" t="s">
        <v>255</v>
      </c>
      <c r="D135">
        <v>70</v>
      </c>
      <c r="E135" s="13">
        <v>0.52</v>
      </c>
      <c r="F135" s="5">
        <v>1374</v>
      </c>
      <c r="G135" s="17">
        <f>F135</f>
        <v>1374</v>
      </c>
    </row>
    <row r="136" spans="1:9">
      <c r="A136" s="6">
        <v>131</v>
      </c>
      <c r="B136" t="s">
        <v>256</v>
      </c>
      <c r="C136" s="10" t="s">
        <v>257</v>
      </c>
      <c r="D136">
        <v>128</v>
      </c>
      <c r="E136" s="13">
        <v>1.25</v>
      </c>
      <c r="F136" s="5">
        <v>1371</v>
      </c>
      <c r="H136" s="17">
        <f>F136</f>
        <v>1371</v>
      </c>
    </row>
    <row r="137" spans="1:9">
      <c r="A137" s="6">
        <v>132</v>
      </c>
      <c r="B137" t="s">
        <v>258</v>
      </c>
      <c r="C137" s="10" t="s">
        <v>259</v>
      </c>
      <c r="D137">
        <v>78</v>
      </c>
      <c r="E137" s="13">
        <v>0.54</v>
      </c>
      <c r="F137" s="5">
        <v>1372</v>
      </c>
      <c r="G137" s="17">
        <f>F137</f>
        <v>1372</v>
      </c>
    </row>
    <row r="138" spans="1:9">
      <c r="A138" s="6">
        <v>133</v>
      </c>
      <c r="B138" t="s">
        <v>260</v>
      </c>
      <c r="C138" s="10" t="s">
        <v>261</v>
      </c>
      <c r="D138">
        <v>50</v>
      </c>
      <c r="E138" s="13">
        <v>0.39</v>
      </c>
      <c r="F138" s="5">
        <v>1367</v>
      </c>
      <c r="G138" s="17">
        <f>F138</f>
        <v>1367</v>
      </c>
    </row>
    <row r="139" spans="1:9">
      <c r="A139" s="6">
        <v>134</v>
      </c>
      <c r="B139" t="s">
        <v>262</v>
      </c>
      <c r="C139" s="10" t="s">
        <v>263</v>
      </c>
      <c r="D139">
        <v>50</v>
      </c>
      <c r="E139" s="13">
        <v>0.45</v>
      </c>
      <c r="F139" s="5">
        <v>1346</v>
      </c>
      <c r="G139" s="17">
        <f>F139</f>
        <v>1346</v>
      </c>
    </row>
    <row r="140" spans="1:9">
      <c r="A140" s="6">
        <v>135</v>
      </c>
      <c r="B140" t="s">
        <v>264</v>
      </c>
      <c r="C140" s="10" t="s">
        <v>265</v>
      </c>
      <c r="D140">
        <v>75</v>
      </c>
      <c r="E140" s="13">
        <v>0.51</v>
      </c>
      <c r="F140" s="5">
        <v>1325</v>
      </c>
      <c r="G140" s="17">
        <f>F140</f>
        <v>1325</v>
      </c>
    </row>
    <row r="141" spans="1:9">
      <c r="A141" s="6">
        <v>136</v>
      </c>
      <c r="B141" t="s">
        <v>266</v>
      </c>
      <c r="C141" s="10" t="s">
        <v>267</v>
      </c>
      <c r="D141">
        <v>193</v>
      </c>
      <c r="E141" s="13">
        <v>1.57</v>
      </c>
      <c r="F141" s="5">
        <v>1315</v>
      </c>
      <c r="I141" s="17">
        <f>F141</f>
        <v>1315</v>
      </c>
    </row>
    <row r="142" spans="1:9">
      <c r="A142" s="6">
        <v>137</v>
      </c>
      <c r="B142" t="s">
        <v>268</v>
      </c>
      <c r="C142" s="10" t="s">
        <v>269</v>
      </c>
      <c r="D142">
        <v>159</v>
      </c>
      <c r="E142" s="13">
        <v>1.58</v>
      </c>
      <c r="F142" s="5">
        <v>1286</v>
      </c>
      <c r="I142" s="17">
        <f>F142</f>
        <v>1286</v>
      </c>
    </row>
    <row r="143" spans="1:9">
      <c r="A143" s="6">
        <v>138</v>
      </c>
      <c r="B143" t="s">
        <v>270</v>
      </c>
      <c r="C143" s="10" t="s">
        <v>271</v>
      </c>
      <c r="D143">
        <v>200</v>
      </c>
      <c r="E143" s="13">
        <v>2</v>
      </c>
      <c r="F143" s="5">
        <v>1285</v>
      </c>
      <c r="I143" s="17">
        <f>F143</f>
        <v>1285</v>
      </c>
    </row>
    <row r="144" spans="1:9">
      <c r="A144" s="6">
        <v>139</v>
      </c>
      <c r="B144" t="s">
        <v>272</v>
      </c>
      <c r="C144" s="10" t="s">
        <v>273</v>
      </c>
      <c r="D144">
        <v>72</v>
      </c>
      <c r="E144" s="13">
        <v>0.51</v>
      </c>
      <c r="F144" s="5">
        <v>1284</v>
      </c>
      <c r="G144" s="17">
        <f>F144</f>
        <v>1284</v>
      </c>
    </row>
    <row r="145" spans="1:9">
      <c r="A145" s="6">
        <v>140</v>
      </c>
      <c r="B145" t="s">
        <v>274</v>
      </c>
      <c r="C145" s="10" t="s">
        <v>275</v>
      </c>
      <c r="D145">
        <v>131</v>
      </c>
      <c r="E145" s="13">
        <v>1.27</v>
      </c>
      <c r="F145" s="5">
        <v>1272</v>
      </c>
      <c r="H145" s="17">
        <f>F145</f>
        <v>1272</v>
      </c>
    </row>
    <row r="146" spans="1:9">
      <c r="A146" s="6">
        <v>141</v>
      </c>
      <c r="B146" t="s">
        <v>276</v>
      </c>
      <c r="C146" s="10" t="s">
        <v>275</v>
      </c>
      <c r="D146">
        <v>51</v>
      </c>
      <c r="E146" s="13">
        <v>0.39</v>
      </c>
      <c r="F146" s="5">
        <v>1272</v>
      </c>
      <c r="G146" s="17">
        <f>F146</f>
        <v>1272</v>
      </c>
    </row>
    <row r="147" spans="1:9">
      <c r="A147" s="6">
        <v>142</v>
      </c>
      <c r="B147" t="s">
        <v>277</v>
      </c>
      <c r="C147" s="10" t="s">
        <v>278</v>
      </c>
      <c r="D147">
        <v>128</v>
      </c>
      <c r="E147" s="13">
        <v>1.31</v>
      </c>
      <c r="F147" s="5">
        <v>1247</v>
      </c>
      <c r="I147" s="17">
        <f>F147</f>
        <v>1247</v>
      </c>
    </row>
    <row r="148" spans="1:9">
      <c r="A148" s="6">
        <v>143</v>
      </c>
      <c r="B148" t="s">
        <v>279</v>
      </c>
      <c r="C148" s="10" t="s">
        <v>280</v>
      </c>
      <c r="D148">
        <v>117</v>
      </c>
      <c r="E148" s="13">
        <v>1.1499999999999999</v>
      </c>
      <c r="F148" s="5">
        <v>1231</v>
      </c>
      <c r="H148" s="17">
        <f>F148</f>
        <v>1231</v>
      </c>
    </row>
    <row r="149" spans="1:9">
      <c r="A149" s="6">
        <v>144</v>
      </c>
      <c r="B149" t="s">
        <v>281</v>
      </c>
      <c r="C149" s="10" t="s">
        <v>282</v>
      </c>
      <c r="D149">
        <v>139</v>
      </c>
      <c r="E149" s="13">
        <v>1.26</v>
      </c>
      <c r="F149" s="5">
        <v>1223</v>
      </c>
      <c r="G149" s="17">
        <f>F149</f>
        <v>1223</v>
      </c>
    </row>
    <row r="150" spans="1:9">
      <c r="A150" s="6">
        <v>145</v>
      </c>
      <c r="B150" t="s">
        <v>283</v>
      </c>
      <c r="C150" s="10" t="s">
        <v>284</v>
      </c>
      <c r="D150">
        <v>30</v>
      </c>
      <c r="E150" s="13">
        <v>0.25</v>
      </c>
      <c r="F150" s="5">
        <v>1205</v>
      </c>
      <c r="G150" s="17">
        <f>F150</f>
        <v>1205</v>
      </c>
    </row>
    <row r="151" spans="1:9">
      <c r="A151" s="6">
        <v>146</v>
      </c>
      <c r="B151" t="s">
        <v>285</v>
      </c>
      <c r="C151" s="10" t="s">
        <v>286</v>
      </c>
      <c r="D151">
        <v>148</v>
      </c>
      <c r="E151" s="13">
        <v>1.47</v>
      </c>
      <c r="F151" s="5">
        <v>1193</v>
      </c>
      <c r="I151" s="17">
        <f>F151</f>
        <v>1193</v>
      </c>
    </row>
    <row r="152" spans="1:9">
      <c r="A152" s="6">
        <v>147</v>
      </c>
      <c r="B152" t="s">
        <v>287</v>
      </c>
      <c r="C152" s="10" t="s">
        <v>288</v>
      </c>
      <c r="D152">
        <v>113</v>
      </c>
      <c r="E152" s="13">
        <v>1.1599999999999999</v>
      </c>
      <c r="F152" s="5">
        <v>1189</v>
      </c>
      <c r="H152" s="17">
        <f>F152</f>
        <v>1189</v>
      </c>
    </row>
    <row r="153" spans="1:9">
      <c r="A153" s="6">
        <v>148</v>
      </c>
      <c r="B153" t="s">
        <v>289</v>
      </c>
      <c r="C153" s="10" t="s">
        <v>290</v>
      </c>
      <c r="D153">
        <v>181</v>
      </c>
      <c r="E153" s="13">
        <v>2</v>
      </c>
      <c r="F153" s="5">
        <v>1187</v>
      </c>
      <c r="I153" s="17">
        <f>F153</f>
        <v>1187</v>
      </c>
    </row>
    <row r="154" spans="1:9">
      <c r="A154" s="6">
        <v>149</v>
      </c>
      <c r="B154" t="s">
        <v>291</v>
      </c>
      <c r="C154" s="10" t="s">
        <v>292</v>
      </c>
      <c r="D154">
        <v>30</v>
      </c>
      <c r="E154" s="13">
        <v>0.31</v>
      </c>
      <c r="F154" s="5">
        <v>1186</v>
      </c>
      <c r="G154" s="17">
        <f>F154</f>
        <v>1186</v>
      </c>
    </row>
    <row r="155" spans="1:9">
      <c r="A155" s="6">
        <v>150</v>
      </c>
      <c r="B155" t="s">
        <v>293</v>
      </c>
      <c r="C155" s="10" t="s">
        <v>294</v>
      </c>
      <c r="D155">
        <v>115</v>
      </c>
      <c r="E155" s="13">
        <v>1.17</v>
      </c>
      <c r="F155" s="5">
        <v>1178</v>
      </c>
      <c r="H155" s="17">
        <f>F155</f>
        <v>1178</v>
      </c>
    </row>
    <row r="156" spans="1:9">
      <c r="A156" s="6">
        <v>151</v>
      </c>
      <c r="B156" t="s">
        <v>295</v>
      </c>
      <c r="C156" s="10" t="s">
        <v>296</v>
      </c>
      <c r="D156">
        <v>73</v>
      </c>
      <c r="E156">
        <v>0.52</v>
      </c>
      <c r="F156" s="5">
        <v>1166</v>
      </c>
      <c r="G156" s="17">
        <f>F156</f>
        <v>1166</v>
      </c>
    </row>
    <row r="157" spans="1:9">
      <c r="A157" s="6">
        <v>152</v>
      </c>
      <c r="B157" t="s">
        <v>297</v>
      </c>
      <c r="C157" s="10" t="s">
        <v>298</v>
      </c>
      <c r="D157">
        <v>75</v>
      </c>
      <c r="E157">
        <v>0.51</v>
      </c>
      <c r="F157" s="5">
        <v>1164</v>
      </c>
      <c r="G157" s="17">
        <f>F157</f>
        <v>1164</v>
      </c>
    </row>
    <row r="158" spans="1:9">
      <c r="A158" s="6">
        <v>153</v>
      </c>
      <c r="B158" t="s">
        <v>299</v>
      </c>
      <c r="C158" s="10" t="s">
        <v>300</v>
      </c>
      <c r="D158">
        <v>141</v>
      </c>
      <c r="E158">
        <v>1.41</v>
      </c>
      <c r="F158" s="5">
        <v>1156</v>
      </c>
      <c r="I158" s="17">
        <f>F158</f>
        <v>1156</v>
      </c>
    </row>
    <row r="159" spans="1:9">
      <c r="A159" s="6">
        <v>154</v>
      </c>
      <c r="B159" t="s">
        <v>301</v>
      </c>
      <c r="C159" s="10" t="s">
        <v>302</v>
      </c>
      <c r="D159">
        <v>56</v>
      </c>
      <c r="E159" s="13">
        <v>0.4</v>
      </c>
      <c r="F159" s="5">
        <v>1147</v>
      </c>
      <c r="G159" s="17">
        <f>F159</f>
        <v>1147</v>
      </c>
    </row>
    <row r="160" spans="1:9">
      <c r="A160" s="6">
        <v>155</v>
      </c>
      <c r="B160" t="s">
        <v>303</v>
      </c>
      <c r="C160" s="10" t="s">
        <v>304</v>
      </c>
      <c r="D160">
        <v>103</v>
      </c>
      <c r="E160">
        <v>1.0900000000000001</v>
      </c>
      <c r="F160" s="5">
        <v>1142</v>
      </c>
      <c r="H160" s="17">
        <f>F160</f>
        <v>1142</v>
      </c>
    </row>
    <row r="161" spans="1:9">
      <c r="A161" s="6">
        <v>156</v>
      </c>
      <c r="B161" t="s">
        <v>305</v>
      </c>
      <c r="C161" s="10" t="s">
        <v>306</v>
      </c>
      <c r="D161">
        <v>135</v>
      </c>
      <c r="E161">
        <v>1.36</v>
      </c>
      <c r="F161" s="5">
        <v>1140</v>
      </c>
      <c r="I161" s="17">
        <f>F161</f>
        <v>1140</v>
      </c>
    </row>
    <row r="162" spans="1:9">
      <c r="A162" s="6">
        <v>157</v>
      </c>
      <c r="B162" t="s">
        <v>307</v>
      </c>
      <c r="C162" s="10" t="s">
        <v>308</v>
      </c>
      <c r="D162">
        <v>82</v>
      </c>
      <c r="E162">
        <v>0.55000000000000004</v>
      </c>
      <c r="F162" s="5">
        <v>1132</v>
      </c>
      <c r="G162" s="17">
        <f>F162</f>
        <v>1132</v>
      </c>
    </row>
    <row r="163" spans="1:9">
      <c r="A163" s="6">
        <v>158</v>
      </c>
      <c r="B163" t="s">
        <v>309</v>
      </c>
      <c r="C163" s="10" t="s">
        <v>310</v>
      </c>
      <c r="D163">
        <v>104</v>
      </c>
      <c r="E163">
        <v>1.1100000000000001</v>
      </c>
      <c r="F163" s="5">
        <v>1129</v>
      </c>
      <c r="H163" s="17">
        <f>F163</f>
        <v>1129</v>
      </c>
    </row>
    <row r="164" spans="1:9">
      <c r="A164" s="6">
        <v>159</v>
      </c>
      <c r="B164" t="s">
        <v>311</v>
      </c>
      <c r="C164" s="10" t="s">
        <v>312</v>
      </c>
      <c r="D164">
        <v>62</v>
      </c>
      <c r="E164">
        <v>0.43</v>
      </c>
      <c r="F164" s="5">
        <v>1103</v>
      </c>
      <c r="G164" s="17">
        <f>F164</f>
        <v>1103</v>
      </c>
    </row>
    <row r="165" spans="1:9">
      <c r="A165" s="6">
        <v>160</v>
      </c>
      <c r="B165" t="s">
        <v>313</v>
      </c>
      <c r="C165" s="10" t="s">
        <v>314</v>
      </c>
      <c r="D165">
        <v>10</v>
      </c>
      <c r="E165">
        <v>0.16</v>
      </c>
      <c r="F165" s="5">
        <v>1069</v>
      </c>
      <c r="G165" s="17">
        <f>F165</f>
        <v>1069</v>
      </c>
    </row>
    <row r="166" spans="1:9">
      <c r="A166" s="6">
        <v>161</v>
      </c>
      <c r="B166" t="s">
        <v>315</v>
      </c>
      <c r="C166" s="10" t="s">
        <v>316</v>
      </c>
      <c r="D166">
        <v>187</v>
      </c>
      <c r="E166" s="13">
        <v>1.5</v>
      </c>
      <c r="F166" s="5">
        <v>1066</v>
      </c>
      <c r="I166" s="17">
        <f>F166</f>
        <v>1066</v>
      </c>
    </row>
    <row r="167" spans="1:9">
      <c r="A167" s="6">
        <v>162</v>
      </c>
      <c r="B167" t="s">
        <v>317</v>
      </c>
      <c r="C167" s="10" t="s">
        <v>318</v>
      </c>
      <c r="D167">
        <v>132</v>
      </c>
      <c r="E167">
        <v>1.23</v>
      </c>
      <c r="F167" s="5">
        <v>1065</v>
      </c>
      <c r="H167" s="17">
        <f>F167</f>
        <v>1065</v>
      </c>
    </row>
    <row r="168" spans="1:9">
      <c r="A168" s="6">
        <v>163</v>
      </c>
      <c r="B168" t="s">
        <v>319</v>
      </c>
      <c r="C168" s="10" t="s">
        <v>320</v>
      </c>
      <c r="D168">
        <v>50</v>
      </c>
      <c r="E168">
        <v>0.38</v>
      </c>
      <c r="F168" s="5">
        <v>1059</v>
      </c>
      <c r="G168" s="17">
        <f>F168</f>
        <v>1059</v>
      </c>
    </row>
    <row r="169" spans="1:9">
      <c r="A169" s="6">
        <v>164</v>
      </c>
      <c r="B169" t="s">
        <v>321</v>
      </c>
      <c r="C169" s="10" t="s">
        <v>322</v>
      </c>
      <c r="D169">
        <v>57</v>
      </c>
      <c r="E169">
        <v>0.46</v>
      </c>
      <c r="F169" s="5">
        <v>1040</v>
      </c>
      <c r="G169" s="17">
        <f>F169</f>
        <v>1040</v>
      </c>
    </row>
    <row r="170" spans="1:9">
      <c r="A170" s="6">
        <v>165</v>
      </c>
      <c r="B170" t="s">
        <v>323</v>
      </c>
      <c r="C170" s="10" t="s">
        <v>324</v>
      </c>
      <c r="D170">
        <v>185</v>
      </c>
      <c r="E170">
        <v>1.48</v>
      </c>
      <c r="F170" s="5">
        <v>1037</v>
      </c>
      <c r="I170" s="17">
        <f>F170</f>
        <v>1037</v>
      </c>
    </row>
    <row r="171" spans="1:9">
      <c r="A171" s="6">
        <v>166</v>
      </c>
      <c r="B171" t="s">
        <v>325</v>
      </c>
      <c r="C171" s="10" t="s">
        <v>326</v>
      </c>
      <c r="D171">
        <v>82</v>
      </c>
      <c r="E171">
        <v>0.54</v>
      </c>
      <c r="F171" s="5">
        <v>1011</v>
      </c>
      <c r="G171" s="17">
        <f>F171</f>
        <v>1011</v>
      </c>
    </row>
    <row r="172" spans="1:9">
      <c r="A172" s="6">
        <v>167</v>
      </c>
      <c r="B172" t="s">
        <v>327</v>
      </c>
      <c r="C172" s="10">
        <v>996</v>
      </c>
      <c r="D172">
        <v>127</v>
      </c>
      <c r="E172">
        <v>1.17</v>
      </c>
      <c r="F172" s="5">
        <f>C172</f>
        <v>996</v>
      </c>
      <c r="H172" s="17">
        <f>F172</f>
        <v>996</v>
      </c>
    </row>
    <row r="173" spans="1:9">
      <c r="A173" s="6">
        <v>168</v>
      </c>
      <c r="B173" t="s">
        <v>328</v>
      </c>
      <c r="C173" s="10">
        <v>992</v>
      </c>
      <c r="D173">
        <v>90</v>
      </c>
      <c r="E173" s="13">
        <v>1</v>
      </c>
      <c r="F173" s="5">
        <v>992</v>
      </c>
      <c r="G173" s="17">
        <f>F173</f>
        <v>992</v>
      </c>
    </row>
    <row r="174" spans="1:9">
      <c r="A174" s="6">
        <v>169</v>
      </c>
      <c r="B174" t="s">
        <v>329</v>
      </c>
      <c r="C174" s="10">
        <v>984</v>
      </c>
      <c r="D174">
        <v>131</v>
      </c>
      <c r="E174" s="13">
        <v>1.33</v>
      </c>
      <c r="F174" s="5">
        <v>984</v>
      </c>
      <c r="H174" s="17">
        <f>F174</f>
        <v>984</v>
      </c>
    </row>
    <row r="175" spans="1:9">
      <c r="A175" s="6">
        <v>170</v>
      </c>
      <c r="B175" t="s">
        <v>330</v>
      </c>
      <c r="C175" s="10">
        <v>979</v>
      </c>
      <c r="D175">
        <v>78</v>
      </c>
      <c r="E175" s="13">
        <v>0.54</v>
      </c>
      <c r="F175" s="5">
        <v>979</v>
      </c>
      <c r="G175" s="17">
        <f>F175</f>
        <v>979</v>
      </c>
    </row>
    <row r="176" spans="1:9">
      <c r="A176" s="6">
        <v>171</v>
      </c>
      <c r="B176" t="s">
        <v>331</v>
      </c>
      <c r="C176" s="10">
        <v>976</v>
      </c>
      <c r="D176">
        <v>127</v>
      </c>
      <c r="E176" s="13">
        <v>1.18</v>
      </c>
      <c r="F176" s="5">
        <v>976</v>
      </c>
      <c r="H176" s="17">
        <f>F176</f>
        <v>976</v>
      </c>
    </row>
    <row r="177" spans="1:9">
      <c r="A177" s="6">
        <v>172</v>
      </c>
      <c r="B177" t="s">
        <v>332</v>
      </c>
      <c r="C177" s="10">
        <v>960</v>
      </c>
      <c r="D177">
        <v>28</v>
      </c>
      <c r="E177" s="13">
        <v>0.26</v>
      </c>
      <c r="F177" s="5">
        <v>960</v>
      </c>
      <c r="G177" s="17">
        <f>F177</f>
        <v>960</v>
      </c>
    </row>
    <row r="178" spans="1:9">
      <c r="A178" s="6">
        <v>173</v>
      </c>
      <c r="B178" t="s">
        <v>333</v>
      </c>
      <c r="C178" s="10">
        <v>959</v>
      </c>
      <c r="D178">
        <v>132</v>
      </c>
      <c r="E178" s="13">
        <v>1.37</v>
      </c>
      <c r="F178" s="5">
        <v>959</v>
      </c>
      <c r="I178" s="17">
        <f>F178</f>
        <v>959</v>
      </c>
    </row>
    <row r="179" spans="1:9">
      <c r="A179" s="6">
        <v>174</v>
      </c>
      <c r="B179" t="s">
        <v>334</v>
      </c>
      <c r="C179" s="10">
        <v>958</v>
      </c>
      <c r="D179">
        <v>131</v>
      </c>
      <c r="E179" s="13">
        <v>1.2</v>
      </c>
      <c r="F179" s="5">
        <v>958</v>
      </c>
      <c r="H179" s="17">
        <f>F179</f>
        <v>958</v>
      </c>
    </row>
    <row r="180" spans="1:9">
      <c r="A180" s="6">
        <v>175</v>
      </c>
      <c r="B180" t="s">
        <v>335</v>
      </c>
      <c r="C180" s="10">
        <v>949</v>
      </c>
      <c r="D180">
        <v>130</v>
      </c>
      <c r="E180" s="13">
        <v>1.23</v>
      </c>
      <c r="F180" s="5">
        <v>949</v>
      </c>
      <c r="H180" s="17">
        <f>F180</f>
        <v>949</v>
      </c>
    </row>
    <row r="181" spans="1:9">
      <c r="A181" s="6">
        <v>176</v>
      </c>
      <c r="B181" t="s">
        <v>336</v>
      </c>
      <c r="C181" s="10">
        <v>949</v>
      </c>
      <c r="D181">
        <v>127</v>
      </c>
      <c r="E181" s="13">
        <v>1.17</v>
      </c>
      <c r="F181" s="5">
        <v>949</v>
      </c>
      <c r="H181" s="17">
        <f>F181</f>
        <v>949</v>
      </c>
    </row>
    <row r="182" spans="1:9">
      <c r="A182" s="6">
        <v>177</v>
      </c>
      <c r="B182" t="s">
        <v>337</v>
      </c>
      <c r="C182" s="10">
        <v>941</v>
      </c>
      <c r="D182">
        <v>81</v>
      </c>
      <c r="E182" s="13">
        <v>0.57999999999999996</v>
      </c>
      <c r="F182" s="5">
        <v>941</v>
      </c>
      <c r="G182" s="17">
        <f>F182</f>
        <v>941</v>
      </c>
    </row>
    <row r="183" spans="1:9">
      <c r="A183" s="6">
        <v>178</v>
      </c>
      <c r="B183" t="s">
        <v>338</v>
      </c>
      <c r="C183" s="10">
        <v>937</v>
      </c>
      <c r="D183">
        <v>150</v>
      </c>
      <c r="E183" s="13">
        <v>1.43</v>
      </c>
      <c r="F183" s="5">
        <v>937</v>
      </c>
      <c r="I183" s="17">
        <f>F183</f>
        <v>937</v>
      </c>
    </row>
    <row r="184" spans="1:9">
      <c r="A184" s="6">
        <v>179</v>
      </c>
      <c r="B184" t="s">
        <v>339</v>
      </c>
      <c r="C184" s="10">
        <v>935</v>
      </c>
      <c r="D184">
        <v>76</v>
      </c>
      <c r="E184" s="13">
        <v>0.52</v>
      </c>
      <c r="F184" s="5">
        <v>935</v>
      </c>
      <c r="G184" s="17">
        <f>F184</f>
        <v>935</v>
      </c>
    </row>
    <row r="185" spans="1:9">
      <c r="A185" s="6">
        <v>180</v>
      </c>
      <c r="B185" t="s">
        <v>340</v>
      </c>
      <c r="C185" s="10">
        <v>913</v>
      </c>
      <c r="D185">
        <v>104</v>
      </c>
      <c r="E185" s="13">
        <v>1.1399999999999999</v>
      </c>
      <c r="F185" s="5">
        <v>913</v>
      </c>
      <c r="H185" s="17">
        <f>F185</f>
        <v>913</v>
      </c>
    </row>
    <row r="186" spans="1:9">
      <c r="A186" s="6">
        <v>181</v>
      </c>
      <c r="B186" t="s">
        <v>341</v>
      </c>
      <c r="C186" s="10">
        <v>912</v>
      </c>
      <c r="D186">
        <v>116</v>
      </c>
      <c r="E186" s="13">
        <v>1.1299999999999999</v>
      </c>
      <c r="F186" s="5">
        <v>912</v>
      </c>
      <c r="H186" s="17">
        <f>F186</f>
        <v>912</v>
      </c>
    </row>
    <row r="187" spans="1:9">
      <c r="A187" s="6">
        <v>182</v>
      </c>
      <c r="B187" t="s">
        <v>342</v>
      </c>
      <c r="C187" s="10">
        <v>904</v>
      </c>
      <c r="D187">
        <v>140</v>
      </c>
      <c r="E187" s="13">
        <v>1.34</v>
      </c>
      <c r="F187" s="5">
        <v>904</v>
      </c>
      <c r="I187" s="17">
        <f>F187</f>
        <v>904</v>
      </c>
    </row>
    <row r="188" spans="1:9">
      <c r="A188" s="6">
        <v>183</v>
      </c>
      <c r="B188" t="s">
        <v>343</v>
      </c>
      <c r="C188" s="10">
        <v>904</v>
      </c>
      <c r="D188">
        <v>115</v>
      </c>
      <c r="E188" s="13">
        <v>1.1000000000000001</v>
      </c>
      <c r="F188" s="5">
        <v>904</v>
      </c>
      <c r="H188" s="17">
        <f>F188</f>
        <v>904</v>
      </c>
    </row>
    <row r="189" spans="1:9">
      <c r="A189" s="6">
        <v>184</v>
      </c>
      <c r="B189" t="s">
        <v>344</v>
      </c>
      <c r="C189" s="10">
        <v>902</v>
      </c>
      <c r="D189">
        <v>67</v>
      </c>
      <c r="E189" s="13">
        <v>0.5</v>
      </c>
      <c r="F189" s="5">
        <v>902</v>
      </c>
      <c r="G189" s="17">
        <f>F189</f>
        <v>902</v>
      </c>
    </row>
    <row r="190" spans="1:9">
      <c r="A190" s="6">
        <v>185</v>
      </c>
      <c r="B190" t="s">
        <v>345</v>
      </c>
      <c r="C190" s="10">
        <v>901</v>
      </c>
      <c r="D190">
        <v>106</v>
      </c>
      <c r="E190" s="13">
        <v>1.1299999999999999</v>
      </c>
      <c r="F190" s="5">
        <v>901</v>
      </c>
      <c r="H190" s="17">
        <f>F190</f>
        <v>901</v>
      </c>
    </row>
    <row r="191" spans="1:9">
      <c r="A191" s="6">
        <v>186</v>
      </c>
      <c r="B191" t="s">
        <v>346</v>
      </c>
      <c r="C191" s="10">
        <v>896</v>
      </c>
      <c r="D191">
        <v>157</v>
      </c>
      <c r="E191" s="13">
        <v>1.41</v>
      </c>
      <c r="F191" s="5">
        <v>896</v>
      </c>
      <c r="I191" s="17">
        <f>F191</f>
        <v>896</v>
      </c>
    </row>
    <row r="192" spans="1:9">
      <c r="A192" s="6">
        <v>187</v>
      </c>
      <c r="B192" t="s">
        <v>347</v>
      </c>
      <c r="C192" s="10">
        <v>895</v>
      </c>
      <c r="D192">
        <v>81</v>
      </c>
      <c r="E192" s="13">
        <v>0.56999999999999995</v>
      </c>
      <c r="F192" s="5">
        <v>895</v>
      </c>
      <c r="G192" s="17">
        <f>F192</f>
        <v>895</v>
      </c>
    </row>
    <row r="193" spans="1:13">
      <c r="A193" s="6">
        <v>188</v>
      </c>
      <c r="B193" t="s">
        <v>348</v>
      </c>
      <c r="C193" s="10">
        <v>892</v>
      </c>
      <c r="D193">
        <v>126</v>
      </c>
      <c r="E193" s="13">
        <v>1.1599999999999999</v>
      </c>
      <c r="F193" s="5">
        <v>892</v>
      </c>
      <c r="H193" s="17">
        <f>F193</f>
        <v>892</v>
      </c>
    </row>
    <row r="194" spans="1:13">
      <c r="A194" s="6">
        <v>189</v>
      </c>
      <c r="B194" t="s">
        <v>349</v>
      </c>
      <c r="C194" s="10">
        <v>891</v>
      </c>
      <c r="D194">
        <v>110</v>
      </c>
      <c r="E194" s="13">
        <v>1.19</v>
      </c>
      <c r="F194" s="5">
        <v>891</v>
      </c>
      <c r="H194" s="17">
        <f>F194</f>
        <v>891</v>
      </c>
    </row>
    <row r="195" spans="1:13">
      <c r="A195" s="6">
        <v>190</v>
      </c>
      <c r="B195" t="s">
        <v>350</v>
      </c>
      <c r="C195" s="10">
        <v>872</v>
      </c>
      <c r="D195">
        <v>62</v>
      </c>
      <c r="E195" s="13">
        <v>0.43</v>
      </c>
      <c r="F195" s="5">
        <v>872</v>
      </c>
      <c r="G195" s="17">
        <f>F195</f>
        <v>872</v>
      </c>
    </row>
    <row r="196" spans="1:13">
      <c r="A196" s="6">
        <v>191</v>
      </c>
      <c r="B196" t="s">
        <v>351</v>
      </c>
      <c r="C196" s="10">
        <v>871</v>
      </c>
      <c r="D196">
        <v>202</v>
      </c>
      <c r="E196" s="13">
        <v>2.04</v>
      </c>
      <c r="F196" s="5">
        <v>871</v>
      </c>
      <c r="J196" s="17">
        <f>F196</f>
        <v>871</v>
      </c>
    </row>
    <row r="197" spans="1:13">
      <c r="A197" s="6">
        <v>192</v>
      </c>
      <c r="B197" t="s">
        <v>352</v>
      </c>
      <c r="C197" s="10">
        <v>871</v>
      </c>
      <c r="D197">
        <v>194</v>
      </c>
      <c r="E197" s="13">
        <v>1.56</v>
      </c>
      <c r="F197" s="5">
        <v>871</v>
      </c>
      <c r="I197" s="17">
        <f>F197</f>
        <v>871</v>
      </c>
    </row>
    <row r="198" spans="1:13">
      <c r="A198" s="6">
        <v>193</v>
      </c>
      <c r="B198" t="s">
        <v>353</v>
      </c>
      <c r="C198" s="10">
        <v>863</v>
      </c>
      <c r="D198">
        <v>131</v>
      </c>
      <c r="E198" s="13">
        <v>1.34</v>
      </c>
      <c r="F198" s="5">
        <v>863</v>
      </c>
      <c r="I198" s="17">
        <f>F198</f>
        <v>863</v>
      </c>
    </row>
    <row r="199" spans="1:13">
      <c r="A199" s="6">
        <v>194</v>
      </c>
      <c r="B199" t="s">
        <v>354</v>
      </c>
      <c r="C199" s="10">
        <v>860</v>
      </c>
      <c r="D199">
        <v>69</v>
      </c>
      <c r="E199" s="13">
        <v>0.55000000000000004</v>
      </c>
      <c r="F199" s="5">
        <v>860</v>
      </c>
      <c r="G199" s="17">
        <f>F199</f>
        <v>860</v>
      </c>
    </row>
    <row r="200" spans="1:13">
      <c r="A200" s="6">
        <v>195</v>
      </c>
      <c r="B200" t="s">
        <v>355</v>
      </c>
      <c r="C200" s="10">
        <v>860</v>
      </c>
      <c r="D200">
        <v>64</v>
      </c>
      <c r="E200" s="13">
        <v>0.45</v>
      </c>
      <c r="F200" s="5">
        <v>860</v>
      </c>
      <c r="G200" s="17">
        <f>F200</f>
        <v>860</v>
      </c>
    </row>
    <row r="201" spans="1:13">
      <c r="A201" s="6">
        <v>196</v>
      </c>
      <c r="B201" t="s">
        <v>356</v>
      </c>
      <c r="C201" s="10">
        <v>856</v>
      </c>
      <c r="D201">
        <v>75</v>
      </c>
      <c r="E201" s="13">
        <v>0.52</v>
      </c>
      <c r="F201" s="5">
        <v>856</v>
      </c>
      <c r="G201" s="17">
        <f>F201</f>
        <v>856</v>
      </c>
    </row>
    <row r="202" spans="1:13">
      <c r="A202" s="6">
        <v>197</v>
      </c>
      <c r="B202" t="s">
        <v>357</v>
      </c>
      <c r="C202" s="10">
        <v>856</v>
      </c>
      <c r="D202">
        <v>103</v>
      </c>
      <c r="E202" s="13">
        <v>1.1000000000000001</v>
      </c>
      <c r="F202" s="5">
        <v>856</v>
      </c>
      <c r="H202" s="17">
        <f>F202</f>
        <v>856</v>
      </c>
    </row>
    <row r="203" spans="1:13">
      <c r="A203" s="6">
        <v>198</v>
      </c>
      <c r="B203" t="s">
        <v>358</v>
      </c>
      <c r="C203" s="10">
        <v>854</v>
      </c>
      <c r="D203">
        <v>75</v>
      </c>
      <c r="E203" s="13">
        <v>0.51</v>
      </c>
      <c r="F203" s="5">
        <v>854</v>
      </c>
      <c r="G203" s="17">
        <f>F203</f>
        <v>854</v>
      </c>
    </row>
    <row r="204" spans="1:13">
      <c r="A204" s="6">
        <v>199</v>
      </c>
      <c r="B204" t="s">
        <v>359</v>
      </c>
      <c r="C204" s="10">
        <v>835</v>
      </c>
      <c r="D204">
        <v>129</v>
      </c>
      <c r="E204" s="13">
        <v>1.2</v>
      </c>
      <c r="F204" s="5">
        <f>C204</f>
        <v>835</v>
      </c>
      <c r="G204" s="17"/>
      <c r="H204" s="17">
        <f>F204</f>
        <v>835</v>
      </c>
    </row>
    <row r="205" spans="1:13">
      <c r="A205" s="6">
        <v>200</v>
      </c>
      <c r="B205" t="s">
        <v>360</v>
      </c>
      <c r="C205" s="10">
        <v>828</v>
      </c>
      <c r="D205">
        <v>129</v>
      </c>
      <c r="E205" s="13">
        <v>1.2</v>
      </c>
      <c r="F205" s="5">
        <v>828</v>
      </c>
      <c r="H205" s="17">
        <f>F205</f>
        <v>828</v>
      </c>
    </row>
    <row r="206" spans="1:13" ht="16" thickBot="1">
      <c r="F206" s="32"/>
      <c r="G206" s="22"/>
      <c r="H206" s="22"/>
      <c r="I206" s="22"/>
      <c r="J206" s="22"/>
      <c r="K206" s="22"/>
      <c r="L206" s="22"/>
    </row>
    <row r="207" spans="1:13" ht="16" thickTop="1">
      <c r="F207" s="17">
        <f>SUM(F6:F206)</f>
        <v>850769</v>
      </c>
      <c r="G207" s="17">
        <f>SUM(G6:G206)</f>
        <v>529919</v>
      </c>
      <c r="H207" s="17">
        <f>SUM(H6:H206)</f>
        <v>260162</v>
      </c>
      <c r="I207" s="17">
        <f>SUM(I6:I206)</f>
        <v>59817</v>
      </c>
      <c r="J207" s="17">
        <f>SUM(J6:J206)</f>
        <v>871</v>
      </c>
      <c r="L207" s="17">
        <f>SUM(G207:K207)</f>
        <v>850769</v>
      </c>
      <c r="M207" t="s">
        <v>1082</v>
      </c>
    </row>
    <row r="208" spans="1:13">
      <c r="E208" t="s">
        <v>944</v>
      </c>
      <c r="F208" s="45">
        <f>F207/F4</f>
        <v>0.82059094732131144</v>
      </c>
      <c r="G208" s="29">
        <f>G207/F207</f>
        <v>0.62287060294862651</v>
      </c>
      <c r="H208" s="29">
        <f>H207/F207</f>
        <v>0.30579628547819676</v>
      </c>
      <c r="I208" s="29">
        <f>I207/F207</f>
        <v>7.0309331910307027E-2</v>
      </c>
      <c r="J208" s="29">
        <f>J207/F207</f>
        <v>1.0237796628697097E-3</v>
      </c>
      <c r="L208" s="31">
        <f>SUM(G208:K208)</f>
        <v>0.99999999999999989</v>
      </c>
      <c r="M208" t="s">
        <v>1082</v>
      </c>
    </row>
    <row r="209" spans="5:13">
      <c r="E209" t="s">
        <v>943</v>
      </c>
      <c r="G209" s="17">
        <f>F4-F207</f>
        <v>186007</v>
      </c>
    </row>
    <row r="210" spans="5:13">
      <c r="E210" t="s">
        <v>945</v>
      </c>
      <c r="G210" s="17">
        <f>$G$209*G208</f>
        <v>115858.29224266516</v>
      </c>
      <c r="H210" s="17">
        <f>$G$209*H208</f>
        <v>56880.249672942948</v>
      </c>
      <c r="I210" s="17">
        <f>$G$209*I208</f>
        <v>13078.02790064048</v>
      </c>
      <c r="J210" s="17">
        <f>$G$209*J208</f>
        <v>190.4301837514061</v>
      </c>
    </row>
    <row r="212" spans="5:13">
      <c r="E212" t="s">
        <v>946</v>
      </c>
      <c r="G212" s="62">
        <f>G207+G210</f>
        <v>645777.29224266519</v>
      </c>
      <c r="H212" s="62">
        <f>H207+H210</f>
        <v>317042.24967294297</v>
      </c>
      <c r="I212" s="62">
        <f>I207+I210</f>
        <v>72895.027900640474</v>
      </c>
      <c r="J212" s="62">
        <f>J207+J210</f>
        <v>1061.430183751406</v>
      </c>
      <c r="L212" s="17">
        <f>SUM(G212:K212)</f>
        <v>1036776</v>
      </c>
      <c r="M212" t="s">
        <v>1082</v>
      </c>
    </row>
    <row r="213" spans="5:13">
      <c r="G213" s="14" t="s">
        <v>898</v>
      </c>
      <c r="H213" s="15" t="s">
        <v>920</v>
      </c>
      <c r="I213" s="15" t="s">
        <v>921</v>
      </c>
      <c r="J213" s="16" t="s">
        <v>899</v>
      </c>
      <c r="K213" s="16" t="s">
        <v>900</v>
      </c>
    </row>
  </sheetData>
  <mergeCells count="1">
    <mergeCell ref="G4:K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6"/>
  <sheetViews>
    <sheetView topLeftCell="A87" zoomScale="150" zoomScaleNormal="150" zoomScalePageLayoutView="150" workbookViewId="0">
      <selection activeCell="H5" sqref="H5:M6"/>
    </sheetView>
  </sheetViews>
  <sheetFormatPr baseColWidth="10" defaultRowHeight="15" x14ac:dyDescent="0"/>
  <cols>
    <col min="2" max="2" width="24.33203125" customWidth="1"/>
    <col min="3" max="3" width="22.1640625" customWidth="1"/>
    <col min="4" max="4" width="14" customWidth="1"/>
    <col min="5" max="5" width="10.83203125" customWidth="1"/>
    <col min="6" max="6" width="16" customWidth="1"/>
    <col min="7" max="7" width="15.83203125" customWidth="1"/>
    <col min="8" max="10" width="10.83203125" customWidth="1"/>
    <col min="11" max="11" width="11.5" bestFit="1" customWidth="1"/>
    <col min="12" max="12" width="12.5" style="12" bestFit="1" customWidth="1"/>
    <col min="13" max="13" width="12.5" bestFit="1" customWidth="1"/>
  </cols>
  <sheetData>
    <row r="1" spans="1:13">
      <c r="A1" s="146" t="s">
        <v>1782</v>
      </c>
      <c r="B1" s="146"/>
    </row>
    <row r="2" spans="1:13">
      <c r="A2" s="146" t="s">
        <v>1783</v>
      </c>
      <c r="B2" s="146"/>
    </row>
    <row r="3" spans="1:13">
      <c r="A3" s="146" t="s">
        <v>1778</v>
      </c>
      <c r="B3" s="146"/>
    </row>
    <row r="4" spans="1:13">
      <c r="A4" s="146" t="s">
        <v>1779</v>
      </c>
      <c r="B4" s="146"/>
    </row>
    <row r="5" spans="1:13">
      <c r="D5" s="3">
        <v>2576770</v>
      </c>
      <c r="E5" s="6"/>
      <c r="F5" s="6"/>
      <c r="G5" s="3"/>
      <c r="H5" s="148" t="s">
        <v>897</v>
      </c>
      <c r="I5" s="149"/>
      <c r="J5" s="149"/>
      <c r="K5" s="149"/>
      <c r="L5" s="149"/>
      <c r="M5" s="150"/>
    </row>
    <row r="6" spans="1:13">
      <c r="B6" s="65" t="s">
        <v>1628</v>
      </c>
      <c r="C6" s="65" t="s">
        <v>1629</v>
      </c>
      <c r="D6" s="65" t="s">
        <v>1</v>
      </c>
      <c r="E6" s="65" t="s">
        <v>883</v>
      </c>
      <c r="F6" s="65" t="s">
        <v>1630</v>
      </c>
      <c r="G6" s="36" t="s">
        <v>1942</v>
      </c>
      <c r="H6" s="14" t="s">
        <v>898</v>
      </c>
      <c r="I6" s="15" t="s">
        <v>920</v>
      </c>
      <c r="J6" s="15" t="s">
        <v>921</v>
      </c>
      <c r="K6" s="16" t="s">
        <v>899</v>
      </c>
      <c r="L6" s="16" t="s">
        <v>900</v>
      </c>
      <c r="M6" s="65" t="s">
        <v>1224</v>
      </c>
    </row>
    <row r="8" spans="1:13">
      <c r="A8">
        <v>1</v>
      </c>
      <c r="B8" t="s">
        <v>1580</v>
      </c>
      <c r="C8" t="s">
        <v>1579</v>
      </c>
      <c r="D8" s="3">
        <v>187647</v>
      </c>
      <c r="E8">
        <v>303</v>
      </c>
      <c r="F8" s="1">
        <v>2.5299999999999998</v>
      </c>
      <c r="L8" s="24">
        <f>D8</f>
        <v>187647</v>
      </c>
    </row>
    <row r="9" spans="1:13">
      <c r="A9">
        <v>2</v>
      </c>
      <c r="B9" t="s">
        <v>1581</v>
      </c>
      <c r="C9">
        <v>59100</v>
      </c>
      <c r="D9" s="3">
        <v>96959</v>
      </c>
      <c r="E9">
        <v>311</v>
      </c>
      <c r="F9" s="1">
        <v>2.58</v>
      </c>
      <c r="L9" s="73">
        <f>D9</f>
        <v>96959</v>
      </c>
    </row>
    <row r="10" spans="1:13">
      <c r="A10">
        <v>3</v>
      </c>
      <c r="B10" t="s">
        <v>1582</v>
      </c>
      <c r="C10">
        <v>59200</v>
      </c>
      <c r="D10" s="3">
        <v>93531</v>
      </c>
      <c r="E10">
        <v>313</v>
      </c>
      <c r="F10" s="1">
        <v>3</v>
      </c>
      <c r="L10" s="73">
        <f>D10</f>
        <v>93531</v>
      </c>
    </row>
    <row r="11" spans="1:13">
      <c r="A11">
        <v>4</v>
      </c>
      <c r="B11" t="s">
        <v>1583</v>
      </c>
      <c r="C11" t="s">
        <v>1584</v>
      </c>
      <c r="D11" s="3">
        <v>70834</v>
      </c>
      <c r="E11">
        <v>374</v>
      </c>
      <c r="F11" s="1">
        <v>3.31</v>
      </c>
      <c r="M11" s="17">
        <f>D11</f>
        <v>70834</v>
      </c>
    </row>
    <row r="12" spans="1:13">
      <c r="A12">
        <v>5</v>
      </c>
      <c r="B12" s="136" t="s">
        <v>1585</v>
      </c>
      <c r="C12" t="s">
        <v>1587</v>
      </c>
      <c r="D12" s="3">
        <v>64997</v>
      </c>
      <c r="E12">
        <v>299</v>
      </c>
      <c r="F12" s="1">
        <v>2.4900000000000002</v>
      </c>
      <c r="L12" s="73">
        <f>D12</f>
        <v>64997</v>
      </c>
    </row>
    <row r="13" spans="1:13">
      <c r="A13">
        <v>6</v>
      </c>
      <c r="B13" t="s">
        <v>1586</v>
      </c>
      <c r="C13">
        <v>59500</v>
      </c>
      <c r="D13" s="3">
        <v>42812</v>
      </c>
      <c r="E13">
        <v>303</v>
      </c>
      <c r="F13" s="1">
        <v>2.58</v>
      </c>
      <c r="L13" s="73">
        <f>D13</f>
        <v>42812</v>
      </c>
    </row>
    <row r="14" spans="1:13">
      <c r="A14">
        <v>7</v>
      </c>
      <c r="B14" t="s">
        <v>1588</v>
      </c>
      <c r="C14">
        <v>59150</v>
      </c>
      <c r="D14" s="3">
        <v>42719</v>
      </c>
      <c r="E14">
        <v>300</v>
      </c>
      <c r="F14" s="1">
        <v>2.54</v>
      </c>
      <c r="L14" s="73">
        <f>D14</f>
        <v>42719</v>
      </c>
    </row>
    <row r="15" spans="1:13">
      <c r="A15">
        <v>8</v>
      </c>
      <c r="B15" t="s">
        <v>1589</v>
      </c>
      <c r="C15">
        <v>59300</v>
      </c>
      <c r="D15" s="3">
        <v>41251</v>
      </c>
      <c r="E15">
        <v>266</v>
      </c>
      <c r="F15" s="1">
        <v>2.2999999999999998</v>
      </c>
      <c r="K15" s="17">
        <f>D15</f>
        <v>41251</v>
      </c>
      <c r="L15" s="73"/>
    </row>
    <row r="16" spans="1:13">
      <c r="A16">
        <v>9</v>
      </c>
      <c r="B16" t="s">
        <v>1590</v>
      </c>
      <c r="C16" t="s">
        <v>1592</v>
      </c>
      <c r="D16" s="3">
        <v>37181</v>
      </c>
      <c r="E16">
        <v>306</v>
      </c>
      <c r="F16" s="1">
        <v>2.56</v>
      </c>
      <c r="L16" s="73">
        <f>D16</f>
        <v>37181</v>
      </c>
    </row>
    <row r="17" spans="1:13">
      <c r="A17">
        <v>10</v>
      </c>
      <c r="B17" t="s">
        <v>1591</v>
      </c>
      <c r="C17">
        <v>59400</v>
      </c>
      <c r="D17" s="3">
        <v>33716</v>
      </c>
      <c r="E17">
        <v>300</v>
      </c>
      <c r="F17" s="1">
        <v>2.5299999999999998</v>
      </c>
      <c r="L17" s="73">
        <f>D17</f>
        <v>33716</v>
      </c>
    </row>
    <row r="18" spans="1:13">
      <c r="A18">
        <v>11</v>
      </c>
      <c r="B18" t="s">
        <v>1593</v>
      </c>
      <c r="C18">
        <v>59600</v>
      </c>
      <c r="D18" s="3">
        <v>33561</v>
      </c>
      <c r="E18">
        <v>213</v>
      </c>
      <c r="F18" s="1">
        <v>2.2599999999999998</v>
      </c>
      <c r="K18" s="17">
        <f>D18</f>
        <v>33561</v>
      </c>
      <c r="L18" s="73"/>
    </row>
    <row r="19" spans="1:13">
      <c r="A19">
        <v>12</v>
      </c>
      <c r="B19" t="s">
        <v>1594</v>
      </c>
      <c r="C19">
        <v>59130</v>
      </c>
      <c r="D19" s="3">
        <v>28133</v>
      </c>
      <c r="E19">
        <v>307</v>
      </c>
      <c r="F19" s="1">
        <v>2.57</v>
      </c>
      <c r="L19" s="73">
        <f>D19</f>
        <v>28133</v>
      </c>
    </row>
    <row r="20" spans="1:13">
      <c r="A20">
        <v>13</v>
      </c>
      <c r="B20" t="s">
        <v>1595</v>
      </c>
      <c r="C20">
        <v>59160</v>
      </c>
      <c r="D20" s="3">
        <v>27919</v>
      </c>
      <c r="E20">
        <v>307</v>
      </c>
      <c r="F20" s="1">
        <v>2.57</v>
      </c>
      <c r="L20" s="73">
        <f>D20</f>
        <v>27919</v>
      </c>
    </row>
    <row r="21" spans="1:13">
      <c r="A21">
        <v>14</v>
      </c>
      <c r="B21" t="s">
        <v>1596</v>
      </c>
      <c r="C21">
        <v>59280</v>
      </c>
      <c r="D21" s="3">
        <v>25249</v>
      </c>
      <c r="E21">
        <v>320</v>
      </c>
      <c r="F21" s="1">
        <v>3.06</v>
      </c>
      <c r="M21" s="17">
        <f>D21</f>
        <v>25249</v>
      </c>
    </row>
    <row r="22" spans="1:13">
      <c r="A22">
        <v>15</v>
      </c>
      <c r="B22" t="s">
        <v>1621</v>
      </c>
      <c r="C22">
        <v>59210</v>
      </c>
      <c r="D22" s="3">
        <v>24132</v>
      </c>
      <c r="E22">
        <v>376</v>
      </c>
      <c r="F22" s="1">
        <v>3.28</v>
      </c>
      <c r="M22" s="17">
        <f>D22</f>
        <v>24132</v>
      </c>
    </row>
    <row r="23" spans="1:13">
      <c r="A23">
        <v>16</v>
      </c>
      <c r="B23" t="s">
        <v>1161</v>
      </c>
      <c r="D23" s="3">
        <v>23348</v>
      </c>
      <c r="E23">
        <v>375</v>
      </c>
      <c r="F23" s="1">
        <v>3.33</v>
      </c>
      <c r="L23" s="73"/>
      <c r="M23" s="17">
        <f>D23</f>
        <v>23348</v>
      </c>
    </row>
    <row r="24" spans="1:13">
      <c r="A24">
        <v>17</v>
      </c>
      <c r="B24" t="s">
        <v>1162</v>
      </c>
      <c r="D24" s="3">
        <v>23238</v>
      </c>
      <c r="E24">
        <v>375</v>
      </c>
      <c r="F24" s="1">
        <v>3.31</v>
      </c>
      <c r="L24" s="73"/>
      <c r="M24" s="17">
        <f>D24</f>
        <v>23238</v>
      </c>
    </row>
    <row r="25" spans="1:13">
      <c r="A25">
        <v>18</v>
      </c>
      <c r="B25" t="s">
        <v>1623</v>
      </c>
      <c r="C25">
        <v>59370</v>
      </c>
      <c r="D25" s="3">
        <v>23004</v>
      </c>
      <c r="E25">
        <v>303</v>
      </c>
      <c r="F25" s="1">
        <v>2.5099999999999998</v>
      </c>
      <c r="L25" s="73">
        <f>D25</f>
        <v>23004</v>
      </c>
    </row>
    <row r="26" spans="1:13">
      <c r="A26">
        <v>19</v>
      </c>
      <c r="B26" t="s">
        <v>1622</v>
      </c>
      <c r="C26">
        <v>59110</v>
      </c>
      <c r="D26" s="3">
        <v>22396</v>
      </c>
      <c r="E26">
        <v>304</v>
      </c>
      <c r="F26" s="1">
        <v>2.5299999999999998</v>
      </c>
      <c r="L26" s="73">
        <f>D26</f>
        <v>22396</v>
      </c>
    </row>
    <row r="27" spans="1:13">
      <c r="A27">
        <v>20</v>
      </c>
      <c r="B27" t="s">
        <v>1163</v>
      </c>
      <c r="D27" s="3">
        <v>21395</v>
      </c>
      <c r="E27">
        <v>317</v>
      </c>
      <c r="F27" s="1">
        <v>3.42</v>
      </c>
      <c r="M27" s="17">
        <f>D27</f>
        <v>21395</v>
      </c>
    </row>
    <row r="28" spans="1:13">
      <c r="A28">
        <v>21</v>
      </c>
      <c r="B28" t="s">
        <v>1624</v>
      </c>
      <c r="C28">
        <v>59120</v>
      </c>
      <c r="D28" s="3">
        <v>20862</v>
      </c>
      <c r="E28">
        <v>304</v>
      </c>
      <c r="F28" s="1">
        <v>2.54</v>
      </c>
      <c r="L28" s="73">
        <f t="shared" ref="L28:L36" si="0">D28</f>
        <v>20862</v>
      </c>
    </row>
    <row r="29" spans="1:13">
      <c r="A29">
        <v>22</v>
      </c>
      <c r="B29" t="s">
        <v>1625</v>
      </c>
      <c r="C29">
        <v>59170</v>
      </c>
      <c r="D29" s="3">
        <v>20640</v>
      </c>
      <c r="E29">
        <v>304</v>
      </c>
      <c r="F29" s="1">
        <v>2.57</v>
      </c>
      <c r="L29" s="73">
        <f t="shared" si="0"/>
        <v>20640</v>
      </c>
    </row>
    <row r="30" spans="1:13">
      <c r="A30">
        <v>23</v>
      </c>
      <c r="B30" t="s">
        <v>1626</v>
      </c>
      <c r="C30">
        <v>59220</v>
      </c>
      <c r="D30" s="3">
        <v>20354</v>
      </c>
      <c r="E30">
        <v>275</v>
      </c>
      <c r="F30" s="1">
        <v>2.38</v>
      </c>
      <c r="L30" s="73">
        <f t="shared" si="0"/>
        <v>20354</v>
      </c>
    </row>
    <row r="31" spans="1:13">
      <c r="A31">
        <v>24</v>
      </c>
      <c r="B31" t="s">
        <v>1627</v>
      </c>
      <c r="C31">
        <v>59510</v>
      </c>
      <c r="D31" s="3">
        <v>19664</v>
      </c>
      <c r="E31">
        <v>305</v>
      </c>
      <c r="F31" s="1">
        <v>2.54</v>
      </c>
      <c r="L31" s="73">
        <f t="shared" si="0"/>
        <v>19664</v>
      </c>
    </row>
    <row r="32" spans="1:13">
      <c r="A32">
        <v>25</v>
      </c>
      <c r="B32" t="s">
        <v>1631</v>
      </c>
      <c r="C32">
        <v>59250</v>
      </c>
      <c r="D32" s="3">
        <v>18994</v>
      </c>
      <c r="E32">
        <v>313</v>
      </c>
      <c r="F32" s="1">
        <v>3</v>
      </c>
      <c r="L32" s="73">
        <f t="shared" si="0"/>
        <v>18994</v>
      </c>
    </row>
    <row r="33" spans="1:13">
      <c r="A33">
        <v>26</v>
      </c>
      <c r="B33" t="s">
        <v>1632</v>
      </c>
      <c r="C33">
        <v>59290</v>
      </c>
      <c r="D33" s="3">
        <v>18530</v>
      </c>
      <c r="E33">
        <v>306</v>
      </c>
      <c r="F33" s="1">
        <v>2.5499999999999998</v>
      </c>
      <c r="L33" s="73">
        <f t="shared" si="0"/>
        <v>18530</v>
      </c>
    </row>
    <row r="34" spans="1:13">
      <c r="A34">
        <v>27</v>
      </c>
      <c r="B34" t="s">
        <v>1633</v>
      </c>
      <c r="C34">
        <v>59790</v>
      </c>
      <c r="D34" s="3">
        <v>18135</v>
      </c>
      <c r="E34">
        <v>302</v>
      </c>
      <c r="F34" s="1">
        <v>2.52</v>
      </c>
      <c r="L34" s="73">
        <f t="shared" si="0"/>
        <v>18135</v>
      </c>
    </row>
    <row r="35" spans="1:13">
      <c r="A35">
        <v>28</v>
      </c>
      <c r="B35" t="s">
        <v>1634</v>
      </c>
      <c r="C35">
        <v>59230</v>
      </c>
      <c r="D35" s="3">
        <v>17172</v>
      </c>
      <c r="E35">
        <v>280</v>
      </c>
      <c r="F35" s="1">
        <v>2.4300000000000002</v>
      </c>
      <c r="L35" s="73">
        <f t="shared" si="0"/>
        <v>17172</v>
      </c>
    </row>
    <row r="36" spans="1:13">
      <c r="A36">
        <v>29</v>
      </c>
      <c r="B36" t="s">
        <v>1635</v>
      </c>
      <c r="C36">
        <v>59450</v>
      </c>
      <c r="D36" s="3">
        <v>16974</v>
      </c>
      <c r="E36">
        <v>300</v>
      </c>
      <c r="F36" s="1">
        <v>2.5099999999999998</v>
      </c>
      <c r="L36" s="73">
        <f t="shared" si="0"/>
        <v>16974</v>
      </c>
    </row>
    <row r="37" spans="1:13">
      <c r="A37">
        <v>30</v>
      </c>
      <c r="B37" t="s">
        <v>1636</v>
      </c>
      <c r="C37">
        <v>59330</v>
      </c>
      <c r="D37" s="3">
        <v>16021</v>
      </c>
      <c r="E37">
        <v>219</v>
      </c>
      <c r="F37" s="1">
        <v>2.2999999999999998</v>
      </c>
      <c r="K37" s="17">
        <f>D37</f>
        <v>16021</v>
      </c>
    </row>
    <row r="38" spans="1:13">
      <c r="A38">
        <v>31</v>
      </c>
      <c r="B38" t="s">
        <v>1637</v>
      </c>
      <c r="C38">
        <v>59155</v>
      </c>
      <c r="D38" s="3">
        <v>15897</v>
      </c>
      <c r="E38">
        <v>302</v>
      </c>
      <c r="F38" s="1">
        <v>2.5299999999999998</v>
      </c>
      <c r="L38" s="73">
        <f>D38</f>
        <v>15897</v>
      </c>
    </row>
    <row r="39" spans="1:13">
      <c r="A39">
        <v>32</v>
      </c>
      <c r="B39" t="s">
        <v>1638</v>
      </c>
      <c r="C39">
        <v>59320</v>
      </c>
      <c r="D39" s="3">
        <v>14956</v>
      </c>
      <c r="E39">
        <v>306</v>
      </c>
      <c r="F39" s="1">
        <v>2.59</v>
      </c>
      <c r="L39" s="73">
        <f>D39</f>
        <v>14956</v>
      </c>
    </row>
    <row r="40" spans="1:13">
      <c r="A40">
        <v>33</v>
      </c>
      <c r="B40" t="s">
        <v>1639</v>
      </c>
      <c r="C40">
        <v>59139</v>
      </c>
      <c r="D40" s="3">
        <v>14429</v>
      </c>
      <c r="E40">
        <v>303</v>
      </c>
      <c r="F40" s="1">
        <v>2.54</v>
      </c>
      <c r="L40" s="73">
        <f>D40</f>
        <v>14429</v>
      </c>
    </row>
    <row r="41" spans="1:13">
      <c r="A41">
        <v>34</v>
      </c>
      <c r="B41" t="s">
        <v>1640</v>
      </c>
      <c r="C41">
        <v>59270</v>
      </c>
      <c r="D41" s="3">
        <v>14136</v>
      </c>
      <c r="E41">
        <v>329</v>
      </c>
      <c r="F41" s="1">
        <v>3.07</v>
      </c>
      <c r="M41" s="17">
        <f>D41</f>
        <v>14136</v>
      </c>
    </row>
    <row r="42" spans="1:13">
      <c r="A42">
        <v>35</v>
      </c>
      <c r="B42" t="s">
        <v>1641</v>
      </c>
      <c r="C42">
        <v>59410</v>
      </c>
      <c r="D42" s="3">
        <v>14058</v>
      </c>
      <c r="E42">
        <v>262</v>
      </c>
      <c r="F42" s="1">
        <v>2.37</v>
      </c>
      <c r="L42" s="73">
        <f>D42</f>
        <v>14058</v>
      </c>
    </row>
    <row r="43" spans="1:13">
      <c r="A43">
        <v>36</v>
      </c>
      <c r="B43" t="s">
        <v>1642</v>
      </c>
      <c r="C43">
        <v>59610</v>
      </c>
      <c r="D43" s="3">
        <v>13865</v>
      </c>
      <c r="E43">
        <v>216</v>
      </c>
      <c r="F43" s="1">
        <v>2.2999999999999998</v>
      </c>
      <c r="K43" s="17">
        <f>D43</f>
        <v>13865</v>
      </c>
    </row>
    <row r="44" spans="1:13">
      <c r="A44">
        <v>37</v>
      </c>
      <c r="B44" t="s">
        <v>1643</v>
      </c>
      <c r="C44">
        <v>59590</v>
      </c>
      <c r="D44" s="3">
        <v>13691</v>
      </c>
      <c r="E44">
        <v>273</v>
      </c>
      <c r="F44" s="1">
        <v>2.36</v>
      </c>
      <c r="L44" s="73">
        <f>D44</f>
        <v>13691</v>
      </c>
    </row>
    <row r="45" spans="1:13">
      <c r="A45">
        <v>38</v>
      </c>
      <c r="B45" t="s">
        <v>1164</v>
      </c>
      <c r="D45" s="3">
        <v>13455</v>
      </c>
      <c r="E45">
        <v>293</v>
      </c>
      <c r="F45" s="1">
        <v>3.04</v>
      </c>
      <c r="M45" s="17">
        <f>D45</f>
        <v>13455</v>
      </c>
    </row>
    <row r="46" spans="1:13">
      <c r="A46">
        <v>39</v>
      </c>
      <c r="B46" t="s">
        <v>1644</v>
      </c>
      <c r="C46">
        <v>59420</v>
      </c>
      <c r="D46" s="3">
        <v>13167</v>
      </c>
      <c r="E46">
        <v>313</v>
      </c>
      <c r="F46" s="1">
        <v>3</v>
      </c>
      <c r="L46" s="73">
        <f>D46</f>
        <v>13167</v>
      </c>
    </row>
    <row r="47" spans="1:13">
      <c r="A47">
        <v>40</v>
      </c>
      <c r="B47" t="s">
        <v>1645</v>
      </c>
      <c r="C47">
        <v>59390</v>
      </c>
      <c r="D47" s="3">
        <v>13014</v>
      </c>
      <c r="E47">
        <v>294</v>
      </c>
      <c r="F47" s="1">
        <v>2.57</v>
      </c>
      <c r="L47" s="73">
        <f>D47</f>
        <v>13014</v>
      </c>
    </row>
    <row r="48" spans="1:13">
      <c r="A48">
        <v>41</v>
      </c>
      <c r="B48" t="s">
        <v>1646</v>
      </c>
      <c r="C48">
        <v>59223</v>
      </c>
      <c r="D48" s="3">
        <v>12701</v>
      </c>
      <c r="E48">
        <v>315</v>
      </c>
      <c r="F48" s="1">
        <v>3</v>
      </c>
      <c r="L48" s="73">
        <f>D48</f>
        <v>12701</v>
      </c>
    </row>
    <row r="49" spans="1:13">
      <c r="A49">
        <v>42</v>
      </c>
      <c r="B49" t="s">
        <v>1165</v>
      </c>
      <c r="D49" s="3">
        <v>12421</v>
      </c>
      <c r="E49">
        <v>391</v>
      </c>
      <c r="F49" s="1">
        <v>3.44</v>
      </c>
      <c r="M49" s="17">
        <f>D49</f>
        <v>12421</v>
      </c>
    </row>
    <row r="50" spans="1:13">
      <c r="A50">
        <v>43</v>
      </c>
      <c r="B50" t="s">
        <v>1647</v>
      </c>
      <c r="C50">
        <v>59113</v>
      </c>
      <c r="D50" s="3">
        <v>12083</v>
      </c>
      <c r="E50">
        <v>307</v>
      </c>
      <c r="F50" s="1">
        <v>2.56</v>
      </c>
      <c r="L50" s="73">
        <f>D50</f>
        <v>12083</v>
      </c>
    </row>
    <row r="51" spans="1:13">
      <c r="A51">
        <v>44</v>
      </c>
      <c r="B51" t="s">
        <v>1648</v>
      </c>
      <c r="C51">
        <v>59490</v>
      </c>
      <c r="D51" s="3">
        <v>12005</v>
      </c>
      <c r="E51">
        <v>286</v>
      </c>
      <c r="F51" s="1">
        <v>2.4300000000000002</v>
      </c>
      <c r="L51" s="73">
        <f>D51</f>
        <v>12005</v>
      </c>
    </row>
    <row r="52" spans="1:13">
      <c r="A52">
        <v>45</v>
      </c>
      <c r="B52" t="s">
        <v>1166</v>
      </c>
      <c r="D52" s="3">
        <v>11945</v>
      </c>
      <c r="E52">
        <v>324</v>
      </c>
      <c r="F52" s="1">
        <v>3.1</v>
      </c>
      <c r="M52" s="17">
        <f>D52</f>
        <v>11945</v>
      </c>
    </row>
    <row r="53" spans="1:13">
      <c r="A53">
        <v>46</v>
      </c>
      <c r="B53" t="s">
        <v>1649</v>
      </c>
      <c r="C53">
        <v>59860</v>
      </c>
      <c r="D53" s="3">
        <v>11820</v>
      </c>
      <c r="E53">
        <v>260</v>
      </c>
      <c r="F53" s="1">
        <v>2.2999999999999998</v>
      </c>
      <c r="K53" s="17">
        <f>D53</f>
        <v>11820</v>
      </c>
    </row>
    <row r="54" spans="1:13">
      <c r="A54">
        <v>47</v>
      </c>
      <c r="B54" t="s">
        <v>1650</v>
      </c>
      <c r="C54">
        <v>59770</v>
      </c>
      <c r="D54" s="3">
        <v>11668</v>
      </c>
      <c r="E54">
        <v>262</v>
      </c>
      <c r="F54" s="1">
        <v>2.2999999999999998</v>
      </c>
      <c r="K54" s="17">
        <f>D54</f>
        <v>11668</v>
      </c>
    </row>
    <row r="55" spans="1:13">
      <c r="A55">
        <v>48</v>
      </c>
      <c r="B55" t="s">
        <v>1651</v>
      </c>
      <c r="C55">
        <v>59880</v>
      </c>
      <c r="D55" s="3">
        <v>11033</v>
      </c>
      <c r="E55">
        <v>264</v>
      </c>
      <c r="F55" s="1">
        <v>2.31</v>
      </c>
      <c r="L55" s="73">
        <f>D55</f>
        <v>11033</v>
      </c>
    </row>
    <row r="56" spans="1:13">
      <c r="A56">
        <v>49</v>
      </c>
      <c r="B56" t="s">
        <v>1652</v>
      </c>
      <c r="C56">
        <v>59520</v>
      </c>
      <c r="D56" s="3">
        <v>10822</v>
      </c>
      <c r="E56">
        <v>307</v>
      </c>
      <c r="F56" s="1">
        <v>2.58</v>
      </c>
      <c r="L56" s="73">
        <f>D56</f>
        <v>10822</v>
      </c>
    </row>
    <row r="57" spans="1:13">
      <c r="A57">
        <v>50</v>
      </c>
      <c r="B57" t="s">
        <v>1653</v>
      </c>
      <c r="C57">
        <v>59460</v>
      </c>
      <c r="D57" s="3">
        <v>10779</v>
      </c>
      <c r="E57">
        <v>201</v>
      </c>
      <c r="F57" s="1">
        <v>2.21</v>
      </c>
      <c r="K57" s="17">
        <f>D57</f>
        <v>10779</v>
      </c>
    </row>
    <row r="58" spans="1:13">
      <c r="A58">
        <v>51</v>
      </c>
      <c r="B58" t="s">
        <v>1654</v>
      </c>
      <c r="C58">
        <v>59910</v>
      </c>
      <c r="D58" s="3">
        <v>10674</v>
      </c>
      <c r="E58">
        <v>312</v>
      </c>
      <c r="F58" s="1">
        <v>2.59</v>
      </c>
      <c r="L58" s="73">
        <f>D58</f>
        <v>10674</v>
      </c>
    </row>
    <row r="59" spans="1:13">
      <c r="A59">
        <v>52</v>
      </c>
      <c r="B59" t="s">
        <v>1655</v>
      </c>
      <c r="C59">
        <v>59690</v>
      </c>
      <c r="D59" s="3">
        <v>10641</v>
      </c>
      <c r="E59">
        <v>262</v>
      </c>
      <c r="F59" s="1">
        <v>2.33</v>
      </c>
      <c r="L59" s="73">
        <f>D59</f>
        <v>10641</v>
      </c>
    </row>
    <row r="60" spans="1:13">
      <c r="A60">
        <v>53</v>
      </c>
      <c r="B60" t="s">
        <v>1656</v>
      </c>
      <c r="C60">
        <v>59163</v>
      </c>
      <c r="D60" s="3">
        <v>10527</v>
      </c>
      <c r="E60">
        <v>259</v>
      </c>
      <c r="F60" s="1">
        <v>2.2999999999999998</v>
      </c>
      <c r="K60" s="17">
        <f>D60</f>
        <v>10527</v>
      </c>
    </row>
    <row r="61" spans="1:13">
      <c r="A61">
        <v>54</v>
      </c>
      <c r="B61" t="s">
        <v>1657</v>
      </c>
      <c r="C61">
        <v>59282</v>
      </c>
      <c r="D61" s="3">
        <v>10410</v>
      </c>
      <c r="E61">
        <v>275</v>
      </c>
      <c r="F61" s="1">
        <v>2.38</v>
      </c>
      <c r="L61" s="73">
        <f>D61</f>
        <v>10410</v>
      </c>
    </row>
    <row r="62" spans="1:13">
      <c r="A62">
        <v>55</v>
      </c>
      <c r="B62" t="s">
        <v>1658</v>
      </c>
      <c r="C62">
        <v>59350</v>
      </c>
      <c r="D62" s="3">
        <v>10112</v>
      </c>
      <c r="E62">
        <v>307</v>
      </c>
      <c r="F62" s="1">
        <v>2.5499999999999998</v>
      </c>
      <c r="L62" s="73">
        <f>D62</f>
        <v>10112</v>
      </c>
    </row>
    <row r="63" spans="1:13">
      <c r="A63">
        <v>56</v>
      </c>
      <c r="B63" t="s">
        <v>1659</v>
      </c>
      <c r="C63">
        <v>59580</v>
      </c>
      <c r="D63" s="3">
        <v>9759</v>
      </c>
      <c r="E63">
        <v>288</v>
      </c>
      <c r="F63" s="1">
        <v>2.46</v>
      </c>
      <c r="L63" s="73">
        <f>D63</f>
        <v>9759</v>
      </c>
    </row>
    <row r="64" spans="1:13">
      <c r="A64">
        <v>57</v>
      </c>
      <c r="B64" t="s">
        <v>1660</v>
      </c>
      <c r="C64">
        <v>59112</v>
      </c>
      <c r="D64" s="3">
        <v>9714</v>
      </c>
      <c r="E64">
        <v>320</v>
      </c>
      <c r="F64" s="1">
        <v>3.05</v>
      </c>
      <c r="M64" s="17">
        <f>D64</f>
        <v>9714</v>
      </c>
    </row>
    <row r="65" spans="1:13">
      <c r="A65">
        <v>58</v>
      </c>
      <c r="B65" t="s">
        <v>1661</v>
      </c>
      <c r="C65">
        <v>59115</v>
      </c>
      <c r="D65" s="3">
        <v>9646</v>
      </c>
      <c r="E65">
        <v>291</v>
      </c>
      <c r="F65" s="1">
        <v>2.52</v>
      </c>
      <c r="L65" s="73">
        <f>D65</f>
        <v>9646</v>
      </c>
    </row>
    <row r="66" spans="1:13">
      <c r="A66">
        <v>59</v>
      </c>
      <c r="B66" t="s">
        <v>1662</v>
      </c>
      <c r="C66">
        <v>59960</v>
      </c>
      <c r="D66" s="3">
        <v>9531</v>
      </c>
      <c r="E66">
        <v>311</v>
      </c>
      <c r="F66" s="1">
        <v>2.56</v>
      </c>
      <c r="L66" s="73">
        <f>D66</f>
        <v>9531</v>
      </c>
    </row>
    <row r="67" spans="1:13">
      <c r="A67">
        <v>60</v>
      </c>
      <c r="B67" t="s">
        <v>1663</v>
      </c>
      <c r="C67">
        <v>59124</v>
      </c>
      <c r="D67" s="3">
        <v>9315</v>
      </c>
      <c r="E67">
        <v>280</v>
      </c>
      <c r="F67" s="1">
        <v>2.44</v>
      </c>
      <c r="L67" s="73">
        <f>D67</f>
        <v>9315</v>
      </c>
    </row>
    <row r="68" spans="1:13">
      <c r="A68">
        <v>61</v>
      </c>
      <c r="B68" t="s">
        <v>1664</v>
      </c>
      <c r="C68">
        <v>59620</v>
      </c>
      <c r="D68" s="3">
        <v>9206</v>
      </c>
      <c r="E68">
        <v>220</v>
      </c>
      <c r="F68" s="1">
        <v>2.44</v>
      </c>
      <c r="L68" s="73">
        <f>D68</f>
        <v>9206</v>
      </c>
    </row>
    <row r="69" spans="1:13">
      <c r="A69">
        <v>62</v>
      </c>
      <c r="B69" t="s">
        <v>1665</v>
      </c>
      <c r="C69">
        <v>59660</v>
      </c>
      <c r="D69" s="3">
        <v>8903</v>
      </c>
      <c r="E69">
        <v>336</v>
      </c>
      <c r="F69" s="1">
        <v>3.21</v>
      </c>
      <c r="M69" s="17">
        <f>D69</f>
        <v>8903</v>
      </c>
    </row>
    <row r="70" spans="1:13">
      <c r="A70">
        <v>63</v>
      </c>
      <c r="B70" t="s">
        <v>1666</v>
      </c>
      <c r="C70">
        <v>59264</v>
      </c>
      <c r="D70" s="3">
        <v>8773</v>
      </c>
      <c r="E70">
        <v>255</v>
      </c>
      <c r="F70" s="1">
        <v>2.2599999999999998</v>
      </c>
      <c r="K70" s="17">
        <f>D70</f>
        <v>8773</v>
      </c>
    </row>
    <row r="71" spans="1:13">
      <c r="A71">
        <v>64</v>
      </c>
      <c r="B71" t="s">
        <v>1167</v>
      </c>
      <c r="D71" s="3">
        <v>8610</v>
      </c>
      <c r="E71">
        <v>372</v>
      </c>
      <c r="F71" s="1">
        <v>3.29</v>
      </c>
      <c r="M71" s="17">
        <f>D71</f>
        <v>8610</v>
      </c>
    </row>
    <row r="72" spans="1:13">
      <c r="A72">
        <v>65</v>
      </c>
      <c r="B72" t="s">
        <v>1168</v>
      </c>
      <c r="D72" s="3">
        <v>8532</v>
      </c>
      <c r="E72">
        <v>257</v>
      </c>
      <c r="F72" s="1">
        <v>3.12</v>
      </c>
      <c r="M72" s="17">
        <f>D72</f>
        <v>8532</v>
      </c>
    </row>
    <row r="73" spans="1:13">
      <c r="A73">
        <v>66</v>
      </c>
      <c r="B73" t="s">
        <v>1667</v>
      </c>
      <c r="C73">
        <v>59300</v>
      </c>
      <c r="D73" s="3">
        <v>7998</v>
      </c>
      <c r="E73">
        <v>266</v>
      </c>
      <c r="F73" s="1">
        <v>2.33</v>
      </c>
      <c r="L73" s="73">
        <f>D73</f>
        <v>7998</v>
      </c>
    </row>
    <row r="74" spans="1:13">
      <c r="A74">
        <v>67</v>
      </c>
      <c r="B74" t="s">
        <v>1668</v>
      </c>
      <c r="C74">
        <v>59950</v>
      </c>
      <c r="D74" s="3">
        <v>7962</v>
      </c>
      <c r="E74">
        <v>304</v>
      </c>
      <c r="F74" s="1">
        <v>2.5499999999999998</v>
      </c>
      <c r="L74" s="73">
        <f t="shared" ref="L74:L76" si="1">D74</f>
        <v>7962</v>
      </c>
    </row>
    <row r="75" spans="1:13">
      <c r="A75">
        <v>68</v>
      </c>
      <c r="B75" t="s">
        <v>1669</v>
      </c>
      <c r="C75">
        <v>59930</v>
      </c>
      <c r="D75" s="3">
        <v>7908</v>
      </c>
      <c r="E75">
        <v>316</v>
      </c>
      <c r="F75" s="1">
        <v>2.59</v>
      </c>
      <c r="L75" s="73">
        <f t="shared" si="1"/>
        <v>7908</v>
      </c>
    </row>
    <row r="76" spans="1:13">
      <c r="A76">
        <v>69</v>
      </c>
      <c r="B76" t="s">
        <v>1670</v>
      </c>
      <c r="C76">
        <v>59119</v>
      </c>
      <c r="D76" s="3">
        <v>7907</v>
      </c>
      <c r="E76">
        <v>301</v>
      </c>
      <c r="F76" s="1">
        <v>2.52</v>
      </c>
      <c r="L76" s="73">
        <f t="shared" si="1"/>
        <v>7907</v>
      </c>
    </row>
    <row r="77" spans="1:13">
      <c r="A77">
        <v>70</v>
      </c>
      <c r="B77" t="s">
        <v>1169</v>
      </c>
      <c r="D77" s="3">
        <v>7876</v>
      </c>
      <c r="E77">
        <v>316</v>
      </c>
      <c r="F77" s="1">
        <v>3.05</v>
      </c>
      <c r="M77" s="17">
        <f>D77</f>
        <v>7876</v>
      </c>
    </row>
    <row r="78" spans="1:13">
      <c r="A78">
        <v>71</v>
      </c>
      <c r="B78" t="s">
        <v>1170</v>
      </c>
      <c r="D78" s="3">
        <v>7862</v>
      </c>
      <c r="E78">
        <v>319</v>
      </c>
      <c r="F78" s="1">
        <v>3.03</v>
      </c>
      <c r="M78" s="17">
        <f>D78</f>
        <v>7862</v>
      </c>
    </row>
    <row r="79" spans="1:13">
      <c r="A79">
        <v>72</v>
      </c>
      <c r="B79" t="s">
        <v>1171</v>
      </c>
      <c r="D79" s="3">
        <v>7678</v>
      </c>
      <c r="E79">
        <v>263</v>
      </c>
      <c r="F79" s="1">
        <v>2.38</v>
      </c>
      <c r="M79" s="17">
        <f t="shared" ref="M79:M80" si="2">D79</f>
        <v>7678</v>
      </c>
    </row>
    <row r="80" spans="1:13">
      <c r="A80">
        <v>73</v>
      </c>
      <c r="B80" t="s">
        <v>1172</v>
      </c>
      <c r="D80" s="3">
        <v>7632</v>
      </c>
      <c r="E80">
        <v>313</v>
      </c>
      <c r="F80" s="1">
        <v>3.01</v>
      </c>
      <c r="M80" s="17">
        <f t="shared" si="2"/>
        <v>7632</v>
      </c>
    </row>
    <row r="81" spans="1:13">
      <c r="A81">
        <v>74</v>
      </c>
      <c r="B81" t="s">
        <v>1671</v>
      </c>
      <c r="C81">
        <v>59136</v>
      </c>
      <c r="D81" s="3">
        <v>7624</v>
      </c>
      <c r="E81">
        <v>317</v>
      </c>
      <c r="F81" s="1">
        <v>3</v>
      </c>
      <c r="L81" s="73">
        <f>D81</f>
        <v>7624</v>
      </c>
    </row>
    <row r="82" spans="1:13">
      <c r="A82">
        <v>75</v>
      </c>
      <c r="B82" t="s">
        <v>1672</v>
      </c>
      <c r="C82">
        <v>59970</v>
      </c>
      <c r="D82" s="3">
        <v>7605</v>
      </c>
      <c r="E82">
        <v>258</v>
      </c>
      <c r="F82" s="1">
        <v>2.29</v>
      </c>
      <c r="K82" s="17">
        <f>D82</f>
        <v>7605</v>
      </c>
    </row>
    <row r="83" spans="1:13">
      <c r="A83">
        <v>76</v>
      </c>
      <c r="B83" t="s">
        <v>1673</v>
      </c>
      <c r="C83">
        <v>59310</v>
      </c>
      <c r="D83" s="3">
        <v>7474</v>
      </c>
      <c r="E83">
        <v>293</v>
      </c>
      <c r="F83" s="1">
        <v>2.46</v>
      </c>
      <c r="L83" s="73">
        <f>D83</f>
        <v>7474</v>
      </c>
    </row>
    <row r="84" spans="1:13">
      <c r="A84">
        <v>77</v>
      </c>
      <c r="B84" t="s">
        <v>1173</v>
      </c>
      <c r="D84" s="3">
        <v>7463</v>
      </c>
      <c r="E84">
        <v>322</v>
      </c>
      <c r="F84" s="1">
        <v>3.04</v>
      </c>
      <c r="M84" s="17">
        <f>D84</f>
        <v>7463</v>
      </c>
    </row>
    <row r="85" spans="1:13">
      <c r="A85">
        <v>78</v>
      </c>
      <c r="B85" t="s">
        <v>1174</v>
      </c>
      <c r="D85" s="3">
        <v>7453</v>
      </c>
      <c r="E85">
        <v>244</v>
      </c>
      <c r="F85" s="1">
        <v>3.03</v>
      </c>
      <c r="M85" s="17">
        <f>D85</f>
        <v>7453</v>
      </c>
    </row>
    <row r="86" spans="1:13">
      <c r="A86">
        <v>79</v>
      </c>
      <c r="B86" t="s">
        <v>1674</v>
      </c>
      <c r="C86">
        <v>59720</v>
      </c>
      <c r="D86" s="3">
        <v>7251</v>
      </c>
      <c r="E86">
        <v>214</v>
      </c>
      <c r="F86" s="1">
        <v>2.27</v>
      </c>
      <c r="K86" s="17">
        <f>D85</f>
        <v>7453</v>
      </c>
    </row>
    <row r="87" spans="1:13">
      <c r="A87">
        <v>80</v>
      </c>
      <c r="B87" t="s">
        <v>1175</v>
      </c>
      <c r="D87" s="3">
        <v>7231</v>
      </c>
      <c r="E87">
        <v>373</v>
      </c>
      <c r="F87" s="1">
        <v>3.3</v>
      </c>
      <c r="M87" s="17">
        <f>D86</f>
        <v>7251</v>
      </c>
    </row>
    <row r="88" spans="1:13">
      <c r="A88">
        <v>81</v>
      </c>
      <c r="B88" t="s">
        <v>1675</v>
      </c>
      <c r="C88">
        <v>59750</v>
      </c>
      <c r="D88" s="3">
        <v>7181</v>
      </c>
      <c r="E88">
        <v>217</v>
      </c>
      <c r="F88" s="1">
        <v>2.33</v>
      </c>
      <c r="L88" s="73">
        <f>D88</f>
        <v>7181</v>
      </c>
    </row>
    <row r="89" spans="1:13">
      <c r="A89">
        <v>82</v>
      </c>
      <c r="B89" t="s">
        <v>1676</v>
      </c>
      <c r="C89" s="136">
        <v>59167</v>
      </c>
      <c r="D89" s="3">
        <v>6996</v>
      </c>
      <c r="E89">
        <v>295</v>
      </c>
      <c r="F89" s="1">
        <v>2.48</v>
      </c>
      <c r="L89" s="73">
        <f>D89</f>
        <v>6996</v>
      </c>
    </row>
    <row r="90" spans="1:13">
      <c r="A90">
        <v>83</v>
      </c>
      <c r="B90" t="s">
        <v>1176</v>
      </c>
      <c r="D90" s="3">
        <v>6909</v>
      </c>
      <c r="E90">
        <v>383</v>
      </c>
      <c r="F90" s="1">
        <v>3.38</v>
      </c>
      <c r="M90" s="17">
        <f>D90</f>
        <v>6909</v>
      </c>
    </row>
    <row r="91" spans="1:13">
      <c r="A91">
        <v>84</v>
      </c>
      <c r="B91" t="s">
        <v>1677</v>
      </c>
      <c r="C91">
        <v>59553</v>
      </c>
      <c r="D91" s="3">
        <v>6844</v>
      </c>
      <c r="E91">
        <v>310</v>
      </c>
      <c r="F91" s="1">
        <v>2.59</v>
      </c>
      <c r="L91" s="73">
        <f>D91</f>
        <v>6844</v>
      </c>
    </row>
    <row r="92" spans="1:13">
      <c r="A92">
        <v>85</v>
      </c>
      <c r="B92" t="s">
        <v>1177</v>
      </c>
      <c r="D92" s="3">
        <v>6506</v>
      </c>
      <c r="E92">
        <v>380</v>
      </c>
      <c r="F92" s="1">
        <v>3.36</v>
      </c>
      <c r="M92" s="17">
        <f>D92</f>
        <v>6506</v>
      </c>
    </row>
    <row r="93" spans="1:13">
      <c r="A93">
        <v>86</v>
      </c>
      <c r="B93" t="s">
        <v>1178</v>
      </c>
      <c r="D93" s="3">
        <v>6365</v>
      </c>
      <c r="E93">
        <v>316</v>
      </c>
      <c r="F93" s="1">
        <v>3.04</v>
      </c>
      <c r="M93" s="17">
        <f>D93</f>
        <v>6365</v>
      </c>
    </row>
    <row r="94" spans="1:13">
      <c r="A94">
        <v>87</v>
      </c>
      <c r="B94" t="s">
        <v>1678</v>
      </c>
      <c r="C94">
        <v>59146</v>
      </c>
      <c r="D94" s="3">
        <v>6355</v>
      </c>
      <c r="E94">
        <v>292</v>
      </c>
      <c r="F94" s="1">
        <v>2.48</v>
      </c>
      <c r="L94" s="73">
        <f>D94</f>
        <v>6355</v>
      </c>
    </row>
    <row r="95" spans="1:13">
      <c r="A95">
        <v>88</v>
      </c>
      <c r="B95" t="s">
        <v>1679</v>
      </c>
      <c r="C95">
        <v>59125</v>
      </c>
      <c r="D95" s="3">
        <v>6194</v>
      </c>
      <c r="E95">
        <v>268</v>
      </c>
      <c r="F95" s="1">
        <v>2.35</v>
      </c>
      <c r="L95" s="73">
        <f>D95</f>
        <v>6194</v>
      </c>
    </row>
    <row r="96" spans="1:13">
      <c r="A96">
        <v>89</v>
      </c>
      <c r="B96" t="s">
        <v>1680</v>
      </c>
      <c r="C96">
        <v>59920</v>
      </c>
      <c r="D96" s="3">
        <v>6072</v>
      </c>
      <c r="E96">
        <v>256</v>
      </c>
      <c r="F96" s="1">
        <v>2.2799999999999998</v>
      </c>
      <c r="K96" s="17">
        <f>D96</f>
        <v>6072</v>
      </c>
    </row>
    <row r="97" spans="1:13">
      <c r="A97">
        <v>90</v>
      </c>
      <c r="B97" t="s">
        <v>1179</v>
      </c>
      <c r="D97" s="3">
        <v>6071</v>
      </c>
      <c r="E97">
        <v>394</v>
      </c>
      <c r="F97" s="1">
        <v>3.45</v>
      </c>
      <c r="M97" s="17">
        <f>D97</f>
        <v>6071</v>
      </c>
    </row>
    <row r="98" spans="1:13">
      <c r="A98">
        <v>91</v>
      </c>
      <c r="B98" t="s">
        <v>1681</v>
      </c>
      <c r="C98">
        <v>59810</v>
      </c>
      <c r="D98" s="3">
        <v>6007</v>
      </c>
      <c r="E98">
        <v>298</v>
      </c>
      <c r="F98" s="1">
        <v>2.5</v>
      </c>
      <c r="L98" s="73">
        <f>D98</f>
        <v>6007</v>
      </c>
    </row>
    <row r="99" spans="1:13">
      <c r="A99">
        <v>92</v>
      </c>
      <c r="B99" t="s">
        <v>1180</v>
      </c>
      <c r="D99" s="3">
        <v>5908</v>
      </c>
      <c r="E99">
        <v>325</v>
      </c>
      <c r="F99" s="1">
        <v>3.08</v>
      </c>
      <c r="M99" s="17">
        <f>D99</f>
        <v>5908</v>
      </c>
    </row>
    <row r="100" spans="1:13">
      <c r="A100">
        <v>93</v>
      </c>
      <c r="B100" t="s">
        <v>1682</v>
      </c>
      <c r="C100">
        <v>59242</v>
      </c>
      <c r="D100" s="3">
        <v>5774</v>
      </c>
      <c r="E100">
        <v>302</v>
      </c>
      <c r="F100" s="1">
        <v>2.56</v>
      </c>
      <c r="L100" s="73">
        <f>D100</f>
        <v>5774</v>
      </c>
    </row>
    <row r="101" spans="1:13">
      <c r="A101">
        <v>94</v>
      </c>
      <c r="B101" t="s">
        <v>1683</v>
      </c>
      <c r="C101">
        <v>59286</v>
      </c>
      <c r="D101" s="3">
        <v>5746</v>
      </c>
      <c r="E101">
        <v>303</v>
      </c>
      <c r="F101" s="1">
        <v>2.54</v>
      </c>
      <c r="L101" s="73">
        <f>D101</f>
        <v>5746</v>
      </c>
    </row>
    <row r="102" spans="1:13">
      <c r="A102">
        <v>95</v>
      </c>
      <c r="B102" t="s">
        <v>1181</v>
      </c>
      <c r="D102" s="3">
        <v>5688</v>
      </c>
      <c r="E102">
        <v>330</v>
      </c>
      <c r="F102" s="1">
        <v>3.13</v>
      </c>
      <c r="M102" s="17">
        <f>D102</f>
        <v>5688</v>
      </c>
    </row>
    <row r="103" spans="1:13">
      <c r="A103">
        <v>96</v>
      </c>
      <c r="B103" t="s">
        <v>1684</v>
      </c>
      <c r="C103">
        <v>59680</v>
      </c>
      <c r="D103" s="3">
        <v>5669</v>
      </c>
      <c r="E103">
        <v>206</v>
      </c>
      <c r="F103" s="1">
        <v>2.2400000000000002</v>
      </c>
      <c r="K103" s="17">
        <f>D103</f>
        <v>5669</v>
      </c>
    </row>
    <row r="104" spans="1:13">
      <c r="A104">
        <v>97</v>
      </c>
      <c r="B104" t="s">
        <v>1685</v>
      </c>
      <c r="C104">
        <v>59135</v>
      </c>
      <c r="D104" s="3">
        <v>5584</v>
      </c>
      <c r="E104">
        <v>283</v>
      </c>
      <c r="F104" s="1">
        <v>2.42</v>
      </c>
      <c r="L104" s="73">
        <f>D104</f>
        <v>5584</v>
      </c>
    </row>
    <row r="105" spans="1:13">
      <c r="A105">
        <v>98</v>
      </c>
      <c r="B105" t="s">
        <v>1686</v>
      </c>
      <c r="C105">
        <v>59128</v>
      </c>
      <c r="D105" s="3">
        <v>5530</v>
      </c>
      <c r="E105">
        <v>304</v>
      </c>
      <c r="F105" s="1">
        <v>2.54</v>
      </c>
      <c r="L105" s="73">
        <f>D105</f>
        <v>5530</v>
      </c>
    </row>
    <row r="106" spans="1:13">
      <c r="A106">
        <v>99</v>
      </c>
      <c r="B106" t="s">
        <v>1687</v>
      </c>
      <c r="C106">
        <v>59148</v>
      </c>
      <c r="D106" s="3">
        <v>5436</v>
      </c>
      <c r="E106">
        <v>299</v>
      </c>
      <c r="F106" s="1">
        <v>2.5099999999999998</v>
      </c>
      <c r="L106" s="73">
        <f>D106</f>
        <v>5436</v>
      </c>
    </row>
    <row r="107" spans="1:13">
      <c r="A107">
        <v>100</v>
      </c>
      <c r="B107" t="s">
        <v>1182</v>
      </c>
      <c r="D107" s="3">
        <v>5413</v>
      </c>
      <c r="E107">
        <v>302</v>
      </c>
      <c r="F107" s="1">
        <v>3.12</v>
      </c>
      <c r="M107" s="17">
        <f>D107</f>
        <v>5413</v>
      </c>
    </row>
    <row r="108" spans="1:13">
      <c r="A108">
        <v>101</v>
      </c>
      <c r="B108" t="s">
        <v>1688</v>
      </c>
      <c r="C108">
        <v>59179</v>
      </c>
      <c r="D108" s="3">
        <v>5359</v>
      </c>
      <c r="E108">
        <v>286</v>
      </c>
      <c r="F108" s="1">
        <v>2.46</v>
      </c>
      <c r="L108" s="73">
        <f>D108</f>
        <v>5359</v>
      </c>
    </row>
    <row r="109" spans="1:13">
      <c r="A109">
        <v>102</v>
      </c>
      <c r="B109" t="s">
        <v>1183</v>
      </c>
      <c r="D109" s="3">
        <v>5335</v>
      </c>
      <c r="E109">
        <v>322</v>
      </c>
      <c r="F109" s="1">
        <v>3.07</v>
      </c>
      <c r="M109" s="17">
        <f>D109</f>
        <v>5335</v>
      </c>
    </row>
    <row r="110" spans="1:13">
      <c r="A110">
        <v>103</v>
      </c>
      <c r="B110" t="s">
        <v>1784</v>
      </c>
      <c r="C110">
        <v>59187</v>
      </c>
      <c r="D110" s="3">
        <v>5284</v>
      </c>
      <c r="E110">
        <v>302</v>
      </c>
      <c r="F110" s="1">
        <v>2.54</v>
      </c>
      <c r="L110" s="73">
        <f>D110</f>
        <v>5284</v>
      </c>
    </row>
    <row r="111" spans="1:13">
      <c r="A111">
        <v>104</v>
      </c>
      <c r="B111" t="s">
        <v>1785</v>
      </c>
      <c r="C111">
        <v>59494</v>
      </c>
      <c r="D111" s="3">
        <v>5251</v>
      </c>
      <c r="E111">
        <v>273</v>
      </c>
      <c r="F111" s="1">
        <v>2.36</v>
      </c>
      <c r="L111" s="73">
        <f>D111</f>
        <v>5251</v>
      </c>
    </row>
    <row r="112" spans="1:13">
      <c r="A112">
        <v>105</v>
      </c>
      <c r="B112" t="s">
        <v>1184</v>
      </c>
      <c r="D112" s="3">
        <v>5213</v>
      </c>
      <c r="E112">
        <v>332</v>
      </c>
      <c r="F112" s="1">
        <v>3.15</v>
      </c>
      <c r="M112" s="17">
        <f>D112</f>
        <v>5213</v>
      </c>
    </row>
    <row r="113" spans="1:13">
      <c r="A113">
        <v>106</v>
      </c>
      <c r="B113" t="s">
        <v>1185</v>
      </c>
      <c r="D113" s="3">
        <v>5137</v>
      </c>
      <c r="E113">
        <v>317</v>
      </c>
      <c r="F113" s="1">
        <v>3</v>
      </c>
      <c r="M113" s="17">
        <f>D113</f>
        <v>5137</v>
      </c>
    </row>
    <row r="114" spans="1:13">
      <c r="A114">
        <v>107</v>
      </c>
      <c r="B114" t="s">
        <v>1786</v>
      </c>
      <c r="C114">
        <v>59440</v>
      </c>
      <c r="D114" s="3">
        <v>5002</v>
      </c>
      <c r="E114">
        <v>217</v>
      </c>
      <c r="F114" s="1">
        <v>2.34</v>
      </c>
      <c r="L114" s="73">
        <f>D114</f>
        <v>5002</v>
      </c>
    </row>
    <row r="115" spans="1:13">
      <c r="A115">
        <v>108</v>
      </c>
      <c r="B115" t="s">
        <v>1186</v>
      </c>
      <c r="D115" s="3">
        <v>4983</v>
      </c>
      <c r="E115">
        <v>356</v>
      </c>
      <c r="F115" s="1">
        <v>3.25</v>
      </c>
      <c r="M115" s="17">
        <f>D115</f>
        <v>4983</v>
      </c>
    </row>
    <row r="116" spans="1:13">
      <c r="A116">
        <v>109</v>
      </c>
      <c r="B116" t="s">
        <v>1787</v>
      </c>
      <c r="C116">
        <v>59211</v>
      </c>
      <c r="D116" s="3">
        <v>4968</v>
      </c>
      <c r="E116">
        <v>312</v>
      </c>
      <c r="F116" s="1">
        <v>3</v>
      </c>
      <c r="L116" s="73">
        <f>D116</f>
        <v>4968</v>
      </c>
    </row>
    <row r="117" spans="1:13">
      <c r="A117">
        <v>110</v>
      </c>
      <c r="B117" t="s">
        <v>1187</v>
      </c>
      <c r="D117" s="3">
        <v>4950</v>
      </c>
      <c r="E117">
        <v>370</v>
      </c>
      <c r="F117" s="1">
        <v>3.27</v>
      </c>
      <c r="M117" s="17">
        <f>D117</f>
        <v>4950</v>
      </c>
    </row>
    <row r="118" spans="1:13">
      <c r="A118">
        <v>111</v>
      </c>
      <c r="B118" t="s">
        <v>1788</v>
      </c>
      <c r="C118">
        <v>59530</v>
      </c>
      <c r="D118" s="3">
        <v>4919</v>
      </c>
      <c r="E118">
        <v>272</v>
      </c>
      <c r="F118" s="1">
        <v>2.42</v>
      </c>
      <c r="L118" s="73">
        <f>D118</f>
        <v>4919</v>
      </c>
      <c r="M118" s="17"/>
    </row>
    <row r="119" spans="1:13">
      <c r="A119">
        <v>112</v>
      </c>
      <c r="B119" t="s">
        <v>1188</v>
      </c>
      <c r="D119" s="3">
        <v>4908</v>
      </c>
      <c r="E119">
        <v>305</v>
      </c>
      <c r="F119" s="1">
        <v>3.02</v>
      </c>
      <c r="M119" s="17">
        <f>D119</f>
        <v>4908</v>
      </c>
    </row>
    <row r="120" spans="1:13">
      <c r="A120">
        <v>113</v>
      </c>
      <c r="B120" t="s">
        <v>1789</v>
      </c>
      <c r="C120">
        <v>59287</v>
      </c>
      <c r="D120" s="3">
        <v>4878</v>
      </c>
      <c r="E120">
        <v>299</v>
      </c>
      <c r="F120" s="1">
        <v>2.57</v>
      </c>
      <c r="L120" s="73">
        <f>D120</f>
        <v>4878</v>
      </c>
    </row>
    <row r="121" spans="1:13">
      <c r="A121">
        <v>114</v>
      </c>
      <c r="B121" t="s">
        <v>1790</v>
      </c>
      <c r="C121">
        <v>59182</v>
      </c>
      <c r="D121" s="3">
        <v>4848</v>
      </c>
      <c r="E121">
        <v>297</v>
      </c>
      <c r="F121" s="1">
        <v>2.5099999999999998</v>
      </c>
      <c r="L121" s="73">
        <f>D121</f>
        <v>4848</v>
      </c>
    </row>
    <row r="122" spans="1:13">
      <c r="A122">
        <v>115</v>
      </c>
      <c r="B122" t="s">
        <v>1791</v>
      </c>
      <c r="C122">
        <v>59730</v>
      </c>
      <c r="D122" s="3">
        <v>4767</v>
      </c>
      <c r="E122">
        <v>283</v>
      </c>
      <c r="F122" s="1">
        <v>2.52</v>
      </c>
      <c r="L122" s="73">
        <f t="shared" ref="L122:L125" si="3">D122</f>
        <v>4767</v>
      </c>
    </row>
    <row r="123" spans="1:13">
      <c r="A123">
        <v>116</v>
      </c>
      <c r="B123" t="s">
        <v>1792</v>
      </c>
      <c r="C123">
        <v>59870</v>
      </c>
      <c r="D123" s="3">
        <v>4636</v>
      </c>
      <c r="E123">
        <v>291</v>
      </c>
      <c r="F123" s="1">
        <v>2.5</v>
      </c>
      <c r="L123" s="73">
        <f t="shared" si="3"/>
        <v>4636</v>
      </c>
    </row>
    <row r="124" spans="1:13">
      <c r="A124">
        <v>117</v>
      </c>
      <c r="B124" t="s">
        <v>1793</v>
      </c>
      <c r="C124">
        <v>59133</v>
      </c>
      <c r="D124" s="3">
        <v>4616</v>
      </c>
      <c r="E124">
        <v>301</v>
      </c>
      <c r="F124" s="1">
        <v>2.58</v>
      </c>
      <c r="L124" s="73">
        <f t="shared" si="3"/>
        <v>4616</v>
      </c>
    </row>
    <row r="125" spans="1:13">
      <c r="A125">
        <v>118</v>
      </c>
      <c r="B125" t="s">
        <v>1794</v>
      </c>
      <c r="C125">
        <v>59176</v>
      </c>
      <c r="D125" s="3">
        <v>4571</v>
      </c>
      <c r="E125">
        <v>296</v>
      </c>
      <c r="F125" s="1">
        <v>2.5299999999999998</v>
      </c>
      <c r="L125" s="73">
        <f t="shared" si="3"/>
        <v>4571</v>
      </c>
    </row>
    <row r="126" spans="1:13">
      <c r="A126">
        <v>119</v>
      </c>
      <c r="B126" t="s">
        <v>1189</v>
      </c>
      <c r="D126" s="3">
        <v>4553</v>
      </c>
      <c r="E126">
        <v>364</v>
      </c>
      <c r="F126" s="1">
        <v>3.26</v>
      </c>
      <c r="M126" s="17">
        <f>D126</f>
        <v>4553</v>
      </c>
    </row>
    <row r="127" spans="1:13">
      <c r="A127">
        <v>120</v>
      </c>
      <c r="B127" t="s">
        <v>1795</v>
      </c>
      <c r="C127">
        <v>59165</v>
      </c>
      <c r="D127" s="3">
        <v>4547</v>
      </c>
      <c r="E127">
        <v>290</v>
      </c>
      <c r="F127" s="1">
        <v>2.5099999999999998</v>
      </c>
      <c r="L127" s="73">
        <f>D127</f>
        <v>4547</v>
      </c>
    </row>
    <row r="128" spans="1:13">
      <c r="A128">
        <v>121</v>
      </c>
      <c r="B128" t="s">
        <v>1190</v>
      </c>
      <c r="D128" s="3">
        <v>4493</v>
      </c>
      <c r="E128">
        <v>305</v>
      </c>
      <c r="F128" s="1">
        <v>3.22</v>
      </c>
      <c r="M128" s="17">
        <f>D128</f>
        <v>4493</v>
      </c>
    </row>
    <row r="129" spans="1:14">
      <c r="A129">
        <v>122</v>
      </c>
      <c r="B129" t="s">
        <v>1796</v>
      </c>
      <c r="C129">
        <v>59154</v>
      </c>
      <c r="D129" s="3">
        <v>4412</v>
      </c>
      <c r="E129">
        <v>258</v>
      </c>
      <c r="F129" s="1">
        <v>2.27</v>
      </c>
      <c r="K129" s="73">
        <f>D129</f>
        <v>4412</v>
      </c>
    </row>
    <row r="130" spans="1:14">
      <c r="A130">
        <v>123</v>
      </c>
      <c r="B130" t="s">
        <v>1797</v>
      </c>
      <c r="C130">
        <v>59283</v>
      </c>
      <c r="D130" s="3">
        <v>4320</v>
      </c>
      <c r="E130">
        <v>304</v>
      </c>
      <c r="F130" s="1">
        <v>2.58</v>
      </c>
      <c r="L130" s="73">
        <f>D130</f>
        <v>4320</v>
      </c>
    </row>
    <row r="131" spans="1:14">
      <c r="A131">
        <v>124</v>
      </c>
      <c r="B131" t="s">
        <v>1191</v>
      </c>
      <c r="D131" s="3">
        <v>4285</v>
      </c>
      <c r="E131">
        <v>320</v>
      </c>
      <c r="F131" s="1">
        <v>3.07</v>
      </c>
      <c r="M131" s="17">
        <f>D131</f>
        <v>4285</v>
      </c>
      <c r="N131" s="3"/>
    </row>
    <row r="132" spans="1:14">
      <c r="A132">
        <v>125</v>
      </c>
      <c r="B132" t="s">
        <v>1798</v>
      </c>
      <c r="C132">
        <v>59111</v>
      </c>
      <c r="D132" s="3">
        <v>4283</v>
      </c>
      <c r="E132">
        <v>282</v>
      </c>
      <c r="F132" s="1">
        <v>2.44</v>
      </c>
      <c r="L132" s="73">
        <f>D132</f>
        <v>4283</v>
      </c>
    </row>
    <row r="133" spans="1:14">
      <c r="A133">
        <v>126</v>
      </c>
      <c r="B133" t="s">
        <v>1799</v>
      </c>
      <c r="C133">
        <v>59131</v>
      </c>
      <c r="D133" s="3">
        <v>4256</v>
      </c>
      <c r="E133">
        <v>212</v>
      </c>
      <c r="F133" s="1">
        <v>2.2400000000000002</v>
      </c>
      <c r="K133" s="17">
        <f>D133</f>
        <v>4256</v>
      </c>
    </row>
    <row r="134" spans="1:14">
      <c r="A134">
        <v>127</v>
      </c>
      <c r="B134" t="s">
        <v>1800</v>
      </c>
      <c r="C134">
        <v>59830</v>
      </c>
      <c r="D134" s="3">
        <v>4217</v>
      </c>
      <c r="E134">
        <v>293</v>
      </c>
      <c r="F134" s="1">
        <v>2.5</v>
      </c>
      <c r="L134" s="73">
        <f>D134</f>
        <v>4217</v>
      </c>
    </row>
    <row r="135" spans="1:14">
      <c r="A135">
        <v>128</v>
      </c>
      <c r="B135" t="s">
        <v>1192</v>
      </c>
      <c r="D135" s="3">
        <v>4207</v>
      </c>
      <c r="E135">
        <v>364</v>
      </c>
      <c r="F135" s="1">
        <v>3.25</v>
      </c>
      <c r="M135" s="17">
        <f>D135</f>
        <v>4207</v>
      </c>
    </row>
    <row r="136" spans="1:14">
      <c r="A136">
        <v>129</v>
      </c>
      <c r="B136" t="s">
        <v>1801</v>
      </c>
      <c r="C136">
        <v>59278</v>
      </c>
      <c r="D136" s="3">
        <v>4204</v>
      </c>
      <c r="E136">
        <v>257</v>
      </c>
      <c r="F136" s="1">
        <v>2.29</v>
      </c>
      <c r="K136" s="17">
        <f>D136</f>
        <v>4204</v>
      </c>
    </row>
    <row r="137" spans="1:14">
      <c r="A137">
        <v>130</v>
      </c>
      <c r="B137" t="s">
        <v>1193</v>
      </c>
      <c r="D137" s="3">
        <v>4161</v>
      </c>
      <c r="E137">
        <v>317</v>
      </c>
      <c r="F137" s="1">
        <v>3.02</v>
      </c>
      <c r="M137" s="17">
        <f>D137</f>
        <v>4161</v>
      </c>
    </row>
    <row r="138" spans="1:14">
      <c r="A138">
        <v>131</v>
      </c>
      <c r="B138" t="s">
        <v>1802</v>
      </c>
      <c r="C138">
        <v>59215</v>
      </c>
      <c r="D138" s="3">
        <v>4136</v>
      </c>
      <c r="E138">
        <v>282</v>
      </c>
      <c r="F138" s="1">
        <v>2.42</v>
      </c>
      <c r="L138" s="73">
        <f>D138</f>
        <v>4136</v>
      </c>
    </row>
    <row r="139" spans="1:14">
      <c r="A139">
        <v>132</v>
      </c>
      <c r="B139" t="s">
        <v>1803</v>
      </c>
      <c r="C139">
        <v>59780</v>
      </c>
      <c r="D139" s="3">
        <v>4039</v>
      </c>
      <c r="E139">
        <v>287</v>
      </c>
      <c r="F139" s="1">
        <v>2.42</v>
      </c>
      <c r="L139" s="73">
        <f>D139</f>
        <v>4039</v>
      </c>
    </row>
    <row r="140" spans="1:14">
      <c r="A140">
        <v>133</v>
      </c>
      <c r="B140" t="s">
        <v>1194</v>
      </c>
      <c r="D140" s="3">
        <v>4025</v>
      </c>
      <c r="E140">
        <v>315</v>
      </c>
      <c r="F140" s="1">
        <v>3.44</v>
      </c>
      <c r="M140" s="17">
        <f>D140</f>
        <v>4025</v>
      </c>
    </row>
    <row r="141" spans="1:14">
      <c r="A141">
        <v>134</v>
      </c>
      <c r="B141" t="s">
        <v>1804</v>
      </c>
      <c r="C141">
        <v>59554</v>
      </c>
      <c r="D141" s="3">
        <v>3960</v>
      </c>
      <c r="E141">
        <v>299</v>
      </c>
      <c r="F141" s="1">
        <v>2.52</v>
      </c>
      <c r="L141" s="73">
        <f>D141</f>
        <v>3960</v>
      </c>
    </row>
    <row r="142" spans="1:14">
      <c r="A142">
        <v>135</v>
      </c>
      <c r="B142" t="s">
        <v>1805</v>
      </c>
      <c r="C142">
        <v>59195</v>
      </c>
      <c r="D142" s="3">
        <v>3937</v>
      </c>
      <c r="E142">
        <v>271</v>
      </c>
      <c r="F142" s="1">
        <v>2.37</v>
      </c>
      <c r="L142" s="73">
        <f>D142</f>
        <v>3937</v>
      </c>
    </row>
    <row r="143" spans="1:14">
      <c r="A143">
        <v>136</v>
      </c>
      <c r="B143" t="s">
        <v>1195</v>
      </c>
      <c r="D143" s="3">
        <v>3901</v>
      </c>
      <c r="E143">
        <v>312</v>
      </c>
      <c r="F143" s="1">
        <v>3.02</v>
      </c>
      <c r="M143" s="17">
        <f>D143</f>
        <v>3901</v>
      </c>
    </row>
    <row r="144" spans="1:14">
      <c r="A144">
        <v>137</v>
      </c>
      <c r="B144" t="s">
        <v>1806</v>
      </c>
      <c r="C144">
        <v>59390</v>
      </c>
      <c r="D144" s="3">
        <v>3862</v>
      </c>
      <c r="E144">
        <v>290</v>
      </c>
      <c r="F144" s="1">
        <v>2.4900000000000002</v>
      </c>
      <c r="L144" s="73">
        <f>D144</f>
        <v>3862</v>
      </c>
    </row>
    <row r="145" spans="1:13">
      <c r="A145">
        <v>138</v>
      </c>
      <c r="B145" t="s">
        <v>1807</v>
      </c>
      <c r="C145">
        <v>59550</v>
      </c>
      <c r="D145" s="3">
        <v>3856</v>
      </c>
      <c r="E145">
        <v>232</v>
      </c>
      <c r="F145" s="1">
        <v>2.5</v>
      </c>
      <c r="L145" s="73">
        <f>D145</f>
        <v>3856</v>
      </c>
    </row>
    <row r="146" spans="1:13">
      <c r="A146">
        <v>139</v>
      </c>
      <c r="B146" t="s">
        <v>1808</v>
      </c>
      <c r="C146">
        <v>59199</v>
      </c>
      <c r="D146" s="3">
        <v>3847</v>
      </c>
      <c r="E146">
        <v>265</v>
      </c>
      <c r="F146" s="1">
        <v>2.39</v>
      </c>
      <c r="L146" s="73">
        <f>D146</f>
        <v>3847</v>
      </c>
    </row>
    <row r="147" spans="1:13">
      <c r="A147">
        <v>140</v>
      </c>
      <c r="B147" t="s">
        <v>1809</v>
      </c>
      <c r="C147">
        <v>59233</v>
      </c>
      <c r="D147" s="3">
        <v>3844</v>
      </c>
      <c r="E147">
        <v>269</v>
      </c>
      <c r="F147" s="1">
        <v>2.37</v>
      </c>
      <c r="L147" s="73">
        <f>D147</f>
        <v>3844</v>
      </c>
    </row>
    <row r="148" spans="1:13">
      <c r="A148">
        <v>141</v>
      </c>
      <c r="B148" t="s">
        <v>1810</v>
      </c>
      <c r="C148">
        <v>59320</v>
      </c>
      <c r="D148" s="3">
        <v>3813</v>
      </c>
      <c r="E148">
        <v>311</v>
      </c>
      <c r="F148" s="1">
        <v>2.57</v>
      </c>
      <c r="L148" s="73">
        <f>D148</f>
        <v>3813</v>
      </c>
    </row>
    <row r="149" spans="1:13">
      <c r="A149">
        <v>142</v>
      </c>
      <c r="B149" t="s">
        <v>1196</v>
      </c>
      <c r="D149" s="3">
        <v>3811</v>
      </c>
      <c r="E149">
        <v>362</v>
      </c>
      <c r="F149" s="1">
        <v>3.28</v>
      </c>
      <c r="M149" s="17">
        <f>D149</f>
        <v>3811</v>
      </c>
    </row>
    <row r="150" spans="1:13">
      <c r="A150">
        <v>143</v>
      </c>
      <c r="B150" t="s">
        <v>1811</v>
      </c>
      <c r="C150">
        <v>59156</v>
      </c>
      <c r="D150" s="3">
        <v>3781</v>
      </c>
      <c r="E150">
        <v>278</v>
      </c>
      <c r="F150" s="1">
        <v>2.38</v>
      </c>
      <c r="L150" s="73">
        <f>D150</f>
        <v>3781</v>
      </c>
    </row>
    <row r="151" spans="1:13">
      <c r="A151">
        <v>144</v>
      </c>
      <c r="B151" t="s">
        <v>1197</v>
      </c>
      <c r="D151" s="3">
        <v>3766</v>
      </c>
      <c r="E151">
        <v>375</v>
      </c>
      <c r="F151" s="1">
        <v>3.32</v>
      </c>
      <c r="M151" s="17">
        <f>D151</f>
        <v>3766</v>
      </c>
    </row>
    <row r="152" spans="1:13">
      <c r="A152">
        <v>145</v>
      </c>
      <c r="B152" t="s">
        <v>1812</v>
      </c>
      <c r="C152">
        <v>59161</v>
      </c>
      <c r="D152" s="3">
        <v>3702</v>
      </c>
      <c r="E152">
        <v>290</v>
      </c>
      <c r="F152" s="1">
        <v>2.48</v>
      </c>
      <c r="L152" s="73">
        <f>D152</f>
        <v>3702</v>
      </c>
    </row>
    <row r="153" spans="1:13">
      <c r="A153">
        <v>146</v>
      </c>
      <c r="B153" t="s">
        <v>1198</v>
      </c>
      <c r="D153" s="3">
        <v>3676</v>
      </c>
      <c r="E153">
        <v>321</v>
      </c>
      <c r="F153" s="1">
        <v>3.05</v>
      </c>
      <c r="M153" s="17">
        <f>D153</f>
        <v>3676</v>
      </c>
    </row>
    <row r="154" spans="1:13">
      <c r="A154">
        <v>147</v>
      </c>
      <c r="B154" t="s">
        <v>1813</v>
      </c>
      <c r="C154">
        <v>59263</v>
      </c>
      <c r="D154" s="3">
        <v>3628</v>
      </c>
      <c r="E154">
        <v>309</v>
      </c>
      <c r="F154" s="1">
        <v>2.59</v>
      </c>
      <c r="L154" s="73">
        <f>D154</f>
        <v>3628</v>
      </c>
    </row>
    <row r="155" spans="1:13">
      <c r="A155">
        <v>148</v>
      </c>
      <c r="B155" t="s">
        <v>1814</v>
      </c>
      <c r="C155">
        <v>59320</v>
      </c>
      <c r="D155" s="3">
        <v>3614</v>
      </c>
      <c r="E155">
        <v>310</v>
      </c>
      <c r="F155" s="1">
        <v>2.57</v>
      </c>
      <c r="L155" s="73">
        <f t="shared" ref="L155:L158" si="4">D155</f>
        <v>3614</v>
      </c>
    </row>
    <row r="156" spans="1:13">
      <c r="A156">
        <v>149</v>
      </c>
      <c r="B156" t="s">
        <v>1815</v>
      </c>
      <c r="C156">
        <v>59129</v>
      </c>
      <c r="D156" s="3">
        <v>3591</v>
      </c>
      <c r="E156">
        <v>291</v>
      </c>
      <c r="F156" s="1">
        <v>2.5099999999999998</v>
      </c>
      <c r="L156" s="73">
        <f t="shared" si="4"/>
        <v>3591</v>
      </c>
    </row>
    <row r="157" spans="1:13">
      <c r="A157">
        <v>150</v>
      </c>
      <c r="B157" t="s">
        <v>1816</v>
      </c>
      <c r="C157">
        <v>59570</v>
      </c>
      <c r="D157" s="3">
        <v>3582</v>
      </c>
      <c r="E157">
        <v>253</v>
      </c>
      <c r="F157" s="1">
        <v>2.37</v>
      </c>
      <c r="L157" s="73">
        <f t="shared" si="4"/>
        <v>3582</v>
      </c>
    </row>
    <row r="158" spans="1:13">
      <c r="A158">
        <v>151</v>
      </c>
      <c r="B158" t="s">
        <v>1817</v>
      </c>
      <c r="C158">
        <v>59267</v>
      </c>
      <c r="D158" s="3">
        <v>3468</v>
      </c>
      <c r="E158">
        <v>300</v>
      </c>
      <c r="F158" s="1">
        <v>2.52</v>
      </c>
      <c r="L158" s="73">
        <f t="shared" si="4"/>
        <v>3468</v>
      </c>
    </row>
    <row r="159" spans="1:13">
      <c r="A159">
        <v>152</v>
      </c>
      <c r="B159" t="s">
        <v>1818</v>
      </c>
      <c r="C159">
        <v>59168</v>
      </c>
      <c r="D159" s="3">
        <v>3447</v>
      </c>
      <c r="E159">
        <v>207</v>
      </c>
      <c r="F159" s="1">
        <v>2.23</v>
      </c>
      <c r="K159" s="17">
        <f>D159</f>
        <v>3447</v>
      </c>
    </row>
    <row r="160" spans="1:13">
      <c r="A160">
        <v>153</v>
      </c>
      <c r="B160" t="s">
        <v>1819</v>
      </c>
      <c r="C160">
        <v>59175</v>
      </c>
      <c r="D160" s="3">
        <v>3434</v>
      </c>
      <c r="E160">
        <v>303</v>
      </c>
      <c r="F160" s="1">
        <v>2.5299999999999998</v>
      </c>
      <c r="L160" s="73">
        <f>D160</f>
        <v>3434</v>
      </c>
    </row>
    <row r="161" spans="1:13">
      <c r="A161">
        <v>154</v>
      </c>
      <c r="B161" t="s">
        <v>1820</v>
      </c>
      <c r="C161">
        <v>59172</v>
      </c>
      <c r="D161" s="3">
        <v>3432</v>
      </c>
      <c r="E161">
        <v>280</v>
      </c>
      <c r="F161" s="1">
        <v>2.42</v>
      </c>
      <c r="L161" s="73">
        <f>D161</f>
        <v>3432</v>
      </c>
    </row>
    <row r="162" spans="1:13">
      <c r="A162">
        <v>155</v>
      </c>
      <c r="B162" t="s">
        <v>1199</v>
      </c>
      <c r="D162" s="3">
        <v>3391</v>
      </c>
      <c r="E162">
        <v>306</v>
      </c>
      <c r="F162" s="1">
        <v>3.03</v>
      </c>
      <c r="M162" s="17">
        <f>D162</f>
        <v>3391</v>
      </c>
    </row>
    <row r="163" spans="1:13">
      <c r="A163">
        <v>156</v>
      </c>
      <c r="B163" t="s">
        <v>1821</v>
      </c>
      <c r="C163">
        <v>59174</v>
      </c>
      <c r="D163" s="3">
        <v>3362</v>
      </c>
      <c r="E163">
        <v>268</v>
      </c>
      <c r="F163" s="1">
        <v>2.2999999999999998</v>
      </c>
      <c r="K163" s="17">
        <f>D163</f>
        <v>3362</v>
      </c>
    </row>
    <row r="164" spans="1:13">
      <c r="A164">
        <v>157</v>
      </c>
      <c r="B164" t="s">
        <v>1822</v>
      </c>
      <c r="C164">
        <v>59260</v>
      </c>
      <c r="D164" s="3">
        <v>3346</v>
      </c>
      <c r="E164">
        <v>297</v>
      </c>
      <c r="F164" s="1">
        <v>2.4900000000000002</v>
      </c>
      <c r="L164" s="73">
        <f>D164</f>
        <v>3346</v>
      </c>
    </row>
    <row r="165" spans="1:13">
      <c r="A165">
        <v>158</v>
      </c>
      <c r="B165" t="s">
        <v>1823</v>
      </c>
      <c r="C165">
        <v>59141</v>
      </c>
      <c r="D165" s="3">
        <v>3306</v>
      </c>
      <c r="E165">
        <v>284</v>
      </c>
      <c r="F165" s="1">
        <v>2.41</v>
      </c>
      <c r="L165" s="73">
        <f>D165</f>
        <v>3306</v>
      </c>
    </row>
    <row r="166" spans="1:13">
      <c r="A166">
        <v>159</v>
      </c>
      <c r="B166" t="s">
        <v>1825</v>
      </c>
      <c r="C166">
        <v>59243</v>
      </c>
      <c r="D166" s="3">
        <v>3299</v>
      </c>
      <c r="E166">
        <v>256</v>
      </c>
      <c r="F166" s="1">
        <v>2.2799999999999998</v>
      </c>
      <c r="K166" s="17">
        <f>D166</f>
        <v>3299</v>
      </c>
    </row>
    <row r="167" spans="1:13">
      <c r="A167">
        <v>160</v>
      </c>
      <c r="B167" t="s">
        <v>1824</v>
      </c>
      <c r="C167">
        <v>59212</v>
      </c>
      <c r="D167" s="3">
        <v>3283</v>
      </c>
      <c r="E167">
        <v>212</v>
      </c>
      <c r="F167" s="1">
        <v>2.4</v>
      </c>
      <c r="L167" s="73">
        <f>D166</f>
        <v>3299</v>
      </c>
    </row>
    <row r="168" spans="1:13">
      <c r="A168">
        <v>161</v>
      </c>
      <c r="B168" t="s">
        <v>1200</v>
      </c>
      <c r="D168" s="3">
        <v>3260</v>
      </c>
      <c r="E168" s="3">
        <v>332</v>
      </c>
      <c r="F168" s="1">
        <v>3.08</v>
      </c>
      <c r="M168" s="17">
        <f>D168</f>
        <v>3260</v>
      </c>
    </row>
    <row r="169" spans="1:13">
      <c r="A169">
        <v>162</v>
      </c>
      <c r="B169" t="s">
        <v>1201</v>
      </c>
      <c r="D169" s="3">
        <v>3235</v>
      </c>
      <c r="E169">
        <v>313</v>
      </c>
      <c r="F169" s="1">
        <v>3.04</v>
      </c>
      <c r="M169" s="17">
        <f>D169</f>
        <v>3235</v>
      </c>
    </row>
    <row r="170" spans="1:13">
      <c r="A170">
        <v>163</v>
      </c>
      <c r="B170" t="s">
        <v>1826</v>
      </c>
      <c r="C170">
        <v>59145</v>
      </c>
      <c r="D170" s="3">
        <v>3228</v>
      </c>
      <c r="E170">
        <v>221</v>
      </c>
      <c r="F170" s="1">
        <v>2.4900000000000002</v>
      </c>
      <c r="L170" s="73">
        <f>D170</f>
        <v>3228</v>
      </c>
    </row>
    <row r="171" spans="1:13">
      <c r="A171">
        <v>164</v>
      </c>
      <c r="B171" t="s">
        <v>1827</v>
      </c>
      <c r="C171">
        <v>59178</v>
      </c>
      <c r="D171" s="3">
        <v>3180</v>
      </c>
      <c r="E171">
        <v>280</v>
      </c>
      <c r="F171" s="1">
        <v>2.4</v>
      </c>
      <c r="L171" s="73">
        <f>D171</f>
        <v>3180</v>
      </c>
    </row>
    <row r="172" spans="1:13">
      <c r="A172">
        <v>165</v>
      </c>
      <c r="B172" t="s">
        <v>1828</v>
      </c>
      <c r="C172">
        <v>59177</v>
      </c>
      <c r="D172" s="3">
        <v>3163</v>
      </c>
      <c r="E172">
        <v>212</v>
      </c>
      <c r="F172" s="1">
        <v>2.2999999999999998</v>
      </c>
      <c r="K172" s="17">
        <f>D172</f>
        <v>3163</v>
      </c>
    </row>
    <row r="173" spans="1:13">
      <c r="A173">
        <v>166</v>
      </c>
      <c r="B173" t="s">
        <v>1202</v>
      </c>
      <c r="D173" s="3">
        <v>3096</v>
      </c>
      <c r="E173">
        <v>366</v>
      </c>
      <c r="F173" s="1">
        <v>3.28</v>
      </c>
      <c r="M173" s="17">
        <f>D173</f>
        <v>3096</v>
      </c>
    </row>
    <row r="174" spans="1:13">
      <c r="A174">
        <v>167</v>
      </c>
      <c r="B174" t="s">
        <v>1829</v>
      </c>
      <c r="C174">
        <v>59186</v>
      </c>
      <c r="D174" s="3">
        <v>3091</v>
      </c>
      <c r="E174">
        <v>217</v>
      </c>
      <c r="F174" s="1">
        <v>2.29</v>
      </c>
      <c r="K174" s="17">
        <f>D174</f>
        <v>3091</v>
      </c>
    </row>
    <row r="175" spans="1:13">
      <c r="A175">
        <v>168</v>
      </c>
      <c r="B175" t="s">
        <v>1830</v>
      </c>
      <c r="C175">
        <v>59255</v>
      </c>
      <c r="D175" s="3">
        <v>3081</v>
      </c>
      <c r="E175">
        <v>277</v>
      </c>
      <c r="F175" s="1">
        <v>2.39</v>
      </c>
      <c r="L175" s="73">
        <f>D175</f>
        <v>3081</v>
      </c>
    </row>
    <row r="176" spans="1:13">
      <c r="A176">
        <v>169</v>
      </c>
      <c r="B176" t="s">
        <v>1831</v>
      </c>
      <c r="C176">
        <v>59320</v>
      </c>
      <c r="D176" s="3">
        <v>3025</v>
      </c>
      <c r="E176">
        <v>307</v>
      </c>
      <c r="F176" s="1">
        <v>3</v>
      </c>
      <c r="L176" s="73">
        <f>D176</f>
        <v>3025</v>
      </c>
    </row>
    <row r="177" spans="1:13">
      <c r="A177">
        <v>170</v>
      </c>
      <c r="B177" t="s">
        <v>1203</v>
      </c>
      <c r="D177" s="3">
        <v>3008</v>
      </c>
      <c r="E177">
        <v>364</v>
      </c>
      <c r="F177" s="1">
        <v>3.22</v>
      </c>
      <c r="M177" s="17">
        <f>D177</f>
        <v>3008</v>
      </c>
    </row>
    <row r="178" spans="1:13">
      <c r="A178">
        <v>171</v>
      </c>
      <c r="B178" t="s">
        <v>1832</v>
      </c>
      <c r="C178">
        <v>59273</v>
      </c>
      <c r="D178" s="3">
        <v>2995</v>
      </c>
      <c r="E178">
        <v>304</v>
      </c>
      <c r="F178" s="1">
        <v>2.5499999999999998</v>
      </c>
      <c r="L178" s="73">
        <f>D178</f>
        <v>2995</v>
      </c>
    </row>
    <row r="179" spans="1:13">
      <c r="A179">
        <v>172</v>
      </c>
      <c r="B179" t="s">
        <v>1833</v>
      </c>
      <c r="C179">
        <v>59171</v>
      </c>
      <c r="D179" s="3">
        <v>2944</v>
      </c>
      <c r="E179">
        <v>287</v>
      </c>
      <c r="F179" s="1">
        <v>2.4700000000000002</v>
      </c>
      <c r="L179" s="73">
        <f>D179</f>
        <v>2944</v>
      </c>
    </row>
    <row r="180" spans="1:13">
      <c r="A180">
        <v>173</v>
      </c>
      <c r="B180" t="s">
        <v>1204</v>
      </c>
      <c r="D180" s="3">
        <v>2937</v>
      </c>
      <c r="E180">
        <v>322</v>
      </c>
      <c r="F180" s="1">
        <v>3.06</v>
      </c>
      <c r="M180" s="17">
        <f>D180</f>
        <v>2937</v>
      </c>
    </row>
    <row r="181" spans="1:13">
      <c r="A181">
        <v>174</v>
      </c>
      <c r="B181" t="s">
        <v>1834</v>
      </c>
      <c r="C181">
        <v>59152</v>
      </c>
      <c r="D181" s="3">
        <v>2927</v>
      </c>
      <c r="E181">
        <v>290</v>
      </c>
      <c r="F181" s="1">
        <v>2.46</v>
      </c>
      <c r="L181" s="73">
        <f>D181</f>
        <v>2927</v>
      </c>
    </row>
    <row r="182" spans="1:13">
      <c r="A182">
        <v>175</v>
      </c>
      <c r="B182" t="s">
        <v>1205</v>
      </c>
      <c r="D182" s="3">
        <v>2919</v>
      </c>
      <c r="E182">
        <v>372</v>
      </c>
      <c r="F182" s="1">
        <v>3.45</v>
      </c>
      <c r="M182" s="17">
        <f>D182</f>
        <v>2919</v>
      </c>
    </row>
    <row r="183" spans="1:13">
      <c r="A183">
        <v>176</v>
      </c>
      <c r="B183" t="s">
        <v>1835</v>
      </c>
      <c r="C183">
        <v>59234</v>
      </c>
      <c r="D183" s="3">
        <v>2896</v>
      </c>
      <c r="E183">
        <v>294</v>
      </c>
      <c r="F183" s="1">
        <v>2.5499999999999998</v>
      </c>
      <c r="L183" s="73">
        <f>D183</f>
        <v>2896</v>
      </c>
    </row>
    <row r="184" spans="1:13">
      <c r="A184">
        <v>177</v>
      </c>
      <c r="B184" t="s">
        <v>1836</v>
      </c>
      <c r="C184">
        <v>59552</v>
      </c>
      <c r="D184" s="3">
        <v>2847</v>
      </c>
      <c r="E184">
        <v>307</v>
      </c>
      <c r="F184" s="1">
        <v>3</v>
      </c>
      <c r="L184" s="73">
        <f>D184</f>
        <v>2847</v>
      </c>
    </row>
    <row r="185" spans="1:13">
      <c r="A185">
        <v>178</v>
      </c>
      <c r="B185" t="s">
        <v>1837</v>
      </c>
      <c r="C185">
        <v>59132</v>
      </c>
      <c r="D185" s="3">
        <v>2824</v>
      </c>
      <c r="E185">
        <v>210</v>
      </c>
      <c r="F185" s="1">
        <v>2.25</v>
      </c>
      <c r="K185" s="17">
        <f>D185</f>
        <v>2824</v>
      </c>
    </row>
    <row r="186" spans="1:13">
      <c r="A186">
        <v>179</v>
      </c>
      <c r="B186" t="s">
        <v>1838</v>
      </c>
      <c r="C186">
        <v>59194</v>
      </c>
      <c r="D186" s="3">
        <v>2812</v>
      </c>
      <c r="E186">
        <v>302</v>
      </c>
      <c r="F186" s="1">
        <v>2.52</v>
      </c>
      <c r="L186" s="73">
        <f>D186</f>
        <v>2812</v>
      </c>
    </row>
    <row r="187" spans="1:13">
      <c r="A187">
        <v>180</v>
      </c>
      <c r="B187" t="s">
        <v>1839</v>
      </c>
      <c r="C187">
        <v>59293</v>
      </c>
      <c r="D187" s="3">
        <v>2804</v>
      </c>
      <c r="E187">
        <v>281</v>
      </c>
      <c r="F187" s="1">
        <v>2.42</v>
      </c>
      <c r="L187" s="73">
        <f>D187</f>
        <v>2804</v>
      </c>
    </row>
    <row r="188" spans="1:13">
      <c r="A188">
        <v>181</v>
      </c>
      <c r="B188" t="s">
        <v>1840</v>
      </c>
      <c r="C188">
        <v>59780</v>
      </c>
      <c r="D188" s="3">
        <v>2798</v>
      </c>
      <c r="E188">
        <v>251</v>
      </c>
      <c r="F188" s="1">
        <v>2.48</v>
      </c>
      <c r="L188" s="73">
        <f t="shared" ref="L188:L191" si="5">D188</f>
        <v>2798</v>
      </c>
    </row>
    <row r="189" spans="1:13">
      <c r="A189">
        <v>182</v>
      </c>
      <c r="B189" t="s">
        <v>1841</v>
      </c>
      <c r="C189">
        <v>59287</v>
      </c>
      <c r="D189" s="3">
        <v>2784</v>
      </c>
      <c r="E189">
        <v>294</v>
      </c>
      <c r="F189" s="1">
        <v>2.56</v>
      </c>
      <c r="L189" s="73">
        <f t="shared" si="5"/>
        <v>2784</v>
      </c>
    </row>
    <row r="190" spans="1:13">
      <c r="A190">
        <v>183</v>
      </c>
      <c r="B190" t="s">
        <v>1842</v>
      </c>
      <c r="C190">
        <v>59310</v>
      </c>
      <c r="D190" s="3">
        <v>2762</v>
      </c>
      <c r="E190">
        <v>287</v>
      </c>
      <c r="F190" s="1">
        <v>2.44</v>
      </c>
      <c r="L190" s="73">
        <f t="shared" si="5"/>
        <v>2762</v>
      </c>
    </row>
    <row r="191" spans="1:13">
      <c r="A191">
        <v>184</v>
      </c>
      <c r="B191" t="s">
        <v>1843</v>
      </c>
      <c r="C191">
        <v>59198</v>
      </c>
      <c r="D191" s="3">
        <v>2756</v>
      </c>
      <c r="E191">
        <v>280</v>
      </c>
      <c r="F191" s="1">
        <v>2.4300000000000002</v>
      </c>
      <c r="L191" s="73">
        <f t="shared" si="5"/>
        <v>2756</v>
      </c>
    </row>
    <row r="192" spans="1:13">
      <c r="A192">
        <v>185</v>
      </c>
      <c r="B192" t="s">
        <v>1206</v>
      </c>
      <c r="D192" s="3">
        <v>2688</v>
      </c>
      <c r="E192">
        <v>303</v>
      </c>
      <c r="F192" s="1">
        <v>3.13</v>
      </c>
      <c r="M192" s="17">
        <f>D192</f>
        <v>2688</v>
      </c>
    </row>
    <row r="193" spans="1:13">
      <c r="A193">
        <v>186</v>
      </c>
      <c r="B193" t="s">
        <v>1207</v>
      </c>
      <c r="D193" s="3">
        <v>2674</v>
      </c>
      <c r="E193">
        <v>371</v>
      </c>
      <c r="F193" s="1">
        <v>3.28</v>
      </c>
      <c r="M193" s="17">
        <f>D193</f>
        <v>2674</v>
      </c>
    </row>
    <row r="194" spans="1:13">
      <c r="A194">
        <v>187</v>
      </c>
      <c r="B194" t="s">
        <v>1208</v>
      </c>
      <c r="D194" s="3">
        <v>2667</v>
      </c>
      <c r="E194">
        <v>349</v>
      </c>
      <c r="F194" s="1">
        <v>3.23</v>
      </c>
      <c r="M194" s="17">
        <f>D194</f>
        <v>2667</v>
      </c>
    </row>
    <row r="195" spans="1:13">
      <c r="A195">
        <v>188</v>
      </c>
      <c r="B195" t="s">
        <v>1844</v>
      </c>
      <c r="C195">
        <v>59226</v>
      </c>
      <c r="D195" s="3">
        <v>2662</v>
      </c>
      <c r="E195">
        <v>284</v>
      </c>
      <c r="F195" s="1">
        <v>2.4900000000000002</v>
      </c>
      <c r="L195" s="73">
        <f>D195</f>
        <v>2662</v>
      </c>
    </row>
    <row r="196" spans="1:13">
      <c r="A196">
        <v>189</v>
      </c>
      <c r="B196" t="s">
        <v>1845</v>
      </c>
      <c r="C196">
        <v>59164</v>
      </c>
      <c r="D196" s="3">
        <v>2649</v>
      </c>
      <c r="E196">
        <v>204</v>
      </c>
      <c r="F196" s="1">
        <v>2.1800000000000002</v>
      </c>
      <c r="K196" s="17">
        <f>D196</f>
        <v>2649</v>
      </c>
    </row>
    <row r="197" spans="1:13">
      <c r="A197">
        <v>190</v>
      </c>
      <c r="B197" t="s">
        <v>1209</v>
      </c>
      <c r="D197" s="3">
        <v>2572</v>
      </c>
      <c r="E197">
        <v>216</v>
      </c>
      <c r="F197" s="1">
        <v>2.36</v>
      </c>
      <c r="M197" s="17">
        <f>D197</f>
        <v>2572</v>
      </c>
    </row>
    <row r="198" spans="1:13">
      <c r="A198">
        <v>191</v>
      </c>
      <c r="B198" t="s">
        <v>1210</v>
      </c>
      <c r="D198" s="3">
        <v>2570</v>
      </c>
      <c r="E198">
        <v>310</v>
      </c>
      <c r="F198" s="1">
        <v>3.03</v>
      </c>
      <c r="M198" s="17">
        <f>D198</f>
        <v>2570</v>
      </c>
    </row>
    <row r="199" spans="1:13">
      <c r="A199">
        <v>192</v>
      </c>
      <c r="B199" t="s">
        <v>1846</v>
      </c>
      <c r="C199">
        <v>59138</v>
      </c>
      <c r="D199" s="3">
        <v>2569</v>
      </c>
      <c r="E199">
        <v>225</v>
      </c>
      <c r="F199" s="1">
        <v>2.4300000000000002</v>
      </c>
      <c r="L199" s="73">
        <f>D199</f>
        <v>2569</v>
      </c>
    </row>
    <row r="200" spans="1:13">
      <c r="A200">
        <v>193</v>
      </c>
      <c r="B200" t="s">
        <v>1847</v>
      </c>
      <c r="C200">
        <v>59224</v>
      </c>
      <c r="D200" s="3">
        <v>2568</v>
      </c>
      <c r="E200">
        <v>276</v>
      </c>
      <c r="F200" s="1">
        <v>2.37</v>
      </c>
      <c r="L200" s="73">
        <f t="shared" ref="L200:L204" si="6">D200</f>
        <v>2568</v>
      </c>
    </row>
    <row r="201" spans="1:13">
      <c r="A201">
        <v>194</v>
      </c>
      <c r="B201" t="s">
        <v>1848</v>
      </c>
      <c r="C201">
        <v>59121</v>
      </c>
      <c r="D201" s="3">
        <v>2566</v>
      </c>
      <c r="E201">
        <v>275</v>
      </c>
      <c r="F201" s="1">
        <v>2.38</v>
      </c>
      <c r="L201" s="73">
        <f t="shared" si="6"/>
        <v>2566</v>
      </c>
    </row>
    <row r="202" spans="1:13">
      <c r="A202">
        <v>195</v>
      </c>
      <c r="B202" t="s">
        <v>1849</v>
      </c>
      <c r="C202">
        <v>59262</v>
      </c>
      <c r="D202" s="3">
        <v>2543</v>
      </c>
      <c r="E202">
        <v>299</v>
      </c>
      <c r="F202" s="1">
        <v>2.5099999999999998</v>
      </c>
      <c r="L202" s="73">
        <f t="shared" si="6"/>
        <v>2543</v>
      </c>
    </row>
    <row r="203" spans="1:13">
      <c r="A203">
        <v>196</v>
      </c>
      <c r="B203" t="s">
        <v>1850</v>
      </c>
      <c r="C203">
        <v>59241</v>
      </c>
      <c r="D203" s="3">
        <v>2522</v>
      </c>
      <c r="E203">
        <v>301</v>
      </c>
      <c r="F203" s="1">
        <v>2.5499999999999998</v>
      </c>
      <c r="L203" s="73">
        <f t="shared" si="6"/>
        <v>2522</v>
      </c>
    </row>
    <row r="204" spans="1:13">
      <c r="A204">
        <v>197</v>
      </c>
      <c r="B204" t="s">
        <v>1851</v>
      </c>
      <c r="C204">
        <v>59300</v>
      </c>
      <c r="D204" s="3">
        <v>2499</v>
      </c>
      <c r="E204">
        <v>268</v>
      </c>
      <c r="F204" s="1">
        <v>2.36</v>
      </c>
      <c r="L204" s="73">
        <f t="shared" si="6"/>
        <v>2499</v>
      </c>
    </row>
    <row r="205" spans="1:13">
      <c r="A205">
        <v>198</v>
      </c>
      <c r="B205" t="s">
        <v>1852</v>
      </c>
      <c r="C205">
        <v>59245</v>
      </c>
      <c r="D205" s="3">
        <v>2490</v>
      </c>
      <c r="E205">
        <v>207</v>
      </c>
      <c r="F205" s="1">
        <v>2.25</v>
      </c>
      <c r="K205" s="17">
        <f>D205</f>
        <v>2490</v>
      </c>
    </row>
    <row r="206" spans="1:13">
      <c r="A206">
        <v>199</v>
      </c>
      <c r="B206" t="s">
        <v>1211</v>
      </c>
      <c r="D206" s="3">
        <v>2420</v>
      </c>
      <c r="E206">
        <v>254</v>
      </c>
      <c r="F206" s="1">
        <v>3.14</v>
      </c>
      <c r="M206" s="17">
        <f>D206</f>
        <v>2420</v>
      </c>
    </row>
    <row r="207" spans="1:13">
      <c r="A207">
        <v>200</v>
      </c>
      <c r="B207" t="s">
        <v>1853</v>
      </c>
      <c r="C207">
        <v>59149</v>
      </c>
      <c r="D207" s="3">
        <v>2418</v>
      </c>
      <c r="E207">
        <v>194</v>
      </c>
      <c r="F207" s="1">
        <v>2.1</v>
      </c>
      <c r="K207" s="17">
        <f>D207</f>
        <v>2418</v>
      </c>
    </row>
    <row r="208" spans="1:13">
      <c r="A208">
        <v>201</v>
      </c>
      <c r="B208" t="s">
        <v>1854</v>
      </c>
      <c r="C208" s="8">
        <v>59620</v>
      </c>
      <c r="D208" s="64">
        <v>2395</v>
      </c>
      <c r="E208">
        <v>221</v>
      </c>
      <c r="F208" s="1">
        <v>2.46</v>
      </c>
      <c r="L208" s="73">
        <f>D208</f>
        <v>2395</v>
      </c>
    </row>
    <row r="209" spans="1:13">
      <c r="A209">
        <v>202</v>
      </c>
      <c r="B209" t="s">
        <v>1212</v>
      </c>
      <c r="C209" s="8"/>
      <c r="D209" s="64">
        <v>2393</v>
      </c>
      <c r="E209">
        <v>312</v>
      </c>
      <c r="F209" s="1">
        <v>3.06</v>
      </c>
      <c r="M209" s="17">
        <f>D209</f>
        <v>2393</v>
      </c>
    </row>
    <row r="210" spans="1:13">
      <c r="A210">
        <v>203</v>
      </c>
      <c r="B210" t="s">
        <v>1855</v>
      </c>
      <c r="C210" s="8">
        <v>59310</v>
      </c>
      <c r="D210" s="64">
        <v>2388</v>
      </c>
      <c r="E210">
        <v>297</v>
      </c>
      <c r="F210" s="1">
        <v>2.5099999999999998</v>
      </c>
      <c r="L210" s="73">
        <f>D210</f>
        <v>2388</v>
      </c>
    </row>
    <row r="211" spans="1:13">
      <c r="A211">
        <v>204</v>
      </c>
      <c r="B211" t="s">
        <v>1856</v>
      </c>
      <c r="C211" s="8">
        <v>59138</v>
      </c>
      <c r="D211" s="64">
        <v>2385</v>
      </c>
      <c r="E211">
        <v>223</v>
      </c>
      <c r="F211" s="1">
        <v>2.39</v>
      </c>
      <c r="L211" s="73">
        <f>D211</f>
        <v>2385</v>
      </c>
    </row>
    <row r="212" spans="1:13">
      <c r="A212">
        <v>205</v>
      </c>
      <c r="B212" t="s">
        <v>1857</v>
      </c>
      <c r="C212" s="8">
        <v>59237</v>
      </c>
      <c r="D212" s="64">
        <v>2377</v>
      </c>
      <c r="E212">
        <v>316</v>
      </c>
      <c r="F212" s="1">
        <v>3</v>
      </c>
      <c r="L212" s="73">
        <f>D212</f>
        <v>2377</v>
      </c>
    </row>
    <row r="213" spans="1:13">
      <c r="A213">
        <v>206</v>
      </c>
      <c r="B213" t="s">
        <v>1858</v>
      </c>
      <c r="C213" s="8">
        <v>59121</v>
      </c>
      <c r="D213" s="64">
        <v>2374</v>
      </c>
      <c r="E213">
        <v>271</v>
      </c>
      <c r="F213" s="1">
        <v>2.36</v>
      </c>
      <c r="L213" s="73">
        <f>D213</f>
        <v>2374</v>
      </c>
    </row>
    <row r="214" spans="1:13">
      <c r="A214">
        <v>207</v>
      </c>
      <c r="B214" t="s">
        <v>1859</v>
      </c>
      <c r="C214" s="8">
        <v>59840</v>
      </c>
      <c r="D214" s="64">
        <v>2357</v>
      </c>
      <c r="E214">
        <v>310</v>
      </c>
      <c r="F214" s="1">
        <v>2.59</v>
      </c>
      <c r="L214" s="73">
        <f>D214</f>
        <v>2357</v>
      </c>
    </row>
    <row r="215" spans="1:13">
      <c r="A215">
        <v>208</v>
      </c>
      <c r="B215" t="s">
        <v>1860</v>
      </c>
      <c r="C215" s="8">
        <v>59710</v>
      </c>
      <c r="D215" s="64">
        <v>2307</v>
      </c>
      <c r="E215">
        <v>306</v>
      </c>
      <c r="F215" s="1">
        <v>2.54</v>
      </c>
      <c r="L215" s="73">
        <f>D215</f>
        <v>2307</v>
      </c>
    </row>
    <row r="216" spans="1:13">
      <c r="A216">
        <v>209</v>
      </c>
      <c r="B216" t="s">
        <v>1213</v>
      </c>
      <c r="C216" s="8"/>
      <c r="D216" s="64">
        <v>2298</v>
      </c>
      <c r="E216">
        <v>351</v>
      </c>
      <c r="F216" s="1">
        <v>3.22</v>
      </c>
      <c r="M216" s="17">
        <f>D216</f>
        <v>2298</v>
      </c>
    </row>
    <row r="217" spans="1:13">
      <c r="A217">
        <v>210</v>
      </c>
      <c r="B217" t="s">
        <v>1861</v>
      </c>
      <c r="C217" s="8">
        <v>59554</v>
      </c>
      <c r="D217" s="64">
        <v>2278</v>
      </c>
      <c r="E217">
        <v>299</v>
      </c>
      <c r="F217" s="1">
        <v>2.5</v>
      </c>
      <c r="L217" s="73">
        <f>D217</f>
        <v>2278</v>
      </c>
    </row>
    <row r="218" spans="1:13">
      <c r="A218">
        <v>211</v>
      </c>
      <c r="B218" t="s">
        <v>1862</v>
      </c>
      <c r="C218" s="8">
        <v>59310</v>
      </c>
      <c r="D218" s="64">
        <v>2259</v>
      </c>
      <c r="E218">
        <v>288</v>
      </c>
      <c r="F218" s="1">
        <v>2.46</v>
      </c>
      <c r="L218" s="73">
        <f>D218</f>
        <v>2259</v>
      </c>
    </row>
    <row r="219" spans="1:13">
      <c r="A219">
        <v>212</v>
      </c>
      <c r="B219" t="s">
        <v>1214</v>
      </c>
      <c r="C219" s="8"/>
      <c r="D219" s="64">
        <v>2256</v>
      </c>
      <c r="E219">
        <v>300</v>
      </c>
      <c r="F219" s="1">
        <v>3.09</v>
      </c>
      <c r="M219" s="17">
        <f>D219</f>
        <v>2256</v>
      </c>
    </row>
    <row r="220" spans="1:13">
      <c r="A220">
        <v>213</v>
      </c>
      <c r="B220" t="s">
        <v>1863</v>
      </c>
      <c r="C220" s="8">
        <v>59310</v>
      </c>
      <c r="D220" s="64">
        <v>2235</v>
      </c>
      <c r="E220">
        <v>295</v>
      </c>
      <c r="F220" s="1">
        <v>2.46</v>
      </c>
      <c r="L220" s="73">
        <f>D220</f>
        <v>2235</v>
      </c>
    </row>
    <row r="221" spans="1:13">
      <c r="A221">
        <v>214</v>
      </c>
      <c r="B221" t="s">
        <v>1864</v>
      </c>
      <c r="C221" s="8">
        <v>59551</v>
      </c>
      <c r="D221" s="64">
        <v>2230</v>
      </c>
      <c r="E221">
        <v>308</v>
      </c>
      <c r="F221" s="1">
        <v>2.57</v>
      </c>
      <c r="L221" s="73">
        <f>D221</f>
        <v>2230</v>
      </c>
    </row>
    <row r="222" spans="1:13">
      <c r="A222">
        <v>215</v>
      </c>
      <c r="B222" t="s">
        <v>1865</v>
      </c>
      <c r="C222" s="8">
        <v>59570</v>
      </c>
      <c r="D222" s="64">
        <v>2199</v>
      </c>
      <c r="E222">
        <v>250</v>
      </c>
      <c r="F222" s="1">
        <v>2.2999999999999998</v>
      </c>
      <c r="K222" s="17">
        <f>D222</f>
        <v>2199</v>
      </c>
    </row>
    <row r="223" spans="1:13">
      <c r="A223">
        <v>216</v>
      </c>
      <c r="B223" t="s">
        <v>1215</v>
      </c>
      <c r="C223" s="8"/>
      <c r="D223" s="64">
        <v>2184</v>
      </c>
      <c r="E223">
        <v>324</v>
      </c>
      <c r="F223" s="1">
        <v>3.06</v>
      </c>
      <c r="M223" s="17">
        <f>D223</f>
        <v>2184</v>
      </c>
    </row>
    <row r="224" spans="1:13">
      <c r="A224">
        <v>217</v>
      </c>
      <c r="B224" t="s">
        <v>1216</v>
      </c>
      <c r="C224" s="8"/>
      <c r="D224" s="64">
        <v>2184</v>
      </c>
      <c r="E224">
        <v>338</v>
      </c>
      <c r="F224" s="1">
        <v>3.14</v>
      </c>
      <c r="M224" s="17">
        <f>D224</f>
        <v>2184</v>
      </c>
    </row>
    <row r="225" spans="1:13">
      <c r="A225">
        <v>218</v>
      </c>
      <c r="B225" t="s">
        <v>1217</v>
      </c>
      <c r="C225" s="8"/>
      <c r="D225" s="64">
        <v>2124</v>
      </c>
      <c r="E225">
        <v>359</v>
      </c>
      <c r="F225" s="1">
        <v>3.26</v>
      </c>
      <c r="M225" s="17">
        <f>D225</f>
        <v>2124</v>
      </c>
    </row>
    <row r="226" spans="1:13">
      <c r="A226">
        <v>219</v>
      </c>
      <c r="B226" t="s">
        <v>1866</v>
      </c>
      <c r="C226" s="8">
        <v>59710</v>
      </c>
      <c r="D226" s="64">
        <v>2118</v>
      </c>
      <c r="E226">
        <v>303</v>
      </c>
      <c r="F226" s="1">
        <v>2.5499999999999998</v>
      </c>
      <c r="L226" s="73">
        <f>D226</f>
        <v>2118</v>
      </c>
    </row>
    <row r="227" spans="1:13">
      <c r="A227">
        <v>220</v>
      </c>
      <c r="B227" t="s">
        <v>1218</v>
      </c>
      <c r="C227" s="8"/>
      <c r="D227" s="64">
        <v>2116</v>
      </c>
      <c r="E227">
        <v>332</v>
      </c>
      <c r="F227" s="1">
        <v>3.08</v>
      </c>
      <c r="M227" s="17">
        <f>D227</f>
        <v>2116</v>
      </c>
    </row>
    <row r="228" spans="1:13">
      <c r="A228">
        <v>221</v>
      </c>
      <c r="B228" t="s">
        <v>1867</v>
      </c>
      <c r="C228" s="8">
        <v>59235</v>
      </c>
      <c r="D228" s="64">
        <v>2115</v>
      </c>
      <c r="E228">
        <v>299</v>
      </c>
      <c r="F228" s="1">
        <v>2.52</v>
      </c>
      <c r="L228" s="73">
        <f>D228</f>
        <v>2115</v>
      </c>
    </row>
    <row r="229" spans="1:13">
      <c r="A229">
        <v>222</v>
      </c>
      <c r="B229" t="s">
        <v>1219</v>
      </c>
      <c r="C229" s="8"/>
      <c r="D229" s="64">
        <v>2105</v>
      </c>
      <c r="E229">
        <v>313</v>
      </c>
      <c r="F229" s="1">
        <v>3.05</v>
      </c>
      <c r="M229" s="17">
        <f>D229</f>
        <v>2105</v>
      </c>
    </row>
    <row r="230" spans="1:13">
      <c r="A230">
        <v>223</v>
      </c>
      <c r="B230" t="s">
        <v>1220</v>
      </c>
      <c r="C230" s="8"/>
      <c r="D230" s="64">
        <v>2087</v>
      </c>
      <c r="E230">
        <v>355</v>
      </c>
      <c r="F230" s="1">
        <v>3.29</v>
      </c>
      <c r="M230" s="17">
        <f>D230</f>
        <v>2087</v>
      </c>
    </row>
    <row r="231" spans="1:13">
      <c r="A231">
        <v>224</v>
      </c>
      <c r="B231" t="s">
        <v>1868</v>
      </c>
      <c r="C231" s="8">
        <v>59990</v>
      </c>
      <c r="D231" s="64">
        <v>2075</v>
      </c>
      <c r="E231">
        <v>261</v>
      </c>
      <c r="F231" s="1">
        <v>2.29</v>
      </c>
      <c r="K231" s="17">
        <f>D231</f>
        <v>2075</v>
      </c>
    </row>
    <row r="232" spans="1:13">
      <c r="A232">
        <v>225</v>
      </c>
      <c r="B232" t="s">
        <v>1869</v>
      </c>
      <c r="C232" s="8">
        <v>59710</v>
      </c>
      <c r="D232" s="64">
        <v>2056</v>
      </c>
      <c r="E232">
        <v>304</v>
      </c>
      <c r="F232" s="1">
        <v>2.57</v>
      </c>
      <c r="L232" s="73">
        <f>D232</f>
        <v>2056</v>
      </c>
    </row>
    <row r="233" spans="1:13">
      <c r="A233">
        <v>226</v>
      </c>
      <c r="B233" t="s">
        <v>1870</v>
      </c>
      <c r="C233" s="8">
        <v>59246</v>
      </c>
      <c r="D233" s="64">
        <v>2055</v>
      </c>
      <c r="E233">
        <v>303</v>
      </c>
      <c r="F233" s="1">
        <v>2.58</v>
      </c>
      <c r="L233" s="73">
        <f>D233</f>
        <v>2055</v>
      </c>
    </row>
    <row r="234" spans="1:13">
      <c r="A234">
        <v>227</v>
      </c>
      <c r="B234" t="s">
        <v>1871</v>
      </c>
      <c r="C234" s="8">
        <v>59242</v>
      </c>
      <c r="D234" s="64">
        <v>2049</v>
      </c>
      <c r="E234">
        <v>298</v>
      </c>
      <c r="F234" s="1">
        <v>2.57</v>
      </c>
      <c r="L234" s="73">
        <f>D234</f>
        <v>2049</v>
      </c>
    </row>
    <row r="235" spans="1:13">
      <c r="A235">
        <v>228</v>
      </c>
      <c r="B235" t="s">
        <v>1221</v>
      </c>
      <c r="C235" s="8"/>
      <c r="D235" s="64">
        <v>2022</v>
      </c>
      <c r="E235">
        <v>319</v>
      </c>
      <c r="F235" s="1">
        <v>3.02</v>
      </c>
      <c r="M235" s="17">
        <f>D235</f>
        <v>2022</v>
      </c>
    </row>
    <row r="236" spans="1:13">
      <c r="A236">
        <v>229</v>
      </c>
      <c r="B236" t="s">
        <v>1872</v>
      </c>
      <c r="C236" s="8">
        <v>59218</v>
      </c>
      <c r="D236" s="64">
        <v>2014</v>
      </c>
      <c r="E236">
        <v>281</v>
      </c>
      <c r="F236" s="1">
        <v>2.5099999999999998</v>
      </c>
      <c r="L236" s="73">
        <f>D236</f>
        <v>2014</v>
      </c>
    </row>
    <row r="237" spans="1:13">
      <c r="A237">
        <v>230</v>
      </c>
      <c r="B237" t="s">
        <v>1222</v>
      </c>
      <c r="C237" s="8"/>
      <c r="D237" s="64">
        <v>2012</v>
      </c>
      <c r="E237">
        <v>340</v>
      </c>
      <c r="F237" s="1">
        <v>3.16</v>
      </c>
      <c r="M237" s="17">
        <f>D237</f>
        <v>2012</v>
      </c>
    </row>
    <row r="238" spans="1:13">
      <c r="A238">
        <v>231</v>
      </c>
      <c r="B238" t="s">
        <v>1873</v>
      </c>
      <c r="C238" s="8">
        <v>59134</v>
      </c>
      <c r="D238" s="64">
        <v>2008</v>
      </c>
      <c r="E238">
        <v>315</v>
      </c>
      <c r="F238" s="1">
        <v>2.59</v>
      </c>
      <c r="L238" s="73">
        <f>D238</f>
        <v>2008</v>
      </c>
    </row>
    <row r="239" spans="1:13">
      <c r="A239">
        <v>232</v>
      </c>
      <c r="B239" t="s">
        <v>1874</v>
      </c>
      <c r="C239" s="8">
        <v>59144</v>
      </c>
      <c r="D239" s="64">
        <v>2001</v>
      </c>
      <c r="E239">
        <v>276</v>
      </c>
      <c r="F239" s="1">
        <v>2.44</v>
      </c>
      <c r="L239" s="73">
        <f t="shared" ref="L239:L243" si="7">D239</f>
        <v>2001</v>
      </c>
    </row>
    <row r="240" spans="1:13">
      <c r="A240">
        <v>233</v>
      </c>
      <c r="B240" t="s">
        <v>1875</v>
      </c>
      <c r="C240" s="8">
        <v>59176</v>
      </c>
      <c r="D240" s="64">
        <v>2000</v>
      </c>
      <c r="E240">
        <v>291</v>
      </c>
      <c r="F240" s="1">
        <v>2.52</v>
      </c>
      <c r="L240" s="73">
        <f t="shared" si="7"/>
        <v>2000</v>
      </c>
    </row>
    <row r="241" spans="1:13">
      <c r="A241">
        <v>234</v>
      </c>
      <c r="B241" t="s">
        <v>1876</v>
      </c>
      <c r="C241" s="8">
        <v>59157</v>
      </c>
      <c r="D241" s="64">
        <v>1994</v>
      </c>
      <c r="E241">
        <v>297</v>
      </c>
      <c r="F241" s="1">
        <v>2.59</v>
      </c>
      <c r="L241" s="73">
        <f t="shared" si="7"/>
        <v>1994</v>
      </c>
    </row>
    <row r="242" spans="1:13">
      <c r="A242">
        <v>235</v>
      </c>
      <c r="B242" t="s">
        <v>1877</v>
      </c>
      <c r="C242" s="8">
        <v>59710</v>
      </c>
      <c r="D242" s="64">
        <v>1973</v>
      </c>
      <c r="E242">
        <v>304</v>
      </c>
      <c r="F242" s="1">
        <v>2.58</v>
      </c>
      <c r="L242" s="73">
        <f t="shared" si="7"/>
        <v>1973</v>
      </c>
    </row>
    <row r="243" spans="1:13">
      <c r="A243">
        <v>236</v>
      </c>
      <c r="B243" t="s">
        <v>1878</v>
      </c>
      <c r="C243" s="8">
        <v>59242</v>
      </c>
      <c r="D243" s="64">
        <v>1959</v>
      </c>
      <c r="E243">
        <v>298</v>
      </c>
      <c r="F243" s="1">
        <v>2.5</v>
      </c>
      <c r="L243" s="73">
        <f t="shared" si="7"/>
        <v>1959</v>
      </c>
    </row>
    <row r="244" spans="1:13">
      <c r="A244">
        <v>237</v>
      </c>
      <c r="B244" t="s">
        <v>1223</v>
      </c>
      <c r="C244" s="8"/>
      <c r="D244" s="64">
        <v>1935</v>
      </c>
      <c r="E244">
        <v>339</v>
      </c>
      <c r="F244" s="1">
        <v>3.15</v>
      </c>
      <c r="M244" s="17">
        <f>D244</f>
        <v>1935</v>
      </c>
    </row>
    <row r="245" spans="1:13">
      <c r="A245">
        <v>238</v>
      </c>
      <c r="B245" t="s">
        <v>1879</v>
      </c>
      <c r="C245" s="8">
        <v>59159</v>
      </c>
      <c r="D245" s="64">
        <v>1929</v>
      </c>
      <c r="E245">
        <v>304</v>
      </c>
      <c r="F245" s="1">
        <v>2.56</v>
      </c>
      <c r="L245" s="73">
        <f>D245</f>
        <v>1929</v>
      </c>
    </row>
    <row r="246" spans="1:13">
      <c r="A246">
        <v>239</v>
      </c>
      <c r="B246" t="s">
        <v>1880</v>
      </c>
      <c r="C246" s="8">
        <v>59310</v>
      </c>
      <c r="D246" s="64">
        <v>1916</v>
      </c>
      <c r="E246">
        <v>301</v>
      </c>
      <c r="F246" s="1">
        <v>2.5299999999999998</v>
      </c>
      <c r="L246" s="73">
        <f t="shared" ref="L246:L247" si="8">D246</f>
        <v>1916</v>
      </c>
    </row>
    <row r="247" spans="1:13">
      <c r="A247">
        <v>240</v>
      </c>
      <c r="B247" t="s">
        <v>1881</v>
      </c>
      <c r="C247" s="8">
        <v>59840</v>
      </c>
      <c r="D247" s="64">
        <v>1915</v>
      </c>
      <c r="E247">
        <v>313</v>
      </c>
      <c r="F247" s="1">
        <v>2.59</v>
      </c>
      <c r="L247" s="73">
        <f t="shared" si="8"/>
        <v>1915</v>
      </c>
    </row>
    <row r="248" spans="1:13">
      <c r="A248">
        <v>241</v>
      </c>
      <c r="B248" t="s">
        <v>1882</v>
      </c>
      <c r="C248" s="8">
        <v>59553</v>
      </c>
      <c r="D248" s="64">
        <v>1901</v>
      </c>
      <c r="E248">
        <v>308</v>
      </c>
      <c r="F248" s="1">
        <v>2.58</v>
      </c>
      <c r="L248" s="73">
        <f>D247</f>
        <v>1915</v>
      </c>
    </row>
    <row r="249" spans="1:13">
      <c r="A249">
        <v>242</v>
      </c>
      <c r="B249" t="s">
        <v>1883</v>
      </c>
      <c r="C249" s="8">
        <v>59132</v>
      </c>
      <c r="D249" s="64">
        <v>1876</v>
      </c>
      <c r="E249">
        <v>213</v>
      </c>
      <c r="F249" s="1">
        <v>2.29</v>
      </c>
      <c r="K249" s="17">
        <f>D249</f>
        <v>1876</v>
      </c>
      <c r="L249" s="73"/>
    </row>
    <row r="250" spans="1:13">
      <c r="A250">
        <v>243</v>
      </c>
      <c r="B250" t="s">
        <v>1884</v>
      </c>
      <c r="C250" s="8">
        <v>59600</v>
      </c>
      <c r="D250" s="64">
        <v>1874</v>
      </c>
      <c r="E250">
        <v>208</v>
      </c>
      <c r="F250" s="1">
        <v>2.2200000000000002</v>
      </c>
      <c r="K250" s="17">
        <f>D250</f>
        <v>1874</v>
      </c>
      <c r="L250" s="73"/>
    </row>
    <row r="251" spans="1:13">
      <c r="A251">
        <v>244</v>
      </c>
      <c r="B251" t="s">
        <v>1885</v>
      </c>
      <c r="C251" s="8">
        <v>59247</v>
      </c>
      <c r="D251" s="64">
        <v>1871</v>
      </c>
      <c r="E251">
        <v>295</v>
      </c>
      <c r="F251" s="1">
        <v>2.56</v>
      </c>
      <c r="L251" s="73">
        <f>D251</f>
        <v>1871</v>
      </c>
    </row>
    <row r="252" spans="1:13">
      <c r="A252">
        <v>245</v>
      </c>
      <c r="B252" t="s">
        <v>1886</v>
      </c>
      <c r="C252" s="8">
        <v>59740</v>
      </c>
      <c r="D252" s="64">
        <v>1863</v>
      </c>
      <c r="E252">
        <v>199</v>
      </c>
      <c r="F252" s="1">
        <v>2.17</v>
      </c>
      <c r="K252" s="17">
        <f>D252</f>
        <v>1863</v>
      </c>
      <c r="L252" s="73"/>
    </row>
    <row r="253" spans="1:13">
      <c r="A253">
        <v>246</v>
      </c>
      <c r="B253" t="s">
        <v>1887</v>
      </c>
      <c r="C253" s="8">
        <v>59230</v>
      </c>
      <c r="D253" s="64">
        <v>1838</v>
      </c>
      <c r="E253">
        <v>285</v>
      </c>
      <c r="F253" s="1">
        <v>2.44</v>
      </c>
      <c r="L253" s="73">
        <f>D253</f>
        <v>1838</v>
      </c>
    </row>
    <row r="254" spans="1:13">
      <c r="A254">
        <v>247</v>
      </c>
      <c r="B254" t="s">
        <v>1888</v>
      </c>
      <c r="C254" s="8">
        <v>59990</v>
      </c>
      <c r="D254" s="64">
        <v>1834</v>
      </c>
      <c r="E254">
        <v>266</v>
      </c>
      <c r="F254" s="1">
        <v>2.35</v>
      </c>
      <c r="L254" s="73">
        <f>D254</f>
        <v>1834</v>
      </c>
    </row>
    <row r="255" spans="1:13">
      <c r="A255">
        <v>248</v>
      </c>
      <c r="B255" t="s">
        <v>1543</v>
      </c>
      <c r="C255" s="8"/>
      <c r="D255" s="64">
        <v>1831</v>
      </c>
      <c r="E255">
        <v>368</v>
      </c>
      <c r="F255" s="1">
        <v>3.28</v>
      </c>
      <c r="L255" s="73"/>
      <c r="M255" s="17">
        <f>D255</f>
        <v>1831</v>
      </c>
    </row>
    <row r="256" spans="1:13">
      <c r="A256">
        <v>249</v>
      </c>
      <c r="B256" t="s">
        <v>1889</v>
      </c>
      <c r="C256" s="8">
        <v>59171</v>
      </c>
      <c r="D256" s="64">
        <v>1820</v>
      </c>
      <c r="E256">
        <v>281</v>
      </c>
      <c r="F256" s="1">
        <v>2.4700000000000002</v>
      </c>
      <c r="L256" s="73">
        <f>D256</f>
        <v>1820</v>
      </c>
    </row>
    <row r="257" spans="1:13">
      <c r="A257">
        <v>250</v>
      </c>
      <c r="B257" t="s">
        <v>1544</v>
      </c>
      <c r="C257" s="8"/>
      <c r="D257" s="64">
        <v>1788</v>
      </c>
      <c r="E257">
        <v>356</v>
      </c>
      <c r="F257" s="1">
        <v>3.31</v>
      </c>
      <c r="L257" s="73"/>
      <c r="M257" s="17">
        <f>D257</f>
        <v>1788</v>
      </c>
    </row>
    <row r="258" spans="1:13">
      <c r="A258">
        <v>251</v>
      </c>
      <c r="B258" t="s">
        <v>1890</v>
      </c>
      <c r="C258" s="8">
        <v>59390</v>
      </c>
      <c r="D258" s="64">
        <v>1764</v>
      </c>
      <c r="E258">
        <v>294</v>
      </c>
      <c r="F258" s="1">
        <v>2.57</v>
      </c>
      <c r="L258" s="73">
        <f>D258</f>
        <v>1764</v>
      </c>
    </row>
    <row r="259" spans="1:13">
      <c r="A259">
        <v>252</v>
      </c>
      <c r="B259" t="s">
        <v>1891</v>
      </c>
      <c r="C259" s="8">
        <v>59990</v>
      </c>
      <c r="D259" s="64">
        <v>1760</v>
      </c>
      <c r="E259">
        <v>262</v>
      </c>
      <c r="F259" s="1">
        <v>2.3199999999999998</v>
      </c>
      <c r="L259" s="73">
        <f>D259</f>
        <v>1760</v>
      </c>
    </row>
    <row r="260" spans="1:13">
      <c r="A260">
        <v>253</v>
      </c>
      <c r="B260" t="s">
        <v>1892</v>
      </c>
      <c r="C260" s="8">
        <v>59214</v>
      </c>
      <c r="D260" s="64">
        <v>1733</v>
      </c>
      <c r="E260">
        <v>288</v>
      </c>
      <c r="F260" s="1">
        <v>2.56</v>
      </c>
      <c r="L260" s="73">
        <f>D260</f>
        <v>1733</v>
      </c>
    </row>
    <row r="261" spans="1:13">
      <c r="A261">
        <v>254</v>
      </c>
      <c r="B261" t="s">
        <v>1545</v>
      </c>
      <c r="C261" s="8"/>
      <c r="D261" s="64">
        <v>1732</v>
      </c>
      <c r="E261">
        <v>364</v>
      </c>
      <c r="F261" s="1">
        <v>3.23</v>
      </c>
      <c r="L261" s="73"/>
      <c r="M261" s="17">
        <f>D261</f>
        <v>1732</v>
      </c>
    </row>
    <row r="262" spans="1:13">
      <c r="A262">
        <v>255</v>
      </c>
      <c r="B262" t="s">
        <v>1893</v>
      </c>
      <c r="C262" s="8">
        <v>59220</v>
      </c>
      <c r="D262" s="64">
        <v>1730</v>
      </c>
      <c r="E262">
        <v>274</v>
      </c>
      <c r="F262" s="1">
        <v>2.36</v>
      </c>
      <c r="L262" s="73">
        <f>D262</f>
        <v>1730</v>
      </c>
    </row>
    <row r="263" spans="1:13">
      <c r="A263">
        <v>256</v>
      </c>
      <c r="B263" t="s">
        <v>1894</v>
      </c>
      <c r="C263" s="8">
        <v>59390</v>
      </c>
      <c r="D263" s="64">
        <v>1726</v>
      </c>
      <c r="E263">
        <v>294</v>
      </c>
      <c r="F263" s="1">
        <v>2.54</v>
      </c>
      <c r="L263" s="73">
        <f>D263</f>
        <v>1726</v>
      </c>
    </row>
    <row r="264" spans="1:13">
      <c r="A264">
        <v>257</v>
      </c>
      <c r="B264" t="s">
        <v>1895</v>
      </c>
      <c r="C264" s="8">
        <v>59227</v>
      </c>
      <c r="D264" s="64">
        <v>1706</v>
      </c>
      <c r="E264">
        <v>282</v>
      </c>
      <c r="F264" s="1">
        <v>2.46</v>
      </c>
      <c r="L264" s="73">
        <f>D264</f>
        <v>1706</v>
      </c>
    </row>
    <row r="265" spans="1:13">
      <c r="A265">
        <v>258</v>
      </c>
      <c r="B265" t="s">
        <v>1896</v>
      </c>
      <c r="C265" s="8">
        <v>59222</v>
      </c>
      <c r="D265" s="64">
        <v>1682</v>
      </c>
      <c r="E265">
        <v>285</v>
      </c>
      <c r="F265" s="1">
        <v>2.5499999999999998</v>
      </c>
      <c r="L265" s="73">
        <f>D265</f>
        <v>1682</v>
      </c>
    </row>
    <row r="266" spans="1:13">
      <c r="A266">
        <v>259</v>
      </c>
      <c r="B266" t="s">
        <v>1546</v>
      </c>
      <c r="C266" s="8"/>
      <c r="D266" s="64">
        <v>1677</v>
      </c>
      <c r="E266">
        <v>339</v>
      </c>
      <c r="F266" s="1">
        <v>3.13</v>
      </c>
      <c r="L266" s="73"/>
      <c r="M266" s="17">
        <f>D266</f>
        <v>1677</v>
      </c>
    </row>
    <row r="267" spans="1:13">
      <c r="A267">
        <v>260</v>
      </c>
      <c r="B267" t="s">
        <v>1547</v>
      </c>
      <c r="C267" s="8"/>
      <c r="D267" s="64">
        <v>1657</v>
      </c>
      <c r="E267">
        <v>317</v>
      </c>
      <c r="F267" s="1">
        <v>3.08</v>
      </c>
      <c r="L267" s="73"/>
      <c r="M267" s="17">
        <f>D267</f>
        <v>1657</v>
      </c>
    </row>
    <row r="268" spans="1:13">
      <c r="A268">
        <v>261</v>
      </c>
      <c r="B268" t="s">
        <v>1897</v>
      </c>
      <c r="C268" s="8">
        <v>59680</v>
      </c>
      <c r="D268" s="64">
        <v>1652</v>
      </c>
      <c r="E268">
        <v>201</v>
      </c>
      <c r="F268" s="1">
        <v>2.1800000000000002</v>
      </c>
      <c r="K268" s="17">
        <f>D268</f>
        <v>1652</v>
      </c>
      <c r="L268" s="73"/>
    </row>
    <row r="269" spans="1:13">
      <c r="A269">
        <v>262</v>
      </c>
      <c r="B269" t="s">
        <v>1898</v>
      </c>
      <c r="C269" s="8">
        <v>59400</v>
      </c>
      <c r="D269" s="64">
        <v>1633</v>
      </c>
      <c r="E269">
        <v>299</v>
      </c>
      <c r="F269" s="1">
        <v>2.4900000000000002</v>
      </c>
      <c r="L269" s="73">
        <f>D269</f>
        <v>1633</v>
      </c>
    </row>
    <row r="270" spans="1:13">
      <c r="A270">
        <v>263</v>
      </c>
      <c r="B270" t="s">
        <v>1899</v>
      </c>
      <c r="C270" s="8">
        <v>59533</v>
      </c>
      <c r="D270" s="64">
        <v>1630</v>
      </c>
      <c r="E270">
        <v>295</v>
      </c>
      <c r="F270" s="1">
        <v>2.59</v>
      </c>
      <c r="L270" s="73">
        <f>D270</f>
        <v>1630</v>
      </c>
    </row>
    <row r="271" spans="1:13">
      <c r="A271">
        <v>264</v>
      </c>
      <c r="B271" t="s">
        <v>1548</v>
      </c>
      <c r="C271" s="8"/>
      <c r="D271" s="64">
        <v>1610</v>
      </c>
      <c r="E271">
        <v>353</v>
      </c>
      <c r="F271" s="1">
        <v>3.28</v>
      </c>
      <c r="L271" s="73"/>
      <c r="M271" s="17">
        <f>D271</f>
        <v>1610</v>
      </c>
    </row>
    <row r="272" spans="1:13">
      <c r="A272">
        <v>265</v>
      </c>
      <c r="B272" t="s">
        <v>1549</v>
      </c>
      <c r="C272" s="8"/>
      <c r="D272" s="64">
        <v>1603</v>
      </c>
      <c r="E272">
        <v>319</v>
      </c>
      <c r="F272" s="1">
        <v>3.03</v>
      </c>
      <c r="L272" s="73"/>
      <c r="M272" s="17">
        <f>D272</f>
        <v>1603</v>
      </c>
    </row>
    <row r="273" spans="1:13">
      <c r="A273">
        <v>266</v>
      </c>
      <c r="B273" t="s">
        <v>1550</v>
      </c>
      <c r="C273" s="8"/>
      <c r="D273" s="64">
        <v>1588</v>
      </c>
      <c r="E273">
        <v>319</v>
      </c>
      <c r="F273" s="1">
        <v>3.02</v>
      </c>
      <c r="L273" s="73"/>
      <c r="M273" s="17">
        <f t="shared" ref="M273:M274" si="9">D273</f>
        <v>1588</v>
      </c>
    </row>
    <row r="274" spans="1:13">
      <c r="A274">
        <v>267</v>
      </c>
      <c r="B274" t="s">
        <v>1551</v>
      </c>
      <c r="C274" s="8"/>
      <c r="D274" s="64">
        <v>1583</v>
      </c>
      <c r="E274">
        <v>322</v>
      </c>
      <c r="F274" s="1">
        <v>3.06</v>
      </c>
      <c r="L274" s="73"/>
      <c r="M274" s="17">
        <f t="shared" si="9"/>
        <v>1583</v>
      </c>
    </row>
    <row r="275" spans="1:13">
      <c r="A275">
        <v>268</v>
      </c>
      <c r="B275" t="s">
        <v>1900</v>
      </c>
      <c r="C275" s="8">
        <v>59158</v>
      </c>
      <c r="D275" s="64">
        <v>1580</v>
      </c>
      <c r="E275">
        <v>279</v>
      </c>
      <c r="F275" s="1">
        <v>2.44</v>
      </c>
      <c r="L275" s="73">
        <f>D275</f>
        <v>1580</v>
      </c>
    </row>
    <row r="276" spans="1:13">
      <c r="A276">
        <v>269</v>
      </c>
      <c r="B276" t="s">
        <v>1552</v>
      </c>
      <c r="C276" s="8"/>
      <c r="D276" s="64">
        <v>1576</v>
      </c>
      <c r="E276">
        <v>366</v>
      </c>
      <c r="F276" s="1">
        <v>3.25</v>
      </c>
      <c r="L276" s="73"/>
      <c r="M276" s="17">
        <f>D276</f>
        <v>1576</v>
      </c>
    </row>
    <row r="277" spans="1:13">
      <c r="A277">
        <v>270</v>
      </c>
      <c r="B277" t="s">
        <v>1901</v>
      </c>
      <c r="C277" s="8">
        <v>59780</v>
      </c>
      <c r="D277" s="64">
        <v>1567</v>
      </c>
      <c r="E277">
        <v>287</v>
      </c>
      <c r="F277" s="1">
        <v>2.44</v>
      </c>
      <c r="L277" s="73">
        <f>D277</f>
        <v>1567</v>
      </c>
    </row>
    <row r="278" spans="1:13">
      <c r="A278">
        <v>271</v>
      </c>
      <c r="B278" t="s">
        <v>1902</v>
      </c>
      <c r="C278" s="8">
        <v>59510</v>
      </c>
      <c r="D278" s="64">
        <v>1562</v>
      </c>
      <c r="E278">
        <v>301</v>
      </c>
      <c r="F278" s="1">
        <v>2.52</v>
      </c>
      <c r="L278" s="73">
        <f>D278</f>
        <v>1562</v>
      </c>
    </row>
    <row r="279" spans="1:13">
      <c r="A279">
        <v>272</v>
      </c>
      <c r="B279" t="s">
        <v>1903</v>
      </c>
      <c r="C279" s="8">
        <v>59294</v>
      </c>
      <c r="D279" s="64">
        <v>1561</v>
      </c>
      <c r="E279">
        <v>280</v>
      </c>
      <c r="F279" s="1">
        <v>2.5</v>
      </c>
      <c r="L279" s="73">
        <f>D279</f>
        <v>1561</v>
      </c>
    </row>
    <row r="280" spans="1:13">
      <c r="A280">
        <v>273</v>
      </c>
      <c r="B280" t="s">
        <v>1553</v>
      </c>
      <c r="C280" s="8"/>
      <c r="D280" s="64">
        <v>1549</v>
      </c>
      <c r="E280">
        <v>358</v>
      </c>
      <c r="F280" s="1">
        <v>3.3</v>
      </c>
      <c r="L280" s="73"/>
      <c r="M280" s="17">
        <f>D280</f>
        <v>1549</v>
      </c>
    </row>
    <row r="281" spans="1:13">
      <c r="A281">
        <v>274</v>
      </c>
      <c r="B281" t="s">
        <v>1554</v>
      </c>
      <c r="C281" s="8"/>
      <c r="D281" s="64">
        <v>1545</v>
      </c>
      <c r="E281">
        <v>359</v>
      </c>
      <c r="F281" s="1">
        <v>3.25</v>
      </c>
      <c r="L281" s="73"/>
      <c r="M281" s="17">
        <f>D281</f>
        <v>1545</v>
      </c>
    </row>
    <row r="282" spans="1:13">
      <c r="A282">
        <v>275</v>
      </c>
      <c r="B282" t="s">
        <v>1904</v>
      </c>
      <c r="C282" s="8">
        <v>59216</v>
      </c>
      <c r="D282" s="64">
        <v>1540</v>
      </c>
      <c r="E282">
        <v>204</v>
      </c>
      <c r="F282" s="1">
        <v>2.23</v>
      </c>
      <c r="K282" s="17">
        <f>D282</f>
        <v>1540</v>
      </c>
      <c r="L282" s="73"/>
    </row>
    <row r="283" spans="1:13">
      <c r="A283">
        <v>276</v>
      </c>
      <c r="B283" t="s">
        <v>1905</v>
      </c>
      <c r="C283" s="8">
        <v>59133</v>
      </c>
      <c r="D283" s="64">
        <v>1538</v>
      </c>
      <c r="E283">
        <v>311</v>
      </c>
      <c r="F283" s="1">
        <v>2.59</v>
      </c>
      <c r="L283" s="73">
        <f>D283</f>
        <v>1538</v>
      </c>
    </row>
    <row r="284" spans="1:13">
      <c r="A284">
        <v>277</v>
      </c>
      <c r="B284" t="s">
        <v>1906</v>
      </c>
      <c r="C284" s="8">
        <v>59870</v>
      </c>
      <c r="D284" s="64">
        <v>1537</v>
      </c>
      <c r="E284">
        <v>299</v>
      </c>
      <c r="F284" s="1">
        <v>2.52</v>
      </c>
      <c r="L284" s="73">
        <f>D284</f>
        <v>1537</v>
      </c>
    </row>
    <row r="285" spans="1:13">
      <c r="A285">
        <v>278</v>
      </c>
      <c r="B285" t="s">
        <v>1907</v>
      </c>
      <c r="C285" s="8">
        <v>59158</v>
      </c>
      <c r="D285" s="64">
        <v>1525</v>
      </c>
      <c r="E285">
        <v>272</v>
      </c>
      <c r="F285" s="1">
        <v>2.42</v>
      </c>
      <c r="L285" s="73">
        <f>D285</f>
        <v>1525</v>
      </c>
    </row>
    <row r="286" spans="1:13">
      <c r="A286">
        <v>279</v>
      </c>
      <c r="B286" t="s">
        <v>1908</v>
      </c>
      <c r="C286" s="8">
        <v>59160</v>
      </c>
      <c r="D286" s="64">
        <v>1524</v>
      </c>
      <c r="E286">
        <v>311</v>
      </c>
      <c r="F286" s="1">
        <v>2.57</v>
      </c>
      <c r="L286" s="73">
        <f>D286</f>
        <v>1524</v>
      </c>
    </row>
    <row r="287" spans="1:13">
      <c r="A287">
        <v>280</v>
      </c>
      <c r="B287" t="s">
        <v>1909</v>
      </c>
      <c r="C287" s="8">
        <v>59252</v>
      </c>
      <c r="D287" s="64">
        <v>1515</v>
      </c>
      <c r="E287">
        <v>286</v>
      </c>
      <c r="F287" s="1">
        <v>2.5099999999999998</v>
      </c>
      <c r="L287" s="73">
        <f>D287</f>
        <v>1515</v>
      </c>
    </row>
    <row r="288" spans="1:13">
      <c r="A288">
        <v>281</v>
      </c>
      <c r="B288" t="s">
        <v>1910</v>
      </c>
      <c r="C288" s="8">
        <v>59281</v>
      </c>
      <c r="D288" s="64">
        <v>1508</v>
      </c>
      <c r="E288">
        <v>303</v>
      </c>
      <c r="F288" s="1">
        <v>2.54</v>
      </c>
      <c r="L288" s="73">
        <f>D288</f>
        <v>1508</v>
      </c>
    </row>
    <row r="289" spans="1:13">
      <c r="A289">
        <v>282</v>
      </c>
      <c r="B289" t="s">
        <v>1555</v>
      </c>
      <c r="C289" s="8"/>
      <c r="D289" s="64">
        <v>1472</v>
      </c>
      <c r="E289">
        <v>333</v>
      </c>
      <c r="F289" s="1">
        <v>3.13</v>
      </c>
      <c r="L289" s="73"/>
      <c r="M289" s="17">
        <f>D289</f>
        <v>1472</v>
      </c>
    </row>
    <row r="290" spans="1:13">
      <c r="A290">
        <v>283</v>
      </c>
      <c r="B290" t="s">
        <v>1911</v>
      </c>
      <c r="C290" s="8">
        <v>59199</v>
      </c>
      <c r="D290" s="64">
        <v>1470</v>
      </c>
      <c r="E290">
        <v>268</v>
      </c>
      <c r="F290" s="1">
        <v>2.41</v>
      </c>
      <c r="L290" s="73">
        <f>D290</f>
        <v>1470</v>
      </c>
    </row>
    <row r="291" spans="1:13">
      <c r="A291">
        <v>284</v>
      </c>
      <c r="B291" t="s">
        <v>1556</v>
      </c>
      <c r="C291" s="8"/>
      <c r="D291" s="64">
        <v>1461</v>
      </c>
      <c r="E291">
        <v>327</v>
      </c>
      <c r="F291" s="1">
        <v>3.14</v>
      </c>
      <c r="L291" s="73"/>
      <c r="M291" s="17">
        <f>D291</f>
        <v>1461</v>
      </c>
    </row>
    <row r="292" spans="1:13">
      <c r="A292">
        <v>285</v>
      </c>
      <c r="B292" t="s">
        <v>1912</v>
      </c>
      <c r="C292" s="8">
        <v>59280</v>
      </c>
      <c r="D292" s="64">
        <v>1450</v>
      </c>
      <c r="E292">
        <v>316</v>
      </c>
      <c r="F292" s="1">
        <v>3</v>
      </c>
      <c r="L292" s="73">
        <f>D292</f>
        <v>1450</v>
      </c>
    </row>
    <row r="293" spans="1:13">
      <c r="A293">
        <v>286</v>
      </c>
      <c r="B293" t="s">
        <v>1913</v>
      </c>
      <c r="C293" s="8">
        <v>59870</v>
      </c>
      <c r="D293" s="64">
        <v>1441</v>
      </c>
      <c r="E293">
        <v>293</v>
      </c>
      <c r="F293" s="1">
        <v>2.48</v>
      </c>
      <c r="L293" s="73">
        <f>D293</f>
        <v>1441</v>
      </c>
    </row>
    <row r="294" spans="1:13">
      <c r="A294">
        <v>287</v>
      </c>
      <c r="B294" t="s">
        <v>1914</v>
      </c>
      <c r="C294" s="8">
        <v>59175</v>
      </c>
      <c r="D294" s="64">
        <v>1434</v>
      </c>
      <c r="E294">
        <v>300</v>
      </c>
      <c r="F294" s="1">
        <v>2.4900000000000002</v>
      </c>
      <c r="L294" s="73">
        <f>D294</f>
        <v>1434</v>
      </c>
    </row>
    <row r="295" spans="1:13">
      <c r="A295">
        <v>288</v>
      </c>
      <c r="B295" t="s">
        <v>1915</v>
      </c>
      <c r="C295" s="8">
        <v>59494</v>
      </c>
      <c r="D295" s="64">
        <v>1434</v>
      </c>
      <c r="E295">
        <v>272</v>
      </c>
      <c r="F295" s="1">
        <v>2.37</v>
      </c>
      <c r="L295" s="73">
        <f>D295</f>
        <v>1434</v>
      </c>
    </row>
    <row r="296" spans="1:13">
      <c r="A296">
        <v>289</v>
      </c>
      <c r="B296" t="s">
        <v>1557</v>
      </c>
      <c r="C296" s="8"/>
      <c r="D296" s="64">
        <v>1433</v>
      </c>
      <c r="E296">
        <v>341</v>
      </c>
      <c r="F296" s="1">
        <v>3.33</v>
      </c>
      <c r="L296" s="73"/>
      <c r="M296" s="17">
        <f>D296</f>
        <v>1433</v>
      </c>
    </row>
    <row r="297" spans="1:13">
      <c r="A297">
        <v>290</v>
      </c>
      <c r="B297" t="s">
        <v>1916</v>
      </c>
      <c r="C297" s="8">
        <v>59870</v>
      </c>
      <c r="D297" s="64">
        <v>1423</v>
      </c>
      <c r="E297">
        <v>289</v>
      </c>
      <c r="F297" s="1">
        <v>2.4500000000000002</v>
      </c>
      <c r="L297" s="73">
        <f>D297</f>
        <v>1423</v>
      </c>
    </row>
    <row r="298" spans="1:13">
      <c r="A298">
        <v>291</v>
      </c>
      <c r="B298" t="s">
        <v>1917</v>
      </c>
      <c r="C298" s="8">
        <v>59830</v>
      </c>
      <c r="D298" s="64">
        <v>1419</v>
      </c>
      <c r="E298">
        <v>291</v>
      </c>
      <c r="F298" s="1">
        <v>2.5099999999999998</v>
      </c>
      <c r="L298" s="73">
        <f t="shared" ref="L298:L302" si="10">D298</f>
        <v>1419</v>
      </c>
    </row>
    <row r="299" spans="1:13">
      <c r="A299">
        <v>292</v>
      </c>
      <c r="B299" t="s">
        <v>1918</v>
      </c>
      <c r="C299" s="8">
        <v>59271</v>
      </c>
      <c r="D299" s="64">
        <v>1417</v>
      </c>
      <c r="E299">
        <v>287</v>
      </c>
      <c r="F299" s="1">
        <v>2.56</v>
      </c>
      <c r="L299" s="73">
        <f t="shared" si="10"/>
        <v>1417</v>
      </c>
    </row>
    <row r="300" spans="1:13">
      <c r="A300">
        <v>293</v>
      </c>
      <c r="B300" t="s">
        <v>1919</v>
      </c>
      <c r="C300" s="8">
        <v>59188</v>
      </c>
      <c r="D300" s="64">
        <v>1415</v>
      </c>
      <c r="E300">
        <v>291</v>
      </c>
      <c r="F300" s="1">
        <v>2.52</v>
      </c>
      <c r="L300" s="73">
        <f t="shared" si="10"/>
        <v>1415</v>
      </c>
    </row>
    <row r="301" spans="1:13">
      <c r="A301">
        <v>294</v>
      </c>
      <c r="B301" t="s">
        <v>1920</v>
      </c>
      <c r="C301" s="8">
        <v>59226</v>
      </c>
      <c r="D301" s="64">
        <v>1402</v>
      </c>
      <c r="E301">
        <v>282</v>
      </c>
      <c r="F301" s="1">
        <v>2.4700000000000002</v>
      </c>
      <c r="L301" s="73">
        <f t="shared" si="10"/>
        <v>1402</v>
      </c>
    </row>
    <row r="302" spans="1:13">
      <c r="A302">
        <v>295</v>
      </c>
      <c r="B302" t="s">
        <v>1921</v>
      </c>
      <c r="C302" s="8">
        <v>59219</v>
      </c>
      <c r="D302" s="64">
        <v>1396</v>
      </c>
      <c r="E302">
        <v>222</v>
      </c>
      <c r="F302" s="1">
        <v>2.42</v>
      </c>
      <c r="L302" s="73">
        <f t="shared" si="10"/>
        <v>1396</v>
      </c>
    </row>
    <row r="303" spans="1:13">
      <c r="A303">
        <v>296</v>
      </c>
      <c r="B303" t="s">
        <v>1922</v>
      </c>
      <c r="C303" s="8">
        <v>59740</v>
      </c>
      <c r="D303" s="64">
        <v>1388</v>
      </c>
      <c r="E303">
        <v>207</v>
      </c>
      <c r="F303" s="1">
        <v>2.2599999999999998</v>
      </c>
      <c r="K303" s="17">
        <f>D303</f>
        <v>1388</v>
      </c>
      <c r="L303" s="73"/>
    </row>
    <row r="304" spans="1:13">
      <c r="A304">
        <v>297</v>
      </c>
      <c r="B304" t="s">
        <v>1923</v>
      </c>
      <c r="C304" s="8">
        <v>59330</v>
      </c>
      <c r="D304" s="64">
        <v>1383</v>
      </c>
      <c r="E304">
        <v>218</v>
      </c>
      <c r="F304" s="1">
        <v>2.2999999999999998</v>
      </c>
      <c r="K304" s="17">
        <f>D304</f>
        <v>1383</v>
      </c>
      <c r="L304" s="73"/>
    </row>
    <row r="305" spans="1:13">
      <c r="A305">
        <v>298</v>
      </c>
      <c r="B305" t="s">
        <v>1558</v>
      </c>
      <c r="C305" s="8"/>
      <c r="D305" s="64">
        <v>1383</v>
      </c>
      <c r="E305">
        <v>375</v>
      </c>
      <c r="F305" s="1">
        <v>3.34</v>
      </c>
      <c r="L305" s="73"/>
      <c r="M305" s="17">
        <f>D305</f>
        <v>1383</v>
      </c>
    </row>
    <row r="306" spans="1:13">
      <c r="A306">
        <v>299</v>
      </c>
      <c r="B306" t="s">
        <v>1924</v>
      </c>
      <c r="C306" s="8">
        <v>59550</v>
      </c>
      <c r="D306" s="64">
        <v>1381</v>
      </c>
      <c r="E306">
        <v>226</v>
      </c>
      <c r="F306" s="1">
        <v>2.44</v>
      </c>
      <c r="L306" s="73">
        <f>D306</f>
        <v>1381</v>
      </c>
    </row>
    <row r="307" spans="1:13">
      <c r="A307">
        <v>300</v>
      </c>
      <c r="B307" t="s">
        <v>1925</v>
      </c>
      <c r="C307" s="8">
        <v>59310</v>
      </c>
      <c r="D307" s="64">
        <v>1371</v>
      </c>
      <c r="E307">
        <v>287</v>
      </c>
      <c r="F307" s="1">
        <v>2.4500000000000002</v>
      </c>
      <c r="L307" s="73">
        <f>D307</f>
        <v>1371</v>
      </c>
    </row>
    <row r="308" spans="1:13">
      <c r="A308">
        <v>301</v>
      </c>
      <c r="B308" t="s">
        <v>1559</v>
      </c>
      <c r="C308" s="8"/>
      <c r="D308" s="64">
        <v>1362</v>
      </c>
      <c r="E308">
        <v>303</v>
      </c>
      <c r="F308" s="1">
        <v>3.12</v>
      </c>
      <c r="L308" s="73"/>
      <c r="M308" s="17">
        <f>D308</f>
        <v>1362</v>
      </c>
    </row>
    <row r="309" spans="1:13">
      <c r="A309">
        <v>302</v>
      </c>
      <c r="B309" t="s">
        <v>1926</v>
      </c>
      <c r="C309" s="8">
        <v>59277</v>
      </c>
      <c r="D309" s="64">
        <v>1358</v>
      </c>
      <c r="E309">
        <v>289</v>
      </c>
      <c r="F309" s="1">
        <v>2.48</v>
      </c>
      <c r="L309" s="73">
        <f>D309</f>
        <v>1358</v>
      </c>
    </row>
    <row r="310" spans="1:13">
      <c r="A310">
        <v>303</v>
      </c>
      <c r="B310" t="s">
        <v>1927</v>
      </c>
      <c r="C310" s="8">
        <v>59169</v>
      </c>
      <c r="D310" s="64">
        <v>1350</v>
      </c>
      <c r="E310">
        <v>305</v>
      </c>
      <c r="F310" s="1">
        <v>2.58</v>
      </c>
      <c r="L310" s="73">
        <f>D310</f>
        <v>1350</v>
      </c>
    </row>
    <row r="311" spans="1:13">
      <c r="A311">
        <v>304</v>
      </c>
      <c r="B311" t="s">
        <v>1928</v>
      </c>
      <c r="C311" s="8">
        <v>59171</v>
      </c>
      <c r="D311" s="64">
        <v>1346</v>
      </c>
      <c r="E311">
        <v>284</v>
      </c>
      <c r="F311" s="1">
        <v>2.42</v>
      </c>
      <c r="L311" s="73">
        <f>D311</f>
        <v>1346</v>
      </c>
    </row>
    <row r="312" spans="1:13">
      <c r="A312">
        <v>305</v>
      </c>
      <c r="B312" t="s">
        <v>1929</v>
      </c>
      <c r="C312" s="8">
        <v>59310</v>
      </c>
      <c r="D312" s="64">
        <v>1340</v>
      </c>
      <c r="E312">
        <v>288</v>
      </c>
      <c r="F312" s="1">
        <v>2.52</v>
      </c>
      <c r="L312" s="73">
        <f>D312</f>
        <v>1340</v>
      </c>
    </row>
    <row r="313" spans="1:13">
      <c r="A313">
        <v>306</v>
      </c>
      <c r="B313" t="s">
        <v>1930</v>
      </c>
      <c r="C313" s="8">
        <v>59830</v>
      </c>
      <c r="D313" s="64">
        <v>1329</v>
      </c>
      <c r="E313">
        <v>290</v>
      </c>
      <c r="F313" s="1">
        <v>2.54</v>
      </c>
      <c r="L313" s="73">
        <f t="shared" ref="L313:L316" si="11">D313</f>
        <v>1329</v>
      </c>
    </row>
    <row r="314" spans="1:13">
      <c r="A314">
        <v>307</v>
      </c>
      <c r="B314" t="s">
        <v>1931</v>
      </c>
      <c r="C314" s="8">
        <v>59530</v>
      </c>
      <c r="D314" s="64">
        <v>1327</v>
      </c>
      <c r="E314">
        <v>279</v>
      </c>
      <c r="F314" s="1">
        <v>2.4900000000000002</v>
      </c>
      <c r="L314" s="73">
        <f t="shared" si="11"/>
        <v>1327</v>
      </c>
    </row>
    <row r="315" spans="1:13">
      <c r="A315">
        <v>308</v>
      </c>
      <c r="B315" t="s">
        <v>1932</v>
      </c>
      <c r="C315" s="8">
        <v>59169</v>
      </c>
      <c r="D315" s="64">
        <v>1327</v>
      </c>
      <c r="E315">
        <v>308</v>
      </c>
      <c r="F315" s="1">
        <v>3</v>
      </c>
      <c r="L315" s="73">
        <f t="shared" si="11"/>
        <v>1327</v>
      </c>
    </row>
    <row r="316" spans="1:13">
      <c r="A316">
        <v>309</v>
      </c>
      <c r="B316" t="s">
        <v>1933</v>
      </c>
      <c r="C316" s="8">
        <v>59283</v>
      </c>
      <c r="D316" s="64">
        <v>1317</v>
      </c>
      <c r="E316">
        <v>305</v>
      </c>
      <c r="F316" s="1">
        <v>3</v>
      </c>
      <c r="L316" s="73">
        <f t="shared" si="11"/>
        <v>1317</v>
      </c>
    </row>
    <row r="317" spans="1:13">
      <c r="A317">
        <v>310</v>
      </c>
      <c r="B317" t="s">
        <v>1560</v>
      </c>
      <c r="C317" s="8"/>
      <c r="D317" s="64">
        <v>1313</v>
      </c>
      <c r="E317">
        <v>375</v>
      </c>
      <c r="F317" s="1">
        <v>3.31</v>
      </c>
      <c r="L317" s="73"/>
      <c r="M317" s="17">
        <f>D317</f>
        <v>1313</v>
      </c>
    </row>
    <row r="318" spans="1:13">
      <c r="A318">
        <v>311</v>
      </c>
      <c r="B318" t="s">
        <v>1561</v>
      </c>
      <c r="C318" s="8"/>
      <c r="D318" s="64">
        <v>1311</v>
      </c>
      <c r="E318">
        <v>349</v>
      </c>
      <c r="F318" s="1">
        <v>3.12</v>
      </c>
      <c r="L318" s="73"/>
      <c r="M318" s="17">
        <f>D318</f>
        <v>1311</v>
      </c>
    </row>
    <row r="319" spans="1:13">
      <c r="A319">
        <v>312</v>
      </c>
      <c r="B319" t="s">
        <v>1934</v>
      </c>
      <c r="C319" s="8">
        <v>59135</v>
      </c>
      <c r="D319" s="64">
        <v>1305</v>
      </c>
      <c r="E319">
        <v>275</v>
      </c>
      <c r="F319" s="1">
        <v>2.4</v>
      </c>
      <c r="L319" s="73">
        <f>D319</f>
        <v>1305</v>
      </c>
      <c r="M319" s="17"/>
    </row>
    <row r="320" spans="1:13">
      <c r="A320">
        <v>313</v>
      </c>
      <c r="B320" t="s">
        <v>1562</v>
      </c>
      <c r="C320" s="8"/>
      <c r="D320" s="64">
        <v>1293</v>
      </c>
      <c r="E320">
        <v>353</v>
      </c>
      <c r="F320" s="1">
        <v>3.18</v>
      </c>
      <c r="L320" s="73"/>
      <c r="M320" s="17">
        <f>D320</f>
        <v>1293</v>
      </c>
    </row>
    <row r="321" spans="1:13">
      <c r="A321">
        <v>314</v>
      </c>
      <c r="B321" t="s">
        <v>1935</v>
      </c>
      <c r="C321" s="8">
        <v>59296</v>
      </c>
      <c r="D321" s="64">
        <v>1282</v>
      </c>
      <c r="E321">
        <v>285</v>
      </c>
      <c r="F321" s="1">
        <v>2.4300000000000002</v>
      </c>
      <c r="L321" s="151">
        <f>D321</f>
        <v>1282</v>
      </c>
    </row>
    <row r="322" spans="1:13">
      <c r="A322">
        <v>315</v>
      </c>
      <c r="B322" t="s">
        <v>1936</v>
      </c>
      <c r="C322" s="8">
        <v>59330</v>
      </c>
      <c r="D322" s="64">
        <v>1265</v>
      </c>
      <c r="E322">
        <v>220</v>
      </c>
      <c r="F322" s="1">
        <v>2.36</v>
      </c>
      <c r="L322" s="151">
        <f>D322</f>
        <v>1265</v>
      </c>
    </row>
    <row r="323" spans="1:13">
      <c r="A323">
        <v>316</v>
      </c>
      <c r="B323" t="s">
        <v>1937</v>
      </c>
      <c r="C323" s="8">
        <v>59530</v>
      </c>
      <c r="D323" s="64">
        <v>1257</v>
      </c>
      <c r="E323">
        <v>268</v>
      </c>
      <c r="F323" s="1">
        <v>2.36</v>
      </c>
      <c r="L323" s="151">
        <f>D323</f>
        <v>1257</v>
      </c>
    </row>
    <row r="324" spans="1:13">
      <c r="A324">
        <v>317</v>
      </c>
      <c r="B324" t="s">
        <v>1563</v>
      </c>
      <c r="C324" s="8"/>
      <c r="D324" s="64">
        <v>1256</v>
      </c>
      <c r="E324">
        <v>321</v>
      </c>
      <c r="F324" s="1">
        <v>3.04</v>
      </c>
      <c r="L324" s="73"/>
      <c r="M324" s="17">
        <f>D324</f>
        <v>1256</v>
      </c>
    </row>
    <row r="325" spans="1:13">
      <c r="A325">
        <v>318</v>
      </c>
      <c r="B325" t="s">
        <v>1938</v>
      </c>
      <c r="C325" s="8">
        <v>59231</v>
      </c>
      <c r="D325" s="64">
        <v>1254</v>
      </c>
      <c r="E325">
        <v>314</v>
      </c>
      <c r="F325" s="1">
        <v>2.58</v>
      </c>
      <c r="L325" s="73">
        <f>D325</f>
        <v>1254</v>
      </c>
    </row>
    <row r="326" spans="1:13">
      <c r="A326">
        <v>319</v>
      </c>
      <c r="B326" t="s">
        <v>1939</v>
      </c>
      <c r="C326" s="8">
        <v>59970</v>
      </c>
      <c r="D326" s="64">
        <v>1253</v>
      </c>
      <c r="E326">
        <v>254</v>
      </c>
      <c r="F326" s="1">
        <v>2.27</v>
      </c>
      <c r="K326" s="17">
        <f>D326</f>
        <v>1253</v>
      </c>
      <c r="L326" s="73"/>
    </row>
    <row r="327" spans="1:13">
      <c r="A327">
        <v>320</v>
      </c>
      <c r="B327" t="s">
        <v>1940</v>
      </c>
      <c r="C327" s="147">
        <v>59111</v>
      </c>
      <c r="D327" s="64">
        <v>1247</v>
      </c>
      <c r="E327">
        <v>283</v>
      </c>
      <c r="F327" s="1">
        <v>2.42</v>
      </c>
      <c r="L327" s="73">
        <f>D327</f>
        <v>1247</v>
      </c>
    </row>
    <row r="328" spans="1:13">
      <c r="A328">
        <v>321</v>
      </c>
      <c r="B328" t="s">
        <v>1564</v>
      </c>
      <c r="C328" s="8"/>
      <c r="D328" s="64">
        <v>1227</v>
      </c>
      <c r="E328">
        <v>339</v>
      </c>
      <c r="F328" s="1">
        <v>3.13</v>
      </c>
      <c r="L328" s="73"/>
      <c r="M328" s="17">
        <f>D328</f>
        <v>1227</v>
      </c>
    </row>
    <row r="329" spans="1:13">
      <c r="A329">
        <v>322</v>
      </c>
      <c r="B329" t="s">
        <v>1941</v>
      </c>
      <c r="C329" s="8">
        <v>59490</v>
      </c>
      <c r="D329" s="64">
        <v>1214</v>
      </c>
      <c r="E329">
        <v>288</v>
      </c>
      <c r="F329" s="1">
        <v>2.4900000000000002</v>
      </c>
      <c r="L329" s="73">
        <f>D329</f>
        <v>1214</v>
      </c>
    </row>
    <row r="330" spans="1:13">
      <c r="A330">
        <v>323</v>
      </c>
      <c r="B330" t="s">
        <v>1565</v>
      </c>
      <c r="C330" s="8"/>
      <c r="D330" s="64">
        <v>1202</v>
      </c>
      <c r="E330">
        <v>362</v>
      </c>
      <c r="F330" s="1">
        <v>3.41</v>
      </c>
      <c r="L330" s="73"/>
      <c r="M330" s="17">
        <f>D330</f>
        <v>1202</v>
      </c>
    </row>
    <row r="331" spans="1:13">
      <c r="A331">
        <v>324</v>
      </c>
      <c r="B331" t="s">
        <v>1597</v>
      </c>
      <c r="C331" s="8">
        <v>59152</v>
      </c>
      <c r="D331" s="64">
        <v>1194</v>
      </c>
      <c r="E331">
        <v>291</v>
      </c>
      <c r="F331" s="1">
        <v>2.48</v>
      </c>
      <c r="L331" s="73">
        <f>D331</f>
        <v>1194</v>
      </c>
    </row>
    <row r="332" spans="1:13">
      <c r="A332">
        <v>325</v>
      </c>
      <c r="B332" t="s">
        <v>1598</v>
      </c>
      <c r="C332" s="8">
        <v>59990</v>
      </c>
      <c r="D332" s="64">
        <v>1192</v>
      </c>
      <c r="E332">
        <v>262</v>
      </c>
      <c r="F332" s="1">
        <v>2.2999999999999998</v>
      </c>
      <c r="K332" s="17">
        <f>D332</f>
        <v>1192</v>
      </c>
      <c r="L332" s="73"/>
    </row>
    <row r="333" spans="1:13">
      <c r="A333">
        <v>326</v>
      </c>
      <c r="B333" t="s">
        <v>1599</v>
      </c>
      <c r="C333" s="8">
        <v>59111</v>
      </c>
      <c r="D333" s="64">
        <v>1189</v>
      </c>
      <c r="E333">
        <v>284</v>
      </c>
      <c r="F333" s="1">
        <v>2.41</v>
      </c>
      <c r="L333" s="73">
        <f>D333</f>
        <v>1189</v>
      </c>
    </row>
    <row r="334" spans="1:13">
      <c r="A334">
        <v>327</v>
      </c>
      <c r="B334" t="s">
        <v>1600</v>
      </c>
      <c r="C334" s="8">
        <v>59230</v>
      </c>
      <c r="D334" s="64">
        <v>1187</v>
      </c>
      <c r="E334">
        <v>270</v>
      </c>
      <c r="F334" s="1">
        <v>2.46</v>
      </c>
      <c r="L334" s="73">
        <f>D334</f>
        <v>1187</v>
      </c>
    </row>
    <row r="335" spans="1:13">
      <c r="A335">
        <v>328</v>
      </c>
      <c r="B335" t="s">
        <v>1601</v>
      </c>
      <c r="C335" s="137">
        <v>59188</v>
      </c>
      <c r="D335" s="64">
        <v>1186</v>
      </c>
      <c r="E335">
        <v>289</v>
      </c>
      <c r="F335" s="1">
        <v>2.4700000000000002</v>
      </c>
      <c r="L335" s="73">
        <f>D335</f>
        <v>1186</v>
      </c>
    </row>
    <row r="336" spans="1:13">
      <c r="A336">
        <v>329</v>
      </c>
      <c r="B336" t="s">
        <v>1566</v>
      </c>
      <c r="C336" s="137"/>
      <c r="D336" s="64">
        <v>1184</v>
      </c>
      <c r="E336">
        <v>368</v>
      </c>
      <c r="F336" s="1">
        <v>3.28</v>
      </c>
      <c r="L336" s="73"/>
      <c r="M336" s="17">
        <f>D336</f>
        <v>1184</v>
      </c>
    </row>
    <row r="337" spans="1:13">
      <c r="A337">
        <v>330</v>
      </c>
      <c r="B337" t="s">
        <v>1602</v>
      </c>
      <c r="C337" s="137">
        <v>59132</v>
      </c>
      <c r="D337" s="64">
        <v>1184</v>
      </c>
      <c r="E337">
        <v>210</v>
      </c>
      <c r="F337" s="1">
        <v>2.27</v>
      </c>
      <c r="K337" s="17">
        <f>D337</f>
        <v>1184</v>
      </c>
      <c r="L337" s="73"/>
    </row>
    <row r="338" spans="1:13">
      <c r="A338">
        <v>331</v>
      </c>
      <c r="B338" t="s">
        <v>1603</v>
      </c>
      <c r="C338" s="137">
        <v>59152</v>
      </c>
      <c r="D338" s="64">
        <v>1180</v>
      </c>
      <c r="E338">
        <v>291</v>
      </c>
      <c r="F338" s="1">
        <v>2.5</v>
      </c>
      <c r="L338" s="73">
        <f>D338</f>
        <v>1180</v>
      </c>
    </row>
    <row r="339" spans="1:13">
      <c r="A339">
        <v>332</v>
      </c>
      <c r="B339" t="s">
        <v>1567</v>
      </c>
      <c r="C339" s="137"/>
      <c r="D339" s="64">
        <v>1176</v>
      </c>
      <c r="E339">
        <v>375</v>
      </c>
      <c r="F339" s="1">
        <v>3.37</v>
      </c>
      <c r="L339" s="73"/>
      <c r="M339" s="17">
        <f>D339</f>
        <v>1176</v>
      </c>
    </row>
    <row r="340" spans="1:13">
      <c r="A340">
        <v>333</v>
      </c>
      <c r="B340" t="s">
        <v>1568</v>
      </c>
      <c r="C340" s="137"/>
      <c r="D340" s="64">
        <v>1165</v>
      </c>
      <c r="E340">
        <v>374</v>
      </c>
      <c r="F340" s="1">
        <v>3.36</v>
      </c>
      <c r="L340" s="73"/>
      <c r="M340" s="17">
        <f>D340</f>
        <v>1165</v>
      </c>
    </row>
    <row r="341" spans="1:13">
      <c r="A341">
        <v>334</v>
      </c>
      <c r="B341" t="s">
        <v>1569</v>
      </c>
      <c r="C341" s="137"/>
      <c r="D341" s="64">
        <v>1158</v>
      </c>
      <c r="E341">
        <v>265</v>
      </c>
      <c r="F341" s="1">
        <v>3.26</v>
      </c>
      <c r="L341" s="73"/>
      <c r="M341" s="17">
        <f>D341</f>
        <v>1158</v>
      </c>
    </row>
    <row r="342" spans="1:13">
      <c r="A342">
        <v>335</v>
      </c>
      <c r="B342" t="s">
        <v>1570</v>
      </c>
      <c r="C342" s="137"/>
      <c r="D342" s="64">
        <v>1156</v>
      </c>
      <c r="E342">
        <v>334</v>
      </c>
      <c r="F342" s="1">
        <v>3.16</v>
      </c>
      <c r="L342" s="73"/>
      <c r="M342" s="17">
        <f>D342</f>
        <v>1156</v>
      </c>
    </row>
    <row r="343" spans="1:13">
      <c r="A343">
        <v>336</v>
      </c>
      <c r="B343" t="s">
        <v>1604</v>
      </c>
      <c r="C343" s="137">
        <v>59310</v>
      </c>
      <c r="D343" s="64">
        <v>1155</v>
      </c>
      <c r="E343">
        <v>295</v>
      </c>
      <c r="F343" s="1">
        <v>2.4900000000000002</v>
      </c>
      <c r="L343" s="73">
        <f>D343</f>
        <v>1155</v>
      </c>
      <c r="M343" s="17"/>
    </row>
    <row r="344" spans="1:13">
      <c r="A344">
        <v>337</v>
      </c>
      <c r="B344" t="s">
        <v>1605</v>
      </c>
      <c r="C344" s="137">
        <v>59144</v>
      </c>
      <c r="D344" s="64">
        <v>1144</v>
      </c>
      <c r="E344">
        <v>265</v>
      </c>
      <c r="F344" s="1">
        <v>2.33</v>
      </c>
      <c r="L344" s="73">
        <f>D344</f>
        <v>1144</v>
      </c>
    </row>
    <row r="345" spans="1:13">
      <c r="A345">
        <v>338</v>
      </c>
      <c r="B345" t="s">
        <v>1606</v>
      </c>
      <c r="C345" s="24"/>
      <c r="D345" s="64">
        <v>1141</v>
      </c>
      <c r="E345">
        <v>319</v>
      </c>
      <c r="F345" s="1">
        <v>3.04</v>
      </c>
      <c r="L345" s="73"/>
      <c r="M345" s="17">
        <f>D345</f>
        <v>1141</v>
      </c>
    </row>
    <row r="346" spans="1:13">
      <c r="A346">
        <v>339</v>
      </c>
      <c r="B346" t="s">
        <v>1607</v>
      </c>
      <c r="C346" s="137">
        <v>59244</v>
      </c>
      <c r="D346" s="64">
        <v>1133</v>
      </c>
      <c r="E346">
        <v>221</v>
      </c>
      <c r="F346" s="1">
        <v>2.42</v>
      </c>
      <c r="K346" s="12"/>
      <c r="L346" s="73">
        <f>D346</f>
        <v>1133</v>
      </c>
    </row>
    <row r="347" spans="1:13">
      <c r="A347">
        <v>340</v>
      </c>
      <c r="B347" t="s">
        <v>1608</v>
      </c>
      <c r="C347" s="137">
        <v>59320</v>
      </c>
      <c r="D347" s="64">
        <v>1126</v>
      </c>
      <c r="E347">
        <v>311</v>
      </c>
      <c r="F347" s="1">
        <v>2.57</v>
      </c>
      <c r="K347" s="12"/>
      <c r="L347" s="73">
        <f>D347</f>
        <v>1126</v>
      </c>
    </row>
    <row r="348" spans="1:13">
      <c r="A348">
        <v>341</v>
      </c>
      <c r="B348" t="s">
        <v>1609</v>
      </c>
      <c r="C348" s="137">
        <v>59870</v>
      </c>
      <c r="D348" s="64">
        <v>1123</v>
      </c>
      <c r="E348">
        <v>288</v>
      </c>
      <c r="F348" s="1">
        <v>2.4900000000000002</v>
      </c>
      <c r="K348" s="12"/>
      <c r="L348" s="73">
        <f>D348</f>
        <v>1123</v>
      </c>
    </row>
    <row r="349" spans="1:13">
      <c r="A349">
        <v>342</v>
      </c>
      <c r="B349" t="s">
        <v>1610</v>
      </c>
      <c r="C349" s="137">
        <v>59680</v>
      </c>
      <c r="D349" s="64">
        <v>1117</v>
      </c>
      <c r="E349">
        <v>206</v>
      </c>
      <c r="F349" s="1">
        <v>2.23</v>
      </c>
      <c r="K349" s="73">
        <f>D349</f>
        <v>1117</v>
      </c>
    </row>
    <row r="350" spans="1:13">
      <c r="A350">
        <v>343</v>
      </c>
      <c r="B350" t="s">
        <v>1611</v>
      </c>
      <c r="C350" s="137">
        <v>59157</v>
      </c>
      <c r="D350" s="64">
        <v>1110</v>
      </c>
      <c r="E350">
        <v>299</v>
      </c>
      <c r="F350" s="1">
        <v>3</v>
      </c>
      <c r="K350" s="12"/>
      <c r="L350" s="73">
        <f>D350</f>
        <v>1110</v>
      </c>
    </row>
    <row r="351" spans="1:13">
      <c r="A351">
        <v>344</v>
      </c>
      <c r="B351" t="s">
        <v>1571</v>
      </c>
      <c r="C351" s="137"/>
      <c r="D351" s="64">
        <v>1106</v>
      </c>
      <c r="E351">
        <v>348</v>
      </c>
      <c r="F351" s="1">
        <v>3.16</v>
      </c>
      <c r="K351" s="12"/>
      <c r="L351" s="73"/>
      <c r="M351" s="17">
        <f>D351</f>
        <v>1106</v>
      </c>
    </row>
    <row r="352" spans="1:13">
      <c r="A352">
        <v>345</v>
      </c>
      <c r="B352" t="s">
        <v>1612</v>
      </c>
      <c r="C352" s="137">
        <v>59169</v>
      </c>
      <c r="D352" s="64">
        <v>1100</v>
      </c>
      <c r="E352">
        <v>306</v>
      </c>
      <c r="F352" s="1">
        <v>2.59</v>
      </c>
      <c r="K352" s="12"/>
      <c r="L352" s="73">
        <f>D352</f>
        <v>1100</v>
      </c>
    </row>
    <row r="353" spans="1:13">
      <c r="A353">
        <v>346</v>
      </c>
      <c r="B353" t="s">
        <v>1572</v>
      </c>
      <c r="C353" s="137"/>
      <c r="D353" s="64">
        <v>1094</v>
      </c>
      <c r="E353">
        <v>320</v>
      </c>
      <c r="F353" s="1">
        <v>3.11</v>
      </c>
      <c r="L353" s="73"/>
      <c r="M353" s="17">
        <f>D353</f>
        <v>1094</v>
      </c>
    </row>
    <row r="354" spans="1:13">
      <c r="A354">
        <v>347</v>
      </c>
      <c r="B354" t="s">
        <v>1573</v>
      </c>
      <c r="C354" s="137"/>
      <c r="D354" s="64">
        <v>1085</v>
      </c>
      <c r="E354">
        <v>382</v>
      </c>
      <c r="F354" s="1">
        <v>3.44</v>
      </c>
      <c r="L354" s="73"/>
      <c r="M354" s="17">
        <f>D354</f>
        <v>1085</v>
      </c>
    </row>
    <row r="355" spans="1:13">
      <c r="A355">
        <v>348</v>
      </c>
      <c r="B355" t="s">
        <v>1574</v>
      </c>
      <c r="C355" s="137"/>
      <c r="D355" s="64">
        <v>1083</v>
      </c>
      <c r="E355">
        <v>376</v>
      </c>
      <c r="F355" s="1">
        <v>3.28</v>
      </c>
      <c r="L355" s="73"/>
      <c r="M355" s="17">
        <f>D355</f>
        <v>1083</v>
      </c>
    </row>
    <row r="356" spans="1:13">
      <c r="A356">
        <v>349</v>
      </c>
      <c r="B356" t="s">
        <v>1613</v>
      </c>
      <c r="C356" s="137">
        <v>59320</v>
      </c>
      <c r="D356" s="64">
        <v>1081</v>
      </c>
      <c r="E356">
        <v>313</v>
      </c>
      <c r="F356" s="1">
        <v>2.59</v>
      </c>
      <c r="L356" s="73">
        <f>D356</f>
        <v>1081</v>
      </c>
      <c r="M356" s="17"/>
    </row>
    <row r="357" spans="1:13">
      <c r="A357">
        <v>350</v>
      </c>
      <c r="B357" t="s">
        <v>1575</v>
      </c>
      <c r="C357" s="137"/>
      <c r="D357" s="64">
        <v>1076</v>
      </c>
      <c r="E357">
        <v>366</v>
      </c>
      <c r="F357" s="1">
        <v>3.23</v>
      </c>
      <c r="L357" s="73"/>
      <c r="M357" s="17">
        <f>D357</f>
        <v>1076</v>
      </c>
    </row>
    <row r="358" spans="1:13">
      <c r="A358">
        <v>351</v>
      </c>
      <c r="B358" t="s">
        <v>1576</v>
      </c>
      <c r="C358" s="137"/>
      <c r="D358" s="64">
        <v>1073</v>
      </c>
      <c r="E358">
        <v>342</v>
      </c>
      <c r="F358" s="1">
        <v>3.16</v>
      </c>
      <c r="L358" s="73"/>
      <c r="M358" s="17">
        <f>D358</f>
        <v>1073</v>
      </c>
    </row>
    <row r="359" spans="1:13">
      <c r="A359">
        <v>352</v>
      </c>
      <c r="B359" t="s">
        <v>1614</v>
      </c>
      <c r="C359" s="137">
        <v>59269</v>
      </c>
      <c r="D359" s="64">
        <v>1071</v>
      </c>
      <c r="E359">
        <v>271</v>
      </c>
      <c r="F359" s="1">
        <v>2.39</v>
      </c>
      <c r="L359" s="73">
        <f>D359</f>
        <v>1071</v>
      </c>
      <c r="M359" s="17"/>
    </row>
    <row r="360" spans="1:13">
      <c r="A360">
        <v>353</v>
      </c>
      <c r="B360" t="s">
        <v>1615</v>
      </c>
      <c r="C360" s="137">
        <v>59265</v>
      </c>
      <c r="D360" s="64">
        <v>1048</v>
      </c>
      <c r="E360">
        <v>308</v>
      </c>
      <c r="F360" s="1">
        <v>3</v>
      </c>
      <c r="L360" s="73">
        <f>D360</f>
        <v>1048</v>
      </c>
    </row>
    <row r="361" spans="1:13">
      <c r="A361">
        <v>354</v>
      </c>
      <c r="B361" t="s">
        <v>1616</v>
      </c>
      <c r="C361" s="137">
        <v>59144</v>
      </c>
      <c r="D361" s="64">
        <v>1046</v>
      </c>
      <c r="E361">
        <v>269</v>
      </c>
      <c r="F361" s="1">
        <v>2.37</v>
      </c>
      <c r="L361" s="73">
        <f>D361</f>
        <v>1046</v>
      </c>
    </row>
    <row r="362" spans="1:13">
      <c r="A362">
        <v>355</v>
      </c>
      <c r="B362" t="s">
        <v>1577</v>
      </c>
      <c r="C362" s="137"/>
      <c r="D362" s="64">
        <v>1037</v>
      </c>
      <c r="E362">
        <v>310</v>
      </c>
      <c r="F362" s="1">
        <v>3.03</v>
      </c>
      <c r="L362" s="73"/>
      <c r="M362" s="17">
        <f>D362</f>
        <v>1037</v>
      </c>
    </row>
    <row r="363" spans="1:13">
      <c r="A363">
        <v>356</v>
      </c>
      <c r="B363" t="s">
        <v>1617</v>
      </c>
      <c r="C363" s="137">
        <v>59440</v>
      </c>
      <c r="D363" s="64">
        <v>1036</v>
      </c>
      <c r="E363">
        <v>220</v>
      </c>
      <c r="F363" s="1">
        <v>2.39</v>
      </c>
      <c r="L363" s="73">
        <f>D363</f>
        <v>1036</v>
      </c>
    </row>
    <row r="364" spans="1:13">
      <c r="A364">
        <v>357</v>
      </c>
      <c r="B364" t="s">
        <v>1618</v>
      </c>
      <c r="C364" s="137">
        <v>59158</v>
      </c>
      <c r="D364" s="64">
        <v>1032</v>
      </c>
      <c r="E364">
        <v>281</v>
      </c>
      <c r="F364" s="1">
        <v>2.4500000000000002</v>
      </c>
      <c r="L364" s="73">
        <f>D364</f>
        <v>1032</v>
      </c>
    </row>
    <row r="365" spans="1:13">
      <c r="A365">
        <v>358</v>
      </c>
      <c r="B365" t="s">
        <v>1619</v>
      </c>
      <c r="C365" s="137">
        <v>59213</v>
      </c>
      <c r="D365" s="64">
        <v>1029</v>
      </c>
      <c r="E365">
        <v>275</v>
      </c>
      <c r="F365" s="1">
        <v>2.4300000000000002</v>
      </c>
      <c r="L365" s="73">
        <f>D365</f>
        <v>1029</v>
      </c>
    </row>
    <row r="366" spans="1:13">
      <c r="A366">
        <v>359</v>
      </c>
      <c r="B366" t="s">
        <v>1578</v>
      </c>
      <c r="C366" s="137">
        <v>59730</v>
      </c>
      <c r="D366" s="64">
        <v>1014</v>
      </c>
      <c r="E366">
        <v>283</v>
      </c>
      <c r="F366" s="1">
        <v>2.52</v>
      </c>
      <c r="L366" s="73">
        <f>D366</f>
        <v>1014</v>
      </c>
    </row>
    <row r="367" spans="1:13">
      <c r="A367">
        <v>360</v>
      </c>
      <c r="B367" t="s">
        <v>1620</v>
      </c>
      <c r="C367" s="137">
        <v>59330</v>
      </c>
      <c r="D367" s="64">
        <v>1013</v>
      </c>
      <c r="E367">
        <v>211</v>
      </c>
      <c r="F367" s="1">
        <v>2.2999999999999998</v>
      </c>
      <c r="L367" s="73">
        <f>D367</f>
        <v>1013</v>
      </c>
    </row>
    <row r="368" spans="1:13">
      <c r="A368">
        <v>361</v>
      </c>
      <c r="B368" t="s">
        <v>1946</v>
      </c>
      <c r="C368" s="137">
        <v>59360</v>
      </c>
      <c r="D368" s="64">
        <v>992</v>
      </c>
      <c r="E368">
        <v>288</v>
      </c>
      <c r="F368" s="1">
        <v>2.56</v>
      </c>
      <c r="L368" s="73">
        <f>D368</f>
        <v>992</v>
      </c>
    </row>
    <row r="369" spans="4:17">
      <c r="D369" s="3"/>
    </row>
    <row r="370" spans="4:17">
      <c r="D370" s="3"/>
    </row>
    <row r="371" spans="4:17">
      <c r="D371" s="3"/>
    </row>
    <row r="372" spans="4:17">
      <c r="D372" s="63"/>
    </row>
    <row r="373" spans="4:17" ht="16" thickBot="1">
      <c r="D373" s="17">
        <f>SUM(D8:D372)</f>
        <v>2408179</v>
      </c>
      <c r="E373" s="63"/>
      <c r="F373" s="22"/>
      <c r="G373" s="22"/>
      <c r="H373" s="22"/>
      <c r="I373" s="22"/>
      <c r="J373" s="22"/>
      <c r="K373" s="22"/>
      <c r="L373" s="152"/>
      <c r="M373" s="22"/>
      <c r="N373" s="22"/>
    </row>
    <row r="374" spans="4:17" ht="16" thickTop="1">
      <c r="E374" s="17"/>
      <c r="F374" s="17"/>
      <c r="G374" s="17">
        <f t="shared" ref="G374:N374" si="12">SUM(G8:G373)</f>
        <v>0</v>
      </c>
      <c r="H374" s="17">
        <f t="shared" si="12"/>
        <v>0</v>
      </c>
      <c r="I374" s="17">
        <f t="shared" si="12"/>
        <v>0</v>
      </c>
      <c r="J374" s="17">
        <f t="shared" si="12"/>
        <v>0</v>
      </c>
      <c r="K374" s="17">
        <f t="shared" si="12"/>
        <v>245275</v>
      </c>
      <c r="L374" s="73">
        <f t="shared" si="12"/>
        <v>1607626</v>
      </c>
      <c r="M374" s="17">
        <f t="shared" si="12"/>
        <v>555530</v>
      </c>
      <c r="N374" s="17">
        <f t="shared" si="12"/>
        <v>0</v>
      </c>
      <c r="O374" s="17">
        <f>SUM(K373:N373)</f>
        <v>0</v>
      </c>
      <c r="P374" s="17">
        <f>SUM(K374:O374)</f>
        <v>2408431</v>
      </c>
      <c r="Q374" s="17"/>
    </row>
    <row r="375" spans="4:17">
      <c r="D375" t="s">
        <v>1225</v>
      </c>
      <c r="F375" s="29">
        <f>P374/D5</f>
        <v>0.93467053714534087</v>
      </c>
      <c r="K375" s="29">
        <f>K374/P374</f>
        <v>0.10184016066891682</v>
      </c>
      <c r="L375" s="153">
        <f>L374/P374</f>
        <v>0.66749929726033252</v>
      </c>
      <c r="M375" s="29">
        <f>M374/P374</f>
        <v>0.23066054207075062</v>
      </c>
      <c r="N375" s="31">
        <f>SUM(K375:M375)</f>
        <v>1</v>
      </c>
    </row>
    <row r="376" spans="4:17">
      <c r="D376" t="s">
        <v>943</v>
      </c>
      <c r="F376" s="17">
        <f>D5-P374</f>
        <v>168339</v>
      </c>
    </row>
    <row r="377" spans="4:17">
      <c r="D377" t="s">
        <v>945</v>
      </c>
      <c r="K377" s="17">
        <f>F376*K375</f>
        <v>17143.670806844788</v>
      </c>
      <c r="L377" s="73">
        <f>F376*L375</f>
        <v>112366.16420150711</v>
      </c>
      <c r="M377" s="17">
        <f>F376*M375</f>
        <v>38829.164991648089</v>
      </c>
      <c r="P377" s="17">
        <f>SUM(K377:O377)</f>
        <v>168339</v>
      </c>
    </row>
    <row r="379" spans="4:17">
      <c r="D379" t="s">
        <v>946</v>
      </c>
      <c r="K379" s="17">
        <f>K374+K377</f>
        <v>262418.67080684478</v>
      </c>
      <c r="L379" s="73">
        <f>L374+L377</f>
        <v>1719992.1642015071</v>
      </c>
      <c r="M379" s="17">
        <f>M374+M377</f>
        <v>594359.16499164805</v>
      </c>
      <c r="N379" s="17">
        <f>SUM(K379:M379)</f>
        <v>2576770</v>
      </c>
      <c r="P379" s="17">
        <f>SUM(K379:O379)</f>
        <v>5153540</v>
      </c>
      <c r="Q379" t="s">
        <v>1118</v>
      </c>
    </row>
    <row r="380" spans="4:17">
      <c r="H380" s="14" t="s">
        <v>898</v>
      </c>
      <c r="I380" s="15" t="s">
        <v>920</v>
      </c>
      <c r="J380" s="15" t="s">
        <v>921</v>
      </c>
      <c r="K380" s="16" t="s">
        <v>899</v>
      </c>
      <c r="L380" s="16" t="s">
        <v>900</v>
      </c>
      <c r="M380" s="65" t="s">
        <v>1224</v>
      </c>
    </row>
    <row r="385" spans="11:13">
      <c r="K385" s="29"/>
      <c r="L385" s="153"/>
      <c r="M385" s="29"/>
    </row>
    <row r="386" spans="11:13">
      <c r="K386" s="31"/>
      <c r="L386" s="154"/>
      <c r="M386" s="31"/>
    </row>
  </sheetData>
  <mergeCells count="1">
    <mergeCell ref="H5:M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91"/>
  <sheetViews>
    <sheetView topLeftCell="A200" zoomScale="135" zoomScaleNormal="135" zoomScalePageLayoutView="135" workbookViewId="0">
      <selection activeCell="A5" sqref="A5:XFD5"/>
    </sheetView>
  </sheetViews>
  <sheetFormatPr baseColWidth="10" defaultRowHeight="15" x14ac:dyDescent="0"/>
  <cols>
    <col min="2" max="2" width="27.5" customWidth="1"/>
    <col min="3" max="3" width="12.6640625" customWidth="1"/>
    <col min="4" max="4" width="13.1640625" bestFit="1" customWidth="1"/>
    <col min="5" max="5" width="10.83203125" customWidth="1"/>
    <col min="6" max="6" width="15.6640625" customWidth="1"/>
    <col min="7" max="10" width="10.83203125" customWidth="1"/>
    <col min="11" max="11" width="17.5" customWidth="1"/>
    <col min="12" max="12" width="13.1640625" bestFit="1" customWidth="1"/>
  </cols>
  <sheetData>
    <row r="1" spans="1:12">
      <c r="A1" s="54" t="s">
        <v>1773</v>
      </c>
      <c r="B1" s="146"/>
    </row>
    <row r="2" spans="1:12">
      <c r="A2" s="54" t="s">
        <v>1774</v>
      </c>
      <c r="B2" s="146"/>
    </row>
    <row r="3" spans="1:12">
      <c r="A3" s="146" t="s">
        <v>1778</v>
      </c>
      <c r="B3" s="146"/>
    </row>
    <row r="4" spans="1:12">
      <c r="A4" s="146" t="s">
        <v>1779</v>
      </c>
      <c r="B4" s="146"/>
    </row>
    <row r="5" spans="1:12">
      <c r="B5" s="54"/>
      <c r="D5" s="138">
        <v>1324865</v>
      </c>
    </row>
    <row r="6" spans="1:12">
      <c r="D6" s="3"/>
      <c r="E6" s="6"/>
      <c r="F6" s="6"/>
      <c r="G6" s="59" t="s">
        <v>897</v>
      </c>
      <c r="H6" s="60"/>
      <c r="I6" s="60"/>
      <c r="J6" s="60"/>
      <c r="K6" s="60"/>
    </row>
    <row r="7" spans="1:12">
      <c r="C7" t="s">
        <v>1775</v>
      </c>
      <c r="D7" t="s">
        <v>1</v>
      </c>
      <c r="E7" s="6" t="s">
        <v>883</v>
      </c>
      <c r="F7" s="6" t="s">
        <v>882</v>
      </c>
      <c r="G7" s="14" t="s">
        <v>898</v>
      </c>
      <c r="H7" s="15" t="s">
        <v>920</v>
      </c>
      <c r="I7" s="15" t="s">
        <v>921</v>
      </c>
      <c r="J7" s="16" t="s">
        <v>899</v>
      </c>
      <c r="K7" s="16" t="s">
        <v>900</v>
      </c>
    </row>
    <row r="8" spans="1:12">
      <c r="E8" s="6"/>
      <c r="K8" s="70"/>
    </row>
    <row r="9" spans="1:12">
      <c r="A9">
        <v>1</v>
      </c>
      <c r="B9" t="s">
        <v>1120</v>
      </c>
      <c r="D9" s="3">
        <v>49348</v>
      </c>
      <c r="E9">
        <v>340</v>
      </c>
      <c r="F9" s="135">
        <v>2.58</v>
      </c>
      <c r="K9" s="71">
        <f>D9</f>
        <v>49348</v>
      </c>
    </row>
    <row r="10" spans="1:12">
      <c r="A10">
        <v>2</v>
      </c>
      <c r="B10" t="s">
        <v>1121</v>
      </c>
      <c r="D10" s="3">
        <v>45371</v>
      </c>
      <c r="E10">
        <v>363</v>
      </c>
      <c r="F10" s="135">
        <v>3.13</v>
      </c>
      <c r="K10" s="70"/>
      <c r="L10" s="17">
        <f>D10</f>
        <v>45371</v>
      </c>
    </row>
    <row r="11" spans="1:12">
      <c r="A11">
        <v>3</v>
      </c>
      <c r="B11" t="s">
        <v>1122</v>
      </c>
      <c r="D11" s="3">
        <v>35660</v>
      </c>
      <c r="E11">
        <v>389</v>
      </c>
      <c r="F11" s="135">
        <v>3.26</v>
      </c>
      <c r="K11" s="70"/>
      <c r="L11" s="17">
        <f t="shared" ref="L11:L37" si="0">D11</f>
        <v>35660</v>
      </c>
    </row>
    <row r="12" spans="1:12">
      <c r="A12">
        <v>4</v>
      </c>
      <c r="B12" t="s">
        <v>1123</v>
      </c>
      <c r="D12" s="3">
        <v>32956</v>
      </c>
      <c r="E12">
        <v>362</v>
      </c>
      <c r="F12" s="135">
        <v>3.1</v>
      </c>
      <c r="K12" s="70"/>
      <c r="L12" s="17">
        <f t="shared" si="0"/>
        <v>32956</v>
      </c>
    </row>
    <row r="13" spans="1:12">
      <c r="A13">
        <v>5</v>
      </c>
      <c r="B13" t="s">
        <v>1124</v>
      </c>
      <c r="D13" s="3">
        <v>24586</v>
      </c>
      <c r="E13">
        <v>359</v>
      </c>
      <c r="F13" s="135">
        <v>3.08</v>
      </c>
      <c r="K13" s="70"/>
      <c r="L13" s="17">
        <f t="shared" si="0"/>
        <v>24586</v>
      </c>
    </row>
    <row r="14" spans="1:12">
      <c r="A14">
        <v>6</v>
      </c>
      <c r="B14" t="s">
        <v>1125</v>
      </c>
      <c r="D14" s="3">
        <v>22331</v>
      </c>
      <c r="E14">
        <v>390</v>
      </c>
      <c r="F14" s="135">
        <v>3.26</v>
      </c>
      <c r="K14" s="70"/>
      <c r="L14" s="17">
        <f t="shared" si="0"/>
        <v>22331</v>
      </c>
    </row>
    <row r="15" spans="1:12">
      <c r="A15">
        <v>7</v>
      </c>
      <c r="B15" t="s">
        <v>1126</v>
      </c>
      <c r="D15" s="3">
        <v>21602</v>
      </c>
      <c r="E15">
        <v>354</v>
      </c>
      <c r="F15" s="135">
        <v>3.05</v>
      </c>
      <c r="K15" s="70"/>
      <c r="L15" s="17">
        <f t="shared" si="0"/>
        <v>21602</v>
      </c>
    </row>
    <row r="16" spans="1:12">
      <c r="A16">
        <v>8</v>
      </c>
      <c r="B16" t="s">
        <v>1127</v>
      </c>
      <c r="D16" s="3">
        <v>21294</v>
      </c>
      <c r="E16">
        <v>365</v>
      </c>
      <c r="F16" s="135">
        <v>3.12</v>
      </c>
      <c r="K16" s="70"/>
      <c r="L16" s="17">
        <f t="shared" si="0"/>
        <v>21294</v>
      </c>
    </row>
    <row r="17" spans="1:12">
      <c r="A17">
        <v>9</v>
      </c>
      <c r="B17" t="s">
        <v>1128</v>
      </c>
      <c r="D17" s="3">
        <v>21201</v>
      </c>
      <c r="E17">
        <v>391</v>
      </c>
      <c r="F17" s="135">
        <v>3.29</v>
      </c>
      <c r="K17" s="70"/>
      <c r="L17" s="17">
        <f t="shared" si="0"/>
        <v>21201</v>
      </c>
    </row>
    <row r="18" spans="1:12">
      <c r="A18">
        <v>10</v>
      </c>
      <c r="B18" t="s">
        <v>1129</v>
      </c>
      <c r="D18" s="3">
        <v>20950</v>
      </c>
      <c r="E18">
        <v>383</v>
      </c>
      <c r="F18" s="135">
        <v>3.2</v>
      </c>
      <c r="K18" s="70"/>
      <c r="L18" s="17">
        <f t="shared" si="0"/>
        <v>20950</v>
      </c>
    </row>
    <row r="19" spans="1:12">
      <c r="A19">
        <v>11</v>
      </c>
      <c r="B19" t="s">
        <v>1130</v>
      </c>
      <c r="D19" s="3">
        <v>20707</v>
      </c>
      <c r="E19">
        <v>367</v>
      </c>
      <c r="F19" s="135">
        <v>3.13</v>
      </c>
      <c r="K19" s="70"/>
      <c r="L19" s="17">
        <f t="shared" si="0"/>
        <v>20707</v>
      </c>
    </row>
    <row r="20" spans="1:12">
      <c r="A20">
        <v>12</v>
      </c>
      <c r="B20" t="s">
        <v>1131</v>
      </c>
      <c r="D20" s="3">
        <v>20641</v>
      </c>
      <c r="E20">
        <v>394</v>
      </c>
      <c r="F20" s="135">
        <v>3.32</v>
      </c>
      <c r="K20" s="70"/>
      <c r="L20" s="17">
        <f t="shared" si="0"/>
        <v>20641</v>
      </c>
    </row>
    <row r="21" spans="1:12">
      <c r="A21">
        <v>13</v>
      </c>
      <c r="B21" t="s">
        <v>1132</v>
      </c>
      <c r="D21" s="3">
        <v>19667</v>
      </c>
      <c r="E21">
        <v>362</v>
      </c>
      <c r="F21" s="135">
        <v>3.13</v>
      </c>
      <c r="K21" s="70"/>
      <c r="L21" s="17">
        <f t="shared" si="0"/>
        <v>19667</v>
      </c>
    </row>
    <row r="22" spans="1:12">
      <c r="A22">
        <v>14</v>
      </c>
      <c r="B22" t="s">
        <v>1133</v>
      </c>
      <c r="D22" s="3">
        <v>19358</v>
      </c>
      <c r="E22">
        <v>357</v>
      </c>
      <c r="F22" s="135">
        <v>3.06</v>
      </c>
      <c r="K22" s="70"/>
      <c r="L22" s="17">
        <f t="shared" si="0"/>
        <v>19358</v>
      </c>
    </row>
    <row r="23" spans="1:12">
      <c r="A23">
        <v>15</v>
      </c>
      <c r="B23" t="s">
        <v>1134</v>
      </c>
      <c r="D23" s="3">
        <v>17615</v>
      </c>
      <c r="E23">
        <v>403</v>
      </c>
      <c r="F23" s="135">
        <v>3.3</v>
      </c>
      <c r="K23" s="70"/>
      <c r="L23" s="17">
        <f t="shared" si="0"/>
        <v>17615</v>
      </c>
    </row>
    <row r="24" spans="1:12">
      <c r="A24">
        <v>16</v>
      </c>
      <c r="B24" t="s">
        <v>1135</v>
      </c>
      <c r="D24" s="3">
        <v>16863</v>
      </c>
      <c r="E24">
        <v>371</v>
      </c>
      <c r="F24" s="135">
        <v>3.15</v>
      </c>
      <c r="K24" s="70"/>
      <c r="L24" s="17">
        <f t="shared" si="0"/>
        <v>16863</v>
      </c>
    </row>
    <row r="25" spans="1:12">
      <c r="A25">
        <v>17</v>
      </c>
      <c r="B25" t="s">
        <v>1136</v>
      </c>
      <c r="D25" s="3">
        <v>15949</v>
      </c>
      <c r="E25">
        <v>406</v>
      </c>
      <c r="F25" s="135">
        <v>3.44</v>
      </c>
      <c r="K25" s="70"/>
      <c r="L25" s="17">
        <f t="shared" si="0"/>
        <v>15949</v>
      </c>
    </row>
    <row r="26" spans="1:12">
      <c r="A26">
        <v>18</v>
      </c>
      <c r="B26" t="s">
        <v>1137</v>
      </c>
      <c r="D26" s="3">
        <v>15506</v>
      </c>
      <c r="E26">
        <v>359</v>
      </c>
      <c r="F26" s="135">
        <v>3.07</v>
      </c>
      <c r="K26" s="70"/>
      <c r="L26" s="17">
        <f t="shared" si="0"/>
        <v>15506</v>
      </c>
    </row>
    <row r="27" spans="1:12">
      <c r="A27">
        <v>19</v>
      </c>
      <c r="B27" t="s">
        <v>1138</v>
      </c>
      <c r="D27" s="3">
        <v>14278</v>
      </c>
      <c r="E27">
        <v>381</v>
      </c>
      <c r="F27" s="135">
        <v>3.21</v>
      </c>
      <c r="K27" s="70"/>
      <c r="L27" s="17">
        <f t="shared" si="0"/>
        <v>14278</v>
      </c>
    </row>
    <row r="28" spans="1:12">
      <c r="A28">
        <v>20</v>
      </c>
      <c r="B28" t="s">
        <v>1139</v>
      </c>
      <c r="D28" s="3">
        <v>14212</v>
      </c>
      <c r="E28">
        <v>354</v>
      </c>
      <c r="F28" s="135">
        <v>3.04</v>
      </c>
      <c r="K28" s="70"/>
      <c r="L28" s="17">
        <f t="shared" si="0"/>
        <v>14212</v>
      </c>
    </row>
    <row r="29" spans="1:12">
      <c r="A29">
        <v>21</v>
      </c>
      <c r="B29" t="s">
        <v>1140</v>
      </c>
      <c r="D29" s="3">
        <v>14026</v>
      </c>
      <c r="E29">
        <v>408</v>
      </c>
      <c r="F29" s="40">
        <v>3.48</v>
      </c>
      <c r="K29" s="70"/>
      <c r="L29" s="17">
        <f t="shared" si="0"/>
        <v>14026</v>
      </c>
    </row>
    <row r="30" spans="1:12">
      <c r="A30">
        <v>22</v>
      </c>
      <c r="B30" t="s">
        <v>1141</v>
      </c>
      <c r="D30" s="3">
        <v>13844</v>
      </c>
      <c r="E30">
        <v>334</v>
      </c>
      <c r="F30" s="40">
        <v>3.07</v>
      </c>
      <c r="K30" s="70"/>
      <c r="L30" s="17">
        <f t="shared" si="0"/>
        <v>13844</v>
      </c>
    </row>
    <row r="31" spans="1:12">
      <c r="A31">
        <v>23</v>
      </c>
      <c r="B31" t="s">
        <v>1142</v>
      </c>
      <c r="D31" s="3">
        <v>13404</v>
      </c>
      <c r="E31">
        <v>372</v>
      </c>
      <c r="F31" s="40">
        <v>3.17</v>
      </c>
      <c r="K31" s="70"/>
      <c r="L31" s="17">
        <f t="shared" si="0"/>
        <v>13404</v>
      </c>
    </row>
    <row r="32" spans="1:12">
      <c r="A32">
        <v>24</v>
      </c>
      <c r="B32" t="s">
        <v>1143</v>
      </c>
      <c r="D32" s="3">
        <v>12901</v>
      </c>
      <c r="E32">
        <v>442</v>
      </c>
      <c r="F32" s="40">
        <v>3.48</v>
      </c>
      <c r="K32" s="70"/>
      <c r="L32" s="17">
        <f t="shared" si="0"/>
        <v>12901</v>
      </c>
    </row>
    <row r="33" spans="1:12">
      <c r="A33">
        <v>25</v>
      </c>
      <c r="B33" t="s">
        <v>1144</v>
      </c>
      <c r="D33" s="3">
        <v>11757</v>
      </c>
      <c r="E33">
        <v>360</v>
      </c>
      <c r="F33" s="40">
        <v>3.08</v>
      </c>
      <c r="K33" s="70"/>
      <c r="L33" s="17">
        <f t="shared" si="0"/>
        <v>11757</v>
      </c>
    </row>
    <row r="34" spans="1:12">
      <c r="A34">
        <v>26</v>
      </c>
      <c r="B34" t="s">
        <v>1145</v>
      </c>
      <c r="D34" s="3">
        <v>11684</v>
      </c>
      <c r="E34">
        <v>315</v>
      </c>
      <c r="F34" s="40">
        <v>3.12</v>
      </c>
      <c r="K34" s="70"/>
      <c r="L34" s="17">
        <f t="shared" si="0"/>
        <v>11684</v>
      </c>
    </row>
    <row r="35" spans="1:12">
      <c r="A35">
        <v>27</v>
      </c>
      <c r="B35" t="s">
        <v>1146</v>
      </c>
      <c r="D35" s="3">
        <v>11245</v>
      </c>
      <c r="E35">
        <v>406</v>
      </c>
      <c r="F35" s="40">
        <v>3.39</v>
      </c>
      <c r="K35" s="70"/>
      <c r="L35" s="17">
        <f t="shared" si="0"/>
        <v>11245</v>
      </c>
    </row>
    <row r="36" spans="1:12">
      <c r="A36">
        <v>28</v>
      </c>
      <c r="B36" t="s">
        <v>1147</v>
      </c>
      <c r="D36" s="3">
        <v>10666</v>
      </c>
      <c r="E36">
        <v>393</v>
      </c>
      <c r="F36" s="40">
        <v>3.32</v>
      </c>
      <c r="K36" s="70"/>
      <c r="L36" s="17">
        <f t="shared" si="0"/>
        <v>10666</v>
      </c>
    </row>
    <row r="37" spans="1:12">
      <c r="A37">
        <v>29</v>
      </c>
      <c r="B37" t="s">
        <v>1148</v>
      </c>
      <c r="D37" s="3">
        <v>10118</v>
      </c>
      <c r="E37">
        <v>355</v>
      </c>
      <c r="F37" s="40">
        <v>3.07</v>
      </c>
      <c r="K37" s="70"/>
      <c r="L37" s="17">
        <f t="shared" si="0"/>
        <v>10118</v>
      </c>
    </row>
    <row r="38" spans="1:12">
      <c r="A38">
        <v>30</v>
      </c>
      <c r="B38" t="s">
        <v>1149</v>
      </c>
      <c r="D38" s="3">
        <v>9205</v>
      </c>
      <c r="E38">
        <v>350</v>
      </c>
      <c r="F38" s="40">
        <v>3</v>
      </c>
      <c r="K38" s="71">
        <f>D38</f>
        <v>9205</v>
      </c>
    </row>
    <row r="39" spans="1:12">
      <c r="A39">
        <v>31</v>
      </c>
      <c r="B39" t="s">
        <v>1150</v>
      </c>
      <c r="D39" s="3">
        <v>9031</v>
      </c>
      <c r="E39">
        <v>361</v>
      </c>
      <c r="F39" s="40">
        <v>3.12</v>
      </c>
      <c r="K39" s="70"/>
      <c r="L39" s="17">
        <f>D39</f>
        <v>9031</v>
      </c>
    </row>
    <row r="40" spans="1:12">
      <c r="A40">
        <v>32</v>
      </c>
      <c r="B40" t="s">
        <v>1151</v>
      </c>
      <c r="D40" s="3">
        <v>8586</v>
      </c>
      <c r="E40">
        <v>317</v>
      </c>
      <c r="F40" s="40">
        <v>2.48</v>
      </c>
      <c r="K40" s="71">
        <f>D40</f>
        <v>8586</v>
      </c>
    </row>
    <row r="41" spans="1:12">
      <c r="A41">
        <v>33</v>
      </c>
      <c r="B41" t="s">
        <v>1152</v>
      </c>
      <c r="D41" s="3">
        <v>7802</v>
      </c>
      <c r="E41">
        <v>350</v>
      </c>
      <c r="F41" s="40">
        <v>3.18</v>
      </c>
      <c r="K41" s="70"/>
      <c r="L41" s="17">
        <f>D41</f>
        <v>7802</v>
      </c>
    </row>
    <row r="42" spans="1:12">
      <c r="A42">
        <v>34</v>
      </c>
      <c r="B42" t="s">
        <v>1153</v>
      </c>
      <c r="D42" s="3">
        <v>7705</v>
      </c>
      <c r="E42">
        <v>391</v>
      </c>
      <c r="F42" s="40">
        <v>3.3</v>
      </c>
      <c r="K42" s="70"/>
      <c r="L42" s="17">
        <f t="shared" ref="L42:L57" si="1">D42</f>
        <v>7705</v>
      </c>
    </row>
    <row r="43" spans="1:12">
      <c r="A43">
        <v>35</v>
      </c>
      <c r="B43" t="s">
        <v>1154</v>
      </c>
      <c r="D43" s="3">
        <v>7647</v>
      </c>
      <c r="E43">
        <v>365</v>
      </c>
      <c r="F43" s="40">
        <v>3.1</v>
      </c>
      <c r="K43" s="70"/>
      <c r="L43" s="17">
        <f t="shared" si="1"/>
        <v>7647</v>
      </c>
    </row>
    <row r="44" spans="1:12">
      <c r="A44">
        <v>36</v>
      </c>
      <c r="B44" t="s">
        <v>1155</v>
      </c>
      <c r="D44" s="3">
        <v>7609</v>
      </c>
      <c r="E44">
        <v>363</v>
      </c>
      <c r="F44" s="40">
        <v>3.12</v>
      </c>
      <c r="K44" s="70"/>
      <c r="L44" s="17">
        <f t="shared" si="1"/>
        <v>7609</v>
      </c>
    </row>
    <row r="45" spans="1:12">
      <c r="A45">
        <v>37</v>
      </c>
      <c r="B45" t="s">
        <v>1156</v>
      </c>
      <c r="D45" s="3">
        <v>7557</v>
      </c>
      <c r="E45">
        <v>361</v>
      </c>
      <c r="F45" s="40">
        <v>3.1</v>
      </c>
      <c r="K45" s="70"/>
      <c r="L45" s="17">
        <f t="shared" si="1"/>
        <v>7557</v>
      </c>
    </row>
    <row r="46" spans="1:12">
      <c r="A46">
        <v>38</v>
      </c>
      <c r="B46" t="s">
        <v>1157</v>
      </c>
      <c r="D46" s="3">
        <v>7486</v>
      </c>
      <c r="E46">
        <v>388</v>
      </c>
      <c r="F46" s="40">
        <v>3.26</v>
      </c>
      <c r="K46" s="70"/>
      <c r="L46" s="17">
        <f t="shared" si="1"/>
        <v>7486</v>
      </c>
    </row>
    <row r="47" spans="1:12">
      <c r="A47">
        <v>39</v>
      </c>
      <c r="B47" t="s">
        <v>1158</v>
      </c>
      <c r="D47" s="3">
        <v>7472</v>
      </c>
      <c r="E47">
        <v>339</v>
      </c>
      <c r="F47" s="40">
        <v>3.34</v>
      </c>
      <c r="K47" s="70"/>
      <c r="L47" s="17">
        <f t="shared" si="1"/>
        <v>7472</v>
      </c>
    </row>
    <row r="48" spans="1:12">
      <c r="A48">
        <v>40</v>
      </c>
      <c r="B48" t="s">
        <v>1159</v>
      </c>
      <c r="D48" s="3">
        <v>7033</v>
      </c>
      <c r="E48">
        <v>356</v>
      </c>
      <c r="F48" s="40">
        <v>3.08</v>
      </c>
      <c r="K48" s="70"/>
      <c r="L48" s="17">
        <f t="shared" si="1"/>
        <v>7033</v>
      </c>
    </row>
    <row r="49" spans="1:12">
      <c r="A49">
        <v>41</v>
      </c>
      <c r="B49" t="s">
        <v>1464</v>
      </c>
      <c r="D49" s="3">
        <v>6629</v>
      </c>
      <c r="E49">
        <v>418</v>
      </c>
      <c r="F49" s="40">
        <v>3.41</v>
      </c>
      <c r="K49" s="70"/>
      <c r="L49" s="17">
        <f t="shared" si="1"/>
        <v>6629</v>
      </c>
    </row>
    <row r="50" spans="1:12">
      <c r="A50">
        <v>42</v>
      </c>
      <c r="B50" t="s">
        <v>1465</v>
      </c>
      <c r="D50" s="3">
        <v>6474</v>
      </c>
      <c r="E50">
        <v>351</v>
      </c>
      <c r="F50" s="40">
        <v>3.19</v>
      </c>
      <c r="K50" s="70"/>
      <c r="L50" s="17">
        <f t="shared" si="1"/>
        <v>6474</v>
      </c>
    </row>
    <row r="51" spans="1:12">
      <c r="A51">
        <v>43</v>
      </c>
      <c r="B51" t="s">
        <v>1466</v>
      </c>
      <c r="D51" s="3">
        <v>6384</v>
      </c>
      <c r="E51">
        <v>357</v>
      </c>
      <c r="F51" s="40">
        <v>3.06</v>
      </c>
      <c r="K51" s="70"/>
      <c r="L51" s="17">
        <f t="shared" si="1"/>
        <v>6384</v>
      </c>
    </row>
    <row r="52" spans="1:12">
      <c r="A52">
        <v>44</v>
      </c>
      <c r="B52" t="s">
        <v>1467</v>
      </c>
      <c r="D52" s="3">
        <v>6363</v>
      </c>
      <c r="E52">
        <v>384</v>
      </c>
      <c r="F52" s="40">
        <v>3.24</v>
      </c>
      <c r="K52" s="70"/>
      <c r="L52" s="17">
        <f t="shared" si="1"/>
        <v>6363</v>
      </c>
    </row>
    <row r="53" spans="1:12">
      <c r="A53">
        <v>45</v>
      </c>
      <c r="B53" t="s">
        <v>1468</v>
      </c>
      <c r="D53" s="3">
        <v>6156</v>
      </c>
      <c r="E53">
        <v>391</v>
      </c>
      <c r="F53" s="40">
        <v>3.3</v>
      </c>
      <c r="K53" s="70"/>
      <c r="L53" s="17">
        <f t="shared" si="1"/>
        <v>6156</v>
      </c>
    </row>
    <row r="54" spans="1:12">
      <c r="A54">
        <v>46</v>
      </c>
      <c r="B54" t="s">
        <v>1469</v>
      </c>
      <c r="D54" s="3">
        <v>6036</v>
      </c>
      <c r="E54">
        <v>365</v>
      </c>
      <c r="F54" s="40">
        <v>3.14</v>
      </c>
      <c r="K54" s="70"/>
      <c r="L54" s="17">
        <f t="shared" si="1"/>
        <v>6036</v>
      </c>
    </row>
    <row r="55" spans="1:12">
      <c r="A55">
        <v>47</v>
      </c>
      <c r="B55" t="s">
        <v>1470</v>
      </c>
      <c r="D55" s="3">
        <v>5818</v>
      </c>
      <c r="E55">
        <v>443</v>
      </c>
      <c r="F55" s="40">
        <v>3.51</v>
      </c>
      <c r="K55" s="70"/>
      <c r="L55" s="17">
        <f t="shared" si="1"/>
        <v>5818</v>
      </c>
    </row>
    <row r="56" spans="1:12">
      <c r="A56">
        <v>48</v>
      </c>
      <c r="B56" t="s">
        <v>1471</v>
      </c>
      <c r="D56" s="3">
        <v>5346</v>
      </c>
      <c r="E56">
        <v>441</v>
      </c>
      <c r="F56" s="40">
        <v>3.52</v>
      </c>
      <c r="K56" s="70"/>
      <c r="L56" s="17">
        <f t="shared" si="1"/>
        <v>5346</v>
      </c>
    </row>
    <row r="57" spans="1:12">
      <c r="A57">
        <v>49</v>
      </c>
      <c r="B57" t="s">
        <v>1472</v>
      </c>
      <c r="D57" s="3">
        <v>5290</v>
      </c>
      <c r="E57">
        <v>399</v>
      </c>
      <c r="F57" s="40">
        <v>3.37</v>
      </c>
      <c r="K57" s="70"/>
      <c r="L57" s="17">
        <f t="shared" si="1"/>
        <v>5290</v>
      </c>
    </row>
    <row r="58" spans="1:12">
      <c r="A58">
        <v>50</v>
      </c>
      <c r="B58" t="s">
        <v>1473</v>
      </c>
      <c r="D58" s="3">
        <v>5129</v>
      </c>
      <c r="E58">
        <v>245</v>
      </c>
      <c r="F58" s="40">
        <v>3</v>
      </c>
      <c r="K58" s="71">
        <f>D58</f>
        <v>5129</v>
      </c>
      <c r="L58" s="17"/>
    </row>
    <row r="59" spans="1:12">
      <c r="A59">
        <v>51</v>
      </c>
      <c r="B59" t="s">
        <v>1474</v>
      </c>
      <c r="D59" s="3">
        <v>5011</v>
      </c>
      <c r="E59">
        <v>338</v>
      </c>
      <c r="F59" s="40">
        <v>2.57</v>
      </c>
      <c r="K59" s="71">
        <f>D59</f>
        <v>5011</v>
      </c>
    </row>
    <row r="60" spans="1:12">
      <c r="A60">
        <v>52</v>
      </c>
      <c r="B60" t="s">
        <v>1475</v>
      </c>
      <c r="D60" s="3">
        <v>4828</v>
      </c>
      <c r="E60">
        <v>346</v>
      </c>
      <c r="F60" s="40">
        <v>3.13</v>
      </c>
      <c r="K60" s="70"/>
      <c r="L60" s="17">
        <f>D60</f>
        <v>4828</v>
      </c>
    </row>
    <row r="61" spans="1:12">
      <c r="A61">
        <v>53</v>
      </c>
      <c r="B61" t="s">
        <v>1476</v>
      </c>
      <c r="D61" s="3">
        <v>4619</v>
      </c>
      <c r="E61">
        <v>355</v>
      </c>
      <c r="F61" s="40">
        <v>3.1</v>
      </c>
      <c r="K61" s="70"/>
      <c r="L61" s="17">
        <f t="shared" ref="L61:L62" si="2">D61</f>
        <v>4619</v>
      </c>
    </row>
    <row r="62" spans="1:12">
      <c r="A62">
        <v>54</v>
      </c>
      <c r="B62" t="s">
        <v>1477</v>
      </c>
      <c r="D62" s="3">
        <v>4616</v>
      </c>
      <c r="E62">
        <v>417</v>
      </c>
      <c r="F62" s="40">
        <v>3.45</v>
      </c>
      <c r="K62" s="70"/>
      <c r="L62" s="17">
        <f t="shared" si="2"/>
        <v>4616</v>
      </c>
    </row>
    <row r="63" spans="1:12">
      <c r="A63">
        <v>55</v>
      </c>
      <c r="B63" t="s">
        <v>1478</v>
      </c>
      <c r="D63" s="3">
        <v>4599</v>
      </c>
      <c r="E63">
        <v>326</v>
      </c>
      <c r="F63" s="40">
        <v>2.52</v>
      </c>
      <c r="K63" s="71">
        <f>D63</f>
        <v>4599</v>
      </c>
    </row>
    <row r="64" spans="1:12">
      <c r="A64">
        <v>56</v>
      </c>
      <c r="B64" t="s">
        <v>1479</v>
      </c>
      <c r="D64" s="3">
        <v>4559</v>
      </c>
      <c r="E64">
        <v>335</v>
      </c>
      <c r="F64" s="40">
        <v>2.54</v>
      </c>
      <c r="K64" s="71">
        <f>D64</f>
        <v>4559</v>
      </c>
    </row>
    <row r="65" spans="1:12">
      <c r="A65">
        <v>57</v>
      </c>
      <c r="B65" t="s">
        <v>1480</v>
      </c>
      <c r="D65" s="3">
        <v>4529</v>
      </c>
      <c r="E65">
        <v>400</v>
      </c>
      <c r="F65" s="40">
        <v>3.34</v>
      </c>
      <c r="K65" s="70"/>
      <c r="L65" s="17">
        <f>D65</f>
        <v>4529</v>
      </c>
    </row>
    <row r="66" spans="1:12">
      <c r="A66">
        <v>58</v>
      </c>
      <c r="B66" t="s">
        <v>1481</v>
      </c>
      <c r="D66" s="3">
        <v>4403</v>
      </c>
      <c r="E66">
        <v>415</v>
      </c>
      <c r="F66" s="40">
        <v>3.45</v>
      </c>
      <c r="K66" s="70"/>
      <c r="L66" s="17">
        <f t="shared" ref="L66:L69" si="3">D66</f>
        <v>4403</v>
      </c>
    </row>
    <row r="67" spans="1:12">
      <c r="A67">
        <v>59</v>
      </c>
      <c r="B67" t="s">
        <v>1482</v>
      </c>
      <c r="D67" s="3">
        <v>4367</v>
      </c>
      <c r="E67">
        <v>369</v>
      </c>
      <c r="F67" s="40">
        <v>3.22</v>
      </c>
      <c r="K67" s="70"/>
      <c r="L67" s="17">
        <f t="shared" si="3"/>
        <v>4367</v>
      </c>
    </row>
    <row r="68" spans="1:12">
      <c r="A68">
        <v>60</v>
      </c>
      <c r="B68" t="s">
        <v>1483</v>
      </c>
      <c r="D68" s="3">
        <v>4282</v>
      </c>
      <c r="E68">
        <v>359</v>
      </c>
      <c r="F68" s="40">
        <v>3.07</v>
      </c>
      <c r="K68" s="70"/>
      <c r="L68" s="17">
        <f t="shared" si="3"/>
        <v>4282</v>
      </c>
    </row>
    <row r="69" spans="1:12">
      <c r="A69">
        <v>61</v>
      </c>
      <c r="B69" t="s">
        <v>1484</v>
      </c>
      <c r="D69" s="3">
        <v>4199</v>
      </c>
      <c r="E69">
        <v>337</v>
      </c>
      <c r="F69" s="40">
        <v>3.05</v>
      </c>
      <c r="K69" s="70"/>
      <c r="L69" s="17">
        <f t="shared" si="3"/>
        <v>4199</v>
      </c>
    </row>
    <row r="70" spans="1:12">
      <c r="A70">
        <v>62</v>
      </c>
      <c r="B70" t="s">
        <v>1485</v>
      </c>
      <c r="D70" s="3">
        <v>4147</v>
      </c>
      <c r="E70">
        <v>306</v>
      </c>
      <c r="F70" s="40">
        <v>3</v>
      </c>
      <c r="K70" s="71">
        <f>D70</f>
        <v>4147</v>
      </c>
    </row>
    <row r="71" spans="1:12">
      <c r="A71">
        <v>63</v>
      </c>
      <c r="B71" t="s">
        <v>1486</v>
      </c>
      <c r="D71" s="3">
        <v>3822</v>
      </c>
      <c r="E71">
        <v>343</v>
      </c>
      <c r="F71" s="40">
        <v>3</v>
      </c>
      <c r="K71" s="71">
        <f>D71</f>
        <v>3822</v>
      </c>
    </row>
    <row r="72" spans="1:12">
      <c r="A72">
        <v>64</v>
      </c>
      <c r="B72" t="s">
        <v>1487</v>
      </c>
      <c r="D72" s="3">
        <v>3676</v>
      </c>
      <c r="E72">
        <v>335</v>
      </c>
      <c r="F72" s="40">
        <v>3.02</v>
      </c>
      <c r="K72" s="70"/>
      <c r="L72" s="17">
        <f>D72</f>
        <v>3676</v>
      </c>
    </row>
    <row r="73" spans="1:12">
      <c r="A73">
        <v>65</v>
      </c>
      <c r="B73" t="s">
        <v>1488</v>
      </c>
      <c r="D73" s="3">
        <v>3653</v>
      </c>
      <c r="E73">
        <v>399</v>
      </c>
      <c r="F73" s="1">
        <v>3.38</v>
      </c>
      <c r="K73" s="71"/>
      <c r="L73" s="17">
        <f>D73</f>
        <v>3653</v>
      </c>
    </row>
    <row r="74" spans="1:12">
      <c r="A74">
        <v>66</v>
      </c>
      <c r="B74" t="s">
        <v>1489</v>
      </c>
      <c r="D74" s="3">
        <v>3541</v>
      </c>
      <c r="E74">
        <v>342</v>
      </c>
      <c r="F74" s="40">
        <v>2.58</v>
      </c>
      <c r="K74" s="71">
        <f>D74</f>
        <v>3541</v>
      </c>
    </row>
    <row r="75" spans="1:12">
      <c r="A75">
        <v>67</v>
      </c>
      <c r="B75" t="s">
        <v>1490</v>
      </c>
      <c r="D75" s="3">
        <v>3441</v>
      </c>
      <c r="E75">
        <v>361</v>
      </c>
      <c r="F75" s="40">
        <v>3.17</v>
      </c>
      <c r="K75" s="70"/>
      <c r="L75" s="17">
        <f>D75</f>
        <v>3441</v>
      </c>
    </row>
    <row r="76" spans="1:12">
      <c r="A76">
        <v>68</v>
      </c>
      <c r="B76" t="s">
        <v>1491</v>
      </c>
      <c r="D76" s="3">
        <v>3432</v>
      </c>
      <c r="E76">
        <v>320</v>
      </c>
      <c r="F76" s="40">
        <v>2.52</v>
      </c>
      <c r="K76" s="71">
        <f>D76</f>
        <v>3432</v>
      </c>
    </row>
    <row r="77" spans="1:12">
      <c r="A77">
        <v>69</v>
      </c>
      <c r="B77" t="s">
        <v>1492</v>
      </c>
      <c r="D77" s="3">
        <v>3395</v>
      </c>
      <c r="E77">
        <v>340</v>
      </c>
      <c r="F77" s="40">
        <v>2.57</v>
      </c>
      <c r="K77" s="71">
        <f>D77</f>
        <v>3395</v>
      </c>
    </row>
    <row r="78" spans="1:12">
      <c r="A78">
        <v>70</v>
      </c>
      <c r="B78" t="s">
        <v>1493</v>
      </c>
      <c r="D78" s="3">
        <v>3377</v>
      </c>
      <c r="E78">
        <v>320</v>
      </c>
      <c r="F78" s="40">
        <v>2.48</v>
      </c>
      <c r="K78" s="71">
        <f>D78</f>
        <v>3377</v>
      </c>
    </row>
    <row r="79" spans="1:12">
      <c r="A79">
        <v>71</v>
      </c>
      <c r="B79" t="s">
        <v>1494</v>
      </c>
      <c r="D79" s="3">
        <v>3361</v>
      </c>
      <c r="E79">
        <v>442</v>
      </c>
      <c r="F79" s="40">
        <v>3.55</v>
      </c>
      <c r="K79" s="70"/>
      <c r="L79" s="17">
        <f>D79</f>
        <v>3361</v>
      </c>
    </row>
    <row r="80" spans="1:12">
      <c r="A80">
        <v>72</v>
      </c>
      <c r="B80" t="s">
        <v>1495</v>
      </c>
      <c r="D80" s="3">
        <v>3312</v>
      </c>
      <c r="E80">
        <v>362</v>
      </c>
      <c r="F80" s="40">
        <v>3.16</v>
      </c>
      <c r="K80" s="70"/>
      <c r="L80" s="17">
        <f t="shared" ref="L80:L111" si="4">D80</f>
        <v>3312</v>
      </c>
    </row>
    <row r="81" spans="1:12">
      <c r="A81">
        <v>73</v>
      </c>
      <c r="B81" t="s">
        <v>1496</v>
      </c>
      <c r="D81" s="3">
        <v>3263</v>
      </c>
      <c r="E81">
        <v>359</v>
      </c>
      <c r="F81" s="40">
        <v>3.07</v>
      </c>
      <c r="K81" s="70"/>
      <c r="L81" s="17">
        <f t="shared" si="4"/>
        <v>3263</v>
      </c>
    </row>
    <row r="82" spans="1:12">
      <c r="A82">
        <v>74</v>
      </c>
      <c r="B82" t="s">
        <v>1497</v>
      </c>
      <c r="D82" s="3">
        <v>3200</v>
      </c>
      <c r="E82">
        <v>419</v>
      </c>
      <c r="F82" s="40">
        <v>3.43</v>
      </c>
      <c r="K82" s="70"/>
      <c r="L82" s="17">
        <f t="shared" si="4"/>
        <v>3200</v>
      </c>
    </row>
    <row r="83" spans="1:12">
      <c r="A83">
        <v>75</v>
      </c>
      <c r="B83" t="s">
        <v>1498</v>
      </c>
      <c r="D83" s="3">
        <v>3158</v>
      </c>
      <c r="E83">
        <v>348</v>
      </c>
      <c r="F83" s="40">
        <v>3.05</v>
      </c>
      <c r="K83" s="70"/>
      <c r="L83" s="17">
        <f t="shared" si="4"/>
        <v>3158</v>
      </c>
    </row>
    <row r="84" spans="1:12">
      <c r="A84">
        <v>76</v>
      </c>
      <c r="B84" s="126" t="s">
        <v>1499</v>
      </c>
      <c r="D84" s="3">
        <v>3152</v>
      </c>
      <c r="E84">
        <v>405</v>
      </c>
      <c r="F84" s="40">
        <v>3.33</v>
      </c>
      <c r="K84" s="70"/>
      <c r="L84" s="17">
        <f t="shared" si="4"/>
        <v>3152</v>
      </c>
    </row>
    <row r="85" spans="1:12">
      <c r="A85">
        <v>77</v>
      </c>
      <c r="B85" t="s">
        <v>1499</v>
      </c>
      <c r="D85" s="3">
        <v>3129</v>
      </c>
      <c r="E85">
        <v>366</v>
      </c>
      <c r="F85" s="40">
        <v>3.21</v>
      </c>
      <c r="K85" s="70"/>
      <c r="L85" s="17">
        <f t="shared" si="4"/>
        <v>3129</v>
      </c>
    </row>
    <row r="86" spans="1:12">
      <c r="A86">
        <v>78</v>
      </c>
      <c r="B86" t="s">
        <v>1500</v>
      </c>
      <c r="D86" s="3">
        <v>3088</v>
      </c>
      <c r="E86">
        <v>417</v>
      </c>
      <c r="F86" s="40">
        <v>3.4</v>
      </c>
      <c r="K86" s="70"/>
      <c r="L86" s="17">
        <f t="shared" si="4"/>
        <v>3088</v>
      </c>
    </row>
    <row r="87" spans="1:12">
      <c r="A87">
        <v>79</v>
      </c>
      <c r="B87" t="s">
        <v>1501</v>
      </c>
      <c r="D87" s="3">
        <v>3068</v>
      </c>
      <c r="E87">
        <v>340</v>
      </c>
      <c r="F87" s="40">
        <v>3</v>
      </c>
      <c r="K87" s="71">
        <f>D87</f>
        <v>3068</v>
      </c>
      <c r="L87" s="17"/>
    </row>
    <row r="88" spans="1:12">
      <c r="A88">
        <v>80</v>
      </c>
      <c r="B88" t="s">
        <v>1502</v>
      </c>
      <c r="D88" s="3">
        <v>2985</v>
      </c>
      <c r="E88">
        <v>353</v>
      </c>
      <c r="F88" s="40">
        <v>3.03</v>
      </c>
      <c r="K88" s="70"/>
      <c r="L88" s="17">
        <f t="shared" si="4"/>
        <v>2985</v>
      </c>
    </row>
    <row r="89" spans="1:12">
      <c r="A89">
        <v>81</v>
      </c>
      <c r="B89" t="s">
        <v>1503</v>
      </c>
      <c r="D89" s="3">
        <v>2890</v>
      </c>
      <c r="E89">
        <v>338</v>
      </c>
      <c r="F89" s="40">
        <v>3.07</v>
      </c>
      <c r="K89" s="70"/>
      <c r="L89" s="17">
        <f t="shared" si="4"/>
        <v>2890</v>
      </c>
    </row>
    <row r="90" spans="1:12">
      <c r="A90">
        <v>82</v>
      </c>
      <c r="B90" t="s">
        <v>1504</v>
      </c>
      <c r="D90" s="3">
        <v>2796</v>
      </c>
      <c r="E90">
        <v>421</v>
      </c>
      <c r="F90" s="40">
        <v>3.53</v>
      </c>
      <c r="K90" s="70"/>
      <c r="L90" s="17">
        <f t="shared" si="4"/>
        <v>2796</v>
      </c>
    </row>
    <row r="91" spans="1:12">
      <c r="A91">
        <v>83</v>
      </c>
      <c r="B91" t="s">
        <v>1505</v>
      </c>
      <c r="D91" s="3">
        <v>2791</v>
      </c>
      <c r="E91">
        <v>370</v>
      </c>
      <c r="F91" s="40">
        <v>3.15</v>
      </c>
      <c r="K91" s="70"/>
      <c r="L91" s="17">
        <f t="shared" si="4"/>
        <v>2791</v>
      </c>
    </row>
    <row r="92" spans="1:12">
      <c r="A92">
        <v>84</v>
      </c>
      <c r="B92" t="s">
        <v>1506</v>
      </c>
      <c r="D92" s="3">
        <v>2781</v>
      </c>
      <c r="E92">
        <v>430</v>
      </c>
      <c r="F92" s="40">
        <v>3.49</v>
      </c>
      <c r="K92" s="70"/>
      <c r="L92" s="17">
        <f t="shared" si="4"/>
        <v>2781</v>
      </c>
    </row>
    <row r="93" spans="1:12">
      <c r="A93">
        <v>85</v>
      </c>
      <c r="B93" t="s">
        <v>1507</v>
      </c>
      <c r="D93" s="3">
        <v>2759</v>
      </c>
      <c r="E93">
        <v>394</v>
      </c>
      <c r="F93" s="40">
        <v>3.32</v>
      </c>
      <c r="K93" s="70"/>
      <c r="L93" s="17">
        <f t="shared" si="4"/>
        <v>2759</v>
      </c>
    </row>
    <row r="94" spans="1:12">
      <c r="A94">
        <v>86</v>
      </c>
      <c r="B94" t="s">
        <v>1508</v>
      </c>
      <c r="D94" s="3">
        <v>2759</v>
      </c>
      <c r="E94">
        <v>363</v>
      </c>
      <c r="F94" s="40">
        <v>3.13</v>
      </c>
      <c r="K94" s="70"/>
      <c r="L94" s="17">
        <f t="shared" si="4"/>
        <v>2759</v>
      </c>
    </row>
    <row r="95" spans="1:12">
      <c r="A95">
        <v>87</v>
      </c>
      <c r="B95" t="s">
        <v>1509</v>
      </c>
      <c r="D95" s="3">
        <v>2758</v>
      </c>
      <c r="E95">
        <v>338</v>
      </c>
      <c r="F95" s="40">
        <v>2.58</v>
      </c>
      <c r="K95" s="71">
        <f>D95</f>
        <v>2758</v>
      </c>
      <c r="L95" s="17"/>
    </row>
    <row r="96" spans="1:12">
      <c r="A96">
        <v>88</v>
      </c>
      <c r="B96" t="s">
        <v>1510</v>
      </c>
      <c r="D96" s="3">
        <v>2743</v>
      </c>
      <c r="E96">
        <v>361</v>
      </c>
      <c r="F96" s="40">
        <v>3.13</v>
      </c>
      <c r="K96" s="70"/>
      <c r="L96" s="17">
        <f t="shared" si="4"/>
        <v>2743</v>
      </c>
    </row>
    <row r="97" spans="1:12">
      <c r="A97">
        <v>89</v>
      </c>
      <c r="B97" t="s">
        <v>1511</v>
      </c>
      <c r="D97" s="3">
        <v>2736</v>
      </c>
      <c r="E97">
        <v>414</v>
      </c>
      <c r="F97" s="40">
        <v>3.52</v>
      </c>
      <c r="K97" s="70"/>
      <c r="L97" s="17">
        <f t="shared" si="4"/>
        <v>2736</v>
      </c>
    </row>
    <row r="98" spans="1:12">
      <c r="A98">
        <v>90</v>
      </c>
      <c r="B98" t="s">
        <v>1512</v>
      </c>
      <c r="D98" s="3">
        <v>2706</v>
      </c>
      <c r="E98">
        <v>348</v>
      </c>
      <c r="F98" s="40">
        <v>3.03</v>
      </c>
      <c r="K98" s="70"/>
      <c r="L98" s="17">
        <f t="shared" si="4"/>
        <v>2706</v>
      </c>
    </row>
    <row r="99" spans="1:12">
      <c r="A99">
        <v>91</v>
      </c>
      <c r="B99" t="s">
        <v>1513</v>
      </c>
      <c r="D99" s="3">
        <v>2662</v>
      </c>
      <c r="E99">
        <v>334</v>
      </c>
      <c r="F99" s="40">
        <v>3.06</v>
      </c>
      <c r="K99" s="70"/>
      <c r="L99" s="17">
        <f t="shared" si="4"/>
        <v>2662</v>
      </c>
    </row>
    <row r="100" spans="1:12">
      <c r="A100">
        <v>92</v>
      </c>
      <c r="B100" t="s">
        <v>1514</v>
      </c>
      <c r="D100" s="3">
        <v>2628</v>
      </c>
      <c r="E100">
        <v>339</v>
      </c>
      <c r="F100" s="40">
        <v>3.36</v>
      </c>
      <c r="K100" s="70"/>
      <c r="L100" s="17">
        <f t="shared" si="4"/>
        <v>2628</v>
      </c>
    </row>
    <row r="101" spans="1:12">
      <c r="A101">
        <v>93</v>
      </c>
      <c r="B101" t="s">
        <v>1515</v>
      </c>
      <c r="D101" s="3">
        <v>2614</v>
      </c>
      <c r="E101">
        <v>364</v>
      </c>
      <c r="F101" s="40">
        <v>3.13</v>
      </c>
      <c r="K101" s="70"/>
      <c r="L101" s="17">
        <f t="shared" si="4"/>
        <v>2614</v>
      </c>
    </row>
    <row r="102" spans="1:12">
      <c r="A102">
        <v>94</v>
      </c>
      <c r="B102" t="s">
        <v>1516</v>
      </c>
      <c r="D102" s="3">
        <v>2600</v>
      </c>
      <c r="E102">
        <v>402</v>
      </c>
      <c r="F102" s="40">
        <v>3.3</v>
      </c>
      <c r="K102" s="70"/>
      <c r="L102" s="17">
        <f t="shared" si="4"/>
        <v>2600</v>
      </c>
    </row>
    <row r="103" spans="1:12">
      <c r="A103">
        <v>95</v>
      </c>
      <c r="B103" t="s">
        <v>1517</v>
      </c>
      <c r="D103" s="3">
        <v>2519</v>
      </c>
      <c r="E103">
        <v>408</v>
      </c>
      <c r="F103" s="40">
        <v>3.46</v>
      </c>
      <c r="K103" s="70"/>
      <c r="L103" s="17">
        <f t="shared" si="4"/>
        <v>2519</v>
      </c>
    </row>
    <row r="104" spans="1:12">
      <c r="A104">
        <v>96</v>
      </c>
      <c r="B104" t="s">
        <v>1518</v>
      </c>
      <c r="D104" s="3">
        <v>2499</v>
      </c>
      <c r="E104">
        <v>414</v>
      </c>
      <c r="F104" s="40">
        <v>3.38</v>
      </c>
      <c r="K104" s="70"/>
      <c r="L104" s="17">
        <f t="shared" si="4"/>
        <v>2499</v>
      </c>
    </row>
    <row r="105" spans="1:12">
      <c r="A105">
        <v>97</v>
      </c>
      <c r="B105" t="s">
        <v>1519</v>
      </c>
      <c r="D105" s="3">
        <v>2489</v>
      </c>
      <c r="E105">
        <v>412</v>
      </c>
      <c r="F105" s="40">
        <v>3.35</v>
      </c>
      <c r="K105" s="70"/>
      <c r="L105" s="17">
        <f t="shared" si="4"/>
        <v>2489</v>
      </c>
    </row>
    <row r="106" spans="1:12">
      <c r="A106">
        <v>98</v>
      </c>
      <c r="B106" t="s">
        <v>1520</v>
      </c>
      <c r="D106" s="3">
        <v>2482</v>
      </c>
      <c r="E106">
        <v>346</v>
      </c>
      <c r="F106" s="40">
        <v>3.08</v>
      </c>
      <c r="K106" s="70"/>
      <c r="L106" s="17">
        <f t="shared" si="4"/>
        <v>2482</v>
      </c>
    </row>
    <row r="107" spans="1:12">
      <c r="A107">
        <v>99</v>
      </c>
      <c r="B107" t="s">
        <v>1521</v>
      </c>
      <c r="D107" s="3">
        <v>2473</v>
      </c>
      <c r="E107">
        <v>341</v>
      </c>
      <c r="F107" s="40">
        <v>3.09</v>
      </c>
      <c r="K107" s="70"/>
      <c r="L107" s="17">
        <f t="shared" si="4"/>
        <v>2473</v>
      </c>
    </row>
    <row r="108" spans="1:12">
      <c r="A108">
        <v>100</v>
      </c>
      <c r="B108" t="s">
        <v>1522</v>
      </c>
      <c r="D108" s="3">
        <v>2461</v>
      </c>
      <c r="E108">
        <v>416</v>
      </c>
      <c r="F108" s="40">
        <v>3.46</v>
      </c>
      <c r="K108" s="70"/>
      <c r="L108" s="17">
        <f t="shared" si="4"/>
        <v>2461</v>
      </c>
    </row>
    <row r="109" spans="1:12">
      <c r="A109">
        <v>101</v>
      </c>
      <c r="B109" t="s">
        <v>1523</v>
      </c>
      <c r="D109" s="3">
        <v>2410</v>
      </c>
      <c r="E109">
        <v>364</v>
      </c>
      <c r="F109" s="40">
        <v>3.15</v>
      </c>
      <c r="K109" s="70"/>
      <c r="L109" s="17">
        <f t="shared" si="4"/>
        <v>2410</v>
      </c>
    </row>
    <row r="110" spans="1:12">
      <c r="A110">
        <v>102</v>
      </c>
      <c r="B110" t="s">
        <v>1524</v>
      </c>
      <c r="D110" s="3">
        <v>2387</v>
      </c>
      <c r="E110">
        <v>398</v>
      </c>
      <c r="F110" s="40">
        <v>3.37</v>
      </c>
      <c r="K110" s="70"/>
      <c r="L110" s="17">
        <f t="shared" si="4"/>
        <v>2387</v>
      </c>
    </row>
    <row r="111" spans="1:12">
      <c r="A111">
        <v>103</v>
      </c>
      <c r="B111" t="s">
        <v>1525</v>
      </c>
      <c r="D111" s="3">
        <v>2386</v>
      </c>
      <c r="E111">
        <v>359</v>
      </c>
      <c r="F111" s="40">
        <v>3.3</v>
      </c>
      <c r="K111" s="70"/>
      <c r="L111" s="17">
        <f t="shared" si="4"/>
        <v>2386</v>
      </c>
    </row>
    <row r="112" spans="1:12">
      <c r="A112">
        <v>104</v>
      </c>
      <c r="B112" t="s">
        <v>1526</v>
      </c>
      <c r="D112" s="3">
        <v>2320</v>
      </c>
      <c r="E112">
        <v>344</v>
      </c>
      <c r="F112" s="40">
        <v>2.58</v>
      </c>
      <c r="K112" s="71">
        <f>D112</f>
        <v>2320</v>
      </c>
    </row>
    <row r="113" spans="1:12">
      <c r="A113">
        <v>105</v>
      </c>
      <c r="B113" t="s">
        <v>1527</v>
      </c>
      <c r="D113" s="3">
        <v>2318</v>
      </c>
      <c r="E113">
        <v>406</v>
      </c>
      <c r="F113" s="40">
        <v>3.38</v>
      </c>
      <c r="K113" s="70"/>
      <c r="L113" s="17">
        <f>D113</f>
        <v>2318</v>
      </c>
    </row>
    <row r="114" spans="1:12">
      <c r="A114">
        <v>106</v>
      </c>
      <c r="B114" t="s">
        <v>1528</v>
      </c>
      <c r="D114" s="3">
        <v>2285</v>
      </c>
      <c r="E114">
        <v>353</v>
      </c>
      <c r="F114" s="40">
        <v>3.09</v>
      </c>
      <c r="K114" s="70"/>
      <c r="L114" s="17">
        <f t="shared" ref="L114:L135" si="5">D114</f>
        <v>2285</v>
      </c>
    </row>
    <row r="115" spans="1:12">
      <c r="A115">
        <v>107</v>
      </c>
      <c r="B115" t="s">
        <v>1529</v>
      </c>
      <c r="D115" s="3">
        <v>2278</v>
      </c>
      <c r="E115">
        <v>329</v>
      </c>
      <c r="F115" s="40">
        <v>3.27</v>
      </c>
      <c r="K115" s="70"/>
      <c r="L115" s="17">
        <f t="shared" si="5"/>
        <v>2278</v>
      </c>
    </row>
    <row r="116" spans="1:12">
      <c r="A116">
        <v>108</v>
      </c>
      <c r="B116" t="s">
        <v>1530</v>
      </c>
      <c r="D116" s="3">
        <v>2243</v>
      </c>
      <c r="E116">
        <v>406</v>
      </c>
      <c r="F116" s="40">
        <v>3.45</v>
      </c>
      <c r="K116" s="70"/>
      <c r="L116" s="17">
        <f t="shared" si="5"/>
        <v>2243</v>
      </c>
    </row>
    <row r="117" spans="1:12">
      <c r="A117">
        <v>109</v>
      </c>
      <c r="B117" t="s">
        <v>1531</v>
      </c>
      <c r="D117" s="3">
        <v>2230</v>
      </c>
      <c r="E117">
        <v>448</v>
      </c>
      <c r="F117" s="40">
        <v>3.53</v>
      </c>
      <c r="K117" s="70"/>
      <c r="L117" s="17">
        <f t="shared" si="5"/>
        <v>2230</v>
      </c>
    </row>
    <row r="118" spans="1:12">
      <c r="A118">
        <v>110</v>
      </c>
      <c r="B118" t="s">
        <v>1532</v>
      </c>
      <c r="D118" s="3">
        <v>2230</v>
      </c>
      <c r="E118">
        <v>355</v>
      </c>
      <c r="F118" s="40">
        <v>3.05</v>
      </c>
      <c r="K118" s="70"/>
      <c r="L118" s="17">
        <f t="shared" si="5"/>
        <v>2230</v>
      </c>
    </row>
    <row r="119" spans="1:12">
      <c r="A119">
        <v>111</v>
      </c>
      <c r="B119" t="s">
        <v>1533</v>
      </c>
      <c r="D119" s="3">
        <v>2201</v>
      </c>
      <c r="E119">
        <v>402</v>
      </c>
      <c r="F119" s="40">
        <v>3.29</v>
      </c>
      <c r="K119" s="70"/>
      <c r="L119" s="17">
        <f t="shared" si="5"/>
        <v>2201</v>
      </c>
    </row>
    <row r="120" spans="1:12">
      <c r="A120">
        <v>112</v>
      </c>
      <c r="B120" t="s">
        <v>1534</v>
      </c>
      <c r="D120" s="3">
        <v>2155</v>
      </c>
      <c r="E120">
        <v>419</v>
      </c>
      <c r="F120" s="40">
        <v>3.41</v>
      </c>
      <c r="K120" s="70"/>
      <c r="L120" s="17">
        <f t="shared" si="5"/>
        <v>2155</v>
      </c>
    </row>
    <row r="121" spans="1:12">
      <c r="A121">
        <v>113</v>
      </c>
      <c r="B121" t="s">
        <v>1535</v>
      </c>
      <c r="D121" s="3">
        <v>2128</v>
      </c>
      <c r="E121">
        <v>399</v>
      </c>
      <c r="F121" s="40">
        <v>3.37</v>
      </c>
      <c r="K121" s="70"/>
      <c r="L121" s="17">
        <f t="shared" si="5"/>
        <v>2128</v>
      </c>
    </row>
    <row r="122" spans="1:12">
      <c r="A122">
        <v>114</v>
      </c>
      <c r="B122" t="s">
        <v>1536</v>
      </c>
      <c r="D122" s="3">
        <v>2068</v>
      </c>
      <c r="E122">
        <v>364</v>
      </c>
      <c r="F122" s="40">
        <v>3.21</v>
      </c>
      <c r="K122" s="70"/>
      <c r="L122" s="17">
        <f t="shared" si="5"/>
        <v>2068</v>
      </c>
    </row>
    <row r="123" spans="1:12">
      <c r="A123">
        <v>115</v>
      </c>
      <c r="B123" t="s">
        <v>1537</v>
      </c>
      <c r="D123" s="3">
        <v>2065</v>
      </c>
      <c r="E123">
        <v>420</v>
      </c>
      <c r="F123" s="40">
        <v>3.41</v>
      </c>
      <c r="K123" s="70"/>
      <c r="L123" s="17">
        <f t="shared" si="5"/>
        <v>2065</v>
      </c>
    </row>
    <row r="124" spans="1:12">
      <c r="A124">
        <v>116</v>
      </c>
      <c r="B124" t="s">
        <v>1538</v>
      </c>
      <c r="D124" s="3">
        <v>2041</v>
      </c>
      <c r="E124">
        <v>379</v>
      </c>
      <c r="F124" s="40">
        <v>3.2</v>
      </c>
      <c r="K124" s="70"/>
      <c r="L124" s="17">
        <f t="shared" si="5"/>
        <v>2041</v>
      </c>
    </row>
    <row r="125" spans="1:12">
      <c r="A125">
        <v>117</v>
      </c>
      <c r="B125" t="s">
        <v>1539</v>
      </c>
      <c r="D125" s="3">
        <v>2019</v>
      </c>
      <c r="E125">
        <v>333</v>
      </c>
      <c r="F125" s="40">
        <v>3.05</v>
      </c>
      <c r="K125" s="70"/>
      <c r="L125" s="17">
        <f t="shared" si="5"/>
        <v>2019</v>
      </c>
    </row>
    <row r="126" spans="1:12">
      <c r="A126">
        <v>118</v>
      </c>
      <c r="B126" t="s">
        <v>1540</v>
      </c>
      <c r="D126" s="3">
        <v>1986</v>
      </c>
      <c r="E126">
        <v>365</v>
      </c>
      <c r="F126" s="40">
        <v>3.2</v>
      </c>
      <c r="K126" s="70"/>
      <c r="L126" s="17">
        <f t="shared" si="5"/>
        <v>1986</v>
      </c>
    </row>
    <row r="127" spans="1:12">
      <c r="A127">
        <v>119</v>
      </c>
      <c r="B127" t="s">
        <v>1541</v>
      </c>
      <c r="D127" s="3">
        <v>1969</v>
      </c>
      <c r="E127">
        <v>350</v>
      </c>
      <c r="F127" s="40">
        <v>3.1</v>
      </c>
      <c r="K127" s="70"/>
      <c r="L127" s="17">
        <f t="shared" si="5"/>
        <v>1969</v>
      </c>
    </row>
    <row r="128" spans="1:12">
      <c r="A128">
        <v>120</v>
      </c>
      <c r="B128" t="s">
        <v>1542</v>
      </c>
      <c r="D128" s="3">
        <v>1967</v>
      </c>
      <c r="E128">
        <v>373</v>
      </c>
      <c r="F128" s="40">
        <v>3.22</v>
      </c>
      <c r="K128" s="70"/>
      <c r="L128" s="17">
        <f t="shared" si="5"/>
        <v>1967</v>
      </c>
    </row>
    <row r="129" spans="1:12">
      <c r="A129">
        <v>121</v>
      </c>
      <c r="B129" t="s">
        <v>1689</v>
      </c>
      <c r="D129" s="3">
        <v>1929</v>
      </c>
      <c r="E129">
        <v>310</v>
      </c>
      <c r="F129" s="40">
        <v>3.07</v>
      </c>
      <c r="K129" s="70"/>
      <c r="L129" s="17">
        <f t="shared" si="5"/>
        <v>1929</v>
      </c>
    </row>
    <row r="130" spans="1:12">
      <c r="A130">
        <v>122</v>
      </c>
      <c r="B130" t="s">
        <v>1690</v>
      </c>
      <c r="D130" s="3">
        <v>1898</v>
      </c>
      <c r="E130">
        <v>338</v>
      </c>
      <c r="F130" s="40">
        <v>2.59</v>
      </c>
      <c r="K130" s="71">
        <f>D130</f>
        <v>1898</v>
      </c>
      <c r="L130" s="17"/>
    </row>
    <row r="131" spans="1:12">
      <c r="A131">
        <v>123</v>
      </c>
      <c r="B131" t="s">
        <v>1691</v>
      </c>
      <c r="D131" s="3">
        <v>1897</v>
      </c>
      <c r="E131">
        <v>401</v>
      </c>
      <c r="F131" s="40">
        <v>3.39</v>
      </c>
      <c r="K131" s="70"/>
      <c r="L131" s="17">
        <f t="shared" si="5"/>
        <v>1897</v>
      </c>
    </row>
    <row r="132" spans="1:12">
      <c r="A132">
        <v>124</v>
      </c>
      <c r="B132" t="s">
        <v>1692</v>
      </c>
      <c r="D132" s="3">
        <v>1878</v>
      </c>
      <c r="E132">
        <v>395</v>
      </c>
      <c r="F132" s="40">
        <v>3.36</v>
      </c>
      <c r="K132" s="70"/>
      <c r="L132" s="17">
        <f t="shared" si="5"/>
        <v>1878</v>
      </c>
    </row>
    <row r="133" spans="1:12">
      <c r="A133">
        <v>125</v>
      </c>
      <c r="B133" t="s">
        <v>1693</v>
      </c>
      <c r="D133" s="3">
        <v>1839</v>
      </c>
      <c r="E133">
        <v>420</v>
      </c>
      <c r="F133" s="40">
        <v>3.49</v>
      </c>
      <c r="K133" s="70"/>
      <c r="L133" s="17">
        <f t="shared" si="5"/>
        <v>1839</v>
      </c>
    </row>
    <row r="134" spans="1:12">
      <c r="A134">
        <v>126</v>
      </c>
      <c r="B134" t="s">
        <v>1694</v>
      </c>
      <c r="D134" s="3">
        <v>1818</v>
      </c>
      <c r="E134">
        <v>424</v>
      </c>
      <c r="F134" s="40">
        <v>3.5</v>
      </c>
      <c r="K134" s="70"/>
      <c r="L134" s="17">
        <f t="shared" si="5"/>
        <v>1818</v>
      </c>
    </row>
    <row r="135" spans="1:12">
      <c r="A135">
        <v>127</v>
      </c>
      <c r="B135" t="s">
        <v>1695</v>
      </c>
      <c r="D135" s="3">
        <v>1816</v>
      </c>
      <c r="E135">
        <v>353</v>
      </c>
      <c r="F135" s="40">
        <v>3.07</v>
      </c>
      <c r="K135" s="70"/>
      <c r="L135" s="17">
        <f t="shared" si="5"/>
        <v>1816</v>
      </c>
    </row>
    <row r="136" spans="1:12">
      <c r="A136">
        <v>128</v>
      </c>
      <c r="B136" t="s">
        <v>1696</v>
      </c>
      <c r="D136" s="3">
        <v>1814</v>
      </c>
      <c r="E136">
        <v>329</v>
      </c>
      <c r="F136" s="40">
        <v>2.58</v>
      </c>
      <c r="K136" s="71">
        <f>D136</f>
        <v>1814</v>
      </c>
    </row>
    <row r="137" spans="1:12">
      <c r="A137" s="12">
        <v>129</v>
      </c>
      <c r="B137" t="s">
        <v>1697</v>
      </c>
      <c r="D137" s="3">
        <v>1789</v>
      </c>
      <c r="E137">
        <v>344</v>
      </c>
      <c r="F137" s="40">
        <v>2.59</v>
      </c>
      <c r="K137" s="71">
        <f>D137</f>
        <v>1789</v>
      </c>
    </row>
    <row r="138" spans="1:12">
      <c r="A138">
        <v>130</v>
      </c>
      <c r="B138" t="s">
        <v>1698</v>
      </c>
      <c r="D138" s="3">
        <v>1777</v>
      </c>
      <c r="E138">
        <v>349</v>
      </c>
      <c r="F138" s="40">
        <v>3.04</v>
      </c>
      <c r="K138" s="70"/>
      <c r="L138" s="17">
        <f>D138</f>
        <v>1777</v>
      </c>
    </row>
    <row r="139" spans="1:12">
      <c r="A139">
        <v>131</v>
      </c>
      <c r="B139" t="s">
        <v>1699</v>
      </c>
      <c r="D139" s="3">
        <v>1763</v>
      </c>
      <c r="E139">
        <v>414</v>
      </c>
      <c r="F139" s="40">
        <v>3.4</v>
      </c>
      <c r="K139" s="70"/>
      <c r="L139" s="17">
        <f t="shared" ref="L139:L145" si="6">D139</f>
        <v>1763</v>
      </c>
    </row>
    <row r="140" spans="1:12">
      <c r="A140">
        <v>132</v>
      </c>
      <c r="B140" t="s">
        <v>1700</v>
      </c>
      <c r="D140" s="3">
        <v>1754</v>
      </c>
      <c r="E140">
        <v>398</v>
      </c>
      <c r="F140" s="40">
        <v>3.34</v>
      </c>
      <c r="K140" s="70"/>
      <c r="L140" s="17">
        <f t="shared" si="6"/>
        <v>1754</v>
      </c>
    </row>
    <row r="141" spans="1:12">
      <c r="A141">
        <v>133</v>
      </c>
      <c r="B141" t="s">
        <v>1701</v>
      </c>
      <c r="D141" s="3">
        <v>1717</v>
      </c>
      <c r="E141">
        <v>349</v>
      </c>
      <c r="F141" s="40">
        <v>3.06</v>
      </c>
      <c r="K141" s="70"/>
      <c r="L141" s="17">
        <f t="shared" si="6"/>
        <v>1717</v>
      </c>
    </row>
    <row r="142" spans="1:12">
      <c r="A142">
        <v>134</v>
      </c>
      <c r="B142" t="s">
        <v>1702</v>
      </c>
      <c r="D142" s="3">
        <v>1710</v>
      </c>
      <c r="E142">
        <v>377</v>
      </c>
      <c r="F142" s="40">
        <v>3.27</v>
      </c>
      <c r="K142" s="70"/>
      <c r="L142" s="17">
        <f t="shared" si="6"/>
        <v>1710</v>
      </c>
    </row>
    <row r="143" spans="1:12">
      <c r="A143">
        <v>135</v>
      </c>
      <c r="B143" t="s">
        <v>1703</v>
      </c>
      <c r="D143" s="3">
        <v>1695</v>
      </c>
      <c r="E143">
        <v>323</v>
      </c>
      <c r="F143" s="40">
        <v>3.22</v>
      </c>
      <c r="K143" s="70"/>
      <c r="L143" s="17">
        <f t="shared" si="6"/>
        <v>1695</v>
      </c>
    </row>
    <row r="144" spans="1:12">
      <c r="A144">
        <v>136</v>
      </c>
      <c r="B144" t="s">
        <v>1704</v>
      </c>
      <c r="D144" s="3">
        <v>1693</v>
      </c>
      <c r="E144">
        <v>325</v>
      </c>
      <c r="F144" s="40">
        <v>3.25</v>
      </c>
      <c r="K144" s="70"/>
      <c r="L144" s="17">
        <f t="shared" si="6"/>
        <v>1693</v>
      </c>
    </row>
    <row r="145" spans="1:12">
      <c r="A145">
        <v>137</v>
      </c>
      <c r="B145" t="s">
        <v>1705</v>
      </c>
      <c r="D145" s="3">
        <v>1685</v>
      </c>
      <c r="E145">
        <v>365</v>
      </c>
      <c r="F145" s="40">
        <v>3.15</v>
      </c>
      <c r="K145" s="70"/>
      <c r="L145" s="17">
        <f t="shared" si="6"/>
        <v>1685</v>
      </c>
    </row>
    <row r="146" spans="1:12">
      <c r="A146">
        <v>138</v>
      </c>
      <c r="B146" t="s">
        <v>1706</v>
      </c>
      <c r="D146" s="3">
        <v>1684</v>
      </c>
      <c r="E146">
        <v>326</v>
      </c>
      <c r="F146" s="40">
        <v>2.59</v>
      </c>
      <c r="K146" s="71">
        <f>D146</f>
        <v>1684</v>
      </c>
    </row>
    <row r="147" spans="1:12">
      <c r="A147">
        <v>139</v>
      </c>
      <c r="B147" t="s">
        <v>1707</v>
      </c>
      <c r="D147" s="3">
        <v>1680</v>
      </c>
      <c r="E147">
        <v>343</v>
      </c>
      <c r="F147" s="40">
        <v>2.59</v>
      </c>
      <c r="K147" s="71">
        <f>D147</f>
        <v>1680</v>
      </c>
    </row>
    <row r="148" spans="1:12">
      <c r="A148">
        <v>140</v>
      </c>
      <c r="B148" t="s">
        <v>1708</v>
      </c>
      <c r="D148" s="3">
        <v>1671</v>
      </c>
      <c r="E148">
        <v>347</v>
      </c>
      <c r="F148" s="40">
        <v>3.04</v>
      </c>
      <c r="K148" s="70"/>
      <c r="L148" s="17">
        <f>D148</f>
        <v>1671</v>
      </c>
    </row>
    <row r="149" spans="1:12">
      <c r="A149">
        <v>141</v>
      </c>
      <c r="B149" t="s">
        <v>1709</v>
      </c>
      <c r="D149" s="3">
        <v>1664</v>
      </c>
      <c r="E149">
        <v>320</v>
      </c>
      <c r="F149" s="40">
        <v>2.5499999999999998</v>
      </c>
      <c r="K149" s="71">
        <f>D149</f>
        <v>1664</v>
      </c>
    </row>
    <row r="150" spans="1:12">
      <c r="A150">
        <v>142</v>
      </c>
      <c r="B150" t="s">
        <v>1710</v>
      </c>
      <c r="D150" s="3">
        <v>1660</v>
      </c>
      <c r="E150">
        <v>349</v>
      </c>
      <c r="F150" s="40">
        <v>3.02</v>
      </c>
      <c r="K150" s="70"/>
      <c r="L150" s="17">
        <f>D150</f>
        <v>1660</v>
      </c>
    </row>
    <row r="151" spans="1:12">
      <c r="A151">
        <v>143</v>
      </c>
      <c r="B151" t="s">
        <v>1711</v>
      </c>
      <c r="D151" s="3">
        <v>1650</v>
      </c>
      <c r="E151">
        <v>376</v>
      </c>
      <c r="F151" s="40">
        <v>3.25</v>
      </c>
      <c r="K151" s="70"/>
      <c r="L151" s="17">
        <f t="shared" ref="L151:L153" si="7">D151</f>
        <v>1650</v>
      </c>
    </row>
    <row r="152" spans="1:12">
      <c r="A152">
        <v>144</v>
      </c>
      <c r="B152" t="s">
        <v>1712</v>
      </c>
      <c r="D152" s="3">
        <v>1602</v>
      </c>
      <c r="E152">
        <v>362</v>
      </c>
      <c r="F152" s="40">
        <v>3.09</v>
      </c>
      <c r="K152" s="70"/>
      <c r="L152" s="17">
        <f t="shared" si="7"/>
        <v>1602</v>
      </c>
    </row>
    <row r="153" spans="1:12">
      <c r="A153">
        <v>145</v>
      </c>
      <c r="B153" t="s">
        <v>1713</v>
      </c>
      <c r="D153" s="3">
        <v>1594</v>
      </c>
      <c r="E153">
        <v>447</v>
      </c>
      <c r="F153" s="40">
        <v>3.53</v>
      </c>
      <c r="K153" s="70"/>
      <c r="L153" s="17">
        <f t="shared" si="7"/>
        <v>1594</v>
      </c>
    </row>
    <row r="154" spans="1:12">
      <c r="A154">
        <v>146</v>
      </c>
      <c r="B154" t="s">
        <v>1714</v>
      </c>
      <c r="D154" s="3">
        <v>1588</v>
      </c>
      <c r="E154">
        <v>322</v>
      </c>
      <c r="F154" s="40">
        <v>2.56</v>
      </c>
      <c r="K154" s="71">
        <f>D154</f>
        <v>1588</v>
      </c>
    </row>
    <row r="155" spans="1:12">
      <c r="A155">
        <v>147</v>
      </c>
      <c r="B155" t="s">
        <v>1715</v>
      </c>
      <c r="D155" s="3">
        <v>1582</v>
      </c>
      <c r="E155">
        <v>337</v>
      </c>
      <c r="F155" s="40">
        <v>2.5499999999999998</v>
      </c>
      <c r="K155" s="71">
        <f>D155</f>
        <v>1582</v>
      </c>
    </row>
    <row r="156" spans="1:12">
      <c r="A156">
        <v>148</v>
      </c>
      <c r="B156" t="s">
        <v>1716</v>
      </c>
      <c r="D156" s="3">
        <v>1546</v>
      </c>
      <c r="E156">
        <v>341</v>
      </c>
      <c r="F156" s="40">
        <v>3.12</v>
      </c>
      <c r="K156" s="70"/>
      <c r="L156" s="17">
        <f>D156</f>
        <v>1546</v>
      </c>
    </row>
    <row r="157" spans="1:12">
      <c r="A157">
        <v>149</v>
      </c>
      <c r="B157" t="s">
        <v>1717</v>
      </c>
      <c r="D157" s="3">
        <v>1544</v>
      </c>
      <c r="E157">
        <v>364</v>
      </c>
      <c r="F157" s="40">
        <v>3.15</v>
      </c>
      <c r="K157" s="70"/>
      <c r="L157" s="17">
        <f t="shared" ref="L157:L179" si="8">D157</f>
        <v>1544</v>
      </c>
    </row>
    <row r="158" spans="1:12">
      <c r="A158">
        <v>150</v>
      </c>
      <c r="B158" t="s">
        <v>1718</v>
      </c>
      <c r="D158" s="3">
        <v>1527</v>
      </c>
      <c r="E158">
        <v>340</v>
      </c>
      <c r="F158" s="40">
        <v>2.57</v>
      </c>
      <c r="K158" s="71">
        <f>D158</f>
        <v>1527</v>
      </c>
      <c r="L158" s="17"/>
    </row>
    <row r="159" spans="1:12">
      <c r="A159">
        <v>151</v>
      </c>
      <c r="B159" t="s">
        <v>1719</v>
      </c>
      <c r="D159" s="3">
        <v>1502</v>
      </c>
      <c r="E159">
        <v>325</v>
      </c>
      <c r="F159" s="40">
        <v>2.5499999999999998</v>
      </c>
      <c r="K159" s="71">
        <f>D159</f>
        <v>1502</v>
      </c>
      <c r="L159" s="17"/>
    </row>
    <row r="160" spans="1:12">
      <c r="A160">
        <v>152</v>
      </c>
      <c r="B160" t="s">
        <v>1720</v>
      </c>
      <c r="D160" s="3">
        <v>1495</v>
      </c>
      <c r="E160">
        <v>345</v>
      </c>
      <c r="F160" s="40">
        <v>3</v>
      </c>
      <c r="K160" s="70"/>
      <c r="L160" s="17">
        <f t="shared" si="8"/>
        <v>1495</v>
      </c>
    </row>
    <row r="161" spans="1:12">
      <c r="A161">
        <v>153</v>
      </c>
      <c r="B161" t="s">
        <v>1721</v>
      </c>
      <c r="D161" s="3">
        <v>1493</v>
      </c>
      <c r="E161">
        <v>402</v>
      </c>
      <c r="F161" s="40">
        <v>3.42</v>
      </c>
      <c r="K161" s="70"/>
      <c r="L161" s="17">
        <f t="shared" si="8"/>
        <v>1493</v>
      </c>
    </row>
    <row r="162" spans="1:12">
      <c r="A162">
        <v>154</v>
      </c>
      <c r="B162" t="s">
        <v>1722</v>
      </c>
      <c r="D162" s="3">
        <v>1457</v>
      </c>
      <c r="E162">
        <v>351</v>
      </c>
      <c r="F162" s="40">
        <v>3.04</v>
      </c>
      <c r="K162" s="70"/>
      <c r="L162" s="17">
        <f t="shared" si="8"/>
        <v>1457</v>
      </c>
    </row>
    <row r="163" spans="1:12">
      <c r="A163">
        <v>155</v>
      </c>
      <c r="B163" t="s">
        <v>1723</v>
      </c>
      <c r="D163" s="3">
        <v>1447</v>
      </c>
      <c r="E163">
        <v>358</v>
      </c>
      <c r="F163" s="40">
        <v>3.11</v>
      </c>
      <c r="K163" s="70"/>
      <c r="L163" s="17">
        <f t="shared" si="8"/>
        <v>1447</v>
      </c>
    </row>
    <row r="164" spans="1:12">
      <c r="A164">
        <v>156</v>
      </c>
      <c r="B164" t="s">
        <v>1724</v>
      </c>
      <c r="D164" s="3">
        <v>1412</v>
      </c>
      <c r="E164">
        <v>345</v>
      </c>
      <c r="F164" s="40">
        <v>3.15</v>
      </c>
      <c r="K164" s="70"/>
      <c r="L164" s="17">
        <f t="shared" si="8"/>
        <v>1412</v>
      </c>
    </row>
    <row r="165" spans="1:12">
      <c r="A165">
        <v>157</v>
      </c>
      <c r="B165" t="s">
        <v>1725</v>
      </c>
      <c r="D165" s="3">
        <v>1392</v>
      </c>
      <c r="E165">
        <v>321</v>
      </c>
      <c r="F165" s="40">
        <v>3.16</v>
      </c>
      <c r="K165" s="70"/>
      <c r="L165" s="17">
        <f t="shared" si="8"/>
        <v>1392</v>
      </c>
    </row>
    <row r="166" spans="1:12">
      <c r="A166">
        <v>158</v>
      </c>
      <c r="B166" t="s">
        <v>1726</v>
      </c>
      <c r="D166" s="3">
        <v>1392</v>
      </c>
      <c r="E166">
        <v>352</v>
      </c>
      <c r="F166" s="40">
        <v>3.06</v>
      </c>
      <c r="K166" s="70"/>
      <c r="L166" s="17">
        <f t="shared" si="8"/>
        <v>1392</v>
      </c>
    </row>
    <row r="167" spans="1:12">
      <c r="A167">
        <v>159</v>
      </c>
      <c r="B167" t="s">
        <v>1727</v>
      </c>
      <c r="D167" s="3">
        <v>1388</v>
      </c>
      <c r="E167">
        <v>321</v>
      </c>
      <c r="F167" s="40">
        <v>3.27</v>
      </c>
      <c r="K167" s="70"/>
      <c r="L167" s="17">
        <f t="shared" si="8"/>
        <v>1388</v>
      </c>
    </row>
    <row r="168" spans="1:12">
      <c r="A168">
        <v>160</v>
      </c>
      <c r="B168" t="s">
        <v>1728</v>
      </c>
      <c r="D168" s="3">
        <v>1360</v>
      </c>
      <c r="E168">
        <v>330</v>
      </c>
      <c r="F168" s="40">
        <v>2.57</v>
      </c>
      <c r="K168" s="71">
        <f>D168</f>
        <v>1360</v>
      </c>
      <c r="L168" s="17"/>
    </row>
    <row r="169" spans="1:12">
      <c r="A169">
        <v>161</v>
      </c>
      <c r="B169" t="s">
        <v>1730</v>
      </c>
      <c r="D169" s="3">
        <v>1357</v>
      </c>
      <c r="E169">
        <v>398</v>
      </c>
      <c r="F169" s="40">
        <v>3.25</v>
      </c>
      <c r="K169" s="70"/>
      <c r="L169" s="17">
        <f t="shared" si="8"/>
        <v>1357</v>
      </c>
    </row>
    <row r="170" spans="1:12">
      <c r="A170">
        <v>162</v>
      </c>
      <c r="B170" t="s">
        <v>1731</v>
      </c>
      <c r="D170" s="3">
        <v>1346</v>
      </c>
      <c r="E170">
        <v>339</v>
      </c>
      <c r="F170" s="40">
        <v>2.59</v>
      </c>
      <c r="K170" s="70"/>
      <c r="L170" s="17">
        <f t="shared" si="8"/>
        <v>1346</v>
      </c>
    </row>
    <row r="171" spans="1:12">
      <c r="A171">
        <v>163</v>
      </c>
      <c r="B171" t="s">
        <v>1732</v>
      </c>
      <c r="D171" s="3">
        <v>1330</v>
      </c>
      <c r="E171">
        <v>337</v>
      </c>
      <c r="F171" s="40">
        <v>3.04</v>
      </c>
      <c r="K171" s="70"/>
      <c r="L171" s="17">
        <f t="shared" si="8"/>
        <v>1330</v>
      </c>
    </row>
    <row r="172" spans="1:12">
      <c r="A172">
        <v>164</v>
      </c>
      <c r="B172" t="s">
        <v>1733</v>
      </c>
      <c r="D172" s="3">
        <v>1312</v>
      </c>
      <c r="E172">
        <v>354</v>
      </c>
      <c r="F172" s="40">
        <v>3.08</v>
      </c>
      <c r="K172" s="70"/>
      <c r="L172" s="17">
        <f t="shared" si="8"/>
        <v>1312</v>
      </c>
    </row>
    <row r="173" spans="1:12">
      <c r="A173">
        <v>165</v>
      </c>
      <c r="B173" t="s">
        <v>1734</v>
      </c>
      <c r="D173" s="3">
        <v>1306</v>
      </c>
      <c r="E173">
        <v>348</v>
      </c>
      <c r="F173" s="40">
        <v>3.05</v>
      </c>
      <c r="K173" s="70"/>
      <c r="L173" s="17">
        <f t="shared" si="8"/>
        <v>1306</v>
      </c>
    </row>
    <row r="174" spans="1:12">
      <c r="A174">
        <v>166</v>
      </c>
      <c r="B174" t="s">
        <v>1735</v>
      </c>
      <c r="D174" s="3">
        <v>1294</v>
      </c>
      <c r="E174">
        <v>353</v>
      </c>
      <c r="F174" s="40">
        <v>3.08</v>
      </c>
      <c r="K174" s="70"/>
      <c r="L174" s="17">
        <f t="shared" si="8"/>
        <v>1294</v>
      </c>
    </row>
    <row r="175" spans="1:12">
      <c r="A175">
        <v>167</v>
      </c>
      <c r="B175" t="s">
        <v>1736</v>
      </c>
      <c r="D175" s="3">
        <v>1276</v>
      </c>
      <c r="E175">
        <v>445</v>
      </c>
      <c r="F175" s="40">
        <v>3.47</v>
      </c>
      <c r="K175" s="70"/>
      <c r="L175" s="17">
        <f t="shared" si="8"/>
        <v>1276</v>
      </c>
    </row>
    <row r="176" spans="1:12">
      <c r="A176">
        <v>168</v>
      </c>
      <c r="B176" t="s">
        <v>1737</v>
      </c>
      <c r="D176" s="3">
        <v>1276</v>
      </c>
      <c r="E176">
        <v>366</v>
      </c>
      <c r="F176" s="40">
        <v>3.2</v>
      </c>
      <c r="K176" s="70"/>
      <c r="L176" s="17">
        <f t="shared" si="8"/>
        <v>1276</v>
      </c>
    </row>
    <row r="177" spans="1:12">
      <c r="A177">
        <v>169</v>
      </c>
      <c r="B177" t="s">
        <v>1738</v>
      </c>
      <c r="D177" s="3">
        <v>1270</v>
      </c>
      <c r="E177">
        <v>388</v>
      </c>
      <c r="F177" s="40">
        <v>3.33</v>
      </c>
      <c r="K177" s="70"/>
      <c r="L177" s="17">
        <f t="shared" si="8"/>
        <v>1270</v>
      </c>
    </row>
    <row r="178" spans="1:12">
      <c r="A178">
        <v>170</v>
      </c>
      <c r="B178" t="s">
        <v>1739</v>
      </c>
      <c r="D178" s="3">
        <v>1268</v>
      </c>
      <c r="E178">
        <v>417</v>
      </c>
      <c r="F178" s="40">
        <v>3.45</v>
      </c>
      <c r="K178" s="70"/>
      <c r="L178" s="17">
        <f t="shared" si="8"/>
        <v>1268</v>
      </c>
    </row>
    <row r="179" spans="1:12">
      <c r="A179">
        <v>171</v>
      </c>
      <c r="B179" t="s">
        <v>1740</v>
      </c>
      <c r="D179" s="3">
        <v>1267</v>
      </c>
      <c r="E179">
        <v>368</v>
      </c>
      <c r="F179" s="40">
        <v>3.19</v>
      </c>
      <c r="K179" s="70"/>
      <c r="L179" s="17">
        <f t="shared" si="8"/>
        <v>1267</v>
      </c>
    </row>
    <row r="180" spans="1:12">
      <c r="A180">
        <v>172</v>
      </c>
      <c r="B180" t="s">
        <v>1741</v>
      </c>
      <c r="D180" s="3">
        <v>1263</v>
      </c>
      <c r="E180">
        <v>344</v>
      </c>
      <c r="F180" s="40">
        <v>2.58</v>
      </c>
      <c r="K180" s="71">
        <f>D180</f>
        <v>1263</v>
      </c>
    </row>
    <row r="181" spans="1:12">
      <c r="A181">
        <v>173</v>
      </c>
      <c r="B181" t="s">
        <v>1742</v>
      </c>
      <c r="D181" s="3">
        <v>1256</v>
      </c>
      <c r="E181">
        <v>327</v>
      </c>
      <c r="F181" s="40">
        <v>2.5299999999999998</v>
      </c>
      <c r="K181" s="71">
        <f>D181</f>
        <v>1256</v>
      </c>
    </row>
    <row r="182" spans="1:12">
      <c r="A182">
        <v>174</v>
      </c>
      <c r="B182" t="s">
        <v>1743</v>
      </c>
      <c r="D182" s="3">
        <v>1243</v>
      </c>
      <c r="E182">
        <v>370</v>
      </c>
      <c r="F182" s="40">
        <v>3.2</v>
      </c>
      <c r="K182" s="70"/>
      <c r="L182" s="17">
        <f>D182</f>
        <v>1243</v>
      </c>
    </row>
    <row r="183" spans="1:12">
      <c r="A183">
        <v>175</v>
      </c>
      <c r="B183" t="s">
        <v>1744</v>
      </c>
      <c r="D183" s="3">
        <v>1230</v>
      </c>
      <c r="E183">
        <v>315</v>
      </c>
      <c r="F183" s="40">
        <v>3.13</v>
      </c>
      <c r="K183" s="70"/>
      <c r="L183" s="17">
        <f>D183</f>
        <v>1230</v>
      </c>
    </row>
    <row r="184" spans="1:12">
      <c r="A184">
        <v>176</v>
      </c>
      <c r="B184" t="s">
        <v>1745</v>
      </c>
      <c r="D184" s="3">
        <v>1226</v>
      </c>
      <c r="E184">
        <v>320</v>
      </c>
      <c r="F184" s="40">
        <v>2.4500000000000002</v>
      </c>
      <c r="K184" s="71">
        <f>D184</f>
        <v>1226</v>
      </c>
    </row>
    <row r="185" spans="1:12">
      <c r="A185">
        <v>177</v>
      </c>
      <c r="B185" t="s">
        <v>1746</v>
      </c>
      <c r="D185" s="3">
        <v>1226</v>
      </c>
      <c r="E185">
        <v>349</v>
      </c>
      <c r="F185" s="40">
        <v>2.59</v>
      </c>
      <c r="K185" s="71">
        <f>D185</f>
        <v>1226</v>
      </c>
    </row>
    <row r="186" spans="1:12">
      <c r="A186">
        <v>178</v>
      </c>
      <c r="B186" t="s">
        <v>1747</v>
      </c>
      <c r="D186" s="3">
        <v>1224</v>
      </c>
      <c r="E186">
        <v>414</v>
      </c>
      <c r="F186" s="40">
        <v>3.35</v>
      </c>
      <c r="K186" s="70"/>
      <c r="L186" s="17">
        <f>D186</f>
        <v>1224</v>
      </c>
    </row>
    <row r="187" spans="1:12">
      <c r="A187">
        <v>179</v>
      </c>
      <c r="B187" t="s">
        <v>1748</v>
      </c>
      <c r="D187" s="3">
        <v>1201</v>
      </c>
      <c r="E187">
        <v>321</v>
      </c>
      <c r="F187" s="40">
        <v>3.19</v>
      </c>
      <c r="K187" s="70"/>
      <c r="L187" s="17">
        <f t="shared" ref="L187:L209" si="9">D187</f>
        <v>1201</v>
      </c>
    </row>
    <row r="188" spans="1:12">
      <c r="A188">
        <v>180</v>
      </c>
      <c r="B188" t="s">
        <v>1749</v>
      </c>
      <c r="D188" s="3">
        <v>1179</v>
      </c>
      <c r="E188">
        <v>339</v>
      </c>
      <c r="F188" s="40">
        <v>3.13</v>
      </c>
      <c r="K188" s="70"/>
      <c r="L188" s="17">
        <f t="shared" si="9"/>
        <v>1179</v>
      </c>
    </row>
    <row r="189" spans="1:12">
      <c r="A189">
        <v>181</v>
      </c>
      <c r="B189" t="s">
        <v>1750</v>
      </c>
      <c r="D189" s="3">
        <v>1173</v>
      </c>
      <c r="E189">
        <v>364</v>
      </c>
      <c r="F189" s="40">
        <v>3.17</v>
      </c>
      <c r="K189" s="70"/>
      <c r="L189" s="17">
        <f t="shared" si="9"/>
        <v>1173</v>
      </c>
    </row>
    <row r="190" spans="1:12">
      <c r="A190">
        <v>182</v>
      </c>
      <c r="B190" t="s">
        <v>1751</v>
      </c>
      <c r="D190" s="3">
        <v>1158</v>
      </c>
      <c r="E190">
        <v>320</v>
      </c>
      <c r="F190" s="40">
        <v>2.5</v>
      </c>
      <c r="K190" s="71">
        <f>D190</f>
        <v>1158</v>
      </c>
      <c r="L190" s="17"/>
    </row>
    <row r="191" spans="1:12">
      <c r="A191">
        <v>183</v>
      </c>
      <c r="B191" t="s">
        <v>1752</v>
      </c>
      <c r="D191" s="3">
        <v>1153</v>
      </c>
      <c r="E191">
        <v>376</v>
      </c>
      <c r="F191" s="40">
        <v>3.26</v>
      </c>
      <c r="K191" s="70"/>
      <c r="L191" s="17">
        <f t="shared" si="9"/>
        <v>1153</v>
      </c>
    </row>
    <row r="192" spans="1:12">
      <c r="A192">
        <v>184</v>
      </c>
      <c r="B192" t="s">
        <v>1753</v>
      </c>
      <c r="D192" s="3">
        <v>1152</v>
      </c>
      <c r="E192">
        <v>313</v>
      </c>
      <c r="F192" s="40">
        <v>3.09</v>
      </c>
      <c r="K192" s="70"/>
      <c r="L192" s="17">
        <f t="shared" si="9"/>
        <v>1152</v>
      </c>
    </row>
    <row r="193" spans="1:12">
      <c r="A193">
        <v>185</v>
      </c>
      <c r="B193" t="s">
        <v>1754</v>
      </c>
      <c r="D193" s="3">
        <v>1148</v>
      </c>
      <c r="E193">
        <v>351</v>
      </c>
      <c r="F193" s="40">
        <v>3.05</v>
      </c>
      <c r="K193" s="70"/>
      <c r="L193" s="17">
        <f t="shared" si="9"/>
        <v>1148</v>
      </c>
    </row>
    <row r="194" spans="1:12">
      <c r="A194">
        <v>186</v>
      </c>
      <c r="B194" t="s">
        <v>1755</v>
      </c>
      <c r="D194" s="3">
        <v>1145</v>
      </c>
      <c r="E194">
        <v>315</v>
      </c>
      <c r="F194" s="40">
        <v>2.4500000000000002</v>
      </c>
      <c r="K194" s="71">
        <f>D194</f>
        <v>1145</v>
      </c>
      <c r="L194" s="17"/>
    </row>
    <row r="195" spans="1:12">
      <c r="A195">
        <v>187</v>
      </c>
      <c r="B195" t="s">
        <v>1756</v>
      </c>
      <c r="D195" s="3">
        <v>1109</v>
      </c>
      <c r="E195">
        <v>351</v>
      </c>
      <c r="F195" s="40">
        <v>3.11</v>
      </c>
      <c r="K195" s="70"/>
      <c r="L195" s="17">
        <f t="shared" si="9"/>
        <v>1109</v>
      </c>
    </row>
    <row r="196" spans="1:12">
      <c r="A196">
        <v>188</v>
      </c>
      <c r="B196" t="s">
        <v>1757</v>
      </c>
      <c r="D196" s="3">
        <v>1068</v>
      </c>
      <c r="E196">
        <v>321</v>
      </c>
      <c r="F196" s="40">
        <v>3.05</v>
      </c>
      <c r="K196" s="70"/>
      <c r="L196" s="17">
        <f t="shared" si="9"/>
        <v>1068</v>
      </c>
    </row>
    <row r="197" spans="1:12">
      <c r="A197">
        <v>189</v>
      </c>
      <c r="B197" t="s">
        <v>1758</v>
      </c>
      <c r="D197" s="3">
        <v>1067</v>
      </c>
      <c r="E197">
        <v>363</v>
      </c>
      <c r="F197" s="40">
        <v>3.1</v>
      </c>
      <c r="K197" s="70"/>
      <c r="L197" s="17">
        <f t="shared" si="9"/>
        <v>1067</v>
      </c>
    </row>
    <row r="198" spans="1:12">
      <c r="A198">
        <v>190</v>
      </c>
      <c r="B198" t="s">
        <v>1759</v>
      </c>
      <c r="D198" s="3">
        <v>1050</v>
      </c>
      <c r="E198">
        <v>347</v>
      </c>
      <c r="F198" s="40">
        <v>3.04</v>
      </c>
      <c r="K198" s="70"/>
      <c r="L198" s="17">
        <f t="shared" si="9"/>
        <v>1050</v>
      </c>
    </row>
    <row r="199" spans="1:12">
      <c r="A199">
        <v>191</v>
      </c>
      <c r="B199" t="s">
        <v>1760</v>
      </c>
      <c r="D199" s="3">
        <v>1048</v>
      </c>
      <c r="E199">
        <v>402</v>
      </c>
      <c r="F199" s="40">
        <v>3.42</v>
      </c>
      <c r="K199" s="70"/>
      <c r="L199" s="17">
        <f t="shared" si="9"/>
        <v>1048</v>
      </c>
    </row>
    <row r="200" spans="1:12">
      <c r="A200">
        <v>192</v>
      </c>
      <c r="B200" t="s">
        <v>1761</v>
      </c>
      <c r="D200" s="3">
        <v>1046</v>
      </c>
      <c r="E200">
        <v>429</v>
      </c>
      <c r="F200" s="40">
        <v>3.48</v>
      </c>
      <c r="K200" s="70"/>
      <c r="L200" s="17">
        <f t="shared" si="9"/>
        <v>1046</v>
      </c>
    </row>
    <row r="201" spans="1:12">
      <c r="A201">
        <v>193</v>
      </c>
      <c r="B201" t="s">
        <v>1762</v>
      </c>
      <c r="D201" s="3">
        <v>1033</v>
      </c>
      <c r="E201">
        <v>361</v>
      </c>
      <c r="F201" s="40">
        <v>3.13</v>
      </c>
      <c r="K201" s="70"/>
      <c r="L201" s="17">
        <f t="shared" si="9"/>
        <v>1033</v>
      </c>
    </row>
    <row r="202" spans="1:12">
      <c r="A202">
        <v>194</v>
      </c>
      <c r="B202" t="s">
        <v>1763</v>
      </c>
      <c r="D202" s="3">
        <v>1032</v>
      </c>
      <c r="E202">
        <v>367</v>
      </c>
      <c r="F202" s="40">
        <v>3.24</v>
      </c>
      <c r="K202" s="70"/>
      <c r="L202" s="17">
        <f t="shared" si="9"/>
        <v>1032</v>
      </c>
    </row>
    <row r="203" spans="1:12">
      <c r="A203">
        <v>195</v>
      </c>
      <c r="B203" t="s">
        <v>1764</v>
      </c>
      <c r="D203" s="3">
        <v>1030</v>
      </c>
      <c r="E203">
        <v>301</v>
      </c>
      <c r="F203" s="40">
        <v>2.58</v>
      </c>
      <c r="K203" s="71">
        <f>D203</f>
        <v>1030</v>
      </c>
      <c r="L203" s="17"/>
    </row>
    <row r="204" spans="1:12">
      <c r="A204">
        <v>196</v>
      </c>
      <c r="B204" t="s">
        <v>1765</v>
      </c>
      <c r="D204" s="3">
        <v>1029</v>
      </c>
      <c r="E204">
        <v>329</v>
      </c>
      <c r="F204" s="40">
        <v>3</v>
      </c>
      <c r="K204" s="71">
        <f>D204</f>
        <v>1029</v>
      </c>
      <c r="L204" s="17"/>
    </row>
    <row r="205" spans="1:12">
      <c r="A205">
        <v>197</v>
      </c>
      <c r="B205" t="s">
        <v>1766</v>
      </c>
      <c r="D205" s="3">
        <v>1023</v>
      </c>
      <c r="E205">
        <v>357</v>
      </c>
      <c r="F205" s="40">
        <v>3.07</v>
      </c>
      <c r="K205" s="70"/>
      <c r="L205" s="17">
        <f t="shared" si="9"/>
        <v>1023</v>
      </c>
    </row>
    <row r="206" spans="1:12">
      <c r="A206">
        <v>198</v>
      </c>
      <c r="B206" t="s">
        <v>1767</v>
      </c>
      <c r="D206" s="3">
        <v>1022</v>
      </c>
      <c r="E206">
        <v>388</v>
      </c>
      <c r="F206" s="40">
        <v>3.25</v>
      </c>
      <c r="K206" s="70"/>
      <c r="L206" s="17">
        <f t="shared" si="9"/>
        <v>1022</v>
      </c>
    </row>
    <row r="207" spans="1:12">
      <c r="A207">
        <v>199</v>
      </c>
      <c r="B207" t="s">
        <v>1768</v>
      </c>
      <c r="D207" s="3">
        <v>1012</v>
      </c>
      <c r="E207">
        <v>367</v>
      </c>
      <c r="F207" s="40">
        <v>3.25</v>
      </c>
      <c r="K207" s="70"/>
      <c r="L207" s="17">
        <f t="shared" si="9"/>
        <v>1012</v>
      </c>
    </row>
    <row r="208" spans="1:12">
      <c r="A208">
        <v>200</v>
      </c>
      <c r="B208" t="s">
        <v>1769</v>
      </c>
      <c r="D208" s="3">
        <v>1011</v>
      </c>
      <c r="E208">
        <v>328</v>
      </c>
      <c r="F208" s="40">
        <v>2.5499999999999998</v>
      </c>
      <c r="K208" s="70"/>
      <c r="L208" s="17">
        <f t="shared" si="9"/>
        <v>1011</v>
      </c>
    </row>
    <row r="209" spans="1:14">
      <c r="A209">
        <v>201</v>
      </c>
      <c r="B209" t="s">
        <v>1770</v>
      </c>
      <c r="C209" s="63"/>
      <c r="D209" s="94">
        <v>1010</v>
      </c>
      <c r="E209" s="63">
        <v>412</v>
      </c>
      <c r="F209" s="140">
        <v>3.38</v>
      </c>
      <c r="G209" s="63"/>
      <c r="H209" s="63"/>
      <c r="I209" s="63"/>
      <c r="J209" s="63"/>
      <c r="K209" s="141"/>
      <c r="L209" s="17">
        <f t="shared" si="9"/>
        <v>1010</v>
      </c>
    </row>
    <row r="210" spans="1:14">
      <c r="A210">
        <v>202</v>
      </c>
      <c r="B210" t="s">
        <v>1771</v>
      </c>
      <c r="D210" s="144">
        <v>983</v>
      </c>
      <c r="E210" s="143">
        <v>397</v>
      </c>
      <c r="F210" s="142">
        <v>3.32</v>
      </c>
      <c r="G210" s="63"/>
      <c r="H210" s="63"/>
      <c r="I210" s="63"/>
      <c r="J210" s="63"/>
      <c r="L210" s="17">
        <f>D210</f>
        <v>983</v>
      </c>
    </row>
    <row r="211" spans="1:14" ht="16" thickBot="1">
      <c r="A211">
        <v>203</v>
      </c>
      <c r="B211" t="s">
        <v>1772</v>
      </c>
      <c r="C211" s="63"/>
      <c r="D211" s="30"/>
      <c r="E211" s="22"/>
      <c r="F211" s="139"/>
      <c r="G211" s="22"/>
      <c r="H211" s="22"/>
      <c r="I211" s="22"/>
      <c r="J211" s="22"/>
      <c r="K211" s="72"/>
      <c r="L211" s="22"/>
      <c r="M211" s="22"/>
    </row>
    <row r="212" spans="1:14" ht="16" thickTop="1">
      <c r="D212" s="3"/>
      <c r="G212" s="63"/>
      <c r="H212" s="63"/>
      <c r="I212" s="63"/>
      <c r="J212" s="63"/>
      <c r="K212" s="17">
        <f>SUM(K9:K210)</f>
        <v>143718</v>
      </c>
      <c r="L212" s="17">
        <f>SUM(L9:L210)</f>
        <v>908478</v>
      </c>
      <c r="M212" s="17">
        <f>SUM(K212:L212)</f>
        <v>1052196</v>
      </c>
      <c r="N212" t="s">
        <v>1118</v>
      </c>
    </row>
    <row r="213" spans="1:14">
      <c r="D213" s="3">
        <f>SUM(D9:D212)</f>
        <v>1052196</v>
      </c>
    </row>
    <row r="214" spans="1:14">
      <c r="D214" s="3"/>
      <c r="M214" s="17"/>
    </row>
    <row r="216" spans="1:14">
      <c r="D216" t="s">
        <v>944</v>
      </c>
      <c r="E216" s="46">
        <f>D213/D5</f>
        <v>0.79419110626365708</v>
      </c>
      <c r="K216" s="46">
        <f>K212/D213</f>
        <v>0.13658862037110955</v>
      </c>
      <c r="L216" s="46">
        <f>L212/D213</f>
        <v>0.86341137962889047</v>
      </c>
    </row>
    <row r="217" spans="1:14">
      <c r="D217" t="s">
        <v>943</v>
      </c>
      <c r="E217" s="17">
        <f>D5-D213</f>
        <v>272669</v>
      </c>
    </row>
    <row r="218" spans="1:14">
      <c r="D218" t="s">
        <v>945</v>
      </c>
      <c r="K218" s="17">
        <f>K216*E217</f>
        <v>37243.482527970074</v>
      </c>
      <c r="L218" s="17">
        <f>L216*E217</f>
        <v>235425.51747202993</v>
      </c>
    </row>
    <row r="220" spans="1:14">
      <c r="D220" t="s">
        <v>946</v>
      </c>
      <c r="K220" s="17">
        <f>K212+K218</f>
        <v>180961.48252797007</v>
      </c>
      <c r="L220" s="17">
        <f>L218</f>
        <v>235425.51747202993</v>
      </c>
    </row>
    <row r="221" spans="1:14">
      <c r="G221" s="14" t="s">
        <v>898</v>
      </c>
      <c r="H221" s="15" t="s">
        <v>920</v>
      </c>
      <c r="I221" s="15" t="s">
        <v>921</v>
      </c>
      <c r="J221" s="16" t="s">
        <v>899</v>
      </c>
      <c r="K221" s="16" t="s">
        <v>900</v>
      </c>
      <c r="L221" s="65" t="s">
        <v>1224</v>
      </c>
    </row>
    <row r="222" spans="1:14">
      <c r="K222" s="3"/>
    </row>
    <row r="291" spans="2:2"/>
  </sheetData>
  <mergeCells count="1">
    <mergeCell ref="G6:K6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103"/>
  <sheetViews>
    <sheetView topLeftCell="A80" workbookViewId="0">
      <selection activeCell="F113" sqref="F113"/>
    </sheetView>
  </sheetViews>
  <sheetFormatPr baseColWidth="10" defaultRowHeight="15" x14ac:dyDescent="0"/>
  <cols>
    <col min="1" max="1" width="10.83203125" style="6"/>
    <col min="2" max="2" width="29.5" customWidth="1"/>
    <col min="3" max="3" width="15.83203125" hidden="1" customWidth="1"/>
    <col min="4" max="4" width="16.1640625" customWidth="1"/>
    <col min="5" max="5" width="11" customWidth="1"/>
    <col min="6" max="6" width="10.83203125" customWidth="1"/>
    <col min="9" max="10" width="11.5" bestFit="1" customWidth="1"/>
    <col min="11" max="11" width="11" bestFit="1" customWidth="1"/>
  </cols>
  <sheetData>
    <row r="4" spans="1:12">
      <c r="D4" s="3">
        <v>379724</v>
      </c>
      <c r="G4" s="59" t="s">
        <v>897</v>
      </c>
      <c r="H4" s="60"/>
      <c r="I4" s="60"/>
      <c r="J4" s="60"/>
      <c r="K4" s="60"/>
    </row>
    <row r="5" spans="1:12">
      <c r="C5" s="6" t="s">
        <v>0</v>
      </c>
      <c r="D5" s="4" t="s">
        <v>1</v>
      </c>
      <c r="E5" s="6" t="s">
        <v>6</v>
      </c>
      <c r="F5" s="6" t="s">
        <v>3</v>
      </c>
      <c r="G5" s="14" t="s">
        <v>898</v>
      </c>
      <c r="H5" s="15" t="s">
        <v>920</v>
      </c>
      <c r="I5" s="15" t="s">
        <v>921</v>
      </c>
      <c r="J5" s="16" t="s">
        <v>899</v>
      </c>
      <c r="K5" s="16" t="s">
        <v>900</v>
      </c>
    </row>
    <row r="6" spans="1:12">
      <c r="A6" s="6">
        <v>1</v>
      </c>
      <c r="B6" t="s">
        <v>869</v>
      </c>
      <c r="C6" t="s">
        <v>779</v>
      </c>
      <c r="D6" s="3">
        <v>35782</v>
      </c>
      <c r="E6" s="1">
        <v>2</v>
      </c>
      <c r="F6">
        <v>197</v>
      </c>
      <c r="I6" s="17">
        <f>D6</f>
        <v>35782</v>
      </c>
    </row>
    <row r="7" spans="1:12">
      <c r="A7" s="6">
        <v>2</v>
      </c>
      <c r="B7" t="s">
        <v>870</v>
      </c>
      <c r="C7" t="s">
        <v>780</v>
      </c>
      <c r="D7" s="3">
        <v>22590</v>
      </c>
      <c r="E7" s="1">
        <v>2.0699999999999998</v>
      </c>
      <c r="F7">
        <v>208</v>
      </c>
      <c r="J7" s="17">
        <f>D7</f>
        <v>22590</v>
      </c>
    </row>
    <row r="8" spans="1:12">
      <c r="A8" s="6">
        <v>3</v>
      </c>
      <c r="B8" t="s">
        <v>871</v>
      </c>
      <c r="C8" t="s">
        <v>781</v>
      </c>
      <c r="D8" s="3">
        <v>8830</v>
      </c>
      <c r="E8" s="1">
        <v>2.2999999999999998</v>
      </c>
      <c r="F8">
        <v>229</v>
      </c>
      <c r="J8" s="17">
        <f>D8</f>
        <v>8830</v>
      </c>
    </row>
    <row r="9" spans="1:12">
      <c r="A9" s="6">
        <v>4</v>
      </c>
      <c r="B9" t="s">
        <v>872</v>
      </c>
      <c r="C9" t="s">
        <v>782</v>
      </c>
      <c r="D9" s="3">
        <v>8540</v>
      </c>
      <c r="E9" s="1">
        <v>2.12</v>
      </c>
      <c r="F9">
        <v>220</v>
      </c>
      <c r="H9" s="6"/>
      <c r="I9" s="12"/>
      <c r="J9" s="17">
        <f>D9</f>
        <v>8540</v>
      </c>
      <c r="K9" s="6"/>
      <c r="L9" s="6"/>
    </row>
    <row r="10" spans="1:12">
      <c r="A10" s="6">
        <v>5</v>
      </c>
      <c r="B10" t="s">
        <v>873</v>
      </c>
      <c r="C10" t="s">
        <v>783</v>
      </c>
      <c r="D10" s="3">
        <v>7925</v>
      </c>
      <c r="E10" s="1">
        <v>1.55</v>
      </c>
      <c r="F10">
        <v>190</v>
      </c>
      <c r="I10" s="17">
        <f>D10</f>
        <v>7925</v>
      </c>
    </row>
    <row r="11" spans="1:12">
      <c r="A11" s="6">
        <v>6</v>
      </c>
      <c r="B11" t="s">
        <v>874</v>
      </c>
      <c r="C11" t="s">
        <v>784</v>
      </c>
      <c r="D11" s="3">
        <v>7796</v>
      </c>
      <c r="E11" s="1">
        <v>1.54</v>
      </c>
      <c r="F11">
        <v>185</v>
      </c>
      <c r="I11" s="17">
        <f>D11</f>
        <v>7796</v>
      </c>
    </row>
    <row r="12" spans="1:12">
      <c r="A12" s="6">
        <v>7</v>
      </c>
      <c r="B12" t="s">
        <v>875</v>
      </c>
      <c r="C12" t="s">
        <v>785</v>
      </c>
      <c r="D12" s="3">
        <v>7533</v>
      </c>
      <c r="E12" s="1">
        <v>2</v>
      </c>
      <c r="F12">
        <v>182</v>
      </c>
      <c r="I12" s="17">
        <f>D12</f>
        <v>7533</v>
      </c>
    </row>
    <row r="13" spans="1:12">
      <c r="A13" s="6">
        <v>8</v>
      </c>
      <c r="B13" t="s">
        <v>876</v>
      </c>
      <c r="C13" t="s">
        <v>786</v>
      </c>
      <c r="D13" s="3">
        <v>6747</v>
      </c>
      <c r="E13" s="1">
        <v>1.57</v>
      </c>
      <c r="F13">
        <v>192</v>
      </c>
      <c r="I13" s="17">
        <f>D13</f>
        <v>6747</v>
      </c>
    </row>
    <row r="14" spans="1:12">
      <c r="A14" s="6">
        <v>9</v>
      </c>
      <c r="B14" t="s">
        <v>877</v>
      </c>
      <c r="C14" t="s">
        <v>787</v>
      </c>
      <c r="D14" s="3">
        <v>6381</v>
      </c>
      <c r="E14" s="1">
        <v>1.54</v>
      </c>
      <c r="F14">
        <v>172</v>
      </c>
      <c r="I14" s="17">
        <f>D14</f>
        <v>6381</v>
      </c>
    </row>
    <row r="15" spans="1:12">
      <c r="A15" s="6">
        <v>10</v>
      </c>
      <c r="B15" t="s">
        <v>878</v>
      </c>
      <c r="C15" t="s">
        <v>788</v>
      </c>
      <c r="D15" s="3">
        <v>6171</v>
      </c>
      <c r="E15" s="1">
        <v>2.0499999999999998</v>
      </c>
      <c r="F15">
        <v>205</v>
      </c>
      <c r="J15" s="17">
        <f>D15</f>
        <v>6171</v>
      </c>
    </row>
    <row r="16" spans="1:12">
      <c r="A16" s="6">
        <v>11</v>
      </c>
      <c r="B16" t="s">
        <v>879</v>
      </c>
      <c r="C16" t="s">
        <v>789</v>
      </c>
      <c r="D16" s="3">
        <v>6013</v>
      </c>
      <c r="E16" s="1">
        <v>2.0499999999999998</v>
      </c>
      <c r="F16">
        <v>191</v>
      </c>
      <c r="J16" s="17">
        <f>D16</f>
        <v>6013</v>
      </c>
    </row>
    <row r="17" spans="1:11">
      <c r="A17" s="6">
        <v>12</v>
      </c>
      <c r="B17" t="s">
        <v>880</v>
      </c>
      <c r="C17" t="s">
        <v>790</v>
      </c>
      <c r="D17" s="3">
        <v>4927</v>
      </c>
      <c r="E17" s="1">
        <v>2.39</v>
      </c>
      <c r="F17">
        <v>250</v>
      </c>
      <c r="K17" s="17">
        <f>D17</f>
        <v>4927</v>
      </c>
    </row>
    <row r="18" spans="1:11">
      <c r="A18" s="6">
        <v>13</v>
      </c>
      <c r="B18" t="s">
        <v>881</v>
      </c>
      <c r="C18" t="s">
        <v>791</v>
      </c>
      <c r="D18" s="3">
        <v>4656</v>
      </c>
      <c r="E18" s="1">
        <v>1.43</v>
      </c>
      <c r="F18">
        <v>146</v>
      </c>
      <c r="I18" s="17">
        <f>D18</f>
        <v>4656</v>
      </c>
    </row>
    <row r="19" spans="1:11">
      <c r="A19" s="6">
        <v>14</v>
      </c>
      <c r="B19" t="s">
        <v>792</v>
      </c>
      <c r="D19" s="3">
        <v>4448</v>
      </c>
      <c r="E19" s="1">
        <v>2.2599999999999998</v>
      </c>
      <c r="F19">
        <v>232</v>
      </c>
      <c r="J19" s="17">
        <f>D19</f>
        <v>4448</v>
      </c>
    </row>
    <row r="20" spans="1:11">
      <c r="A20" s="6">
        <v>15</v>
      </c>
      <c r="B20" t="s">
        <v>793</v>
      </c>
      <c r="D20" s="3">
        <v>4057</v>
      </c>
      <c r="E20" s="1">
        <v>2.13</v>
      </c>
      <c r="F20">
        <v>220</v>
      </c>
      <c r="J20" s="17">
        <f>D20</f>
        <v>4057</v>
      </c>
    </row>
    <row r="21" spans="1:11">
      <c r="A21" s="6">
        <v>16</v>
      </c>
      <c r="B21" t="s">
        <v>794</v>
      </c>
      <c r="D21" s="3">
        <v>3944</v>
      </c>
      <c r="E21" s="1">
        <v>2.2599999999999998</v>
      </c>
      <c r="F21">
        <v>242</v>
      </c>
      <c r="J21" s="17">
        <f>D21</f>
        <v>3944</v>
      </c>
    </row>
    <row r="22" spans="1:11">
      <c r="A22" s="6">
        <v>17</v>
      </c>
      <c r="B22" t="s">
        <v>795</v>
      </c>
      <c r="D22" s="3">
        <v>3859</v>
      </c>
      <c r="E22" s="1">
        <v>2.3199999999999998</v>
      </c>
      <c r="F22">
        <v>244</v>
      </c>
      <c r="K22" s="17">
        <f>D22</f>
        <v>3859</v>
      </c>
    </row>
    <row r="23" spans="1:11">
      <c r="A23" s="6">
        <v>18</v>
      </c>
      <c r="B23" t="s">
        <v>796</v>
      </c>
      <c r="D23" s="3">
        <v>3852</v>
      </c>
      <c r="E23" s="1">
        <v>2.09</v>
      </c>
      <c r="F23">
        <v>214</v>
      </c>
      <c r="H23" s="3"/>
      <c r="I23" s="3"/>
      <c r="J23" s="3">
        <f>D23</f>
        <v>3852</v>
      </c>
      <c r="K23" s="3"/>
    </row>
    <row r="24" spans="1:11">
      <c r="A24" s="6">
        <v>19</v>
      </c>
      <c r="B24" t="s">
        <v>797</v>
      </c>
      <c r="D24" s="3">
        <v>3791</v>
      </c>
      <c r="E24" s="1">
        <v>2.2000000000000002</v>
      </c>
      <c r="F24">
        <v>229</v>
      </c>
      <c r="H24" s="3"/>
      <c r="I24" s="3"/>
      <c r="J24" s="3">
        <f>D24</f>
        <v>3791</v>
      </c>
      <c r="K24" s="3"/>
    </row>
    <row r="25" spans="1:11">
      <c r="A25" s="6">
        <v>20</v>
      </c>
      <c r="B25" t="s">
        <v>798</v>
      </c>
      <c r="D25" s="3">
        <v>3708</v>
      </c>
      <c r="E25" s="1">
        <v>2</v>
      </c>
      <c r="F25">
        <v>202</v>
      </c>
      <c r="H25" s="3"/>
      <c r="I25" s="3">
        <f>D25</f>
        <v>3708</v>
      </c>
      <c r="J25" s="3"/>
      <c r="K25" s="3"/>
    </row>
    <row r="26" spans="1:11">
      <c r="A26" s="6">
        <v>21</v>
      </c>
      <c r="B26" t="s">
        <v>799</v>
      </c>
      <c r="D26" s="3">
        <v>3636</v>
      </c>
      <c r="E26" s="1">
        <v>2.19</v>
      </c>
      <c r="F26">
        <v>232</v>
      </c>
      <c r="H26" s="3"/>
      <c r="I26" s="3"/>
      <c r="J26" s="3">
        <f>D26</f>
        <v>3636</v>
      </c>
      <c r="K26" s="3"/>
    </row>
    <row r="27" spans="1:11">
      <c r="A27" s="6">
        <v>22</v>
      </c>
      <c r="B27" t="s">
        <v>800</v>
      </c>
      <c r="D27" s="3">
        <v>3365</v>
      </c>
      <c r="E27" s="1">
        <v>2.16</v>
      </c>
      <c r="F27">
        <v>216</v>
      </c>
      <c r="H27" s="3"/>
      <c r="I27" s="3"/>
      <c r="J27" s="3">
        <f>D27</f>
        <v>3365</v>
      </c>
      <c r="K27" s="3"/>
    </row>
    <row r="28" spans="1:11">
      <c r="A28" s="6">
        <v>23</v>
      </c>
      <c r="B28" t="s">
        <v>801</v>
      </c>
      <c r="D28" s="3">
        <v>3350</v>
      </c>
      <c r="E28" s="1">
        <v>2</v>
      </c>
      <c r="F28">
        <v>199</v>
      </c>
      <c r="H28" s="3"/>
      <c r="I28" s="3">
        <f>D28</f>
        <v>3350</v>
      </c>
      <c r="J28" s="3"/>
      <c r="K28" s="3"/>
    </row>
    <row r="29" spans="1:11">
      <c r="A29" s="6">
        <v>24</v>
      </c>
      <c r="B29" t="s">
        <v>802</v>
      </c>
      <c r="D29" s="3">
        <v>3255</v>
      </c>
      <c r="E29" s="1">
        <v>2.06</v>
      </c>
      <c r="F29">
        <v>210</v>
      </c>
      <c r="H29" s="3"/>
      <c r="I29" s="3"/>
      <c r="J29" s="3">
        <f>D29</f>
        <v>3255</v>
      </c>
      <c r="K29" s="3"/>
    </row>
    <row r="30" spans="1:11">
      <c r="A30" s="6">
        <v>25</v>
      </c>
      <c r="B30" t="s">
        <v>803</v>
      </c>
      <c r="D30" s="3">
        <v>3070</v>
      </c>
      <c r="E30" s="1">
        <v>2.2799999999999998</v>
      </c>
      <c r="F30">
        <v>237</v>
      </c>
      <c r="H30" s="3"/>
      <c r="I30" s="3"/>
      <c r="J30" s="3">
        <f t="shared" ref="J30:J37" si="0">D30</f>
        <v>3070</v>
      </c>
      <c r="K30" s="3"/>
    </row>
    <row r="31" spans="1:11">
      <c r="A31" s="6">
        <v>26</v>
      </c>
      <c r="B31" t="s">
        <v>804</v>
      </c>
      <c r="D31" s="3">
        <v>3056</v>
      </c>
      <c r="E31" s="1">
        <v>2.02</v>
      </c>
      <c r="F31">
        <v>193</v>
      </c>
      <c r="H31" s="3"/>
      <c r="I31" s="3"/>
      <c r="J31" s="3">
        <f t="shared" si="0"/>
        <v>3056</v>
      </c>
      <c r="K31" s="3"/>
    </row>
    <row r="32" spans="1:11">
      <c r="A32" s="6">
        <v>27</v>
      </c>
      <c r="B32" t="s">
        <v>805</v>
      </c>
      <c r="D32" s="3">
        <v>2992</v>
      </c>
      <c r="E32" s="1">
        <v>2.15</v>
      </c>
      <c r="F32">
        <v>221</v>
      </c>
      <c r="H32" s="3"/>
      <c r="I32" s="3"/>
      <c r="J32" s="3">
        <f t="shared" si="0"/>
        <v>2992</v>
      </c>
      <c r="K32" s="3"/>
    </row>
    <row r="33" spans="1:11">
      <c r="A33" s="6">
        <v>28</v>
      </c>
      <c r="B33" t="s">
        <v>806</v>
      </c>
      <c r="D33" s="3">
        <v>2990</v>
      </c>
      <c r="E33" s="1">
        <v>2.1800000000000002</v>
      </c>
      <c r="F33">
        <v>224</v>
      </c>
      <c r="H33" s="3"/>
      <c r="I33" s="3"/>
      <c r="J33" s="3">
        <f t="shared" si="0"/>
        <v>2990</v>
      </c>
      <c r="K33" s="3"/>
    </row>
    <row r="34" spans="1:11">
      <c r="A34" s="6">
        <v>29</v>
      </c>
      <c r="B34" t="s">
        <v>807</v>
      </c>
      <c r="D34" s="3">
        <v>2907</v>
      </c>
      <c r="E34" s="1">
        <v>2.7</v>
      </c>
      <c r="F34">
        <v>205</v>
      </c>
      <c r="H34" s="3"/>
      <c r="I34" s="3"/>
      <c r="J34" s="3">
        <f t="shared" si="0"/>
        <v>2907</v>
      </c>
      <c r="K34" s="3"/>
    </row>
    <row r="35" spans="1:11">
      <c r="A35" s="6">
        <v>30</v>
      </c>
      <c r="B35" t="s">
        <v>808</v>
      </c>
      <c r="D35" s="3">
        <v>2811</v>
      </c>
      <c r="E35" s="1">
        <v>2.19</v>
      </c>
      <c r="F35">
        <v>220</v>
      </c>
      <c r="H35" s="3"/>
      <c r="I35" s="3"/>
      <c r="J35" s="3">
        <f t="shared" si="0"/>
        <v>2811</v>
      </c>
      <c r="K35" s="3"/>
    </row>
    <row r="36" spans="1:11">
      <c r="A36" s="6">
        <v>31</v>
      </c>
      <c r="B36" t="s">
        <v>809</v>
      </c>
      <c r="D36" s="3">
        <v>2519</v>
      </c>
      <c r="E36" s="1">
        <v>2.09</v>
      </c>
      <c r="F36">
        <v>191</v>
      </c>
      <c r="H36" s="3"/>
      <c r="I36" s="3"/>
      <c r="J36" s="3">
        <f t="shared" si="0"/>
        <v>2519</v>
      </c>
      <c r="K36" s="3"/>
    </row>
    <row r="37" spans="1:11">
      <c r="A37" s="6">
        <v>32</v>
      </c>
      <c r="B37" t="s">
        <v>810</v>
      </c>
      <c r="D37" s="3">
        <v>2466</v>
      </c>
      <c r="E37" s="1">
        <v>2.27</v>
      </c>
      <c r="F37">
        <v>226</v>
      </c>
      <c r="H37" s="3"/>
      <c r="I37" s="3"/>
      <c r="J37" s="3">
        <f t="shared" si="0"/>
        <v>2466</v>
      </c>
      <c r="K37" s="3"/>
    </row>
    <row r="38" spans="1:11">
      <c r="A38" s="6">
        <v>33</v>
      </c>
      <c r="B38" t="s">
        <v>811</v>
      </c>
      <c r="D38" s="3">
        <v>2408</v>
      </c>
      <c r="E38" s="1">
        <v>2</v>
      </c>
      <c r="F38">
        <v>198</v>
      </c>
      <c r="H38" s="3"/>
      <c r="I38" s="3">
        <f>D38</f>
        <v>2408</v>
      </c>
      <c r="J38" s="3"/>
      <c r="K38" s="3"/>
    </row>
    <row r="39" spans="1:11">
      <c r="A39" s="6">
        <v>34</v>
      </c>
      <c r="B39" t="s">
        <v>812</v>
      </c>
      <c r="D39" s="3">
        <v>2280</v>
      </c>
      <c r="E39" s="1">
        <v>1.48</v>
      </c>
      <c r="F39">
        <v>177</v>
      </c>
      <c r="H39" s="3"/>
      <c r="I39" s="3">
        <f>D39</f>
        <v>2280</v>
      </c>
      <c r="J39" s="3"/>
      <c r="K39" s="3"/>
    </row>
    <row r="40" spans="1:11">
      <c r="A40" s="6">
        <v>35</v>
      </c>
      <c r="B40" t="s">
        <v>813</v>
      </c>
      <c r="D40" s="3">
        <v>2261</v>
      </c>
      <c r="E40" s="1">
        <v>2.1</v>
      </c>
      <c r="F40">
        <v>217</v>
      </c>
      <c r="H40" s="3"/>
      <c r="I40" s="3"/>
      <c r="J40" s="3">
        <f>D40</f>
        <v>2261</v>
      </c>
      <c r="K40" s="3"/>
    </row>
    <row r="41" spans="1:11">
      <c r="A41" s="6">
        <v>36</v>
      </c>
      <c r="B41" t="s">
        <v>814</v>
      </c>
      <c r="D41" s="3">
        <v>2177</v>
      </c>
      <c r="E41" s="1">
        <v>2.31</v>
      </c>
      <c r="F41">
        <v>244</v>
      </c>
      <c r="H41" s="3"/>
      <c r="I41" s="3"/>
      <c r="J41" s="3"/>
      <c r="K41" s="3">
        <f>D41</f>
        <v>2177</v>
      </c>
    </row>
    <row r="42" spans="1:11">
      <c r="A42" s="6">
        <v>37</v>
      </c>
      <c r="B42" t="s">
        <v>815</v>
      </c>
      <c r="D42" s="3">
        <v>2154</v>
      </c>
      <c r="E42" s="1">
        <v>1.45</v>
      </c>
      <c r="F42">
        <v>172</v>
      </c>
      <c r="H42" s="3"/>
      <c r="I42" s="3">
        <f>D42</f>
        <v>2154</v>
      </c>
      <c r="J42" s="3"/>
      <c r="K42" s="3"/>
    </row>
    <row r="43" spans="1:11">
      <c r="A43" s="6">
        <v>38</v>
      </c>
      <c r="B43" t="s">
        <v>816</v>
      </c>
      <c r="D43" s="3">
        <v>2104</v>
      </c>
      <c r="E43" s="1">
        <v>2.09</v>
      </c>
      <c r="F43">
        <v>215</v>
      </c>
      <c r="H43" s="3"/>
      <c r="I43" s="3"/>
      <c r="J43" s="3">
        <f>D43</f>
        <v>2104</v>
      </c>
      <c r="K43" s="3"/>
    </row>
    <row r="44" spans="1:11">
      <c r="A44" s="6">
        <v>39</v>
      </c>
      <c r="B44" t="s">
        <v>817</v>
      </c>
      <c r="D44" s="3">
        <v>2065</v>
      </c>
      <c r="E44" s="1">
        <v>2.0699999999999998</v>
      </c>
      <c r="F44">
        <v>208</v>
      </c>
      <c r="H44" s="3"/>
      <c r="I44" s="3"/>
      <c r="J44" s="3">
        <f>D44</f>
        <v>2065</v>
      </c>
      <c r="K44" s="3"/>
    </row>
    <row r="45" spans="1:11">
      <c r="A45" s="6">
        <v>40</v>
      </c>
      <c r="B45" t="s">
        <v>818</v>
      </c>
      <c r="D45" s="3">
        <v>2006</v>
      </c>
      <c r="E45" s="1">
        <v>2.17</v>
      </c>
      <c r="F45">
        <v>266</v>
      </c>
      <c r="J45" s="3">
        <f>D45</f>
        <v>2006</v>
      </c>
      <c r="K45" s="3"/>
    </row>
    <row r="46" spans="1:11">
      <c r="A46" s="6">
        <v>41</v>
      </c>
      <c r="B46" t="s">
        <v>819</v>
      </c>
      <c r="D46" s="3">
        <v>1957</v>
      </c>
      <c r="E46" s="1">
        <v>2</v>
      </c>
      <c r="F46">
        <v>204</v>
      </c>
      <c r="H46" s="3"/>
      <c r="I46" s="3">
        <f>D46</f>
        <v>1957</v>
      </c>
      <c r="J46" s="3"/>
      <c r="K46" s="3"/>
    </row>
    <row r="47" spans="1:11">
      <c r="A47" s="6">
        <v>42</v>
      </c>
      <c r="B47" t="s">
        <v>820</v>
      </c>
      <c r="D47" s="3">
        <v>1912</v>
      </c>
      <c r="E47" s="1">
        <v>1.59</v>
      </c>
      <c r="F47">
        <v>195</v>
      </c>
      <c r="H47" s="3"/>
      <c r="I47" s="3">
        <f>D47</f>
        <v>1912</v>
      </c>
      <c r="J47" s="3"/>
      <c r="K47" s="3"/>
    </row>
    <row r="48" spans="1:11">
      <c r="A48" s="6">
        <v>43</v>
      </c>
      <c r="B48" t="s">
        <v>821</v>
      </c>
      <c r="D48" s="3">
        <v>1912</v>
      </c>
      <c r="E48" s="1">
        <v>2.25</v>
      </c>
      <c r="F48">
        <v>240</v>
      </c>
      <c r="H48" s="3"/>
      <c r="I48" s="3"/>
      <c r="J48" s="3">
        <f>D48</f>
        <v>1912</v>
      </c>
      <c r="K48" s="3"/>
    </row>
    <row r="49" spans="1:11">
      <c r="A49" s="6">
        <v>44</v>
      </c>
      <c r="B49" t="s">
        <v>822</v>
      </c>
      <c r="D49" s="3">
        <v>1905</v>
      </c>
      <c r="E49" s="1">
        <v>1.51</v>
      </c>
      <c r="F49">
        <v>181</v>
      </c>
      <c r="H49" s="3"/>
      <c r="I49" s="3">
        <f>D49</f>
        <v>1905</v>
      </c>
      <c r="J49" s="3"/>
      <c r="K49" s="3"/>
    </row>
    <row r="50" spans="1:11">
      <c r="A50" s="6">
        <v>45</v>
      </c>
      <c r="B50" t="s">
        <v>823</v>
      </c>
      <c r="D50" s="3">
        <v>1902</v>
      </c>
      <c r="E50" s="1">
        <v>2.2000000000000002</v>
      </c>
      <c r="F50">
        <v>230</v>
      </c>
      <c r="H50" s="3"/>
      <c r="I50" s="3"/>
      <c r="J50" s="3">
        <f>D50</f>
        <v>1902</v>
      </c>
      <c r="K50" s="3"/>
    </row>
    <row r="51" spans="1:11">
      <c r="A51" s="6">
        <v>46</v>
      </c>
      <c r="B51" t="s">
        <v>824</v>
      </c>
      <c r="D51" s="3">
        <v>1857</v>
      </c>
      <c r="E51" s="1">
        <v>2.0299999999999998</v>
      </c>
      <c r="F51">
        <v>206</v>
      </c>
      <c r="H51" s="3"/>
      <c r="I51" s="3"/>
      <c r="J51" s="3">
        <f>D51</f>
        <v>1857</v>
      </c>
      <c r="K51" s="3"/>
    </row>
    <row r="52" spans="1:11">
      <c r="A52" s="6">
        <v>47</v>
      </c>
      <c r="B52" t="s">
        <v>825</v>
      </c>
      <c r="D52" s="3">
        <v>1806</v>
      </c>
      <c r="E52" s="1">
        <v>2</v>
      </c>
      <c r="F52">
        <v>196</v>
      </c>
      <c r="H52" s="3"/>
      <c r="I52" s="3">
        <f>D52</f>
        <v>1806</v>
      </c>
      <c r="J52" s="3"/>
      <c r="K52" s="3"/>
    </row>
    <row r="53" spans="1:11">
      <c r="A53" s="6">
        <v>48</v>
      </c>
      <c r="B53" t="s">
        <v>826</v>
      </c>
      <c r="D53" s="3">
        <v>1800</v>
      </c>
      <c r="E53" s="1">
        <v>2.15</v>
      </c>
      <c r="F53">
        <v>223</v>
      </c>
      <c r="J53" s="17">
        <f>D53</f>
        <v>1800</v>
      </c>
    </row>
    <row r="54" spans="1:11">
      <c r="A54" s="6">
        <v>49</v>
      </c>
      <c r="B54" t="s">
        <v>827</v>
      </c>
      <c r="D54" s="3">
        <v>1791</v>
      </c>
      <c r="E54" s="1">
        <v>2.16</v>
      </c>
      <c r="F54">
        <v>225</v>
      </c>
      <c r="J54" s="17">
        <f>D54</f>
        <v>1791</v>
      </c>
    </row>
    <row r="55" spans="1:11">
      <c r="A55" s="6">
        <v>50</v>
      </c>
      <c r="B55" t="s">
        <v>828</v>
      </c>
      <c r="D55" s="3">
        <v>1777</v>
      </c>
      <c r="E55" s="1">
        <v>2.37</v>
      </c>
      <c r="F55">
        <v>252</v>
      </c>
      <c r="K55" s="17">
        <f>D55</f>
        <v>1777</v>
      </c>
    </row>
    <row r="56" spans="1:11">
      <c r="A56" s="6">
        <v>51</v>
      </c>
      <c r="B56" t="s">
        <v>829</v>
      </c>
      <c r="D56" s="3">
        <v>1771</v>
      </c>
      <c r="E56" s="1">
        <v>2.2000000000000002</v>
      </c>
      <c r="F56">
        <v>226</v>
      </c>
      <c r="J56" s="17">
        <f>D56</f>
        <v>1771</v>
      </c>
    </row>
    <row r="57" spans="1:11">
      <c r="A57" s="6">
        <v>52</v>
      </c>
      <c r="B57" t="s">
        <v>830</v>
      </c>
      <c r="D57" s="3">
        <v>1679</v>
      </c>
      <c r="E57" s="1">
        <v>2.02</v>
      </c>
      <c r="F57">
        <v>203</v>
      </c>
      <c r="J57" s="17">
        <f>D57</f>
        <v>1679</v>
      </c>
    </row>
    <row r="58" spans="1:11">
      <c r="A58" s="6">
        <v>53</v>
      </c>
      <c r="B58" t="s">
        <v>831</v>
      </c>
      <c r="D58" s="3">
        <v>1659</v>
      </c>
      <c r="E58" s="1">
        <v>1.51</v>
      </c>
      <c r="F58">
        <v>178</v>
      </c>
      <c r="I58" s="17">
        <f>D58</f>
        <v>1659</v>
      </c>
    </row>
    <row r="59" spans="1:11">
      <c r="A59" s="6">
        <v>54</v>
      </c>
      <c r="B59" t="s">
        <v>832</v>
      </c>
      <c r="D59" s="3">
        <v>1598</v>
      </c>
      <c r="E59" s="1">
        <v>2.2200000000000002</v>
      </c>
      <c r="F59">
        <v>228</v>
      </c>
      <c r="J59" s="17">
        <f>D59</f>
        <v>1598</v>
      </c>
    </row>
    <row r="60" spans="1:11">
      <c r="A60" s="6">
        <v>55</v>
      </c>
      <c r="B60" t="s">
        <v>833</v>
      </c>
      <c r="D60" s="3">
        <v>1557</v>
      </c>
      <c r="E60" s="1">
        <v>2.1800000000000002</v>
      </c>
      <c r="F60">
        <v>220</v>
      </c>
      <c r="J60" s="17">
        <f>D60</f>
        <v>1557</v>
      </c>
    </row>
    <row r="61" spans="1:11">
      <c r="A61" s="6">
        <v>56</v>
      </c>
      <c r="B61" t="s">
        <v>834</v>
      </c>
      <c r="D61" s="3">
        <v>1497</v>
      </c>
      <c r="E61" s="1">
        <v>2.2799999999999998</v>
      </c>
      <c r="F61">
        <v>235</v>
      </c>
      <c r="J61" s="17">
        <f>D61</f>
        <v>1497</v>
      </c>
    </row>
    <row r="62" spans="1:11">
      <c r="A62" s="6">
        <v>57</v>
      </c>
      <c r="B62" t="s">
        <v>835</v>
      </c>
      <c r="D62" s="3">
        <v>1484</v>
      </c>
      <c r="E62" s="1">
        <v>1.54</v>
      </c>
      <c r="F62">
        <v>189</v>
      </c>
      <c r="I62" s="17">
        <f>D62</f>
        <v>1484</v>
      </c>
    </row>
    <row r="63" spans="1:11">
      <c r="A63" s="6">
        <v>58</v>
      </c>
      <c r="B63" t="s">
        <v>836</v>
      </c>
      <c r="D63" s="3">
        <v>1467</v>
      </c>
      <c r="E63" s="1">
        <v>2</v>
      </c>
      <c r="F63">
        <v>197</v>
      </c>
      <c r="I63" s="17">
        <f>D63</f>
        <v>1467</v>
      </c>
    </row>
    <row r="64" spans="1:11">
      <c r="A64" s="6">
        <v>59</v>
      </c>
      <c r="B64" t="s">
        <v>837</v>
      </c>
      <c r="D64" s="3">
        <v>1452</v>
      </c>
      <c r="E64" s="1">
        <v>1.58</v>
      </c>
      <c r="F64">
        <v>196</v>
      </c>
      <c r="I64" s="17">
        <f>D64</f>
        <v>1452</v>
      </c>
    </row>
    <row r="65" spans="1:11">
      <c r="A65" s="6">
        <v>60</v>
      </c>
      <c r="B65" t="s">
        <v>838</v>
      </c>
      <c r="D65" s="3">
        <v>1443</v>
      </c>
      <c r="E65" s="1">
        <v>2.2400000000000002</v>
      </c>
      <c r="F65">
        <v>248</v>
      </c>
      <c r="J65" s="17">
        <f>D65</f>
        <v>1443</v>
      </c>
    </row>
    <row r="66" spans="1:11">
      <c r="A66" s="6">
        <v>61</v>
      </c>
      <c r="B66" t="s">
        <v>839</v>
      </c>
      <c r="D66" s="3">
        <v>1415</v>
      </c>
      <c r="E66" s="1">
        <v>2.31</v>
      </c>
      <c r="F66">
        <v>232</v>
      </c>
      <c r="K66" s="17">
        <f>D66</f>
        <v>1415</v>
      </c>
    </row>
    <row r="67" spans="1:11">
      <c r="A67" s="6">
        <v>62</v>
      </c>
      <c r="B67" t="s">
        <v>840</v>
      </c>
      <c r="D67" s="3">
        <v>1407</v>
      </c>
      <c r="E67" s="1">
        <v>1.47</v>
      </c>
      <c r="F67">
        <v>173</v>
      </c>
      <c r="I67" s="17">
        <f>D67</f>
        <v>1407</v>
      </c>
    </row>
    <row r="68" spans="1:11">
      <c r="A68" s="6">
        <v>63</v>
      </c>
      <c r="B68" t="s">
        <v>841</v>
      </c>
      <c r="D68" s="3">
        <v>1397</v>
      </c>
      <c r="E68" s="1">
        <v>2.16</v>
      </c>
      <c r="F68">
        <v>204</v>
      </c>
      <c r="J68" s="17">
        <f>D68</f>
        <v>1397</v>
      </c>
    </row>
    <row r="69" spans="1:11">
      <c r="A69" s="6">
        <v>64</v>
      </c>
      <c r="B69" t="s">
        <v>842</v>
      </c>
      <c r="D69" s="3">
        <v>1367</v>
      </c>
      <c r="E69" s="1">
        <v>2.11</v>
      </c>
      <c r="F69">
        <v>214</v>
      </c>
      <c r="J69" s="17">
        <f>D69</f>
        <v>1367</v>
      </c>
    </row>
    <row r="70" spans="1:11">
      <c r="A70" s="6">
        <v>65</v>
      </c>
      <c r="B70" t="s">
        <v>843</v>
      </c>
      <c r="D70" s="3">
        <v>1332</v>
      </c>
      <c r="E70" s="1">
        <v>2.19</v>
      </c>
      <c r="F70">
        <v>221</v>
      </c>
      <c r="J70" s="17">
        <f>D70</f>
        <v>1332</v>
      </c>
    </row>
    <row r="71" spans="1:11">
      <c r="A71" s="6">
        <v>66</v>
      </c>
      <c r="B71" t="s">
        <v>844</v>
      </c>
      <c r="D71" s="3">
        <v>1283</v>
      </c>
      <c r="E71" s="1">
        <v>1.57</v>
      </c>
      <c r="F71">
        <v>195</v>
      </c>
      <c r="I71" s="17">
        <f>D71</f>
        <v>1283</v>
      </c>
    </row>
    <row r="72" spans="1:11">
      <c r="A72" s="6">
        <v>67</v>
      </c>
      <c r="B72" t="s">
        <v>845</v>
      </c>
      <c r="D72" s="3">
        <v>1232</v>
      </c>
      <c r="E72" s="1">
        <v>2.0699999999999998</v>
      </c>
      <c r="F72">
        <v>205</v>
      </c>
      <c r="J72" s="17">
        <f>D72</f>
        <v>1232</v>
      </c>
    </row>
    <row r="73" spans="1:11">
      <c r="A73" s="6">
        <v>68</v>
      </c>
      <c r="B73" t="s">
        <v>846</v>
      </c>
      <c r="D73" s="3">
        <v>1222</v>
      </c>
      <c r="E73" s="1">
        <v>2.11</v>
      </c>
      <c r="F73">
        <v>217</v>
      </c>
      <c r="J73" s="17">
        <f>D73</f>
        <v>1222</v>
      </c>
    </row>
    <row r="74" spans="1:11">
      <c r="A74" s="6">
        <v>69</v>
      </c>
      <c r="B74" t="s">
        <v>847</v>
      </c>
      <c r="D74" s="3">
        <v>1216</v>
      </c>
      <c r="E74" s="1">
        <v>2.13</v>
      </c>
      <c r="F74">
        <v>221</v>
      </c>
      <c r="J74" s="17">
        <f>D74</f>
        <v>1216</v>
      </c>
    </row>
    <row r="75" spans="1:11">
      <c r="A75" s="6">
        <v>70</v>
      </c>
      <c r="B75" t="s">
        <v>848</v>
      </c>
      <c r="D75" s="3">
        <v>1163</v>
      </c>
      <c r="E75" s="1">
        <v>2.16</v>
      </c>
      <c r="F75">
        <v>220</v>
      </c>
      <c r="J75" s="17">
        <f>D75</f>
        <v>1163</v>
      </c>
    </row>
    <row r="76" spans="1:11">
      <c r="A76" s="6">
        <v>71</v>
      </c>
      <c r="B76" t="s">
        <v>849</v>
      </c>
      <c r="D76" s="3">
        <v>1116</v>
      </c>
      <c r="E76" s="1">
        <v>2.31</v>
      </c>
      <c r="F76">
        <v>245</v>
      </c>
      <c r="K76" s="17">
        <f>D76</f>
        <v>1116</v>
      </c>
    </row>
    <row r="77" spans="1:11">
      <c r="A77" s="6">
        <v>72</v>
      </c>
      <c r="B77" t="s">
        <v>850</v>
      </c>
      <c r="D77" s="3">
        <v>1110</v>
      </c>
      <c r="E77" s="1">
        <v>1.59</v>
      </c>
      <c r="F77">
        <v>191</v>
      </c>
      <c r="I77" s="17">
        <f>D77</f>
        <v>1110</v>
      </c>
    </row>
    <row r="78" spans="1:11">
      <c r="A78" s="6">
        <v>73</v>
      </c>
      <c r="B78" t="s">
        <v>851</v>
      </c>
      <c r="D78" s="3">
        <v>1098</v>
      </c>
      <c r="E78" s="1">
        <v>2.15</v>
      </c>
      <c r="F78">
        <v>224</v>
      </c>
      <c r="J78" s="17">
        <f>D78</f>
        <v>1098</v>
      </c>
    </row>
    <row r="79" spans="1:11">
      <c r="A79" s="6">
        <v>74</v>
      </c>
      <c r="B79" t="s">
        <v>852</v>
      </c>
      <c r="D79" s="3">
        <v>1090</v>
      </c>
      <c r="E79" s="1">
        <v>1.52</v>
      </c>
      <c r="F79">
        <v>182</v>
      </c>
      <c r="I79" s="17">
        <f>D79</f>
        <v>1090</v>
      </c>
    </row>
    <row r="80" spans="1:11">
      <c r="A80" s="6">
        <v>75</v>
      </c>
      <c r="B80" t="s">
        <v>853</v>
      </c>
      <c r="D80" s="3">
        <v>1081</v>
      </c>
      <c r="E80" s="1">
        <v>2.09</v>
      </c>
      <c r="F80">
        <v>195</v>
      </c>
      <c r="J80" s="17">
        <f t="shared" ref="J80:J86" si="1">D80</f>
        <v>1081</v>
      </c>
    </row>
    <row r="81" spans="1:13">
      <c r="A81" s="6">
        <v>76</v>
      </c>
      <c r="B81" t="s">
        <v>854</v>
      </c>
      <c r="D81" s="3">
        <v>1066</v>
      </c>
      <c r="E81" s="1">
        <v>2.0299999999999998</v>
      </c>
      <c r="F81">
        <v>201</v>
      </c>
      <c r="J81" s="17">
        <f t="shared" si="1"/>
        <v>1066</v>
      </c>
    </row>
    <row r="82" spans="1:13">
      <c r="A82" s="6">
        <v>77</v>
      </c>
      <c r="B82" t="s">
        <v>855</v>
      </c>
      <c r="D82" s="3">
        <v>1044</v>
      </c>
      <c r="E82" s="1">
        <v>2.2000000000000002</v>
      </c>
      <c r="F82">
        <v>208</v>
      </c>
      <c r="J82" s="17">
        <f t="shared" si="1"/>
        <v>1044</v>
      </c>
    </row>
    <row r="83" spans="1:13">
      <c r="A83" s="6">
        <v>78</v>
      </c>
      <c r="B83" t="s">
        <v>856</v>
      </c>
      <c r="D83" s="3">
        <v>1025</v>
      </c>
      <c r="E83" s="1">
        <v>2.0299999999999998</v>
      </c>
      <c r="F83">
        <v>203</v>
      </c>
      <c r="J83" s="17">
        <f t="shared" si="1"/>
        <v>1025</v>
      </c>
    </row>
    <row r="84" spans="1:13">
      <c r="A84" s="6">
        <v>79</v>
      </c>
      <c r="B84" t="s">
        <v>857</v>
      </c>
      <c r="D84" s="3">
        <v>1014</v>
      </c>
      <c r="E84" s="1">
        <v>2.17</v>
      </c>
      <c r="F84">
        <v>215</v>
      </c>
      <c r="J84" s="17">
        <f t="shared" si="1"/>
        <v>1014</v>
      </c>
    </row>
    <row r="85" spans="1:13">
      <c r="A85" s="6">
        <v>80</v>
      </c>
      <c r="B85" t="s">
        <v>858</v>
      </c>
      <c r="D85" s="3">
        <v>1010</v>
      </c>
      <c r="E85" s="1">
        <v>2.09</v>
      </c>
      <c r="F85">
        <v>207</v>
      </c>
      <c r="J85" s="17">
        <f t="shared" si="1"/>
        <v>1010</v>
      </c>
    </row>
    <row r="86" spans="1:13">
      <c r="A86" s="6">
        <v>81</v>
      </c>
      <c r="B86" t="s">
        <v>859</v>
      </c>
      <c r="D86" s="3">
        <v>1002</v>
      </c>
      <c r="E86" s="1">
        <v>2.2799999999999998</v>
      </c>
      <c r="F86">
        <v>223</v>
      </c>
      <c r="J86" s="17">
        <f t="shared" si="1"/>
        <v>1002</v>
      </c>
    </row>
    <row r="87" spans="1:13">
      <c r="A87" s="6">
        <v>82</v>
      </c>
      <c r="B87" t="s">
        <v>860</v>
      </c>
      <c r="D87" s="3">
        <v>979</v>
      </c>
      <c r="E87" s="1">
        <v>2.35</v>
      </c>
      <c r="F87">
        <v>246</v>
      </c>
      <c r="K87" s="17">
        <f>D87</f>
        <v>979</v>
      </c>
    </row>
    <row r="88" spans="1:13">
      <c r="A88" s="6">
        <v>83</v>
      </c>
      <c r="B88" t="s">
        <v>861</v>
      </c>
      <c r="D88" s="3">
        <v>951</v>
      </c>
      <c r="E88" s="1">
        <v>1.57</v>
      </c>
      <c r="F88">
        <v>187</v>
      </c>
      <c r="I88" s="17">
        <f>D88</f>
        <v>951</v>
      </c>
    </row>
    <row r="89" spans="1:13">
      <c r="A89" s="6">
        <v>84</v>
      </c>
      <c r="B89" t="s">
        <v>862</v>
      </c>
      <c r="D89" s="3">
        <v>949</v>
      </c>
      <c r="E89" s="1">
        <v>2.1</v>
      </c>
      <c r="F89">
        <v>210</v>
      </c>
      <c r="J89" s="17">
        <f>D89</f>
        <v>949</v>
      </c>
    </row>
    <row r="90" spans="1:13">
      <c r="A90" s="6">
        <v>85</v>
      </c>
      <c r="B90" t="s">
        <v>863</v>
      </c>
      <c r="D90" s="3">
        <v>932</v>
      </c>
      <c r="E90" s="1">
        <v>1.56</v>
      </c>
      <c r="F90">
        <v>193</v>
      </c>
      <c r="I90" s="17">
        <f>D90</f>
        <v>932</v>
      </c>
    </row>
    <row r="91" spans="1:13">
      <c r="A91" s="6">
        <v>86</v>
      </c>
      <c r="B91" t="s">
        <v>864</v>
      </c>
      <c r="D91" s="3">
        <v>920</v>
      </c>
      <c r="E91" s="1">
        <v>2.02</v>
      </c>
      <c r="F91">
        <v>186</v>
      </c>
      <c r="J91" s="17">
        <f>D91</f>
        <v>920</v>
      </c>
    </row>
    <row r="92" spans="1:13">
      <c r="A92" s="6">
        <v>87</v>
      </c>
      <c r="B92" t="s">
        <v>865</v>
      </c>
      <c r="D92" s="3">
        <v>915</v>
      </c>
      <c r="E92" s="1">
        <v>2.13</v>
      </c>
      <c r="F92">
        <v>215</v>
      </c>
      <c r="J92" s="17">
        <f>D92</f>
        <v>915</v>
      </c>
    </row>
    <row r="93" spans="1:13">
      <c r="A93" s="6">
        <v>88</v>
      </c>
      <c r="B93" t="s">
        <v>866</v>
      </c>
      <c r="D93" s="3">
        <v>913</v>
      </c>
      <c r="E93" s="1">
        <v>2.08</v>
      </c>
      <c r="F93">
        <v>207</v>
      </c>
      <c r="J93" s="17">
        <f>D93</f>
        <v>913</v>
      </c>
    </row>
    <row r="94" spans="1:13">
      <c r="A94" s="6">
        <v>89</v>
      </c>
      <c r="B94" t="s">
        <v>867</v>
      </c>
      <c r="D94" s="3">
        <v>911</v>
      </c>
      <c r="E94" s="1">
        <v>1.58</v>
      </c>
      <c r="F94">
        <v>178</v>
      </c>
      <c r="I94" s="17">
        <f>D94</f>
        <v>911</v>
      </c>
    </row>
    <row r="95" spans="1:13" ht="16" thickBot="1">
      <c r="A95" s="6">
        <v>90</v>
      </c>
      <c r="B95" t="s">
        <v>868</v>
      </c>
      <c r="D95" s="30">
        <v>856</v>
      </c>
      <c r="E95" s="50">
        <v>2.2200000000000002</v>
      </c>
      <c r="F95" s="22">
        <v>229</v>
      </c>
      <c r="G95" s="22"/>
      <c r="H95" s="22"/>
      <c r="I95" s="22"/>
      <c r="J95" s="37">
        <f>D95</f>
        <v>856</v>
      </c>
      <c r="K95" s="22"/>
      <c r="L95" s="22"/>
      <c r="M95" s="22"/>
    </row>
    <row r="96" spans="1:13" ht="16" thickTop="1">
      <c r="E96" s="1"/>
    </row>
    <row r="97" spans="4:14">
      <c r="D97" s="17">
        <f>SUM(D6:D96)</f>
        <v>282664</v>
      </c>
      <c r="E97" s="17"/>
      <c r="F97" s="17"/>
      <c r="G97" s="17"/>
      <c r="H97" s="17">
        <f>SUM(H6:H96)</f>
        <v>0</v>
      </c>
      <c r="I97" s="17">
        <f>SUM(I6:I96)</f>
        <v>112046</v>
      </c>
      <c r="J97" s="17">
        <f>SUM(J6:J96)</f>
        <v>154368</v>
      </c>
      <c r="K97" s="17">
        <f>SUM(K6:K96)</f>
        <v>16250</v>
      </c>
      <c r="L97" s="17">
        <f>SUM(L6:L96)</f>
        <v>0</v>
      </c>
      <c r="M97" s="17">
        <f>SUM(I97:L97)</f>
        <v>282664</v>
      </c>
      <c r="N97" t="s">
        <v>1082</v>
      </c>
    </row>
    <row r="98" spans="4:14">
      <c r="E98" s="1"/>
      <c r="F98" t="s">
        <v>944</v>
      </c>
      <c r="G98" s="46">
        <f>D97/D4</f>
        <v>0.74439329618354388</v>
      </c>
      <c r="I98" s="29">
        <f>I97/M97</f>
        <v>0.39639289049896698</v>
      </c>
      <c r="J98" s="29">
        <f>J97/M97</f>
        <v>0.54611835960716615</v>
      </c>
      <c r="K98" s="29">
        <f>K97/M97</f>
        <v>5.7488749893866924E-2</v>
      </c>
      <c r="M98" s="46">
        <f>M97/D4</f>
        <v>0.74439329618354388</v>
      </c>
      <c r="N98" t="s">
        <v>1082</v>
      </c>
    </row>
    <row r="99" spans="4:14">
      <c r="F99" t="s">
        <v>943</v>
      </c>
      <c r="G99" s="17">
        <f>D4-M97</f>
        <v>97060</v>
      </c>
    </row>
    <row r="100" spans="4:14">
      <c r="F100" t="s">
        <v>945</v>
      </c>
      <c r="I100" s="17">
        <f>$G$99*I98</f>
        <v>38473.893951829734</v>
      </c>
      <c r="J100" s="17">
        <f>$G$99*J98</f>
        <v>53006.247983471549</v>
      </c>
      <c r="K100" s="17">
        <f>$G$99*K98</f>
        <v>5579.8580646987239</v>
      </c>
    </row>
    <row r="101" spans="4:14" ht="16" thickBot="1">
      <c r="I101" s="37"/>
      <c r="J101" s="37"/>
      <c r="K101" s="37"/>
    </row>
    <row r="102" spans="4:14" ht="16" thickTop="1">
      <c r="F102" t="s">
        <v>946</v>
      </c>
      <c r="I102" s="17">
        <f>I97+I100</f>
        <v>150519.89395182973</v>
      </c>
      <c r="J102" s="17">
        <f>J97+J100</f>
        <v>207374.24798347155</v>
      </c>
      <c r="K102" s="17">
        <f>K97+K100</f>
        <v>21829.858064698725</v>
      </c>
    </row>
    <row r="103" spans="4:14">
      <c r="G103" s="14" t="s">
        <v>898</v>
      </c>
      <c r="H103" s="15" t="s">
        <v>920</v>
      </c>
      <c r="I103" s="15" t="s">
        <v>921</v>
      </c>
      <c r="J103" s="16" t="s">
        <v>899</v>
      </c>
      <c r="K103" s="16" t="s">
        <v>900</v>
      </c>
    </row>
  </sheetData>
  <mergeCells count="1">
    <mergeCell ref="G4:K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77"/>
  <sheetViews>
    <sheetView topLeftCell="A44" zoomScale="125" zoomScaleNormal="125" zoomScalePageLayoutView="125" workbookViewId="0">
      <selection activeCell="I30" sqref="I30"/>
    </sheetView>
  </sheetViews>
  <sheetFormatPr baseColWidth="10" defaultRowHeight="15" x14ac:dyDescent="0"/>
  <cols>
    <col min="1" max="1" width="24.5" customWidth="1"/>
    <col min="2" max="2" width="2.1640625" customWidth="1"/>
    <col min="3" max="3" width="13.33203125" bestFit="1" customWidth="1"/>
    <col min="4" max="4" width="13.1640625" bestFit="1" customWidth="1"/>
    <col min="5" max="7" width="14.33203125" bestFit="1" customWidth="1"/>
    <col min="8" max="8" width="12.33203125" customWidth="1"/>
    <col min="9" max="9" width="12.5" customWidth="1"/>
  </cols>
  <sheetData>
    <row r="1" spans="1:8" ht="18">
      <c r="A1" s="61" t="s">
        <v>1237</v>
      </c>
      <c r="B1" s="61"/>
      <c r="C1" s="61"/>
      <c r="D1" s="61"/>
      <c r="E1" s="61"/>
      <c r="F1" s="61"/>
      <c r="G1" s="61"/>
    </row>
    <row r="3" spans="1:8">
      <c r="A3" t="s">
        <v>1236</v>
      </c>
      <c r="C3" s="55" t="s">
        <v>1103</v>
      </c>
      <c r="D3" s="56" t="s">
        <v>920</v>
      </c>
      <c r="E3" s="56" t="s">
        <v>1100</v>
      </c>
      <c r="F3" s="57" t="s">
        <v>899</v>
      </c>
      <c r="G3" s="57" t="s">
        <v>900</v>
      </c>
      <c r="H3" s="6" t="s">
        <v>1238</v>
      </c>
    </row>
    <row r="4" spans="1:8">
      <c r="C4" s="51"/>
      <c r="D4" s="52"/>
      <c r="E4" s="52"/>
      <c r="F4" s="53"/>
      <c r="G4" s="53"/>
    </row>
    <row r="5" spans="1:8">
      <c r="A5" s="54" t="s">
        <v>1093</v>
      </c>
    </row>
    <row r="6" spans="1:8">
      <c r="A6" t="s">
        <v>1229</v>
      </c>
      <c r="C6" s="3">
        <f>[1]Test!$G$8</f>
        <v>235266.40788350796</v>
      </c>
      <c r="D6" s="3">
        <f>[1]Test!$H$8</f>
        <v>374243.06026978337</v>
      </c>
      <c r="E6" s="3">
        <f>[1]Test!$I$8</f>
        <v>1045703.5951897189</v>
      </c>
      <c r="F6" s="3">
        <f>[1]Test!$J$8</f>
        <v>2132236.4780519172</v>
      </c>
      <c r="G6" s="3">
        <f>[1]Test!$K$8</f>
        <v>405044.45860507275</v>
      </c>
    </row>
    <row r="7" spans="1:8">
      <c r="A7" t="s">
        <v>1230</v>
      </c>
      <c r="E7" s="3">
        <f>'[1]Nordrhein-Westfalen'!$I$362</f>
        <v>41232</v>
      </c>
      <c r="F7" s="3">
        <f>'[1]Nordrhein-Westfalen'!$J$362</f>
        <v>2449789</v>
      </c>
      <c r="G7" s="3">
        <f>'[1]Nordrhein-Westfalen'!$K$362</f>
        <v>5245278</v>
      </c>
    </row>
    <row r="8" spans="1:8">
      <c r="A8" t="s">
        <v>1231</v>
      </c>
      <c r="C8" s="3">
        <f>[1]Saarland!$G$82</f>
        <v>233449</v>
      </c>
      <c r="D8" s="3">
        <f>[1]Saarland!$H$82</f>
        <v>758012</v>
      </c>
      <c r="E8" s="3">
        <f>[1]Saarland!$I$82</f>
        <v>6683</v>
      </c>
    </row>
    <row r="9" spans="1:8">
      <c r="A9" t="s">
        <v>1232</v>
      </c>
      <c r="F9" s="3">
        <f>'[1]Baden-Württemberg'!$J$350</f>
        <v>1264670</v>
      </c>
      <c r="G9" s="3">
        <f>'[1]Baden-Württemberg'!$K$350</f>
        <v>1490000</v>
      </c>
    </row>
    <row r="10" spans="1:8">
      <c r="A10" t="s">
        <v>1233</v>
      </c>
      <c r="F10" s="3">
        <f>[1]Hessen!$J$271</f>
        <v>804829</v>
      </c>
      <c r="G10" s="3">
        <f>[1]Hessen!$K$271</f>
        <v>2838651</v>
      </c>
    </row>
    <row r="11" spans="1:8" ht="16" thickBot="1">
      <c r="A11" s="22" t="s">
        <v>1234</v>
      </c>
      <c r="C11" s="80"/>
      <c r="D11" s="80"/>
      <c r="E11" s="80"/>
      <c r="F11" s="80"/>
      <c r="G11" s="81">
        <f>[1]Bayern!$K$17</f>
        <v>107744</v>
      </c>
    </row>
    <row r="12" spans="1:8" ht="16" thickTop="1">
      <c r="A12" s="54" t="s">
        <v>1235</v>
      </c>
      <c r="C12" s="17">
        <f>SUM(C6:C11)</f>
        <v>468715.40788350796</v>
      </c>
      <c r="D12" s="17">
        <f t="shared" ref="D12:G12" si="0">SUM(D6:D11)</f>
        <v>1132255.0602697833</v>
      </c>
      <c r="E12" s="17">
        <f t="shared" si="0"/>
        <v>1093618.595189719</v>
      </c>
      <c r="F12" s="17">
        <f t="shared" si="0"/>
        <v>6651524.4780519176</v>
      </c>
      <c r="G12" s="17">
        <f t="shared" si="0"/>
        <v>10086717.458605073</v>
      </c>
      <c r="H12" s="17">
        <f>SUM(C12:G12)</f>
        <v>19432831</v>
      </c>
    </row>
    <row r="13" spans="1:8">
      <c r="C13" s="51"/>
      <c r="D13" s="52"/>
      <c r="E13" s="52"/>
      <c r="F13" s="53"/>
      <c r="G13" s="53"/>
    </row>
    <row r="14" spans="1:8">
      <c r="A14" s="54" t="s">
        <v>1092</v>
      </c>
      <c r="C14" s="3">
        <f>[2]Belgique!$H$548</f>
        <v>197197</v>
      </c>
      <c r="D14" s="3">
        <f>[2]Belgique!$I$548</f>
        <v>259823</v>
      </c>
      <c r="E14" s="3">
        <f>[2]Belgique!$J$548</f>
        <v>2009001</v>
      </c>
      <c r="F14" s="3">
        <f>[2]Belgique!$K$548</f>
        <v>4285423</v>
      </c>
      <c r="G14" s="3">
        <f>[2]Belgique!$L$548</f>
        <v>1360947</v>
      </c>
      <c r="H14" s="17">
        <f>SUM(C14:G14)</f>
        <v>8112391</v>
      </c>
    </row>
    <row r="15" spans="1:8">
      <c r="C15" s="51"/>
      <c r="D15" s="52"/>
      <c r="E15" s="52"/>
      <c r="F15" s="53"/>
      <c r="G15" s="53"/>
    </row>
    <row r="16" spans="1:8" ht="21" customHeight="1">
      <c r="A16" s="54" t="s">
        <v>1091</v>
      </c>
      <c r="C16" s="51"/>
      <c r="D16" s="52"/>
      <c r="E16" s="52"/>
      <c r="F16" s="53"/>
      <c r="G16" s="53"/>
    </row>
    <row r="17" spans="1:8">
      <c r="A17" t="s">
        <v>1083</v>
      </c>
      <c r="F17" s="3">
        <f>[1]Test!$J$28</f>
        <v>35016.559988372937</v>
      </c>
      <c r="G17" s="3">
        <f>[1]Test!$K$28</f>
        <v>424739.8898559474</v>
      </c>
    </row>
    <row r="18" spans="1:8">
      <c r="A18" t="s">
        <v>1089</v>
      </c>
      <c r="C18" s="3"/>
      <c r="D18" s="3">
        <f>Ardennes!I74</f>
        <v>75973.937656481066</v>
      </c>
      <c r="E18" s="3">
        <f>Ardennes!J74</f>
        <v>201209.47106106972</v>
      </c>
      <c r="F18" s="3">
        <f>Ardennes!K74</f>
        <v>6112.5912824492307</v>
      </c>
      <c r="G18" s="3"/>
    </row>
    <row r="19" spans="1:8">
      <c r="A19" t="s">
        <v>1227</v>
      </c>
      <c r="F19" s="3">
        <f>Aube!K53</f>
        <v>6654.2486252359868</v>
      </c>
      <c r="G19" s="3">
        <f>Aube!L53</f>
        <v>276454.77664778777</v>
      </c>
    </row>
    <row r="20" spans="1:8">
      <c r="A20" t="s">
        <v>1084</v>
      </c>
      <c r="D20" s="3">
        <f>'Bas-Rhin'!I215</f>
        <v>14862.101457315963</v>
      </c>
      <c r="E20" s="3">
        <f>'Bas-Rhin'!J215</f>
        <v>63958.958939038654</v>
      </c>
      <c r="F20" s="3">
        <f>'Bas-Rhin'!K215</f>
        <v>924118.50486923102</v>
      </c>
      <c r="G20" s="3">
        <f>'Bas-Rhin'!L215</f>
        <v>76073.434734414332</v>
      </c>
      <c r="H20" s="17"/>
    </row>
    <row r="21" spans="1:8">
      <c r="A21" t="s">
        <v>1356</v>
      </c>
      <c r="D21" s="3"/>
      <c r="E21" s="3"/>
      <c r="F21" s="3">
        <f>'Haut-Rhin'!K148</f>
        <v>12180.965892288372</v>
      </c>
      <c r="G21" s="3">
        <f>'Haut-Rhin'!L148</f>
        <v>190259.18493414728</v>
      </c>
      <c r="H21" s="17"/>
    </row>
    <row r="22" spans="1:8">
      <c r="A22" t="s">
        <v>1355</v>
      </c>
      <c r="D22" s="3"/>
      <c r="E22" s="3"/>
      <c r="F22" s="3">
        <f>'Haute-Marne'!K42</f>
        <v>107353.68820621469</v>
      </c>
      <c r="G22" s="3">
        <f>'Haute-Marne'!L42</f>
        <v>87519.311793785309</v>
      </c>
      <c r="H22" s="17"/>
    </row>
    <row r="23" spans="1:8">
      <c r="A23" t="s">
        <v>1408</v>
      </c>
      <c r="D23" s="3"/>
      <c r="E23" s="3"/>
      <c r="F23" s="3">
        <f>'Haute-Saône'!J64</f>
        <v>33727.37351858757</v>
      </c>
      <c r="G23" s="3">
        <f>'Haute-Saône'!K64</f>
        <v>155301.23058964673</v>
      </c>
      <c r="H23" s="17"/>
    </row>
    <row r="24" spans="1:8">
      <c r="A24" t="s">
        <v>1088</v>
      </c>
      <c r="E24" s="3">
        <f>Marne!I92</f>
        <v>104567.62653245758</v>
      </c>
      <c r="F24" s="3">
        <f>Marne!J92</f>
        <v>421713.40525269764</v>
      </c>
      <c r="G24" s="3">
        <f>Marne!K92</f>
        <v>20094.343275087325</v>
      </c>
      <c r="H24" s="17"/>
    </row>
    <row r="25" spans="1:8">
      <c r="A25" t="s">
        <v>1087</v>
      </c>
      <c r="C25" s="3">
        <f>'Meurthe-et-Moselle'!G134</f>
        <v>146212.63064632102</v>
      </c>
      <c r="D25" s="3">
        <f>'Meurthe-et-Moselle'!H134</f>
        <v>467837.80988882028</v>
      </c>
      <c r="E25" s="3">
        <f>'Meurthe-et-Moselle'!I134</f>
        <v>97564.257624526013</v>
      </c>
      <c r="F25" s="3">
        <f>'Meurthe-et-Moselle'!J134</f>
        <v>2164.3018403326573</v>
      </c>
      <c r="G25" s="3"/>
      <c r="H25" s="17"/>
    </row>
    <row r="26" spans="1:8">
      <c r="A26" t="s">
        <v>1086</v>
      </c>
      <c r="C26" s="3">
        <f>Meuse!H72</f>
        <v>18677.290340352098</v>
      </c>
      <c r="D26" s="3">
        <f>Meuse!I72</f>
        <v>62272.298109875155</v>
      </c>
      <c r="E26" s="3">
        <f>Meuse!J72</f>
        <v>92027.446306033322</v>
      </c>
      <c r="F26" s="3">
        <f>Meuse!K72</f>
        <v>20945.965243739418</v>
      </c>
      <c r="G26" s="3"/>
      <c r="H26" s="17"/>
    </row>
    <row r="27" spans="1:8">
      <c r="A27" t="s">
        <v>1085</v>
      </c>
      <c r="C27" s="3">
        <f>Moselle!G212</f>
        <v>645777.29224266519</v>
      </c>
      <c r="D27" s="3">
        <f>Moselle!H212</f>
        <v>317042.24967294297</v>
      </c>
      <c r="E27" s="3">
        <f>Moselle!I212</f>
        <v>72895.027900640474</v>
      </c>
      <c r="F27" s="3">
        <f>Moselle!J212</f>
        <v>1061.430183751406</v>
      </c>
      <c r="G27" s="3"/>
      <c r="H27" s="17"/>
    </row>
    <row r="28" spans="1:8">
      <c r="A28" t="s">
        <v>1160</v>
      </c>
      <c r="F28" s="3">
        <f>Nord!K379</f>
        <v>262418.67080684478</v>
      </c>
      <c r="G28" s="3">
        <f>Nord!L379</f>
        <v>1719992.1642015071</v>
      </c>
    </row>
    <row r="29" spans="1:8">
      <c r="A29" t="s">
        <v>1119</v>
      </c>
      <c r="G29" s="3">
        <f>'Seine-et-Marne'!K220</f>
        <v>180961.48252797007</v>
      </c>
    </row>
    <row r="30" spans="1:8" ht="16" thickBot="1">
      <c r="A30" s="22" t="s">
        <v>1090</v>
      </c>
      <c r="B30" s="22"/>
      <c r="C30" s="30"/>
      <c r="D30" s="30"/>
      <c r="E30" s="30">
        <f>Vosges!I102</f>
        <v>150519.89395182973</v>
      </c>
      <c r="F30" s="30">
        <f>Vosges!J102</f>
        <v>207374.24798347155</v>
      </c>
      <c r="G30" s="30">
        <f>Vosges!K102</f>
        <v>21829.858064698725</v>
      </c>
    </row>
    <row r="31" spans="1:8" ht="16" thickTop="1">
      <c r="A31" s="54" t="s">
        <v>1228</v>
      </c>
      <c r="C31" s="3">
        <f>SUM(C17:C30)</f>
        <v>810667.21322933829</v>
      </c>
      <c r="D31" s="3">
        <f>SUM(D17:D30)</f>
        <v>937988.3967854355</v>
      </c>
      <c r="E31" s="3">
        <f>SUM(E17:E30)</f>
        <v>782742.68231559556</v>
      </c>
      <c r="F31" s="3">
        <f>SUM(F17:F30)</f>
        <v>2040841.9536932169</v>
      </c>
      <c r="G31" s="3">
        <f>SUM(G17:G30)</f>
        <v>3153225.6766249919</v>
      </c>
      <c r="H31" s="17">
        <f>SUM(C31:G31)</f>
        <v>7725465.922648578</v>
      </c>
    </row>
    <row r="32" spans="1:8">
      <c r="C32" s="3"/>
      <c r="D32" s="3"/>
      <c r="E32" s="3"/>
      <c r="F32" s="3"/>
      <c r="G32" s="3"/>
    </row>
    <row r="33" spans="1:10">
      <c r="A33" s="54" t="s">
        <v>1094</v>
      </c>
      <c r="C33" s="3">
        <f>[1]Test!$G$5</f>
        <v>537039</v>
      </c>
      <c r="D33" s="3"/>
      <c r="E33" s="3"/>
      <c r="F33" s="3"/>
      <c r="G33" s="3"/>
      <c r="H33" s="17">
        <f>SUM(C33:G33)</f>
        <v>537039</v>
      </c>
    </row>
    <row r="34" spans="1:10">
      <c r="C34" s="3"/>
      <c r="D34" s="3"/>
      <c r="E34" s="3"/>
      <c r="F34" s="3"/>
      <c r="G34" s="3"/>
    </row>
    <row r="35" spans="1:10">
      <c r="A35" s="54" t="s">
        <v>1095</v>
      </c>
      <c r="C35" s="3"/>
      <c r="D35" s="3"/>
      <c r="E35" s="3">
        <f>'[2]The Netherlands'!$H$109</f>
        <v>146937</v>
      </c>
      <c r="F35" s="3">
        <f>'[2]The Netherlands'!$I$109</f>
        <v>582819</v>
      </c>
      <c r="G35" s="3">
        <f>'[2]The Netherlands'!$J$109</f>
        <v>1759155</v>
      </c>
      <c r="H35" s="17">
        <f>SUM(C35:G35)</f>
        <v>2488911</v>
      </c>
    </row>
    <row r="36" spans="1:10" ht="16" thickBot="1">
      <c r="C36" s="22"/>
      <c r="D36" s="22"/>
      <c r="E36" s="22"/>
      <c r="F36" s="22"/>
      <c r="G36" s="22"/>
      <c r="H36" s="22"/>
    </row>
    <row r="37" spans="1:10" ht="16" thickTop="1">
      <c r="A37" s="54" t="s">
        <v>1097</v>
      </c>
      <c r="C37" s="17">
        <f>C31+C14+C12+C33+C35</f>
        <v>2013618.6211128463</v>
      </c>
      <c r="D37" s="17">
        <f>D31+D14+D12+D33+D35</f>
        <v>2330066.4570552185</v>
      </c>
      <c r="E37" s="17">
        <f>E31+E14+E12+E33+E35</f>
        <v>4032299.2775053144</v>
      </c>
      <c r="F37" s="17">
        <f>F31+F14+F12+F33+F35</f>
        <v>13560608.431745134</v>
      </c>
      <c r="G37" s="17">
        <f>G31+G14+G12+G33+G35</f>
        <v>16360045.135230064</v>
      </c>
      <c r="H37" s="17">
        <f>SUM(C37:G37)</f>
        <v>38296637.922648579</v>
      </c>
      <c r="I37" s="17"/>
    </row>
    <row r="39" spans="1:10">
      <c r="A39" t="s">
        <v>1107</v>
      </c>
      <c r="C39" s="55" t="s">
        <v>1103</v>
      </c>
      <c r="D39" s="56" t="s">
        <v>920</v>
      </c>
      <c r="E39" s="56" t="s">
        <v>1100</v>
      </c>
      <c r="F39" s="57" t="s">
        <v>899</v>
      </c>
      <c r="G39" s="57" t="s">
        <v>900</v>
      </c>
    </row>
    <row r="41" spans="1:10">
      <c r="A41" s="54" t="s">
        <v>1108</v>
      </c>
    </row>
    <row r="42" spans="1:10">
      <c r="A42" t="s">
        <v>1239</v>
      </c>
      <c r="C42" s="3">
        <f>'[3]Total Winterthur'!$H$45</f>
        <v>3063706</v>
      </c>
      <c r="D42" s="3">
        <f>'[3]Total Winterthur'!$I$45</f>
        <v>3106610</v>
      </c>
      <c r="E42" s="3">
        <f>'[3]Total Winterthur'!$J$45</f>
        <v>3468842</v>
      </c>
      <c r="F42" s="3">
        <f>'[3]Total Winterthur'!$K$45</f>
        <v>5343897</v>
      </c>
      <c r="G42" s="3">
        <f>'[3]Total Winterthur'!$L$45</f>
        <v>4069323</v>
      </c>
      <c r="H42" s="17">
        <f>SUM(C42:G42)</f>
        <v>19052378</v>
      </c>
      <c r="I42" s="17"/>
      <c r="J42" s="17"/>
    </row>
    <row r="43" spans="1:10">
      <c r="C43" s="3"/>
      <c r="D43" s="3"/>
      <c r="E43" s="3"/>
      <c r="F43" s="3"/>
      <c r="G43" s="3"/>
      <c r="H43" s="17"/>
    </row>
    <row r="44" spans="1:10">
      <c r="A44" s="54" t="s">
        <v>1105</v>
      </c>
    </row>
    <row r="45" spans="1:10" ht="29" customHeight="1">
      <c r="A45" s="58" t="s">
        <v>1104</v>
      </c>
    </row>
    <row r="46" spans="1:10" ht="29" customHeight="1">
      <c r="A46" t="s">
        <v>1106</v>
      </c>
    </row>
    <row r="47" spans="1:10">
      <c r="A47" t="s">
        <v>1096</v>
      </c>
      <c r="C47" s="17">
        <f>C42-C37</f>
        <v>1050087.3788871537</v>
      </c>
      <c r="D47" s="17">
        <f>D42-D37</f>
        <v>776543.54294478148</v>
      </c>
    </row>
    <row r="48" spans="1:10">
      <c r="A48" t="s">
        <v>1098</v>
      </c>
      <c r="E48" s="17">
        <f>E37-E42</f>
        <v>563457.27750531444</v>
      </c>
      <c r="F48" s="17">
        <f>F37-F42</f>
        <v>8216711.4317451343</v>
      </c>
      <c r="G48" s="17">
        <f>G37-G42</f>
        <v>12290722.135230064</v>
      </c>
    </row>
    <row r="49" spans="1:7">
      <c r="E49" s="17"/>
      <c r="F49" s="17"/>
      <c r="G49" s="17"/>
    </row>
    <row r="50" spans="1:7">
      <c r="A50" t="s">
        <v>1099</v>
      </c>
    </row>
    <row r="51" spans="1:7">
      <c r="A51" t="s">
        <v>1096</v>
      </c>
      <c r="C51" s="46">
        <f>C47/C37</f>
        <v>0.52149268380663494</v>
      </c>
      <c r="D51" s="46">
        <f>D47/D37</f>
        <v>0.33327098486546675</v>
      </c>
      <c r="E51" s="47"/>
      <c r="F51" s="47"/>
      <c r="G51" s="47"/>
    </row>
    <row r="52" spans="1:7">
      <c r="A52" t="s">
        <v>1098</v>
      </c>
      <c r="C52" s="47"/>
      <c r="D52" s="47"/>
      <c r="E52" s="46">
        <f>E48/E42</f>
        <v>0.16243382590078026</v>
      </c>
      <c r="F52" s="46">
        <f>F48/F42</f>
        <v>1.5375879122941805</v>
      </c>
      <c r="G52" s="46">
        <f>G48/G42</f>
        <v>3.0203358483045126</v>
      </c>
    </row>
    <row r="54" spans="1:7" ht="23" customHeight="1">
      <c r="A54" s="58" t="s">
        <v>1109</v>
      </c>
    </row>
    <row r="55" spans="1:7" ht="20" customHeight="1">
      <c r="A55" t="s">
        <v>1101</v>
      </c>
    </row>
    <row r="56" spans="1:7">
      <c r="A56" s="14" t="s">
        <v>1110</v>
      </c>
      <c r="C56" s="17">
        <f>C42</f>
        <v>3063706</v>
      </c>
    </row>
    <row r="57" spans="1:7">
      <c r="A57" s="15" t="s">
        <v>920</v>
      </c>
      <c r="D57" s="17">
        <f>C42+D42</f>
        <v>6170316</v>
      </c>
    </row>
    <row r="58" spans="1:7">
      <c r="A58" s="15" t="s">
        <v>1100</v>
      </c>
      <c r="E58" s="17">
        <f>D57+E42</f>
        <v>9639158</v>
      </c>
    </row>
    <row r="59" spans="1:7">
      <c r="A59" s="16" t="s">
        <v>899</v>
      </c>
      <c r="F59" s="17">
        <f>E58+F42</f>
        <v>14983055</v>
      </c>
    </row>
    <row r="60" spans="1:7">
      <c r="A60" s="16" t="s">
        <v>900</v>
      </c>
      <c r="G60" s="17">
        <f>F59+G42</f>
        <v>19052378</v>
      </c>
    </row>
    <row r="62" spans="1:7">
      <c r="A62" t="s">
        <v>1102</v>
      </c>
    </row>
    <row r="63" spans="1:7">
      <c r="A63" s="14" t="s">
        <v>1110</v>
      </c>
      <c r="C63" s="17">
        <f>C37</f>
        <v>2013618.6211128463</v>
      </c>
    </row>
    <row r="64" spans="1:7">
      <c r="A64" s="15" t="s">
        <v>920</v>
      </c>
      <c r="D64" s="17">
        <f>C63+D37</f>
        <v>4343685.0781680644</v>
      </c>
    </row>
    <row r="65" spans="1:9">
      <c r="A65" s="15" t="s">
        <v>1100</v>
      </c>
      <c r="E65" s="17">
        <f>D64+E37</f>
        <v>8375984.3556733783</v>
      </c>
    </row>
    <row r="66" spans="1:9">
      <c r="A66" s="16" t="s">
        <v>899</v>
      </c>
      <c r="F66" s="17">
        <f>E65+F37</f>
        <v>21936592.787418514</v>
      </c>
      <c r="I66" s="68"/>
    </row>
    <row r="67" spans="1:9">
      <c r="A67" s="16" t="s">
        <v>900</v>
      </c>
      <c r="G67" s="17">
        <f>F66+G37</f>
        <v>38296637.922648579</v>
      </c>
    </row>
    <row r="69" spans="1:9">
      <c r="A69" t="s">
        <v>1106</v>
      </c>
    </row>
    <row r="70" spans="1:9">
      <c r="A70" t="s">
        <v>1096</v>
      </c>
      <c r="C70" s="17">
        <f>C56-C63</f>
        <v>1050087.3788871537</v>
      </c>
      <c r="D70" s="17">
        <f>D57-D64</f>
        <v>1826630.9218319356</v>
      </c>
      <c r="E70" s="17">
        <f>E58-E65</f>
        <v>1263173.6443266217</v>
      </c>
    </row>
    <row r="71" spans="1:9">
      <c r="A71" t="s">
        <v>1098</v>
      </c>
      <c r="E71" s="17"/>
      <c r="F71" s="17">
        <f>F66-F59</f>
        <v>6953537.7874185145</v>
      </c>
      <c r="G71" s="17">
        <f>G67-G60</f>
        <v>19244259.922648579</v>
      </c>
    </row>
    <row r="73" spans="1:9">
      <c r="A73" t="s">
        <v>1099</v>
      </c>
    </row>
    <row r="74" spans="1:9">
      <c r="A74" t="s">
        <v>1096</v>
      </c>
      <c r="C74" s="46">
        <f>C70/C63</f>
        <v>0.52149268380663494</v>
      </c>
      <c r="D74" s="46">
        <f>D70/D64</f>
        <v>0.42052563410105953</v>
      </c>
      <c r="E74" s="29">
        <f>E70/E65</f>
        <v>0.15080897846603847</v>
      </c>
      <c r="F74" s="46"/>
      <c r="G74" s="46"/>
    </row>
    <row r="75" spans="1:9">
      <c r="A75" t="s">
        <v>1098</v>
      </c>
      <c r="C75" s="46"/>
      <c r="D75" s="46"/>
      <c r="E75" s="46"/>
      <c r="F75" s="46">
        <f>F71/F59</f>
        <v>0.46409345673619395</v>
      </c>
      <c r="G75" s="46">
        <f>G71/G60</f>
        <v>1.0100712846789297</v>
      </c>
    </row>
    <row r="77" spans="1:9">
      <c r="C77" s="55" t="s">
        <v>1103</v>
      </c>
      <c r="D77" s="56" t="s">
        <v>920</v>
      </c>
      <c r="E77" s="56" t="s">
        <v>1100</v>
      </c>
      <c r="F77" s="57" t="s">
        <v>899</v>
      </c>
      <c r="G77" s="57" t="s">
        <v>900</v>
      </c>
    </row>
  </sheetData>
  <mergeCells count="1">
    <mergeCell ref="A1:G1"/>
  </mergeCells>
  <phoneticPr fontId="8" type="noConversion"/>
  <printOptions horizontalCentered="1" verticalCentered="1"/>
  <pageMargins left="0.25" right="0.25" top="0.25" bottom="0.25" header="0" footer="0"/>
  <pageSetup paperSize="9" scale="6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F18"/>
  <sheetViews>
    <sheetView tabSelected="1" topLeftCell="B1" workbookViewId="0">
      <selection activeCell="H18" sqref="H18"/>
    </sheetView>
  </sheetViews>
  <sheetFormatPr baseColWidth="10" defaultRowHeight="15" x14ac:dyDescent="0"/>
  <cols>
    <col min="2" max="2" width="44" customWidth="1"/>
    <col min="3" max="3" width="17" customWidth="1"/>
    <col min="4" max="4" width="17.33203125" customWidth="1"/>
    <col min="5" max="5" width="16.5" customWidth="1"/>
    <col min="6" max="6" width="1.1640625" customWidth="1"/>
  </cols>
  <sheetData>
    <row r="1" spans="2:6" ht="16">
      <c r="B1" s="186" t="s">
        <v>1226</v>
      </c>
      <c r="C1" s="186"/>
      <c r="D1" s="186"/>
      <c r="E1" s="186"/>
      <c r="F1" s="186"/>
    </row>
    <row r="2" spans="2:6" ht="8" customHeight="1" thickBot="1"/>
    <row r="3" spans="2:6" ht="15" customHeight="1">
      <c r="B3" s="177"/>
      <c r="C3" s="178"/>
      <c r="D3" s="178"/>
      <c r="E3" s="178"/>
      <c r="F3" s="179"/>
    </row>
    <row r="4" spans="2:6" ht="20" customHeight="1">
      <c r="B4" s="74" t="s">
        <v>2176</v>
      </c>
      <c r="C4" s="75" t="s">
        <v>2181</v>
      </c>
      <c r="D4" s="75" t="s">
        <v>2182</v>
      </c>
      <c r="E4" s="75" t="s">
        <v>2183</v>
      </c>
      <c r="F4" s="185"/>
    </row>
    <row r="5" spans="2:6" ht="12" customHeight="1">
      <c r="B5" s="74"/>
      <c r="C5" s="75"/>
      <c r="D5" s="75"/>
      <c r="E5" s="75"/>
      <c r="F5" s="185"/>
    </row>
    <row r="6" spans="2:6" ht="20" customHeight="1">
      <c r="B6" s="74" t="s">
        <v>2177</v>
      </c>
      <c r="C6" s="76">
        <f>ROUND('Total '!E65,-5)</f>
        <v>8400000</v>
      </c>
      <c r="D6" s="76">
        <f>ROUND('Total '!F66,-6)</f>
        <v>22000000</v>
      </c>
      <c r="E6" s="76">
        <f>ROUND('Total '!G67,-5)</f>
        <v>38300000</v>
      </c>
      <c r="F6" s="185"/>
    </row>
    <row r="7" spans="2:6" ht="15" customHeight="1">
      <c r="B7" s="74"/>
      <c r="C7" s="76"/>
      <c r="D7" s="76"/>
      <c r="E7" s="76"/>
      <c r="F7" s="185"/>
    </row>
    <row r="8" spans="2:6" ht="20" customHeight="1">
      <c r="B8" s="74" t="s">
        <v>2178</v>
      </c>
      <c r="C8" s="184">
        <f>ROUND('Total '!E58,-5)</f>
        <v>9600000</v>
      </c>
      <c r="D8" s="76">
        <f>ROUND('Total '!F59,-6)</f>
        <v>15000000</v>
      </c>
      <c r="E8" s="76">
        <f>ROUND('Total '!G60,-5)</f>
        <v>19100000</v>
      </c>
      <c r="F8" s="185"/>
    </row>
    <row r="9" spans="2:6" ht="15" customHeight="1">
      <c r="B9" s="74"/>
      <c r="C9" s="182"/>
      <c r="D9" s="182"/>
      <c r="E9" s="182"/>
      <c r="F9" s="185"/>
    </row>
    <row r="10" spans="2:6" ht="20" customHeight="1">
      <c r="B10" s="74" t="s">
        <v>2180</v>
      </c>
      <c r="C10" s="77">
        <f>- (C8-C6)</f>
        <v>-1200000</v>
      </c>
      <c r="D10" s="183">
        <f>D6-D8</f>
        <v>7000000</v>
      </c>
      <c r="E10" s="183">
        <f>E6-E8</f>
        <v>19200000</v>
      </c>
      <c r="F10" s="185"/>
    </row>
    <row r="11" spans="2:6" ht="15" customHeight="1">
      <c r="B11" s="74"/>
      <c r="C11" s="78"/>
      <c r="D11" s="79"/>
      <c r="E11" s="79"/>
      <c r="F11" s="185"/>
    </row>
    <row r="12" spans="2:6" ht="20" customHeight="1">
      <c r="B12" s="74" t="s">
        <v>2179</v>
      </c>
      <c r="C12" s="176">
        <f>+C10/C6</f>
        <v>-0.14285714285714285</v>
      </c>
      <c r="D12" s="176">
        <f>D10/D8</f>
        <v>0.46666666666666667</v>
      </c>
      <c r="E12" s="176">
        <f>E10/E8</f>
        <v>1.0052356020942408</v>
      </c>
      <c r="F12" s="185"/>
    </row>
    <row r="13" spans="2:6" ht="15" customHeight="1" thickBot="1">
      <c r="B13" s="180"/>
      <c r="C13" s="80"/>
      <c r="D13" s="80"/>
      <c r="E13" s="80"/>
      <c r="F13" s="181"/>
    </row>
    <row r="15" spans="2:6">
      <c r="C15" s="145"/>
    </row>
    <row r="18" spans="3:3">
      <c r="C18" s="6"/>
    </row>
  </sheetData>
  <mergeCells count="1">
    <mergeCell ref="B1:F1"/>
  </mergeCells>
  <phoneticPr fontId="8" type="noConversion"/>
  <printOptions horizontalCentered="1"/>
  <pageMargins left="0.25" right="0.75" top="0" bottom="1" header="0" footer="0.5"/>
  <pageSetup scale="8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0" zoomScale="125" zoomScaleNormal="125" zoomScalePageLayoutView="125" workbookViewId="0">
      <selection activeCell="H12" sqref="H12"/>
    </sheetView>
  </sheetViews>
  <sheetFormatPr baseColWidth="10" defaultRowHeight="15" x14ac:dyDescent="0"/>
  <cols>
    <col min="2" max="2" width="14.83203125" customWidth="1"/>
    <col min="3" max="5" width="13.1640625" bestFit="1" customWidth="1"/>
    <col min="6" max="6" width="14.1640625" bestFit="1" customWidth="1"/>
    <col min="7" max="7" width="11.33203125" customWidth="1"/>
    <col min="8" max="8" width="12.1640625" customWidth="1"/>
  </cols>
  <sheetData>
    <row r="1" spans="1:8">
      <c r="A1" t="s">
        <v>1237</v>
      </c>
    </row>
    <row r="3" spans="1:8">
      <c r="A3" t="s">
        <v>1236</v>
      </c>
      <c r="C3" s="6" t="s">
        <v>1103</v>
      </c>
      <c r="D3" s="6" t="s">
        <v>920</v>
      </c>
      <c r="E3" s="6" t="s">
        <v>1100</v>
      </c>
      <c r="F3" s="6" t="s">
        <v>899</v>
      </c>
      <c r="G3" s="6" t="s">
        <v>900</v>
      </c>
      <c r="H3" s="6" t="s">
        <v>1238</v>
      </c>
    </row>
    <row r="5" spans="1:8" ht="17" customHeight="1"/>
    <row r="6" spans="1:8">
      <c r="A6" t="s">
        <v>1093</v>
      </c>
      <c r="C6" s="3">
        <v>468715.40788350801</v>
      </c>
      <c r="D6" s="3">
        <v>1132255.0602697833</v>
      </c>
      <c r="E6" s="3">
        <v>1093618.595189719</v>
      </c>
      <c r="F6" s="3">
        <v>6651524.4780519176</v>
      </c>
      <c r="G6" s="3">
        <v>10086717.458605073</v>
      </c>
      <c r="H6" s="3">
        <v>19432831</v>
      </c>
    </row>
    <row r="7" spans="1:8">
      <c r="A7" s="82" t="s">
        <v>1243</v>
      </c>
      <c r="C7" s="83">
        <f>C6/C21</f>
        <v>0.23277268245784685</v>
      </c>
      <c r="D7" s="83">
        <f t="shared" ref="D7:G7" si="0">D6/D21</f>
        <v>0.48593251786506908</v>
      </c>
      <c r="E7" s="83">
        <f t="shared" si="0"/>
        <v>0.27121463957068043</v>
      </c>
      <c r="F7" s="83">
        <f t="shared" si="0"/>
        <v>0.49050339529610054</v>
      </c>
      <c r="G7" s="83">
        <f t="shared" si="0"/>
        <v>0.61654582094545229</v>
      </c>
      <c r="H7" s="83">
        <f>H6/H21</f>
        <v>0.50742916491130019</v>
      </c>
    </row>
    <row r="8" spans="1:8">
      <c r="C8" s="3"/>
      <c r="D8" s="3"/>
      <c r="E8" s="3"/>
      <c r="F8" s="3"/>
      <c r="G8" s="3"/>
      <c r="H8" s="3"/>
    </row>
    <row r="9" spans="1:8">
      <c r="A9" t="s">
        <v>1092</v>
      </c>
      <c r="C9" s="3">
        <v>197197</v>
      </c>
      <c r="D9" s="3">
        <v>259823</v>
      </c>
      <c r="E9" s="3">
        <v>2009001</v>
      </c>
      <c r="F9" s="3">
        <v>4285423</v>
      </c>
      <c r="G9" s="3">
        <v>1360947</v>
      </c>
      <c r="H9" s="3">
        <v>8112391</v>
      </c>
    </row>
    <row r="10" spans="1:8">
      <c r="A10" s="82" t="s">
        <v>1243</v>
      </c>
      <c r="C10" s="83">
        <f>C9/C21</f>
        <v>9.7931652961680063E-2</v>
      </c>
      <c r="D10" s="83">
        <f t="shared" ref="D10:G10" si="1">D9/D21</f>
        <v>0.11150883667428489</v>
      </c>
      <c r="E10" s="83">
        <f t="shared" si="1"/>
        <v>0.49822715570926573</v>
      </c>
      <c r="F10" s="83">
        <f t="shared" si="1"/>
        <v>0.31601996485407718</v>
      </c>
      <c r="G10" s="83">
        <f t="shared" si="1"/>
        <v>8.3187239934277943E-2</v>
      </c>
      <c r="H10" s="83">
        <f>H9/H21</f>
        <v>0.21183037049845943</v>
      </c>
    </row>
    <row r="11" spans="1:8">
      <c r="C11" s="3"/>
      <c r="D11" s="3"/>
      <c r="E11" s="3"/>
      <c r="F11" s="3"/>
      <c r="G11" s="3"/>
      <c r="H11" s="3"/>
    </row>
    <row r="12" spans="1:8">
      <c r="A12" t="s">
        <v>1091</v>
      </c>
      <c r="C12" s="3">
        <v>810667.21322933829</v>
      </c>
      <c r="D12" s="3">
        <v>937988.3967854355</v>
      </c>
      <c r="E12" s="3">
        <f>'Total '!E31</f>
        <v>782742.68231559556</v>
      </c>
      <c r="F12" s="3">
        <f>'Total '!F31</f>
        <v>2040841.9536932169</v>
      </c>
      <c r="G12" s="3">
        <f>'Total '!G31</f>
        <v>3153225.6766249919</v>
      </c>
      <c r="H12" s="3">
        <f>SUM(C12:G12)</f>
        <v>7725465.922648578</v>
      </c>
    </row>
    <row r="13" spans="1:8">
      <c r="A13" s="82" t="s">
        <v>1243</v>
      </c>
      <c r="C13" s="83">
        <f>C12/C21</f>
        <v>0.40259223108560399</v>
      </c>
      <c r="D13" s="83">
        <f t="shared" ref="D13:H13" si="2">D12/D21</f>
        <v>0.40255864546064613</v>
      </c>
      <c r="E13" s="83">
        <f t="shared" si="2"/>
        <v>0.19411820116681899</v>
      </c>
      <c r="F13" s="83">
        <f t="shared" si="2"/>
        <v>0.15049781607996612</v>
      </c>
      <c r="G13" s="83">
        <f t="shared" si="2"/>
        <v>0.19273942403953212</v>
      </c>
      <c r="H13" s="83">
        <f t="shared" si="2"/>
        <v>0.20172700116006131</v>
      </c>
    </row>
    <row r="14" spans="1:8">
      <c r="C14" s="3"/>
      <c r="D14" s="3"/>
      <c r="E14" s="3"/>
      <c r="F14" s="3"/>
      <c r="G14" s="3"/>
      <c r="H14" s="3"/>
    </row>
    <row r="15" spans="1:8">
      <c r="A15" t="s">
        <v>1094</v>
      </c>
      <c r="C15" s="3">
        <v>537039</v>
      </c>
      <c r="D15" s="3"/>
      <c r="E15" s="3"/>
      <c r="F15" s="3"/>
      <c r="G15" s="3"/>
      <c r="H15" s="3">
        <v>537039</v>
      </c>
    </row>
    <row r="16" spans="1:8">
      <c r="A16" s="82" t="s">
        <v>1243</v>
      </c>
      <c r="C16" s="84">
        <f>C15/C21</f>
        <v>0.26670343349486908</v>
      </c>
      <c r="D16" s="3"/>
      <c r="E16" s="3"/>
      <c r="F16" s="3"/>
      <c r="G16" s="3"/>
      <c r="H16" s="3"/>
    </row>
    <row r="17" spans="1:8">
      <c r="C17" s="3"/>
      <c r="D17" s="3"/>
      <c r="E17" s="3"/>
      <c r="F17" s="3"/>
      <c r="G17" s="3"/>
      <c r="H17" s="3"/>
    </row>
    <row r="18" spans="1:8">
      <c r="A18" t="s">
        <v>1095</v>
      </c>
      <c r="C18" s="3"/>
      <c r="D18" s="3"/>
      <c r="E18" s="3">
        <v>146937</v>
      </c>
      <c r="F18" s="3">
        <v>582819</v>
      </c>
      <c r="G18" s="3">
        <v>1759155</v>
      </c>
      <c r="H18" s="3">
        <v>2488911</v>
      </c>
    </row>
    <row r="19" spans="1:8">
      <c r="A19" s="82" t="s">
        <v>1243</v>
      </c>
      <c r="C19" s="3"/>
      <c r="D19" s="3"/>
      <c r="E19" s="83">
        <f>E18/E21</f>
        <v>3.6440003553234852E-2</v>
      </c>
      <c r="F19" s="83">
        <f t="shared" ref="F19:H19" si="3">F18/F21</f>
        <v>4.2978823769856185E-2</v>
      </c>
      <c r="G19" s="83">
        <f t="shared" si="3"/>
        <v>0.10752751508073768</v>
      </c>
      <c r="H19" s="83">
        <f t="shared" si="3"/>
        <v>6.4990326436150714E-2</v>
      </c>
    </row>
    <row r="20" spans="1:8">
      <c r="A20" s="82"/>
      <c r="C20" s="3"/>
      <c r="D20" s="3"/>
      <c r="E20" s="3"/>
      <c r="F20" s="3"/>
      <c r="G20" s="3"/>
      <c r="H20" s="3"/>
    </row>
    <row r="21" spans="1:8">
      <c r="A21" t="s">
        <v>1097</v>
      </c>
      <c r="C21" s="3">
        <v>2013618.6211128463</v>
      </c>
      <c r="D21" s="3">
        <v>2330066.4570552185</v>
      </c>
      <c r="E21" s="3">
        <f>'Total '!E37</f>
        <v>4032299.2775053144</v>
      </c>
      <c r="F21" s="3">
        <f>'Total '!F37</f>
        <v>13560608.431745134</v>
      </c>
      <c r="G21" s="3">
        <f>'Total '!G37</f>
        <v>16360045.135230064</v>
      </c>
      <c r="H21" s="3">
        <f>SUM(C21:G21)</f>
        <v>38296637.922648579</v>
      </c>
    </row>
    <row r="22" spans="1:8">
      <c r="C22" s="3"/>
      <c r="D22" s="3"/>
      <c r="E22" s="3"/>
      <c r="F22" s="3"/>
      <c r="G22" s="3"/>
      <c r="H22" s="3"/>
    </row>
    <row r="23" spans="1:8">
      <c r="C23" s="3"/>
      <c r="D23" s="3"/>
      <c r="E23" s="3"/>
      <c r="F23" s="3"/>
      <c r="G23" s="3"/>
      <c r="H23" s="3"/>
    </row>
    <row r="24" spans="1:8">
      <c r="A24" t="s">
        <v>1108</v>
      </c>
      <c r="C24" s="3">
        <v>3063706</v>
      </c>
      <c r="D24" s="3">
        <v>3106610</v>
      </c>
      <c r="E24" s="3">
        <v>3468842</v>
      </c>
      <c r="F24" s="3">
        <v>5343897</v>
      </c>
      <c r="G24" s="3">
        <v>4069323</v>
      </c>
      <c r="H24" s="3">
        <v>19052378</v>
      </c>
    </row>
    <row r="25" spans="1:8">
      <c r="C25" s="3"/>
      <c r="D25" s="3"/>
      <c r="E25" s="3"/>
      <c r="F25" s="3"/>
      <c r="G25" s="3"/>
      <c r="H25" s="3"/>
    </row>
    <row r="26" spans="1:8">
      <c r="A26" t="s">
        <v>1241</v>
      </c>
      <c r="C26" s="3">
        <f>'[3]Total Winterthur'!$H$34</f>
        <v>2533607</v>
      </c>
      <c r="D26" s="3">
        <f>'[3]Total Winterthur'!$I$34</f>
        <v>1854694</v>
      </c>
      <c r="E26" s="3">
        <f>'[3]Total Winterthur'!$J$34</f>
        <v>1217651</v>
      </c>
      <c r="F26" s="3">
        <f>'[3]Total Winterthur'!$K$34</f>
        <v>355210</v>
      </c>
      <c r="G26" s="3">
        <f>'[3]Total Winterthur'!$L$34</f>
        <v>1557119</v>
      </c>
      <c r="H26" s="17">
        <f>SUM(C26:G26)</f>
        <v>7518281</v>
      </c>
    </row>
    <row r="27" spans="1:8">
      <c r="A27" s="85" t="s">
        <v>1243</v>
      </c>
      <c r="C27" s="44">
        <f>C26/C24</f>
        <v>0.82697458568152427</v>
      </c>
      <c r="D27" s="44">
        <f>D26/D24</f>
        <v>0.5970153962035788</v>
      </c>
      <c r="E27" s="44">
        <f>E26/E24</f>
        <v>0.35102521244841939</v>
      </c>
      <c r="F27" s="44">
        <f>F26/F24</f>
        <v>6.6470218269551226E-2</v>
      </c>
      <c r="G27" s="44">
        <f>G26/G24</f>
        <v>0.3826481702238923</v>
      </c>
      <c r="H27" s="44">
        <f>H26/H24</f>
        <v>0.39461116087451131</v>
      </c>
    </row>
    <row r="28" spans="1:8">
      <c r="C28" s="3"/>
      <c r="D28" s="3"/>
      <c r="E28" s="3"/>
      <c r="F28" s="3"/>
      <c r="G28" s="3"/>
      <c r="H28" s="17"/>
    </row>
    <row r="29" spans="1:8">
      <c r="A29" t="s">
        <v>1093</v>
      </c>
      <c r="C29" s="3">
        <f>'[3]Total Winterthur'!$H$37</f>
        <v>446582</v>
      </c>
      <c r="D29" s="3">
        <f>'[3]Total Winterthur'!$I$37</f>
        <v>1150688</v>
      </c>
      <c r="E29" s="3">
        <f>'[3]Total Winterthur'!$J$37</f>
        <v>2079108</v>
      </c>
      <c r="F29" s="3">
        <f>'[3]Total Winterthur'!$K$37</f>
        <v>4899195</v>
      </c>
      <c r="G29" s="3">
        <f>'[3]Total Winterthur'!$L$37</f>
        <v>2142116</v>
      </c>
      <c r="H29" s="17">
        <f t="shared" ref="H29:H32" si="4">SUM(C29:G29)</f>
        <v>10717689</v>
      </c>
    </row>
    <row r="30" spans="1:8">
      <c r="A30" s="85" t="s">
        <v>1243</v>
      </c>
      <c r="C30" s="44">
        <f>C29/C24</f>
        <v>0.14576529210048222</v>
      </c>
      <c r="D30" s="44">
        <f>D29/D24</f>
        <v>0.37039988926836648</v>
      </c>
      <c r="E30" s="44">
        <f>E29/E24</f>
        <v>0.59936658977261004</v>
      </c>
      <c r="F30" s="44">
        <f>F29/F24</f>
        <v>0.91678320147263315</v>
      </c>
      <c r="G30" s="44">
        <f>G29/G24</f>
        <v>0.52640598939921945</v>
      </c>
      <c r="H30" s="44">
        <f>H29/H24</f>
        <v>0.56253812516211887</v>
      </c>
    </row>
    <row r="31" spans="1:8">
      <c r="C31" s="3"/>
      <c r="D31" s="3"/>
      <c r="E31" s="3"/>
      <c r="F31" s="3"/>
      <c r="G31" s="3"/>
      <c r="H31" s="17"/>
    </row>
    <row r="32" spans="1:8">
      <c r="A32" t="s">
        <v>1242</v>
      </c>
      <c r="C32" s="3">
        <f>'[3]Total Winterthur'!$H$39</f>
        <v>83517</v>
      </c>
      <c r="D32" s="3">
        <f>'[3]Total Winterthur'!$I$39</f>
        <v>101228</v>
      </c>
      <c r="E32" s="3">
        <f>'[3]Total Winterthur'!$J$39</f>
        <v>172083</v>
      </c>
      <c r="F32" s="3">
        <f>'[3]Total Winterthur'!$K$39</f>
        <v>89492</v>
      </c>
      <c r="G32" s="3">
        <f>'[3]Total Winterthur'!$L$39</f>
        <v>370088</v>
      </c>
      <c r="H32" s="17">
        <f t="shared" si="4"/>
        <v>816408</v>
      </c>
    </row>
    <row r="33" spans="1:8">
      <c r="A33" s="85" t="s">
        <v>1243</v>
      </c>
      <c r="C33" s="44">
        <f>C32/C24</f>
        <v>2.7260122217993503E-2</v>
      </c>
      <c r="D33" s="44">
        <f>D32/D24</f>
        <v>3.2584714528054698E-2</v>
      </c>
      <c r="E33" s="44">
        <f>E32/E24</f>
        <v>4.9608197778970617E-2</v>
      </c>
      <c r="F33" s="44">
        <f>F32/F24</f>
        <v>1.6746580257815599E-2</v>
      </c>
      <c r="G33" s="44">
        <f>G32/G24</f>
        <v>9.0945840376888243E-2</v>
      </c>
      <c r="H33" s="44">
        <f>H32/H24</f>
        <v>4.285071396336982E-2</v>
      </c>
    </row>
    <row r="34" spans="1:8">
      <c r="C34" s="3"/>
      <c r="D34" s="3"/>
      <c r="E34" s="3"/>
      <c r="F34" s="3"/>
      <c r="G34" s="3"/>
      <c r="H34" s="17"/>
    </row>
    <row r="35" spans="1:8">
      <c r="A35" t="s">
        <v>1091</v>
      </c>
      <c r="F35">
        <f>'[3]Total Winterthur'!$K$42</f>
        <v>0</v>
      </c>
      <c r="G35">
        <f>'[3]Total Winterthur'!$L$42</f>
        <v>0</v>
      </c>
      <c r="H35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34"/>
  <sheetViews>
    <sheetView topLeftCell="A21" zoomScale="125" zoomScaleNormal="125" zoomScalePageLayoutView="125" workbookViewId="0">
      <selection sqref="A1:H34"/>
    </sheetView>
  </sheetViews>
  <sheetFormatPr baseColWidth="10" defaultRowHeight="15" x14ac:dyDescent="0"/>
  <cols>
    <col min="2" max="2" width="14.83203125" customWidth="1"/>
    <col min="3" max="5" width="13.1640625" bestFit="1" customWidth="1"/>
    <col min="6" max="8" width="13.1640625" customWidth="1"/>
    <col min="9" max="9" width="10.6640625" customWidth="1"/>
  </cols>
  <sheetData>
    <row r="1" spans="1:8" ht="18">
      <c r="A1" s="61" t="s">
        <v>1245</v>
      </c>
      <c r="B1" s="61"/>
      <c r="C1" s="61"/>
      <c r="D1" s="61"/>
      <c r="E1" s="61"/>
      <c r="F1" s="61"/>
      <c r="G1" s="61"/>
      <c r="H1" s="61"/>
    </row>
    <row r="3" spans="1:8" ht="23" customHeight="1">
      <c r="A3" s="86" t="s">
        <v>1244</v>
      </c>
      <c r="C3" s="6" t="s">
        <v>1103</v>
      </c>
      <c r="D3" s="109" t="s">
        <v>920</v>
      </c>
      <c r="E3" s="6" t="s">
        <v>1100</v>
      </c>
      <c r="F3" s="109" t="s">
        <v>899</v>
      </c>
      <c r="G3" s="6" t="s">
        <v>900</v>
      </c>
      <c r="H3" s="109" t="s">
        <v>1238</v>
      </c>
    </row>
    <row r="4" spans="1:8" ht="10" customHeight="1" thickBot="1">
      <c r="D4" s="110"/>
      <c r="F4" s="110"/>
      <c r="H4" s="110"/>
    </row>
    <row r="5" spans="1:8">
      <c r="A5" s="87" t="s">
        <v>1093</v>
      </c>
      <c r="B5" s="88"/>
      <c r="C5" s="89">
        <f>ROUND(468715.407883508,-4)</f>
        <v>470000</v>
      </c>
      <c r="D5" s="111">
        <f>ROUND(1132255.06026978,-5)</f>
        <v>1100000</v>
      </c>
      <c r="E5" s="90">
        <f>ROUND(1093618.59518972,-5)</f>
        <v>1100000</v>
      </c>
      <c r="F5" s="111">
        <f>ROUND(6651524.47805192,-5)</f>
        <v>6700000</v>
      </c>
      <c r="G5" s="90">
        <f>ROUND(10086717.4586051,-5)</f>
        <v>10100000</v>
      </c>
      <c r="H5" s="130">
        <f>ROUND(19432831,-5)</f>
        <v>19400000</v>
      </c>
    </row>
    <row r="6" spans="1:8">
      <c r="A6" s="91" t="s">
        <v>1240</v>
      </c>
      <c r="B6" s="63"/>
      <c r="C6" s="92">
        <f>C5/C20</f>
        <v>0.23499999999999999</v>
      </c>
      <c r="D6" s="112">
        <f t="shared" ref="D6:H6" si="0">D5/D20</f>
        <v>0.47826086956521741</v>
      </c>
      <c r="E6" s="92">
        <f t="shared" si="0"/>
        <v>0.27500000000000002</v>
      </c>
      <c r="F6" s="112">
        <f t="shared" si="0"/>
        <v>0.49264705882352944</v>
      </c>
      <c r="G6" s="92">
        <f t="shared" si="0"/>
        <v>0.61585365853658536</v>
      </c>
      <c r="H6" s="120">
        <f t="shared" si="0"/>
        <v>0.50652741514360311</v>
      </c>
    </row>
    <row r="7" spans="1:8">
      <c r="A7" s="93"/>
      <c r="B7" s="63"/>
      <c r="C7" s="94"/>
      <c r="D7" s="113"/>
      <c r="E7" s="94"/>
      <c r="F7" s="113"/>
      <c r="G7" s="94"/>
      <c r="H7" s="121"/>
    </row>
    <row r="8" spans="1:8">
      <c r="A8" s="95" t="s">
        <v>1092</v>
      </c>
      <c r="B8" s="96"/>
      <c r="C8" s="94">
        <f>ROUND(197197,-4)</f>
        <v>200000</v>
      </c>
      <c r="D8" s="113">
        <f>ROUND(259823,-4)</f>
        <v>260000</v>
      </c>
      <c r="E8" s="94">
        <f>ROUND(2009001,-5)</f>
        <v>2000000</v>
      </c>
      <c r="F8" s="113">
        <f>ROUND(4285423,-5)</f>
        <v>4300000</v>
      </c>
      <c r="G8" s="94">
        <f>ROUND(1360947,-5)</f>
        <v>1400000</v>
      </c>
      <c r="H8" s="131">
        <f>ROUND(SUM(C8:G8),-5)</f>
        <v>8200000</v>
      </c>
    </row>
    <row r="9" spans="1:8">
      <c r="A9" s="91" t="s">
        <v>1243</v>
      </c>
      <c r="B9" s="63"/>
      <c r="C9" s="92">
        <f>C8/C20</f>
        <v>0.1</v>
      </c>
      <c r="D9" s="112">
        <f t="shared" ref="D9:H9" si="1">D8/D20</f>
        <v>0.11304347826086956</v>
      </c>
      <c r="E9" s="92">
        <f t="shared" si="1"/>
        <v>0.5</v>
      </c>
      <c r="F9" s="112">
        <f t="shared" si="1"/>
        <v>0.31617647058823528</v>
      </c>
      <c r="G9" s="92">
        <f t="shared" si="1"/>
        <v>8.5365853658536592E-2</v>
      </c>
      <c r="H9" s="120">
        <f t="shared" si="1"/>
        <v>0.21409921671018275</v>
      </c>
    </row>
    <row r="10" spans="1:8">
      <c r="A10" s="93"/>
      <c r="B10" s="63"/>
      <c r="C10" s="94"/>
      <c r="D10" s="113"/>
      <c r="E10" s="94"/>
      <c r="F10" s="113"/>
      <c r="G10" s="94"/>
      <c r="H10" s="121"/>
    </row>
    <row r="11" spans="1:8">
      <c r="A11" s="95" t="s">
        <v>1091</v>
      </c>
      <c r="B11" s="96"/>
      <c r="C11" s="94">
        <f>ROUND(810667.213229338,-4)</f>
        <v>810000</v>
      </c>
      <c r="D11" s="113">
        <f>ROUND(937988.396785435,-4)</f>
        <v>940000</v>
      </c>
      <c r="E11" s="94">
        <f>ROUND('Comp '!E12,-5)</f>
        <v>800000</v>
      </c>
      <c r="F11" s="113">
        <f>ROUND('Comp '!F12,-5)</f>
        <v>2000000</v>
      </c>
      <c r="G11" s="94">
        <f>ROUND('Comp '!G12,-5)</f>
        <v>3200000</v>
      </c>
      <c r="H11" s="131">
        <f>ROUND(SUM(C11:G11),-5)</f>
        <v>7800000</v>
      </c>
    </row>
    <row r="12" spans="1:8">
      <c r="A12" s="91" t="s">
        <v>1243</v>
      </c>
      <c r="B12" s="63"/>
      <c r="C12" s="92">
        <f>C11/C20</f>
        <v>0.40500000000000003</v>
      </c>
      <c r="D12" s="112">
        <f t="shared" ref="D12:H12" si="2">D11/D20</f>
        <v>0.40869565217391307</v>
      </c>
      <c r="E12" s="92">
        <f t="shared" si="2"/>
        <v>0.2</v>
      </c>
      <c r="F12" s="112">
        <f t="shared" si="2"/>
        <v>0.14705882352941177</v>
      </c>
      <c r="G12" s="92">
        <f t="shared" si="2"/>
        <v>0.1951219512195122</v>
      </c>
      <c r="H12" s="120">
        <f t="shared" si="2"/>
        <v>0.20365535248041775</v>
      </c>
    </row>
    <row r="13" spans="1:8">
      <c r="A13" s="93"/>
      <c r="B13" s="63"/>
      <c r="C13" s="94"/>
      <c r="D13" s="113"/>
      <c r="E13" s="94"/>
      <c r="F13" s="113"/>
      <c r="G13" s="94"/>
      <c r="H13" s="121"/>
    </row>
    <row r="14" spans="1:8">
      <c r="A14" s="95" t="s">
        <v>1094</v>
      </c>
      <c r="B14" s="96"/>
      <c r="C14" s="94">
        <f>ROUND(537039,-4)</f>
        <v>540000</v>
      </c>
      <c r="D14" s="113"/>
      <c r="E14" s="94"/>
      <c r="F14" s="113"/>
      <c r="G14" s="94"/>
      <c r="H14" s="131">
        <f>C14</f>
        <v>540000</v>
      </c>
    </row>
    <row r="15" spans="1:8">
      <c r="A15" s="91" t="s">
        <v>1243</v>
      </c>
      <c r="B15" s="63"/>
      <c r="C15" s="97">
        <f>C14/C20</f>
        <v>0.27</v>
      </c>
      <c r="D15" s="114"/>
      <c r="E15" s="97"/>
      <c r="F15" s="114"/>
      <c r="G15" s="97"/>
      <c r="H15" s="122">
        <f t="shared" ref="H15" si="3">H14/H20</f>
        <v>1.4099216710182768E-2</v>
      </c>
    </row>
    <row r="16" spans="1:8">
      <c r="A16" s="93"/>
      <c r="B16" s="63"/>
      <c r="C16" s="94"/>
      <c r="D16" s="113"/>
      <c r="E16" s="94"/>
      <c r="F16" s="113"/>
      <c r="G16" s="94"/>
      <c r="H16" s="121"/>
    </row>
    <row r="17" spans="1:9">
      <c r="A17" s="95" t="s">
        <v>1095</v>
      </c>
      <c r="B17" s="96"/>
      <c r="C17" s="94"/>
      <c r="D17" s="113"/>
      <c r="E17" s="94">
        <f>ROUND(146937,-4)</f>
        <v>150000</v>
      </c>
      <c r="F17" s="113">
        <f>ROUND(582819,-5)</f>
        <v>600000</v>
      </c>
      <c r="G17" s="94">
        <f>ROUND(1759155,-5)</f>
        <v>1800000</v>
      </c>
      <c r="H17" s="131">
        <f>ROUND(SUM(E17:G17),-5)</f>
        <v>2600000</v>
      </c>
    </row>
    <row r="18" spans="1:9">
      <c r="A18" s="91" t="s">
        <v>1243</v>
      </c>
      <c r="B18" s="63"/>
      <c r="C18" s="98"/>
      <c r="D18" s="115"/>
      <c r="E18" s="92">
        <f>E17/E20</f>
        <v>3.7499999999999999E-2</v>
      </c>
      <c r="F18" s="112">
        <f t="shared" ref="F18:H18" si="4">F17/F20</f>
        <v>4.4117647058823532E-2</v>
      </c>
      <c r="G18" s="92">
        <f t="shared" si="4"/>
        <v>0.10975609756097561</v>
      </c>
      <c r="H18" s="120">
        <f t="shared" si="4"/>
        <v>6.7885117493472591E-2</v>
      </c>
    </row>
    <row r="19" spans="1:9">
      <c r="A19" s="91"/>
      <c r="B19" s="63"/>
      <c r="C19" s="94"/>
      <c r="D19" s="113"/>
      <c r="E19" s="94"/>
      <c r="F19" s="113"/>
      <c r="G19" s="94"/>
      <c r="H19" s="121"/>
    </row>
    <row r="20" spans="1:9" ht="16" thickBot="1">
      <c r="A20" s="99" t="s">
        <v>1097</v>
      </c>
      <c r="B20" s="100"/>
      <c r="C20" s="81">
        <f>ROUND(2013618.62111285,-5)</f>
        <v>2000000</v>
      </c>
      <c r="D20" s="116">
        <f>ROUND(2330066.45705522,-5)</f>
        <v>2300000</v>
      </c>
      <c r="E20" s="81">
        <f>ROUND('Comp '!E21,-5)</f>
        <v>4000000</v>
      </c>
      <c r="F20" s="116">
        <f>ROUND('Comp '!F21,-5)</f>
        <v>13600000</v>
      </c>
      <c r="G20" s="81">
        <f>ROUND('Comp '!G21,-5)</f>
        <v>16400000</v>
      </c>
      <c r="H20" s="132">
        <f>SUM(C20:G20)</f>
        <v>38300000</v>
      </c>
      <c r="I20" s="17"/>
    </row>
    <row r="21" spans="1:9">
      <c r="C21" s="3"/>
      <c r="D21" s="3"/>
      <c r="E21" s="3"/>
      <c r="F21" s="3"/>
      <c r="G21" s="3"/>
      <c r="H21" s="3"/>
    </row>
    <row r="22" spans="1:9" ht="16" thickBot="1">
      <c r="C22" s="3"/>
      <c r="D22" s="3"/>
      <c r="E22" s="3"/>
      <c r="F22" s="3"/>
      <c r="G22" s="3"/>
      <c r="H22" s="3"/>
    </row>
    <row r="23" spans="1:9">
      <c r="A23" s="101" t="s">
        <v>1108</v>
      </c>
      <c r="B23" s="102"/>
      <c r="C23" s="103">
        <f>ROUND(3063706,-6)</f>
        <v>3000000</v>
      </c>
      <c r="D23" s="117">
        <f>ROUND(3106610,-6)</f>
        <v>3000000</v>
      </c>
      <c r="E23" s="103">
        <f>ROUND(3468842,-5)</f>
        <v>3500000</v>
      </c>
      <c r="F23" s="117">
        <f>ROUND(5343897,-5)</f>
        <v>5300000</v>
      </c>
      <c r="G23" s="103">
        <f>ROUND(4069323,-5)</f>
        <v>4100000</v>
      </c>
      <c r="H23" s="133">
        <f>ROUND(19052378,-5)</f>
        <v>19100000</v>
      </c>
    </row>
    <row r="24" spans="1:9">
      <c r="A24" s="93"/>
      <c r="B24" s="63"/>
      <c r="C24" s="94"/>
      <c r="D24" s="113"/>
      <c r="E24" s="94"/>
      <c r="F24" s="113"/>
      <c r="G24" s="94"/>
      <c r="H24" s="121"/>
    </row>
    <row r="25" spans="1:9">
      <c r="A25" s="95" t="s">
        <v>1093</v>
      </c>
      <c r="B25" s="96"/>
      <c r="C25" s="94">
        <v>450000</v>
      </c>
      <c r="D25" s="113">
        <v>1200000</v>
      </c>
      <c r="E25" s="94">
        <v>2100000</v>
      </c>
      <c r="F25" s="113">
        <v>4900000</v>
      </c>
      <c r="G25" s="94">
        <v>2100000</v>
      </c>
      <c r="H25" s="131">
        <v>10800000</v>
      </c>
    </row>
    <row r="26" spans="1:9">
      <c r="A26" s="91" t="s">
        <v>1243</v>
      </c>
      <c r="B26" s="104"/>
      <c r="C26" s="105">
        <v>0.15</v>
      </c>
      <c r="D26" s="118">
        <v>0.4</v>
      </c>
      <c r="E26" s="105">
        <v>0.6</v>
      </c>
      <c r="F26" s="118">
        <v>0.92452830188679247</v>
      </c>
      <c r="G26" s="105">
        <v>0.51219512195121952</v>
      </c>
      <c r="H26" s="123">
        <v>0.56544502617801051</v>
      </c>
    </row>
    <row r="27" spans="1:9">
      <c r="A27" s="93"/>
      <c r="B27" s="63"/>
      <c r="C27" s="94"/>
      <c r="D27" s="113"/>
      <c r="E27" s="94"/>
      <c r="F27" s="113"/>
      <c r="G27" s="94"/>
      <c r="H27" s="121"/>
    </row>
    <row r="28" spans="1:9">
      <c r="A28" s="95" t="s">
        <v>1242</v>
      </c>
      <c r="B28" s="96"/>
      <c r="C28" s="94">
        <v>80000</v>
      </c>
      <c r="D28" s="113">
        <v>100000</v>
      </c>
      <c r="E28" s="94">
        <v>200000</v>
      </c>
      <c r="F28" s="113">
        <v>100000</v>
      </c>
      <c r="G28" s="94">
        <v>370000</v>
      </c>
      <c r="H28" s="131">
        <v>850000</v>
      </c>
    </row>
    <row r="29" spans="1:9">
      <c r="A29" s="91" t="s">
        <v>1243</v>
      </c>
      <c r="B29" s="104"/>
      <c r="C29" s="105">
        <v>2.6666666666666668E-2</v>
      </c>
      <c r="D29" s="118">
        <v>3.3333333333333333E-2</v>
      </c>
      <c r="E29" s="105">
        <v>5.7142857142857141E-2</v>
      </c>
      <c r="F29" s="118">
        <v>1.8867924528301886E-2</v>
      </c>
      <c r="G29" s="105">
        <v>9.0243902439024387E-2</v>
      </c>
      <c r="H29" s="123">
        <v>4.4502617801047119E-2</v>
      </c>
    </row>
    <row r="30" spans="1:9">
      <c r="A30" s="91"/>
      <c r="B30" s="104"/>
      <c r="C30" s="105"/>
      <c r="D30" s="118"/>
      <c r="E30" s="105"/>
      <c r="F30" s="118"/>
      <c r="G30" s="105"/>
      <c r="H30" s="123"/>
    </row>
    <row r="31" spans="1:9">
      <c r="A31" s="95" t="s">
        <v>1241</v>
      </c>
      <c r="B31" s="96"/>
      <c r="C31" s="94">
        <f>ROUND('[3]Total Winterthur'!$H$34,-5)</f>
        <v>2500000</v>
      </c>
      <c r="D31" s="113">
        <f>ROUND('[3]Total Winterthur'!$I$34,-5)</f>
        <v>1900000</v>
      </c>
      <c r="E31" s="94">
        <f>ROUND('[3]Total Winterthur'!$J$34,-5)</f>
        <v>1200000</v>
      </c>
      <c r="F31" s="113">
        <f>ROUND('[3]Total Winterthur'!$K$34,-4)</f>
        <v>360000</v>
      </c>
      <c r="G31" s="94">
        <f>ROUND('[3]Total Winterthur'!$L$34,-5)</f>
        <v>1600000</v>
      </c>
      <c r="H31" s="134">
        <f>ROUND(SUM(C31:G31),-5)</f>
        <v>7600000</v>
      </c>
    </row>
    <row r="32" spans="1:9">
      <c r="A32" s="106" t="s">
        <v>1243</v>
      </c>
      <c r="B32" s="63"/>
      <c r="C32" s="92">
        <f>C31/C23</f>
        <v>0.83333333333333337</v>
      </c>
      <c r="D32" s="112">
        <f>D31/D23</f>
        <v>0.6333333333333333</v>
      </c>
      <c r="E32" s="92">
        <f>E31/E23</f>
        <v>0.34285714285714286</v>
      </c>
      <c r="F32" s="112">
        <f>F31/F23</f>
        <v>6.7924528301886791E-2</v>
      </c>
      <c r="G32" s="92">
        <f>G31/G23</f>
        <v>0.3902439024390244</v>
      </c>
      <c r="H32" s="120">
        <f>H31/H23</f>
        <v>0.39790575916230364</v>
      </c>
    </row>
    <row r="33" spans="1:8">
      <c r="A33" s="93"/>
      <c r="B33" s="63"/>
      <c r="C33" s="94"/>
      <c r="D33" s="113"/>
      <c r="E33" s="94"/>
      <c r="F33" s="113"/>
      <c r="G33" s="94"/>
      <c r="H33" s="124"/>
    </row>
    <row r="34" spans="1:8" ht="16" thickBot="1">
      <c r="A34" s="107" t="s">
        <v>1091</v>
      </c>
      <c r="B34" s="108"/>
      <c r="C34" s="80"/>
      <c r="D34" s="119"/>
      <c r="E34" s="80"/>
      <c r="F34" s="119">
        <f>'[3]Total Winterthur'!$K$42</f>
        <v>0</v>
      </c>
      <c r="G34" s="80">
        <f>'[3]Total Winterthur'!$L$42</f>
        <v>0</v>
      </c>
      <c r="H34" s="125"/>
    </row>
  </sheetData>
  <mergeCells count="1">
    <mergeCell ref="A1:H1"/>
  </mergeCells>
  <phoneticPr fontId="8" type="noConversion"/>
  <printOptions horizontalCentered="1"/>
  <pageMargins left="0.25" right="0.25" top="0.75" bottom="0.75" header="0" footer="0"/>
  <pageSetup scale="9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E30"/>
  <sheetViews>
    <sheetView topLeftCell="A8" workbookViewId="0">
      <selection activeCell="C11" sqref="C11"/>
    </sheetView>
  </sheetViews>
  <sheetFormatPr baseColWidth="10" defaultRowHeight="15" x14ac:dyDescent="0"/>
  <cols>
    <col min="1" max="1" width="18.5" customWidth="1"/>
    <col min="2" max="2" width="18.5" bestFit="1" customWidth="1"/>
    <col min="3" max="3" width="12.1640625" customWidth="1"/>
    <col min="4" max="4" width="12.5" customWidth="1"/>
    <col min="5" max="5" width="13.1640625" customWidth="1"/>
  </cols>
  <sheetData>
    <row r="12" spans="1:5">
      <c r="A12" t="s">
        <v>1091</v>
      </c>
    </row>
    <row r="14" spans="1:5">
      <c r="A14" t="s">
        <v>1948</v>
      </c>
      <c r="B14" t="s">
        <v>1949</v>
      </c>
      <c r="C14" s="6" t="s">
        <v>1945</v>
      </c>
      <c r="D14" s="6" t="s">
        <v>1943</v>
      </c>
      <c r="E14" s="6" t="s">
        <v>1944</v>
      </c>
    </row>
    <row r="15" spans="1:5" ht="29" customHeight="1">
      <c r="A15" t="s">
        <v>1083</v>
      </c>
      <c r="B15" t="s">
        <v>1950</v>
      </c>
      <c r="C15" s="10">
        <v>120</v>
      </c>
      <c r="D15" s="46">
        <f>Aisne!F130</f>
        <v>0.66194394902573139</v>
      </c>
      <c r="E15">
        <f>Aisne!F127</f>
        <v>753</v>
      </c>
    </row>
    <row r="16" spans="1:5">
      <c r="A16" t="s">
        <v>1089</v>
      </c>
      <c r="B16" t="s">
        <v>1951</v>
      </c>
      <c r="C16" s="10">
        <f>Ardennes!A67</f>
        <v>60</v>
      </c>
      <c r="D16" s="46">
        <f>Ardennes!H70</f>
        <v>0.72326118264994921</v>
      </c>
      <c r="E16">
        <f>Ardennes!D67</f>
        <v>844</v>
      </c>
    </row>
    <row r="17" spans="1:5">
      <c r="A17" t="s">
        <v>1227</v>
      </c>
      <c r="B17" t="s">
        <v>1951</v>
      </c>
      <c r="C17" s="10">
        <f>Aube!A47</f>
        <v>40</v>
      </c>
      <c r="D17" s="46">
        <f>Aube!H49</f>
        <v>0.64094389016742614</v>
      </c>
      <c r="E17">
        <f>Aube!D47</f>
        <v>983</v>
      </c>
    </row>
    <row r="18" spans="1:5">
      <c r="A18" t="s">
        <v>1084</v>
      </c>
      <c r="B18" t="s">
        <v>1956</v>
      </c>
      <c r="C18" s="10">
        <f>'Bas-Rhin'!A208</f>
        <v>200</v>
      </c>
      <c r="D18" s="46">
        <f>'Bas-Rhin'!D211</f>
        <v>0.81852489265652961</v>
      </c>
      <c r="E18">
        <f>'Bas-Rhin'!D208</f>
        <v>863</v>
      </c>
    </row>
    <row r="19" spans="1:5">
      <c r="A19" t="s">
        <v>1955</v>
      </c>
      <c r="B19" t="s">
        <v>1956</v>
      </c>
      <c r="C19" s="10">
        <f>'Haut-Rhin'!A141+'Haut-Rhin'!A141</f>
        <v>270</v>
      </c>
      <c r="D19" s="46">
        <f>'Haut-Rhin'!G144</f>
        <v>0.77842759628798774</v>
      </c>
      <c r="E19">
        <f>'Haut-Rhin'!D141</f>
        <v>980</v>
      </c>
    </row>
    <row r="20" spans="1:5">
      <c r="A20" t="s">
        <v>1959</v>
      </c>
      <c r="B20" t="s">
        <v>1960</v>
      </c>
      <c r="C20" s="10">
        <f>'Haute-Saône'!A56</f>
        <v>49</v>
      </c>
      <c r="D20" s="46">
        <f>'Haute-Saône'!G60</f>
        <v>0.53698222276391616</v>
      </c>
      <c r="E20">
        <f>'Haute-Saône'!D56</f>
        <v>802</v>
      </c>
    </row>
    <row r="21" spans="1:5">
      <c r="A21" t="s">
        <v>1957</v>
      </c>
      <c r="B21" t="s">
        <v>1951</v>
      </c>
      <c r="C21" s="10">
        <f>'Haute-Marne'!A35</f>
        <v>30</v>
      </c>
      <c r="D21" s="46">
        <f>'Haute-Marne'!H38</f>
        <v>0.5958342099726488</v>
      </c>
      <c r="E21">
        <f>'Haute-Marne'!E35</f>
        <v>880</v>
      </c>
    </row>
    <row r="22" spans="1:5">
      <c r="A22" t="s">
        <v>1088</v>
      </c>
      <c r="B22" t="s">
        <v>1951</v>
      </c>
      <c r="C22" s="10">
        <f>Marne!A85</f>
        <v>80</v>
      </c>
      <c r="D22" s="46">
        <f>Marne!G88</f>
        <v>0.77101300539679729</v>
      </c>
      <c r="E22">
        <f>Marne!D85</f>
        <v>843</v>
      </c>
    </row>
    <row r="23" spans="1:5">
      <c r="A23" t="s">
        <v>1086</v>
      </c>
      <c r="B23" t="s">
        <v>1954</v>
      </c>
      <c r="C23" s="10">
        <f>Meuse!A65</f>
        <v>60</v>
      </c>
      <c r="D23" s="46">
        <f>Meuse!G68</f>
        <v>0.63649489745930088</v>
      </c>
      <c r="E23">
        <f>Meuse!G65</f>
        <v>533</v>
      </c>
    </row>
    <row r="24" spans="1:5">
      <c r="A24" t="s">
        <v>1958</v>
      </c>
      <c r="B24" t="s">
        <v>1954</v>
      </c>
      <c r="C24" s="10">
        <f>'Meurthe-et-Moselle'!A126</f>
        <v>120</v>
      </c>
      <c r="D24" s="46">
        <f>'Meurthe-et-Moselle'!F130</f>
        <v>0.82613245836596483</v>
      </c>
      <c r="E24">
        <f>'Meurthe-et-Moselle'!F126</f>
        <v>946</v>
      </c>
    </row>
    <row r="25" spans="1:5">
      <c r="A25" t="s">
        <v>1085</v>
      </c>
      <c r="B25" t="s">
        <v>1954</v>
      </c>
      <c r="C25" s="10">
        <f>Moselle!A205</f>
        <v>200</v>
      </c>
      <c r="D25" s="46">
        <f>Moselle!F208</f>
        <v>0.82059094732131144</v>
      </c>
      <c r="E25">
        <f>Moselle!F205</f>
        <v>828</v>
      </c>
    </row>
    <row r="26" spans="1:5">
      <c r="A26" t="s">
        <v>1160</v>
      </c>
      <c r="B26" t="s">
        <v>1961</v>
      </c>
      <c r="C26" s="10">
        <f>Nord!A368</f>
        <v>361</v>
      </c>
      <c r="D26" s="46">
        <f>Nord!F375</f>
        <v>0.93467053714534087</v>
      </c>
      <c r="E26">
        <f>Nord!D368</f>
        <v>992</v>
      </c>
    </row>
    <row r="27" spans="1:5">
      <c r="A27" t="s">
        <v>1953</v>
      </c>
      <c r="B27" t="s">
        <v>1952</v>
      </c>
      <c r="C27" s="10">
        <f>'Seine-et-Marne'!A210</f>
        <v>202</v>
      </c>
      <c r="D27" s="46">
        <f>'Seine-et-Marne'!E216</f>
        <v>0.79419110626365708</v>
      </c>
      <c r="E27">
        <f>'Seine-et-Marne'!D210</f>
        <v>983</v>
      </c>
    </row>
    <row r="28" spans="1:5" ht="16" thickBot="1">
      <c r="A28" s="22" t="s">
        <v>1090</v>
      </c>
      <c r="B28" t="s">
        <v>1954</v>
      </c>
      <c r="C28" s="158">
        <f>Vosges!A95</f>
        <v>90</v>
      </c>
      <c r="D28" s="156">
        <f>Vosges!G98</f>
        <v>0.74439329618354388</v>
      </c>
      <c r="E28" s="22">
        <f>Vosges!D95</f>
        <v>856</v>
      </c>
    </row>
    <row r="29" spans="1:5" ht="33" customHeight="1" thickTop="1">
      <c r="A29" s="143" t="s">
        <v>1238</v>
      </c>
      <c r="B29" s="143"/>
      <c r="C29" s="10">
        <f>SUM(C15:C28)</f>
        <v>1882</v>
      </c>
    </row>
    <row r="30" spans="1:5">
      <c r="A30" s="143" t="s">
        <v>1947</v>
      </c>
      <c r="B30" s="143"/>
      <c r="D30" s="46">
        <f>SUM(D15:D28)/14</f>
        <v>0.73452887083286467</v>
      </c>
      <c r="E30" s="3">
        <f>SUM(E15:E28)/14</f>
        <v>863.28571428571433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9"/>
  <sheetViews>
    <sheetView topLeftCell="A54" zoomScale="125" zoomScaleNormal="125" zoomScalePageLayoutView="125" workbookViewId="0">
      <selection activeCell="P71" sqref="P71"/>
    </sheetView>
  </sheetViews>
  <sheetFormatPr baseColWidth="10" defaultRowHeight="15" x14ac:dyDescent="0"/>
  <cols>
    <col min="1" max="1" width="10.83203125" style="6"/>
    <col min="2" max="2" width="31.33203125" customWidth="1"/>
    <col min="3" max="3" width="19.33203125" customWidth="1"/>
    <col min="4" max="4" width="13.83203125" customWidth="1"/>
    <col min="5" max="5" width="12.6640625" customWidth="1"/>
    <col min="6" max="6" width="15.83203125" customWidth="1"/>
    <col min="7" max="7" width="19" customWidth="1"/>
    <col min="10" max="10" width="12.33203125" customWidth="1"/>
    <col min="14" max="14" width="12.33203125" customWidth="1"/>
  </cols>
  <sheetData>
    <row r="1" spans="1:13">
      <c r="A1" s="54" t="s">
        <v>1780</v>
      </c>
      <c r="B1" s="54"/>
      <c r="C1" s="54"/>
    </row>
    <row r="2" spans="1:13">
      <c r="A2" s="54" t="s">
        <v>1777</v>
      </c>
      <c r="B2" s="54"/>
      <c r="C2" s="54"/>
    </row>
    <row r="3" spans="1:13">
      <c r="A3" s="54" t="s">
        <v>2065</v>
      </c>
      <c r="B3" s="54"/>
      <c r="C3" s="54"/>
    </row>
    <row r="4" spans="1:13">
      <c r="A4" s="54" t="s">
        <v>1779</v>
      </c>
      <c r="B4" s="54"/>
      <c r="C4" s="54"/>
    </row>
    <row r="5" spans="1:13">
      <c r="A5" s="54"/>
      <c r="B5" s="54"/>
      <c r="C5" s="54"/>
    </row>
    <row r="6" spans="1:13">
      <c r="B6" s="54"/>
      <c r="C6" s="54"/>
      <c r="D6" s="94">
        <v>283296</v>
      </c>
      <c r="H6" s="148" t="s">
        <v>897</v>
      </c>
      <c r="I6" s="149"/>
      <c r="J6" s="149"/>
      <c r="K6" s="149"/>
      <c r="L6" s="149"/>
      <c r="M6" s="150"/>
    </row>
    <row r="7" spans="1:13">
      <c r="B7" s="65" t="s">
        <v>1628</v>
      </c>
      <c r="C7" s="65" t="s">
        <v>1629</v>
      </c>
      <c r="D7" s="65" t="s">
        <v>1729</v>
      </c>
      <c r="E7" s="65" t="s">
        <v>883</v>
      </c>
      <c r="F7" s="65" t="s">
        <v>1630</v>
      </c>
      <c r="G7" s="36" t="s">
        <v>1942</v>
      </c>
      <c r="H7" s="14" t="s">
        <v>898</v>
      </c>
      <c r="I7" s="15" t="s">
        <v>920</v>
      </c>
      <c r="J7" s="15" t="s">
        <v>921</v>
      </c>
      <c r="K7" s="16" t="s">
        <v>899</v>
      </c>
      <c r="L7" s="16" t="s">
        <v>900</v>
      </c>
      <c r="M7" s="65" t="s">
        <v>1224</v>
      </c>
    </row>
    <row r="8" spans="1:13">
      <c r="A8" s="6">
        <v>1</v>
      </c>
      <c r="B8" t="s">
        <v>2060</v>
      </c>
      <c r="C8" s="159">
        <v>8000</v>
      </c>
      <c r="D8" s="3">
        <v>55481</v>
      </c>
      <c r="E8">
        <v>136</v>
      </c>
      <c r="F8">
        <v>1.35</v>
      </c>
      <c r="J8" s="17">
        <f>D8</f>
        <v>55481</v>
      </c>
    </row>
    <row r="9" spans="1:13">
      <c r="A9" s="6">
        <v>2</v>
      </c>
      <c r="B9" t="s">
        <v>2061</v>
      </c>
      <c r="C9" s="159">
        <v>8200</v>
      </c>
      <c r="D9" s="3">
        <v>20547</v>
      </c>
      <c r="E9">
        <v>119</v>
      </c>
      <c r="F9">
        <v>1.26</v>
      </c>
      <c r="I9" s="17">
        <f>D9</f>
        <v>20547</v>
      </c>
    </row>
    <row r="10" spans="1:13">
      <c r="A10" s="6">
        <v>3</v>
      </c>
      <c r="B10" t="s">
        <v>2062</v>
      </c>
      <c r="C10" s="159">
        <v>8500</v>
      </c>
      <c r="D10" s="3">
        <v>8962</v>
      </c>
      <c r="E10">
        <v>166</v>
      </c>
      <c r="F10">
        <v>1.57</v>
      </c>
      <c r="J10" s="17">
        <f>D10</f>
        <v>8962</v>
      </c>
    </row>
    <row r="11" spans="1:13">
      <c r="A11" s="6">
        <v>4</v>
      </c>
      <c r="B11" t="s">
        <v>2063</v>
      </c>
      <c r="C11" s="159">
        <v>8300</v>
      </c>
      <c r="D11" s="3">
        <v>8053</v>
      </c>
      <c r="E11">
        <v>174</v>
      </c>
      <c r="F11">
        <v>1.52</v>
      </c>
      <c r="J11" s="17">
        <f t="shared" ref="J11:J16" si="0">D11</f>
        <v>8053</v>
      </c>
    </row>
    <row r="12" spans="1:13">
      <c r="A12" s="6">
        <v>5</v>
      </c>
      <c r="B12" t="s">
        <v>2064</v>
      </c>
      <c r="C12" s="159">
        <v>8600</v>
      </c>
      <c r="D12" s="3">
        <v>7370</v>
      </c>
      <c r="E12">
        <v>127</v>
      </c>
      <c r="F12">
        <v>1.35</v>
      </c>
      <c r="J12" s="17">
        <f t="shared" si="0"/>
        <v>7370</v>
      </c>
    </row>
    <row r="13" spans="1:13">
      <c r="A13" s="6">
        <v>6</v>
      </c>
      <c r="B13" t="s">
        <v>2073</v>
      </c>
      <c r="C13" s="159">
        <v>8700</v>
      </c>
      <c r="D13" s="3">
        <v>6873</v>
      </c>
      <c r="E13">
        <v>147</v>
      </c>
      <c r="F13">
        <v>1.45</v>
      </c>
      <c r="J13" s="17">
        <f t="shared" si="0"/>
        <v>6873</v>
      </c>
    </row>
    <row r="14" spans="1:13">
      <c r="A14" s="6">
        <v>7</v>
      </c>
      <c r="B14" t="s">
        <v>2074</v>
      </c>
      <c r="C14" s="159">
        <v>8120</v>
      </c>
      <c r="D14" s="3">
        <v>5836</v>
      </c>
      <c r="E14">
        <v>152</v>
      </c>
      <c r="F14" s="13">
        <v>1.5</v>
      </c>
      <c r="G14" s="13"/>
      <c r="J14" s="17">
        <f t="shared" si="0"/>
        <v>5836</v>
      </c>
    </row>
    <row r="15" spans="1:13">
      <c r="A15" s="6">
        <v>8</v>
      </c>
      <c r="B15" t="s">
        <v>2075</v>
      </c>
      <c r="C15" s="159">
        <v>8400</v>
      </c>
      <c r="D15" s="3">
        <v>4734</v>
      </c>
      <c r="E15">
        <v>120</v>
      </c>
      <c r="F15">
        <v>1.44</v>
      </c>
      <c r="J15" s="17">
        <f t="shared" si="0"/>
        <v>4734</v>
      </c>
    </row>
    <row r="16" spans="1:13">
      <c r="A16" s="6">
        <v>9</v>
      </c>
      <c r="B16" t="s">
        <v>2076</v>
      </c>
      <c r="C16" s="159">
        <v>8170</v>
      </c>
      <c r="D16" s="3">
        <v>4664</v>
      </c>
      <c r="E16">
        <v>136</v>
      </c>
      <c r="F16">
        <v>1.53</v>
      </c>
      <c r="J16" s="17">
        <f t="shared" si="0"/>
        <v>4664</v>
      </c>
    </row>
    <row r="17" spans="1:10">
      <c r="A17" s="6">
        <v>10</v>
      </c>
      <c r="B17" t="s">
        <v>2077</v>
      </c>
      <c r="C17" s="159">
        <v>8330</v>
      </c>
      <c r="D17" s="3">
        <v>3670</v>
      </c>
      <c r="E17">
        <v>128</v>
      </c>
      <c r="F17" s="13">
        <v>1.3</v>
      </c>
      <c r="G17" s="13"/>
      <c r="I17" s="17">
        <f>D17</f>
        <v>3670</v>
      </c>
    </row>
    <row r="18" spans="1:10">
      <c r="A18" s="6">
        <v>11</v>
      </c>
      <c r="B18" t="s">
        <v>2078</v>
      </c>
      <c r="C18" s="159">
        <v>8000</v>
      </c>
      <c r="D18" s="3">
        <v>3532</v>
      </c>
      <c r="E18">
        <v>134</v>
      </c>
      <c r="F18" s="13">
        <v>1.3</v>
      </c>
      <c r="G18" s="13"/>
      <c r="I18" s="17">
        <f>D18</f>
        <v>3532</v>
      </c>
    </row>
    <row r="19" spans="1:10">
      <c r="A19" s="6">
        <v>12</v>
      </c>
      <c r="B19" t="s">
        <v>2079</v>
      </c>
      <c r="C19" s="159">
        <v>8440</v>
      </c>
      <c r="D19" s="3">
        <v>3296</v>
      </c>
      <c r="E19">
        <v>128</v>
      </c>
      <c r="F19" s="13">
        <v>1.29</v>
      </c>
      <c r="G19" s="13"/>
      <c r="I19" s="17">
        <f>D19</f>
        <v>3296</v>
      </c>
    </row>
    <row r="20" spans="1:10">
      <c r="A20" s="6">
        <v>13</v>
      </c>
      <c r="B20" t="s">
        <v>2080</v>
      </c>
      <c r="C20" s="159">
        <v>8110</v>
      </c>
      <c r="D20" s="3">
        <v>3258</v>
      </c>
      <c r="E20">
        <v>72</v>
      </c>
      <c r="F20" s="13">
        <v>1.1499999999999999</v>
      </c>
      <c r="G20" s="13"/>
      <c r="I20" s="17">
        <f>D20</f>
        <v>3258</v>
      </c>
    </row>
    <row r="21" spans="1:10">
      <c r="A21" s="6">
        <v>14</v>
      </c>
      <c r="B21" t="s">
        <v>2081</v>
      </c>
      <c r="C21" s="159">
        <v>8800</v>
      </c>
      <c r="D21" s="3">
        <v>2790</v>
      </c>
      <c r="E21">
        <v>155</v>
      </c>
      <c r="F21" s="13">
        <v>1.52</v>
      </c>
      <c r="G21" s="13"/>
      <c r="J21" s="17">
        <f>D21</f>
        <v>2790</v>
      </c>
    </row>
    <row r="22" spans="1:10">
      <c r="A22" s="6">
        <v>15</v>
      </c>
      <c r="B22" t="s">
        <v>2082</v>
      </c>
      <c r="C22" s="159">
        <v>8210</v>
      </c>
      <c r="D22" s="3">
        <v>2618</v>
      </c>
      <c r="E22">
        <v>93</v>
      </c>
      <c r="F22" s="13">
        <v>1.23</v>
      </c>
      <c r="G22" s="13"/>
      <c r="I22" s="17">
        <f>D22</f>
        <v>2618</v>
      </c>
    </row>
    <row r="23" spans="1:10">
      <c r="A23" s="6">
        <v>16</v>
      </c>
      <c r="B23" t="s">
        <v>2127</v>
      </c>
      <c r="C23" s="159">
        <v>8200</v>
      </c>
      <c r="D23" s="3">
        <v>2453</v>
      </c>
      <c r="E23">
        <v>116</v>
      </c>
      <c r="F23" s="13">
        <v>1.3</v>
      </c>
      <c r="G23" s="13"/>
      <c r="I23" s="17">
        <f>D23</f>
        <v>2453</v>
      </c>
    </row>
    <row r="24" spans="1:10">
      <c r="A24" s="6">
        <v>17</v>
      </c>
      <c r="B24" t="s">
        <v>2126</v>
      </c>
      <c r="C24" s="159">
        <v>8230</v>
      </c>
      <c r="D24" s="3">
        <v>2420</v>
      </c>
      <c r="E24">
        <v>167</v>
      </c>
      <c r="F24" s="13">
        <v>2</v>
      </c>
      <c r="G24" s="13"/>
      <c r="J24" s="17">
        <f>D24</f>
        <v>2420</v>
      </c>
    </row>
    <row r="25" spans="1:10">
      <c r="A25" s="6">
        <v>18</v>
      </c>
      <c r="B25" t="s">
        <v>2125</v>
      </c>
      <c r="C25" s="159">
        <v>8350</v>
      </c>
      <c r="D25" s="3">
        <v>2393</v>
      </c>
      <c r="E25">
        <v>123</v>
      </c>
      <c r="F25" s="13">
        <v>1.27</v>
      </c>
      <c r="G25" s="13"/>
      <c r="I25" s="17">
        <f>D25</f>
        <v>2393</v>
      </c>
    </row>
    <row r="26" spans="1:10">
      <c r="A26" s="6">
        <v>19</v>
      </c>
      <c r="B26" t="s">
        <v>2124</v>
      </c>
      <c r="C26" s="159">
        <v>8160</v>
      </c>
      <c r="D26" s="3">
        <v>2192</v>
      </c>
      <c r="E26">
        <v>136</v>
      </c>
      <c r="F26" s="13">
        <v>1.35</v>
      </c>
      <c r="G26" s="13"/>
      <c r="J26" s="17">
        <f>D26</f>
        <v>2192</v>
      </c>
    </row>
    <row r="27" spans="1:10">
      <c r="A27" s="6">
        <v>20</v>
      </c>
      <c r="B27" t="s">
        <v>2123</v>
      </c>
      <c r="C27" s="159">
        <v>8170</v>
      </c>
      <c r="D27" s="3">
        <v>2090</v>
      </c>
      <c r="E27">
        <v>134</v>
      </c>
      <c r="F27" s="13">
        <v>1.49</v>
      </c>
      <c r="G27" s="13"/>
      <c r="J27" s="17">
        <f>D27</f>
        <v>2090</v>
      </c>
    </row>
    <row r="28" spans="1:10">
      <c r="A28" s="6">
        <v>21</v>
      </c>
      <c r="B28" t="s">
        <v>2122</v>
      </c>
      <c r="C28" s="159">
        <v>8320</v>
      </c>
      <c r="D28" s="3">
        <v>2035</v>
      </c>
      <c r="E28">
        <v>137</v>
      </c>
      <c r="F28" s="13">
        <v>1.45</v>
      </c>
      <c r="G28" s="13"/>
      <c r="J28" s="17">
        <f>D28</f>
        <v>2035</v>
      </c>
    </row>
    <row r="29" spans="1:10">
      <c r="A29" s="6">
        <v>22</v>
      </c>
      <c r="B29" t="s">
        <v>2121</v>
      </c>
      <c r="C29" s="159">
        <v>8800</v>
      </c>
      <c r="D29" s="3">
        <v>1947</v>
      </c>
      <c r="E29">
        <v>122</v>
      </c>
      <c r="F29" s="13">
        <v>1.4</v>
      </c>
      <c r="G29" s="13"/>
      <c r="J29" s="17">
        <f>D29</f>
        <v>1947</v>
      </c>
    </row>
    <row r="30" spans="1:10">
      <c r="A30" s="6">
        <v>23</v>
      </c>
      <c r="B30" t="s">
        <v>2120</v>
      </c>
      <c r="C30" s="159">
        <v>8300</v>
      </c>
      <c r="D30" s="3">
        <v>1921</v>
      </c>
      <c r="E30">
        <v>179</v>
      </c>
      <c r="F30" s="13">
        <v>1.54</v>
      </c>
      <c r="G30" s="13"/>
      <c r="J30" s="17">
        <f>D30</f>
        <v>1921</v>
      </c>
    </row>
    <row r="31" spans="1:10">
      <c r="A31" s="6">
        <v>24</v>
      </c>
      <c r="B31" t="s">
        <v>2119</v>
      </c>
      <c r="C31" s="159">
        <v>8140</v>
      </c>
      <c r="D31" s="3">
        <v>1891</v>
      </c>
      <c r="E31">
        <v>116</v>
      </c>
      <c r="F31" s="13">
        <v>1.21</v>
      </c>
      <c r="G31" s="13"/>
      <c r="I31" s="17">
        <f>D31</f>
        <v>1891</v>
      </c>
      <c r="J31" s="17"/>
    </row>
    <row r="32" spans="1:10">
      <c r="A32" s="6">
        <v>25</v>
      </c>
      <c r="B32" t="s">
        <v>2118</v>
      </c>
      <c r="C32" s="159">
        <v>8320</v>
      </c>
      <c r="D32" s="3">
        <v>1836</v>
      </c>
      <c r="E32">
        <v>136</v>
      </c>
      <c r="F32" s="13">
        <v>1.44</v>
      </c>
      <c r="G32" s="13"/>
      <c r="J32" s="17">
        <f>D32</f>
        <v>1836</v>
      </c>
    </row>
    <row r="33" spans="1:11">
      <c r="A33" s="6">
        <v>26</v>
      </c>
      <c r="B33" t="s">
        <v>2117</v>
      </c>
      <c r="C33" s="159">
        <v>8090</v>
      </c>
      <c r="D33" s="3">
        <v>1730</v>
      </c>
      <c r="E33">
        <v>138</v>
      </c>
      <c r="F33" s="13">
        <v>1.4</v>
      </c>
      <c r="G33" s="13"/>
      <c r="J33" s="17">
        <f>D33</f>
        <v>1730</v>
      </c>
    </row>
    <row r="34" spans="1:11">
      <c r="A34" s="6">
        <v>27</v>
      </c>
      <c r="B34" t="s">
        <v>2116</v>
      </c>
      <c r="C34" s="159">
        <v>8200</v>
      </c>
      <c r="D34" s="3">
        <v>1612</v>
      </c>
      <c r="E34">
        <v>116</v>
      </c>
      <c r="F34" s="13">
        <v>1.21</v>
      </c>
      <c r="G34" s="13"/>
      <c r="I34" s="17">
        <f>D34</f>
        <v>1612</v>
      </c>
    </row>
    <row r="35" spans="1:11">
      <c r="A35" s="6">
        <v>28</v>
      </c>
      <c r="B35" t="s">
        <v>2115</v>
      </c>
      <c r="C35" s="159">
        <v>8000</v>
      </c>
      <c r="D35" s="3">
        <v>1591</v>
      </c>
      <c r="E35">
        <v>137</v>
      </c>
      <c r="F35" s="13">
        <v>1.3</v>
      </c>
      <c r="G35" s="13"/>
      <c r="I35" s="17">
        <f>D35</f>
        <v>1591</v>
      </c>
    </row>
    <row r="36" spans="1:11">
      <c r="A36" s="6">
        <v>29</v>
      </c>
      <c r="B36" t="s">
        <v>2114</v>
      </c>
      <c r="C36" s="159">
        <v>8140</v>
      </c>
      <c r="D36" s="3">
        <v>1514</v>
      </c>
      <c r="E36">
        <v>85</v>
      </c>
      <c r="F36" s="13">
        <v>1.22</v>
      </c>
      <c r="G36" s="13"/>
      <c r="I36" s="17">
        <f>D36</f>
        <v>1514</v>
      </c>
    </row>
    <row r="37" spans="1:11">
      <c r="A37" s="6">
        <v>30</v>
      </c>
      <c r="B37" t="s">
        <v>2113</v>
      </c>
      <c r="C37" s="159">
        <v>8090</v>
      </c>
      <c r="D37" s="3">
        <v>1483</v>
      </c>
      <c r="E37">
        <v>143</v>
      </c>
      <c r="F37" s="13">
        <v>1.41</v>
      </c>
      <c r="G37" s="13"/>
      <c r="J37" s="17">
        <f t="shared" ref="J37:J42" si="1">D37</f>
        <v>1483</v>
      </c>
    </row>
    <row r="38" spans="1:11">
      <c r="A38" s="6">
        <v>31</v>
      </c>
      <c r="B38" t="s">
        <v>2112</v>
      </c>
      <c r="C38" s="159">
        <v>8000</v>
      </c>
      <c r="D38" s="3">
        <v>1446</v>
      </c>
      <c r="E38">
        <v>141</v>
      </c>
      <c r="F38" s="13">
        <v>1.36</v>
      </c>
      <c r="G38" s="13"/>
      <c r="J38" s="17">
        <f t="shared" si="1"/>
        <v>1446</v>
      </c>
    </row>
    <row r="39" spans="1:11">
      <c r="A39" s="6">
        <v>32</v>
      </c>
      <c r="B39" t="s">
        <v>2111</v>
      </c>
      <c r="C39" s="159">
        <v>8150</v>
      </c>
      <c r="D39" s="3">
        <v>1428</v>
      </c>
      <c r="E39">
        <v>152</v>
      </c>
      <c r="F39" s="13">
        <v>1.47</v>
      </c>
      <c r="G39" s="13"/>
      <c r="J39" s="17">
        <f t="shared" si="1"/>
        <v>1428</v>
      </c>
    </row>
    <row r="40" spans="1:11">
      <c r="A40" s="6">
        <v>33</v>
      </c>
      <c r="B40" t="s">
        <v>2110</v>
      </c>
      <c r="C40" s="159">
        <v>8000</v>
      </c>
      <c r="D40" s="3">
        <v>1426</v>
      </c>
      <c r="E40">
        <v>139</v>
      </c>
      <c r="F40" s="13">
        <v>1.33</v>
      </c>
      <c r="G40" s="13"/>
      <c r="J40" s="17">
        <f t="shared" si="1"/>
        <v>1426</v>
      </c>
    </row>
    <row r="41" spans="1:11">
      <c r="A41" s="6">
        <v>34</v>
      </c>
      <c r="B41" t="s">
        <v>2109</v>
      </c>
      <c r="C41" s="159">
        <v>8150</v>
      </c>
      <c r="D41" s="3">
        <v>1415</v>
      </c>
      <c r="E41">
        <v>155</v>
      </c>
      <c r="F41" s="13">
        <v>1.48</v>
      </c>
      <c r="G41" s="13"/>
      <c r="J41" s="17">
        <f t="shared" si="1"/>
        <v>1415</v>
      </c>
    </row>
    <row r="42" spans="1:11">
      <c r="A42" s="6">
        <v>35</v>
      </c>
      <c r="B42" t="s">
        <v>2108</v>
      </c>
      <c r="C42" s="159">
        <v>8460</v>
      </c>
      <c r="D42" s="3">
        <v>1341</v>
      </c>
      <c r="E42">
        <v>169</v>
      </c>
      <c r="F42" s="13">
        <v>2</v>
      </c>
      <c r="G42" s="13"/>
      <c r="J42" s="17">
        <f t="shared" si="1"/>
        <v>1341</v>
      </c>
    </row>
    <row r="43" spans="1:11">
      <c r="A43" s="6">
        <v>36</v>
      </c>
      <c r="B43" t="s">
        <v>2107</v>
      </c>
      <c r="C43" s="159">
        <v>8380</v>
      </c>
      <c r="D43" s="3">
        <v>1314</v>
      </c>
      <c r="E43">
        <v>177</v>
      </c>
      <c r="F43" s="13">
        <v>2.13</v>
      </c>
      <c r="G43" s="13"/>
      <c r="K43" s="17">
        <f>D43</f>
        <v>1314</v>
      </c>
    </row>
    <row r="44" spans="1:11">
      <c r="A44" s="6">
        <v>37</v>
      </c>
      <c r="B44" t="s">
        <v>2106</v>
      </c>
      <c r="C44" s="159">
        <v>8360</v>
      </c>
      <c r="D44" s="3">
        <v>1286</v>
      </c>
      <c r="E44">
        <v>185</v>
      </c>
      <c r="F44" s="13">
        <v>2.0299999999999998</v>
      </c>
      <c r="G44" s="13"/>
      <c r="K44" s="17">
        <f>D44</f>
        <v>1286</v>
      </c>
    </row>
    <row r="45" spans="1:11">
      <c r="A45" s="6">
        <v>38</v>
      </c>
      <c r="B45" t="s">
        <v>2105</v>
      </c>
      <c r="C45" s="159">
        <v>8160</v>
      </c>
      <c r="D45" s="3">
        <v>1277</v>
      </c>
      <c r="E45">
        <v>146</v>
      </c>
      <c r="F45" s="13">
        <v>1.44</v>
      </c>
      <c r="G45" s="13"/>
      <c r="J45" s="17">
        <f>D45</f>
        <v>1277</v>
      </c>
    </row>
    <row r="46" spans="1:11">
      <c r="A46" s="6">
        <v>39</v>
      </c>
      <c r="B46" t="s">
        <v>2104</v>
      </c>
      <c r="C46" s="159">
        <v>8110</v>
      </c>
      <c r="D46" s="3">
        <v>1259</v>
      </c>
      <c r="E46">
        <v>70</v>
      </c>
      <c r="F46" s="13">
        <v>1.1200000000000001</v>
      </c>
      <c r="G46" s="13"/>
      <c r="I46" s="17">
        <f>D46</f>
        <v>1259</v>
      </c>
    </row>
    <row r="47" spans="1:11">
      <c r="A47" s="6">
        <v>40</v>
      </c>
      <c r="B47" t="s">
        <v>2103</v>
      </c>
      <c r="C47" s="159">
        <v>8440</v>
      </c>
      <c r="D47" s="3">
        <v>1224</v>
      </c>
      <c r="E47">
        <v>131</v>
      </c>
      <c r="F47" s="13">
        <v>1.29</v>
      </c>
      <c r="G47" s="13"/>
      <c r="I47" s="17">
        <f>D47</f>
        <v>1224</v>
      </c>
    </row>
    <row r="48" spans="1:11">
      <c r="A48" s="6">
        <v>41</v>
      </c>
      <c r="B48" t="s">
        <v>2102</v>
      </c>
      <c r="C48" s="159">
        <v>8800</v>
      </c>
      <c r="D48" s="3">
        <v>1218</v>
      </c>
      <c r="E48">
        <v>156</v>
      </c>
      <c r="F48" s="13">
        <v>1.54</v>
      </c>
      <c r="G48" s="13"/>
      <c r="J48" s="17">
        <f>D48</f>
        <v>1218</v>
      </c>
    </row>
    <row r="49" spans="1:11">
      <c r="A49" s="6">
        <v>42</v>
      </c>
      <c r="B49" t="s">
        <v>2101</v>
      </c>
      <c r="C49" s="159">
        <v>8700</v>
      </c>
      <c r="D49" s="3">
        <v>1205</v>
      </c>
      <c r="E49">
        <v>141</v>
      </c>
      <c r="F49" s="13">
        <v>1.43</v>
      </c>
      <c r="G49" s="13"/>
      <c r="J49" s="17">
        <f>D49</f>
        <v>1205</v>
      </c>
    </row>
    <row r="50" spans="1:11">
      <c r="A50" s="6">
        <v>43</v>
      </c>
      <c r="B50" t="s">
        <v>2100</v>
      </c>
      <c r="C50" s="159">
        <v>8130</v>
      </c>
      <c r="D50" s="3">
        <v>1200</v>
      </c>
      <c r="E50">
        <v>133</v>
      </c>
      <c r="F50" s="13">
        <v>2</v>
      </c>
      <c r="G50" s="13"/>
      <c r="J50" s="17">
        <f>D50</f>
        <v>1200</v>
      </c>
    </row>
    <row r="51" spans="1:11">
      <c r="A51" s="6">
        <v>44</v>
      </c>
      <c r="B51" t="s">
        <v>2099</v>
      </c>
      <c r="C51" s="159">
        <v>8140</v>
      </c>
      <c r="D51" s="3">
        <v>1167</v>
      </c>
      <c r="E51">
        <v>83</v>
      </c>
      <c r="F51" s="13">
        <v>1.19</v>
      </c>
      <c r="G51" s="13"/>
      <c r="I51" s="17">
        <f>D51</f>
        <v>1167</v>
      </c>
    </row>
    <row r="52" spans="1:11">
      <c r="A52" s="6">
        <v>45</v>
      </c>
      <c r="B52" t="s">
        <v>2098</v>
      </c>
      <c r="C52" s="159">
        <v>8600</v>
      </c>
      <c r="D52" s="3">
        <v>1139</v>
      </c>
      <c r="E52">
        <v>127</v>
      </c>
      <c r="F52" s="13">
        <v>1.35</v>
      </c>
      <c r="G52" s="13"/>
      <c r="J52" s="17">
        <f t="shared" ref="J52:J58" si="2">D52</f>
        <v>1139</v>
      </c>
    </row>
    <row r="53" spans="1:11">
      <c r="A53" s="6">
        <v>46</v>
      </c>
      <c r="B53" t="s">
        <v>2097</v>
      </c>
      <c r="C53" s="159">
        <v>8700</v>
      </c>
      <c r="D53" s="3">
        <v>1124</v>
      </c>
      <c r="E53">
        <v>123</v>
      </c>
      <c r="F53" s="13">
        <v>1.43</v>
      </c>
      <c r="G53" s="13"/>
      <c r="J53" s="17">
        <f t="shared" si="2"/>
        <v>1124</v>
      </c>
    </row>
    <row r="54" spans="1:11">
      <c r="A54" s="6">
        <v>47</v>
      </c>
      <c r="B54" t="s">
        <v>2096</v>
      </c>
      <c r="C54" s="159">
        <v>8800</v>
      </c>
      <c r="D54" s="3">
        <v>1094</v>
      </c>
      <c r="E54">
        <v>129</v>
      </c>
      <c r="F54" s="13">
        <v>1.48</v>
      </c>
      <c r="G54" s="13"/>
      <c r="J54" s="17">
        <f t="shared" si="2"/>
        <v>1094</v>
      </c>
    </row>
    <row r="55" spans="1:11">
      <c r="A55" s="6">
        <v>48</v>
      </c>
      <c r="B55" t="s">
        <v>2095</v>
      </c>
      <c r="C55" s="159">
        <v>8090</v>
      </c>
      <c r="D55" s="3">
        <v>1075</v>
      </c>
      <c r="E55">
        <v>147</v>
      </c>
      <c r="F55" s="13">
        <v>1.41</v>
      </c>
      <c r="G55" s="13"/>
      <c r="J55" s="17">
        <f t="shared" si="2"/>
        <v>1075</v>
      </c>
    </row>
    <row r="56" spans="1:11">
      <c r="A56" s="6">
        <v>49</v>
      </c>
      <c r="B56" t="s">
        <v>2094</v>
      </c>
      <c r="C56" s="159">
        <v>8160</v>
      </c>
      <c r="D56" s="3">
        <v>1047</v>
      </c>
      <c r="E56">
        <v>127</v>
      </c>
      <c r="F56" s="13">
        <v>1.32</v>
      </c>
      <c r="G56" s="13"/>
      <c r="J56" s="17">
        <f t="shared" si="2"/>
        <v>1047</v>
      </c>
    </row>
    <row r="57" spans="1:11">
      <c r="A57" s="6">
        <v>50</v>
      </c>
      <c r="B57" t="s">
        <v>2093</v>
      </c>
      <c r="C57" s="159">
        <v>8320</v>
      </c>
      <c r="D57" s="3">
        <v>1026</v>
      </c>
      <c r="E57">
        <v>135</v>
      </c>
      <c r="F57" s="13">
        <v>1.44</v>
      </c>
      <c r="G57" s="13"/>
      <c r="J57" s="17">
        <f t="shared" si="2"/>
        <v>1026</v>
      </c>
    </row>
    <row r="58" spans="1:11">
      <c r="A58" s="6">
        <v>51</v>
      </c>
      <c r="B58" t="s">
        <v>2092</v>
      </c>
      <c r="C58" s="159">
        <v>8410</v>
      </c>
      <c r="D58" s="3">
        <v>1006</v>
      </c>
      <c r="E58">
        <v>141</v>
      </c>
      <c r="F58" s="13">
        <v>1.39</v>
      </c>
      <c r="G58" s="13"/>
      <c r="J58" s="17">
        <f t="shared" si="2"/>
        <v>1006</v>
      </c>
    </row>
    <row r="59" spans="1:11">
      <c r="A59" s="6">
        <v>52</v>
      </c>
      <c r="B59" t="s">
        <v>2091</v>
      </c>
      <c r="C59" s="159">
        <v>8200</v>
      </c>
      <c r="D59" s="3">
        <v>996</v>
      </c>
      <c r="E59">
        <v>118</v>
      </c>
      <c r="F59" s="13">
        <v>1.3</v>
      </c>
      <c r="G59" s="13"/>
      <c r="I59" s="17">
        <f>D59</f>
        <v>996</v>
      </c>
    </row>
    <row r="60" spans="1:11">
      <c r="A60" s="6">
        <v>53</v>
      </c>
      <c r="B60" t="s">
        <v>2090</v>
      </c>
      <c r="C60" s="159">
        <v>8200</v>
      </c>
      <c r="D60" s="3">
        <v>993</v>
      </c>
      <c r="E60">
        <v>110</v>
      </c>
      <c r="F60" s="13">
        <v>1.25</v>
      </c>
      <c r="G60" s="13"/>
      <c r="I60" s="17">
        <f>D60</f>
        <v>993</v>
      </c>
    </row>
    <row r="61" spans="1:11">
      <c r="A61" s="6">
        <v>54</v>
      </c>
      <c r="B61" t="s">
        <v>2089</v>
      </c>
      <c r="C61" s="159">
        <v>8190</v>
      </c>
      <c r="D61" s="3">
        <v>977</v>
      </c>
      <c r="E61">
        <v>198</v>
      </c>
      <c r="F61" s="13">
        <v>2.13</v>
      </c>
      <c r="G61" s="13"/>
      <c r="K61" s="17">
        <f>D61</f>
        <v>977</v>
      </c>
    </row>
    <row r="62" spans="1:11">
      <c r="A62" s="6">
        <v>55</v>
      </c>
      <c r="B62" t="s">
        <v>2088</v>
      </c>
      <c r="C62" s="159">
        <v>8390</v>
      </c>
      <c r="D62" s="3">
        <v>939</v>
      </c>
      <c r="E62">
        <v>117</v>
      </c>
      <c r="F62" s="13">
        <v>1.46</v>
      </c>
      <c r="G62" s="13"/>
      <c r="J62" s="17">
        <f>D62</f>
        <v>939</v>
      </c>
    </row>
    <row r="63" spans="1:11">
      <c r="A63" s="6">
        <v>56</v>
      </c>
      <c r="B63" t="s">
        <v>2087</v>
      </c>
      <c r="C63" s="159">
        <v>8200</v>
      </c>
      <c r="D63" s="3">
        <v>935</v>
      </c>
      <c r="E63">
        <v>123</v>
      </c>
      <c r="F63" s="13">
        <v>1.28</v>
      </c>
      <c r="G63" s="13"/>
      <c r="I63" s="17">
        <f>D63</f>
        <v>935</v>
      </c>
      <c r="J63" s="17"/>
    </row>
    <row r="64" spans="1:11">
      <c r="A64" s="6">
        <v>57</v>
      </c>
      <c r="B64" t="s">
        <v>2086</v>
      </c>
      <c r="C64" s="159">
        <v>8450</v>
      </c>
      <c r="D64" s="3">
        <v>905</v>
      </c>
      <c r="E64">
        <v>101</v>
      </c>
      <c r="F64" s="13">
        <v>1.36</v>
      </c>
      <c r="G64" s="13"/>
      <c r="J64" s="17">
        <f>D64</f>
        <v>905</v>
      </c>
    </row>
    <row r="65" spans="1:14">
      <c r="A65" s="6">
        <v>58</v>
      </c>
      <c r="B65" t="s">
        <v>2085</v>
      </c>
      <c r="C65" s="159">
        <v>8260</v>
      </c>
      <c r="D65" s="3">
        <v>902</v>
      </c>
      <c r="E65">
        <v>164</v>
      </c>
      <c r="F65" s="13">
        <v>1.56</v>
      </c>
      <c r="G65" s="13"/>
      <c r="J65" s="17">
        <f>D65</f>
        <v>902</v>
      </c>
    </row>
    <row r="66" spans="1:14">
      <c r="A66" s="6">
        <v>59</v>
      </c>
      <c r="B66" t="s">
        <v>2084</v>
      </c>
      <c r="C66" s="159">
        <v>8090</v>
      </c>
      <c r="D66" s="3">
        <v>897</v>
      </c>
      <c r="E66">
        <v>135</v>
      </c>
      <c r="F66" s="13">
        <v>1.34</v>
      </c>
      <c r="G66" s="13"/>
      <c r="J66" s="17">
        <f>D66</f>
        <v>897</v>
      </c>
    </row>
    <row r="67" spans="1:14" ht="16" thickBot="1">
      <c r="A67" s="6">
        <v>60</v>
      </c>
      <c r="B67" t="s">
        <v>2083</v>
      </c>
      <c r="C67" s="162">
        <v>8310</v>
      </c>
      <c r="D67" s="30">
        <v>844</v>
      </c>
      <c r="E67" s="22">
        <v>144</v>
      </c>
      <c r="F67" s="67">
        <v>2.06</v>
      </c>
      <c r="G67" s="67"/>
      <c r="H67" s="22"/>
      <c r="I67" s="22"/>
      <c r="J67" s="22"/>
      <c r="K67" s="37">
        <f>D67</f>
        <v>844</v>
      </c>
    </row>
    <row r="68" spans="1:14" ht="29" customHeight="1" thickTop="1">
      <c r="D68" s="17">
        <f>SUM(D8:D67)</f>
        <v>204897</v>
      </c>
      <c r="E68" s="17"/>
      <c r="F68" s="17"/>
      <c r="G68" s="163" t="s">
        <v>2128</v>
      </c>
      <c r="H68" s="17"/>
      <c r="I68" s="17">
        <f>SUM(I8:I67)</f>
        <v>54949</v>
      </c>
      <c r="J68" s="17">
        <f>SUM(J8:J67)</f>
        <v>145527</v>
      </c>
      <c r="K68" s="17">
        <f>SUM(K8:K67)</f>
        <v>4421</v>
      </c>
      <c r="M68" s="164">
        <f>SUM(I68:L68)</f>
        <v>204897</v>
      </c>
      <c r="N68" s="165" t="s">
        <v>2130</v>
      </c>
    </row>
    <row r="69" spans="1:14">
      <c r="M69" s="166"/>
      <c r="N69" s="167"/>
    </row>
    <row r="70" spans="1:14">
      <c r="G70" t="s">
        <v>2129</v>
      </c>
      <c r="H70" s="46">
        <f>D68/D6</f>
        <v>0.72326118264994921</v>
      </c>
      <c r="I70" s="29">
        <f>I68/D68</f>
        <v>0.26817864585621071</v>
      </c>
      <c r="J70" s="38">
        <f>J68/D68</f>
        <v>0.71024465951185234</v>
      </c>
      <c r="K70" s="29">
        <f>K68/D68</f>
        <v>2.1576694631937021E-2</v>
      </c>
      <c r="M70" s="172">
        <f>SUM(I70:L70)</f>
        <v>1.0000000000000002</v>
      </c>
      <c r="N70" s="167"/>
    </row>
    <row r="71" spans="1:14">
      <c r="G71" t="s">
        <v>943</v>
      </c>
      <c r="H71" s="17">
        <f>D6-D68</f>
        <v>78399</v>
      </c>
      <c r="M71" s="166"/>
      <c r="N71" s="167"/>
    </row>
    <row r="72" spans="1:14" ht="16" thickBot="1">
      <c r="G72" t="s">
        <v>945</v>
      </c>
      <c r="I72" s="37">
        <f>H71*I70</f>
        <v>21024.937656481063</v>
      </c>
      <c r="J72" s="37">
        <f>H71*J70</f>
        <v>55682.471061069715</v>
      </c>
      <c r="K72" s="37">
        <f>H71*K70</f>
        <v>1691.5912824492304</v>
      </c>
      <c r="M72" s="169">
        <f>SUM(I72:L72)</f>
        <v>78399</v>
      </c>
      <c r="N72" s="167"/>
    </row>
    <row r="73" spans="1:14" ht="16" thickTop="1">
      <c r="I73" s="17"/>
      <c r="J73" s="17"/>
      <c r="K73" s="17"/>
      <c r="M73" s="166"/>
      <c r="N73" s="167"/>
    </row>
    <row r="74" spans="1:14">
      <c r="G74" t="s">
        <v>946</v>
      </c>
      <c r="I74" s="17">
        <f>I68+I72</f>
        <v>75973.937656481066</v>
      </c>
      <c r="J74" s="17">
        <f>J68+J72</f>
        <v>201209.47106106972</v>
      </c>
      <c r="K74" s="17">
        <f>K68+K72</f>
        <v>6112.5912824492307</v>
      </c>
      <c r="M74" s="169">
        <f>SUM(I74:L74)</f>
        <v>283296.00000000006</v>
      </c>
      <c r="N74" s="167"/>
    </row>
    <row r="75" spans="1:14">
      <c r="H75" s="14" t="s">
        <v>898</v>
      </c>
      <c r="I75" s="15" t="s">
        <v>920</v>
      </c>
      <c r="J75" s="15" t="s">
        <v>921</v>
      </c>
      <c r="K75" s="16" t="s">
        <v>899</v>
      </c>
      <c r="L75" s="16" t="s">
        <v>900</v>
      </c>
      <c r="M75" s="170"/>
      <c r="N75" s="171"/>
    </row>
    <row r="239" ht="11" customHeight="1"/>
  </sheetData>
  <mergeCells count="1">
    <mergeCell ref="H6:M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opLeftCell="A5" zoomScale="125" zoomScaleNormal="125" zoomScalePageLayoutView="125" workbookViewId="0">
      <selection activeCell="Q46" sqref="Q46"/>
    </sheetView>
  </sheetViews>
  <sheetFormatPr baseColWidth="10" defaultRowHeight="15" x14ac:dyDescent="0"/>
  <cols>
    <col min="2" max="2" width="25.5" customWidth="1"/>
    <col min="3" max="3" width="20.83203125" customWidth="1"/>
    <col min="6" max="6" width="14.33203125" bestFit="1" customWidth="1"/>
    <col min="7" max="7" width="18.6640625" customWidth="1"/>
  </cols>
  <sheetData>
    <row r="1" spans="1:13">
      <c r="A1" s="54" t="s">
        <v>2068</v>
      </c>
      <c r="B1" s="146"/>
    </row>
    <row r="2" spans="1:13">
      <c r="A2" s="54" t="s">
        <v>2069</v>
      </c>
      <c r="B2" s="146"/>
    </row>
    <row r="3" spans="1:13">
      <c r="A3" s="54" t="s">
        <v>2065</v>
      </c>
      <c r="B3" s="146"/>
    </row>
    <row r="4" spans="1:13">
      <c r="A4" s="54" t="s">
        <v>1779</v>
      </c>
      <c r="B4" s="146"/>
    </row>
    <row r="5" spans="1:13">
      <c r="A5" s="146"/>
      <c r="B5" s="146"/>
      <c r="D5" s="3">
        <v>303298</v>
      </c>
      <c r="F5" s="6"/>
      <c r="H5" s="148" t="s">
        <v>897</v>
      </c>
      <c r="I5" s="149"/>
      <c r="J5" s="149"/>
      <c r="K5" s="149"/>
      <c r="L5" s="149"/>
      <c r="M5" s="150"/>
    </row>
    <row r="6" spans="1:13">
      <c r="A6" s="146"/>
      <c r="B6" s="65" t="s">
        <v>1628</v>
      </c>
      <c r="C6" s="65" t="s">
        <v>1629</v>
      </c>
      <c r="D6" s="65" t="s">
        <v>1729</v>
      </c>
      <c r="E6" s="65" t="s">
        <v>883</v>
      </c>
      <c r="F6" s="65" t="s">
        <v>1630</v>
      </c>
      <c r="G6" s="36" t="s">
        <v>1942</v>
      </c>
      <c r="H6" s="14" t="s">
        <v>898</v>
      </c>
      <c r="I6" s="15" t="s">
        <v>920</v>
      </c>
      <c r="J6" s="15" t="s">
        <v>921</v>
      </c>
      <c r="K6" s="16" t="s">
        <v>899</v>
      </c>
      <c r="L6" s="16" t="s">
        <v>900</v>
      </c>
      <c r="M6" s="65" t="s">
        <v>1224</v>
      </c>
    </row>
    <row r="8" spans="1:13">
      <c r="A8">
        <v>1</v>
      </c>
      <c r="B8" t="s">
        <v>2131</v>
      </c>
      <c r="C8" s="159">
        <v>10000</v>
      </c>
      <c r="D8" s="3">
        <v>60903</v>
      </c>
      <c r="E8">
        <v>298</v>
      </c>
      <c r="F8">
        <v>2.44</v>
      </c>
      <c r="L8">
        <f>D8</f>
        <v>60903</v>
      </c>
    </row>
    <row r="9" spans="1:13">
      <c r="A9">
        <v>2</v>
      </c>
      <c r="B9" t="s">
        <v>2132</v>
      </c>
      <c r="C9" s="159">
        <v>10100</v>
      </c>
      <c r="D9" s="3">
        <v>14610</v>
      </c>
      <c r="E9">
        <v>308</v>
      </c>
      <c r="F9">
        <v>2.59</v>
      </c>
      <c r="L9">
        <f t="shared" ref="L9:L14" si="0">D9</f>
        <v>14610</v>
      </c>
    </row>
    <row r="10" spans="1:13">
      <c r="A10">
        <v>3</v>
      </c>
      <c r="B10" t="s">
        <v>2133</v>
      </c>
      <c r="C10" s="159">
        <v>10600</v>
      </c>
      <c r="D10" s="3">
        <v>14442</v>
      </c>
      <c r="E10">
        <v>299</v>
      </c>
      <c r="F10">
        <v>2.44</v>
      </c>
      <c r="L10">
        <f t="shared" si="0"/>
        <v>14442</v>
      </c>
    </row>
    <row r="11" spans="1:13">
      <c r="A11">
        <v>4</v>
      </c>
      <c r="B11" t="s">
        <v>2134</v>
      </c>
      <c r="C11" s="159">
        <v>10120</v>
      </c>
      <c r="D11" s="3">
        <v>11103</v>
      </c>
      <c r="E11">
        <v>305</v>
      </c>
      <c r="F11">
        <v>2.46</v>
      </c>
      <c r="L11">
        <f t="shared" si="0"/>
        <v>11103</v>
      </c>
    </row>
    <row r="12" spans="1:13">
      <c r="A12">
        <v>5</v>
      </c>
      <c r="B12" t="s">
        <v>2135</v>
      </c>
      <c r="C12" s="159">
        <v>10300</v>
      </c>
      <c r="D12" s="3">
        <v>10124</v>
      </c>
      <c r="E12">
        <v>302</v>
      </c>
      <c r="F12">
        <v>2.4500000000000002</v>
      </c>
      <c r="L12">
        <f t="shared" si="0"/>
        <v>10124</v>
      </c>
    </row>
    <row r="13" spans="1:13">
      <c r="A13">
        <v>6</v>
      </c>
      <c r="B13" t="s">
        <v>2136</v>
      </c>
      <c r="C13" s="159">
        <v>10800</v>
      </c>
      <c r="D13" s="3">
        <v>6425</v>
      </c>
      <c r="E13">
        <v>302</v>
      </c>
      <c r="F13">
        <v>2.42</v>
      </c>
      <c r="L13">
        <f t="shared" si="0"/>
        <v>6425</v>
      </c>
    </row>
    <row r="14" spans="1:13">
      <c r="A14">
        <v>7</v>
      </c>
      <c r="B14" t="s">
        <v>2137</v>
      </c>
      <c r="C14" s="159">
        <v>10200</v>
      </c>
      <c r="D14" s="3">
        <v>6273</v>
      </c>
      <c r="E14">
        <v>314</v>
      </c>
      <c r="F14" s="13">
        <v>3</v>
      </c>
      <c r="L14">
        <f t="shared" si="0"/>
        <v>6273</v>
      </c>
    </row>
    <row r="15" spans="1:13">
      <c r="A15">
        <v>8</v>
      </c>
      <c r="B15" t="s">
        <v>2138</v>
      </c>
      <c r="C15" s="159">
        <v>10400</v>
      </c>
      <c r="D15" s="3">
        <v>5960</v>
      </c>
      <c r="E15">
        <v>310</v>
      </c>
      <c r="F15" s="13">
        <v>3.07</v>
      </c>
      <c r="M15">
        <f>D15</f>
        <v>5960</v>
      </c>
    </row>
    <row r="16" spans="1:13">
      <c r="A16">
        <v>9</v>
      </c>
      <c r="B16" t="s">
        <v>2139</v>
      </c>
      <c r="C16" s="159">
        <v>10150</v>
      </c>
      <c r="D16" s="3">
        <v>4936</v>
      </c>
      <c r="E16">
        <v>293</v>
      </c>
      <c r="F16" s="13">
        <v>2.38</v>
      </c>
      <c r="L16">
        <f>D16</f>
        <v>4936</v>
      </c>
    </row>
    <row r="17" spans="1:13">
      <c r="A17">
        <v>10</v>
      </c>
      <c r="B17" t="s">
        <v>2140</v>
      </c>
      <c r="C17" s="159">
        <v>10110</v>
      </c>
      <c r="D17" s="3">
        <v>3513</v>
      </c>
      <c r="E17">
        <v>334</v>
      </c>
      <c r="F17" s="13">
        <v>2.59</v>
      </c>
      <c r="L17">
        <f>D17</f>
        <v>3513</v>
      </c>
    </row>
    <row r="18" spans="1:13">
      <c r="A18">
        <v>11</v>
      </c>
      <c r="B18" t="s">
        <v>2141</v>
      </c>
      <c r="C18" s="159">
        <v>10420</v>
      </c>
      <c r="D18" s="3">
        <v>3465</v>
      </c>
      <c r="E18">
        <v>301</v>
      </c>
      <c r="F18" s="13">
        <v>2.4300000000000002</v>
      </c>
      <c r="L18">
        <f>D18</f>
        <v>3465</v>
      </c>
    </row>
    <row r="19" spans="1:13">
      <c r="A19">
        <v>12</v>
      </c>
      <c r="B19" t="s">
        <v>2142</v>
      </c>
      <c r="C19" s="159">
        <v>10500</v>
      </c>
      <c r="D19" s="3">
        <v>3332</v>
      </c>
      <c r="E19">
        <v>301</v>
      </c>
      <c r="F19" s="13">
        <v>2.5099999999999998</v>
      </c>
      <c r="L19">
        <f>D19</f>
        <v>3332</v>
      </c>
    </row>
    <row r="20" spans="1:13">
      <c r="A20">
        <v>13</v>
      </c>
      <c r="B20" t="s">
        <v>2143</v>
      </c>
      <c r="C20" s="159">
        <v>10440</v>
      </c>
      <c r="D20" s="3">
        <v>2952</v>
      </c>
      <c r="E20">
        <v>301</v>
      </c>
      <c r="F20" s="13">
        <v>2.42</v>
      </c>
      <c r="L20">
        <f>D20</f>
        <v>2952</v>
      </c>
    </row>
    <row r="21" spans="1:13">
      <c r="A21">
        <v>14</v>
      </c>
      <c r="B21" t="s">
        <v>2144</v>
      </c>
      <c r="C21" s="159">
        <v>10700</v>
      </c>
      <c r="D21" s="3">
        <v>2841</v>
      </c>
      <c r="E21">
        <v>272</v>
      </c>
      <c r="F21" s="13">
        <v>2.25</v>
      </c>
      <c r="K21">
        <f>D21</f>
        <v>2841</v>
      </c>
    </row>
    <row r="22" spans="1:13">
      <c r="A22">
        <v>15</v>
      </c>
      <c r="B22" t="s">
        <v>2145</v>
      </c>
      <c r="C22" s="159">
        <v>10370</v>
      </c>
      <c r="D22" s="3">
        <v>2666</v>
      </c>
      <c r="E22">
        <v>293</v>
      </c>
      <c r="F22" s="13">
        <v>2.5499999999999998</v>
      </c>
      <c r="L22">
        <f>D22</f>
        <v>2666</v>
      </c>
    </row>
    <row r="23" spans="1:13">
      <c r="A23">
        <v>16</v>
      </c>
      <c r="B23" t="s">
        <v>2146</v>
      </c>
      <c r="C23" s="159">
        <v>10180</v>
      </c>
      <c r="D23" s="3">
        <v>2631</v>
      </c>
      <c r="E23">
        <v>294</v>
      </c>
      <c r="F23" s="13">
        <v>2.38</v>
      </c>
      <c r="L23">
        <f>D23</f>
        <v>2631</v>
      </c>
    </row>
    <row r="24" spans="1:13">
      <c r="A24">
        <v>17</v>
      </c>
      <c r="B24" t="s">
        <v>2147</v>
      </c>
      <c r="C24" s="159">
        <v>10140</v>
      </c>
      <c r="D24" s="3">
        <v>2625</v>
      </c>
      <c r="E24">
        <v>319</v>
      </c>
      <c r="F24" s="13">
        <v>2.5499999999999998</v>
      </c>
      <c r="L24">
        <f>D24</f>
        <v>2625</v>
      </c>
    </row>
    <row r="25" spans="1:13">
      <c r="A25">
        <v>18</v>
      </c>
      <c r="B25" t="s">
        <v>2148</v>
      </c>
      <c r="C25" s="159">
        <v>10410</v>
      </c>
      <c r="D25" s="3">
        <v>2615</v>
      </c>
      <c r="E25">
        <v>298</v>
      </c>
      <c r="F25" s="13">
        <v>2.38</v>
      </c>
      <c r="L25">
        <f>D25</f>
        <v>2615</v>
      </c>
    </row>
    <row r="26" spans="1:13">
      <c r="A26">
        <v>19</v>
      </c>
      <c r="B26" t="s">
        <v>2149</v>
      </c>
      <c r="C26" s="159">
        <v>10430</v>
      </c>
      <c r="D26" s="3">
        <v>2602</v>
      </c>
      <c r="E26">
        <v>305</v>
      </c>
      <c r="F26" s="13">
        <v>2.4500000000000002</v>
      </c>
      <c r="L26">
        <f>D26</f>
        <v>2602</v>
      </c>
    </row>
    <row r="27" spans="1:13">
      <c r="A27">
        <v>20</v>
      </c>
      <c r="B27" t="s">
        <v>2150</v>
      </c>
      <c r="C27" s="159">
        <v>10120</v>
      </c>
      <c r="D27" s="3">
        <v>2151</v>
      </c>
      <c r="E27">
        <v>306</v>
      </c>
      <c r="F27" s="13">
        <v>2.4500000000000002</v>
      </c>
      <c r="L27">
        <f>D27</f>
        <v>2151</v>
      </c>
    </row>
    <row r="28" spans="1:13">
      <c r="A28">
        <v>21</v>
      </c>
      <c r="B28" t="s">
        <v>2151</v>
      </c>
      <c r="C28" s="159">
        <v>10160</v>
      </c>
      <c r="D28" s="3">
        <v>2132</v>
      </c>
      <c r="E28">
        <v>327</v>
      </c>
      <c r="F28" s="13">
        <v>3.06</v>
      </c>
      <c r="M28">
        <f>D28</f>
        <v>2132</v>
      </c>
    </row>
    <row r="29" spans="1:13">
      <c r="A29">
        <v>22</v>
      </c>
      <c r="B29" t="s">
        <v>2152</v>
      </c>
      <c r="C29" s="159">
        <v>10450</v>
      </c>
      <c r="D29" s="3">
        <v>1926</v>
      </c>
      <c r="E29">
        <v>305</v>
      </c>
      <c r="F29" s="13">
        <v>2.4500000000000002</v>
      </c>
      <c r="L29">
        <f>D29</f>
        <v>1926</v>
      </c>
    </row>
    <row r="30" spans="1:13">
      <c r="A30">
        <v>23</v>
      </c>
      <c r="B30" t="s">
        <v>2153</v>
      </c>
      <c r="C30" s="159">
        <v>10190</v>
      </c>
      <c r="D30" s="3">
        <v>1726</v>
      </c>
      <c r="E30">
        <v>317</v>
      </c>
      <c r="F30" s="13">
        <v>2.57</v>
      </c>
      <c r="L30">
        <f>D30</f>
        <v>1726</v>
      </c>
    </row>
    <row r="31" spans="1:13">
      <c r="A31">
        <v>24</v>
      </c>
      <c r="B31" t="s">
        <v>2154</v>
      </c>
      <c r="C31" s="159">
        <v>10390</v>
      </c>
      <c r="D31" s="3">
        <v>1721</v>
      </c>
      <c r="E31">
        <v>308</v>
      </c>
      <c r="F31" s="13">
        <v>2.4300000000000002</v>
      </c>
      <c r="L31">
        <f>D31</f>
        <v>1721</v>
      </c>
    </row>
    <row r="32" spans="1:13">
      <c r="A32">
        <v>25</v>
      </c>
      <c r="B32" t="s">
        <v>2155</v>
      </c>
      <c r="C32" s="159">
        <v>10350</v>
      </c>
      <c r="D32" s="3">
        <v>1517</v>
      </c>
      <c r="E32">
        <v>321</v>
      </c>
      <c r="F32" s="13">
        <v>2.57</v>
      </c>
      <c r="L32">
        <f>D32</f>
        <v>1517</v>
      </c>
    </row>
    <row r="33" spans="1:15">
      <c r="A33">
        <v>26</v>
      </c>
      <c r="B33" t="s">
        <v>2156</v>
      </c>
      <c r="C33" s="159">
        <v>10510</v>
      </c>
      <c r="D33" s="3">
        <v>1491</v>
      </c>
      <c r="E33">
        <v>303</v>
      </c>
      <c r="F33" s="13">
        <v>2.52</v>
      </c>
      <c r="L33">
        <f>D33</f>
        <v>1491</v>
      </c>
    </row>
    <row r="34" spans="1:15">
      <c r="A34">
        <v>27</v>
      </c>
      <c r="B34" t="s">
        <v>2157</v>
      </c>
      <c r="C34" s="159">
        <v>10270</v>
      </c>
      <c r="D34" s="3">
        <v>1450</v>
      </c>
      <c r="E34">
        <v>304</v>
      </c>
      <c r="F34" s="13">
        <v>2.42</v>
      </c>
      <c r="L34">
        <f>D34</f>
        <v>1450</v>
      </c>
    </row>
    <row r="35" spans="1:15">
      <c r="A35">
        <v>28</v>
      </c>
      <c r="B35" t="s">
        <v>2158</v>
      </c>
      <c r="C35" s="159">
        <v>10150</v>
      </c>
      <c r="D35" s="3">
        <v>1426</v>
      </c>
      <c r="E35">
        <v>293</v>
      </c>
      <c r="F35" s="13">
        <v>2.38</v>
      </c>
      <c r="L35">
        <f>D35</f>
        <v>1426</v>
      </c>
    </row>
    <row r="36" spans="1:15">
      <c r="A36">
        <v>29</v>
      </c>
      <c r="B36" t="s">
        <v>2159</v>
      </c>
      <c r="C36" s="159">
        <v>10230</v>
      </c>
      <c r="D36" s="3">
        <v>1424</v>
      </c>
      <c r="E36">
        <v>255</v>
      </c>
      <c r="F36" s="13">
        <v>2.1800000000000002</v>
      </c>
      <c r="K36">
        <f>D36</f>
        <v>1424</v>
      </c>
    </row>
    <row r="37" spans="1:15">
      <c r="A37">
        <v>30</v>
      </c>
      <c r="B37" t="s">
        <v>2160</v>
      </c>
      <c r="C37" s="159">
        <v>10340</v>
      </c>
      <c r="D37" s="3">
        <v>1375</v>
      </c>
      <c r="E37">
        <v>349</v>
      </c>
      <c r="F37" s="13">
        <v>3.13</v>
      </c>
      <c r="M37">
        <f>D37</f>
        <v>1375</v>
      </c>
    </row>
    <row r="38" spans="1:15">
      <c r="A38">
        <v>31</v>
      </c>
      <c r="B38" t="s">
        <v>2161</v>
      </c>
      <c r="C38" s="159">
        <v>10800</v>
      </c>
      <c r="D38" s="3">
        <v>1345</v>
      </c>
      <c r="E38">
        <v>308</v>
      </c>
      <c r="F38" s="13">
        <v>2.4300000000000002</v>
      </c>
      <c r="L38">
        <f>D38</f>
        <v>1345</v>
      </c>
    </row>
    <row r="39" spans="1:15">
      <c r="A39">
        <v>32</v>
      </c>
      <c r="B39" t="s">
        <v>2162</v>
      </c>
      <c r="C39" s="159">
        <v>10170</v>
      </c>
      <c r="D39" s="3">
        <v>1330</v>
      </c>
      <c r="E39">
        <v>291</v>
      </c>
      <c r="F39" s="13">
        <v>2.42</v>
      </c>
      <c r="L39">
        <f>D39</f>
        <v>1330</v>
      </c>
    </row>
    <row r="40" spans="1:15">
      <c r="A40">
        <v>33</v>
      </c>
      <c r="B40" t="s">
        <v>2163</v>
      </c>
      <c r="C40" s="159">
        <v>10310</v>
      </c>
      <c r="D40" s="3">
        <v>1278</v>
      </c>
      <c r="E40">
        <v>297</v>
      </c>
      <c r="F40" s="13">
        <v>2.44</v>
      </c>
      <c r="L40">
        <f>D40</f>
        <v>1278</v>
      </c>
    </row>
    <row r="41" spans="1:15">
      <c r="A41">
        <v>34</v>
      </c>
      <c r="B41" t="s">
        <v>2164</v>
      </c>
      <c r="C41" s="159">
        <v>10250</v>
      </c>
      <c r="D41" s="3">
        <v>1276</v>
      </c>
      <c r="E41">
        <v>354</v>
      </c>
      <c r="F41" s="13">
        <v>3.16</v>
      </c>
      <c r="M41">
        <f>D41</f>
        <v>1276</v>
      </c>
    </row>
    <row r="42" spans="1:15">
      <c r="A42">
        <v>35</v>
      </c>
      <c r="B42" t="s">
        <v>2165</v>
      </c>
      <c r="C42" s="159">
        <v>10220</v>
      </c>
      <c r="D42" s="3">
        <v>1223</v>
      </c>
      <c r="E42">
        <v>299</v>
      </c>
      <c r="F42" s="13">
        <v>2.4700000000000002</v>
      </c>
      <c r="L42">
        <f>D42</f>
        <v>1223</v>
      </c>
    </row>
    <row r="43" spans="1:15">
      <c r="A43">
        <v>36</v>
      </c>
      <c r="B43" t="s">
        <v>2166</v>
      </c>
      <c r="C43" s="159">
        <v>10130</v>
      </c>
      <c r="D43" s="3">
        <v>1214</v>
      </c>
      <c r="E43">
        <v>336</v>
      </c>
      <c r="F43" s="13">
        <v>3.13</v>
      </c>
      <c r="M43">
        <f>D43</f>
        <v>1214</v>
      </c>
    </row>
    <row r="44" spans="1:15">
      <c r="A44">
        <v>37</v>
      </c>
      <c r="B44" t="s">
        <v>2167</v>
      </c>
      <c r="C44" s="159">
        <v>10150</v>
      </c>
      <c r="D44" s="3">
        <v>1211</v>
      </c>
      <c r="E44">
        <v>295</v>
      </c>
      <c r="F44" s="13">
        <v>2.4</v>
      </c>
      <c r="L44">
        <f>D44</f>
        <v>1211</v>
      </c>
    </row>
    <row r="45" spans="1:15">
      <c r="A45">
        <v>38</v>
      </c>
      <c r="B45" t="s">
        <v>2168</v>
      </c>
      <c r="C45" s="159">
        <v>10210</v>
      </c>
      <c r="D45" s="3">
        <v>1090</v>
      </c>
      <c r="E45">
        <v>328</v>
      </c>
      <c r="F45" s="13">
        <v>2.58</v>
      </c>
      <c r="L45">
        <f>D45</f>
        <v>1090</v>
      </c>
    </row>
    <row r="46" spans="1:15">
      <c r="A46">
        <v>39</v>
      </c>
      <c r="B46" t="s">
        <v>2169</v>
      </c>
      <c r="C46" s="159">
        <v>10320</v>
      </c>
      <c r="D46" s="3">
        <v>1090</v>
      </c>
      <c r="E46">
        <v>313</v>
      </c>
      <c r="F46" s="13">
        <v>2.52</v>
      </c>
      <c r="L46">
        <f>D46</f>
        <v>1090</v>
      </c>
    </row>
    <row r="47" spans="1:15" ht="16" thickBot="1">
      <c r="A47">
        <v>40</v>
      </c>
      <c r="B47" t="s">
        <v>2170</v>
      </c>
      <c r="C47" s="162">
        <v>10400</v>
      </c>
      <c r="D47" s="30">
        <v>983</v>
      </c>
      <c r="E47" s="22">
        <v>320</v>
      </c>
      <c r="F47" s="67">
        <v>3.2</v>
      </c>
      <c r="G47" s="22"/>
      <c r="H47" s="22"/>
      <c r="I47" s="22"/>
      <c r="J47" s="22"/>
      <c r="K47" s="22"/>
      <c r="L47" s="22"/>
      <c r="M47" s="22">
        <f>D47</f>
        <v>983</v>
      </c>
      <c r="N47" s="17"/>
    </row>
    <row r="48" spans="1:15" ht="16" thickTop="1">
      <c r="D48" s="17">
        <f>SUM(D8:D47)</f>
        <v>194397</v>
      </c>
      <c r="E48" s="17"/>
      <c r="F48" s="17"/>
      <c r="G48" s="17"/>
      <c r="H48" s="17">
        <f t="shared" ref="H48:M48" si="1">SUM(H8:H47)</f>
        <v>0</v>
      </c>
      <c r="I48" s="17">
        <f t="shared" si="1"/>
        <v>0</v>
      </c>
      <c r="J48" s="17">
        <f t="shared" si="1"/>
        <v>0</v>
      </c>
      <c r="K48" s="17">
        <f t="shared" si="1"/>
        <v>4265</v>
      </c>
      <c r="L48" s="17">
        <f t="shared" si="1"/>
        <v>177192</v>
      </c>
      <c r="M48" s="17">
        <f t="shared" si="1"/>
        <v>12940</v>
      </c>
      <c r="N48" s="164">
        <f>SUM(K48:M48)</f>
        <v>194397</v>
      </c>
      <c r="O48" s="165"/>
    </row>
    <row r="49" spans="7:18">
      <c r="G49" t="s">
        <v>1225</v>
      </c>
      <c r="H49" s="29">
        <f>D48/D5</f>
        <v>0.64094389016742614</v>
      </c>
      <c r="K49" s="29">
        <f>K48/D48</f>
        <v>2.1939638986198346E-2</v>
      </c>
      <c r="L49" s="29">
        <f>L48/D48</f>
        <v>0.91149554777079889</v>
      </c>
      <c r="M49" s="29">
        <f>M48/D48</f>
        <v>6.6564813243002716E-2</v>
      </c>
      <c r="N49" s="172">
        <f>SUM(K49:M49)</f>
        <v>0.99999999999999989</v>
      </c>
      <c r="O49" s="167"/>
    </row>
    <row r="50" spans="7:18">
      <c r="G50" t="s">
        <v>943</v>
      </c>
      <c r="H50" s="17">
        <f>D5-D48</f>
        <v>108901</v>
      </c>
      <c r="N50" s="166"/>
      <c r="O50" s="167"/>
    </row>
    <row r="51" spans="7:18">
      <c r="G51" t="s">
        <v>945</v>
      </c>
      <c r="K51" s="17">
        <f>K49*H50</f>
        <v>2389.2486252359863</v>
      </c>
      <c r="L51" s="17">
        <f>L49*H50</f>
        <v>99262.776647787774</v>
      </c>
      <c r="M51" s="17">
        <f>M49*H50</f>
        <v>7248.9747269762383</v>
      </c>
      <c r="N51" s="169">
        <f>SUM(K51:M51)</f>
        <v>108901</v>
      </c>
      <c r="O51" s="167"/>
    </row>
    <row r="52" spans="7:18">
      <c r="N52" s="166"/>
      <c r="O52" s="167"/>
    </row>
    <row r="53" spans="7:18">
      <c r="G53" t="s">
        <v>946</v>
      </c>
      <c r="K53" s="17">
        <f>K48+K51</f>
        <v>6654.2486252359868</v>
      </c>
      <c r="L53" s="17">
        <f t="shared" ref="L53:M53" si="2">L48+L51</f>
        <v>276454.77664778777</v>
      </c>
      <c r="M53" s="17">
        <f t="shared" si="2"/>
        <v>20188.974726976237</v>
      </c>
      <c r="N53" s="173">
        <f>SUM(K53:M53)</f>
        <v>303298</v>
      </c>
      <c r="O53" s="174" t="s">
        <v>1118</v>
      </c>
      <c r="P53" s="53"/>
      <c r="Q53" s="53"/>
      <c r="R53" s="66"/>
    </row>
    <row r="54" spans="7:18">
      <c r="N54" s="166"/>
      <c r="O54" s="167"/>
    </row>
    <row r="55" spans="7:18">
      <c r="H55" s="14" t="s">
        <v>898</v>
      </c>
      <c r="I55" s="15" t="s">
        <v>920</v>
      </c>
      <c r="J55" s="15" t="s">
        <v>921</v>
      </c>
      <c r="K55" s="16" t="s">
        <v>899</v>
      </c>
      <c r="L55" s="16" t="s">
        <v>900</v>
      </c>
      <c r="M55" s="65" t="s">
        <v>1224</v>
      </c>
      <c r="N55" s="170"/>
      <c r="O55" s="171"/>
    </row>
  </sheetData>
  <mergeCells count="1">
    <mergeCell ref="H5:M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workbookViewId="0">
      <selection activeCell="B23" sqref="B23"/>
    </sheetView>
  </sheetViews>
  <sheetFormatPr baseColWidth="10" defaultRowHeight="15" x14ac:dyDescent="0"/>
  <cols>
    <col min="1" max="1" width="10.83203125" style="6"/>
    <col min="2" max="2" width="24.1640625" customWidth="1"/>
    <col min="3" max="3" width="18.6640625" customWidth="1"/>
    <col min="4" max="4" width="13.5" style="12" customWidth="1"/>
    <col min="5" max="5" width="13.6640625" style="6" customWidth="1"/>
    <col min="6" max="6" width="10.83203125" style="10" customWidth="1"/>
    <col min="7" max="7" width="15.6640625" style="10" customWidth="1"/>
    <col min="8" max="8" width="10.83203125" customWidth="1"/>
    <col min="14" max="14" width="13.6640625" customWidth="1"/>
  </cols>
  <sheetData>
    <row r="1" spans="1:13">
      <c r="A1" s="54" t="s">
        <v>2070</v>
      </c>
    </row>
    <row r="2" spans="1:13">
      <c r="A2" s="54" t="s">
        <v>2071</v>
      </c>
    </row>
    <row r="3" spans="1:13">
      <c r="A3" s="54" t="s">
        <v>2065</v>
      </c>
    </row>
    <row r="4" spans="1:13">
      <c r="A4" s="54" t="s">
        <v>1779</v>
      </c>
    </row>
    <row r="5" spans="1:13">
      <c r="D5" s="24">
        <v>1079013</v>
      </c>
      <c r="H5" s="148" t="s">
        <v>897</v>
      </c>
      <c r="I5" s="149"/>
      <c r="J5" s="149"/>
      <c r="K5" s="149"/>
      <c r="L5" s="149"/>
      <c r="M5" s="150"/>
    </row>
    <row r="6" spans="1:13">
      <c r="B6" s="65" t="s">
        <v>1628</v>
      </c>
      <c r="C6" s="65" t="s">
        <v>1629</v>
      </c>
      <c r="D6" s="65" t="s">
        <v>1729</v>
      </c>
      <c r="E6" s="65" t="s">
        <v>1630</v>
      </c>
      <c r="F6" s="65" t="s">
        <v>883</v>
      </c>
      <c r="G6" s="36" t="s">
        <v>1942</v>
      </c>
      <c r="H6" s="14" t="s">
        <v>898</v>
      </c>
      <c r="I6" s="15" t="s">
        <v>920</v>
      </c>
      <c r="J6" s="15" t="s">
        <v>921</v>
      </c>
      <c r="K6" s="16" t="s">
        <v>899</v>
      </c>
      <c r="L6" s="16" t="s">
        <v>900</v>
      </c>
      <c r="M6" s="65" t="s">
        <v>1224</v>
      </c>
    </row>
    <row r="7" spans="1:13">
      <c r="A7" s="6">
        <v>1</v>
      </c>
      <c r="B7" t="s">
        <v>446</v>
      </c>
      <c r="C7" s="7">
        <v>67000</v>
      </c>
      <c r="D7" s="24">
        <v>263941</v>
      </c>
      <c r="E7" s="6">
        <v>2.09</v>
      </c>
      <c r="F7" s="10">
        <v>220</v>
      </c>
      <c r="K7" s="17">
        <f>D7</f>
        <v>263941</v>
      </c>
    </row>
    <row r="8" spans="1:13">
      <c r="C8" s="7" t="s">
        <v>444</v>
      </c>
      <c r="D8" s="24"/>
    </row>
    <row r="9" spans="1:13">
      <c r="C9" s="7" t="s">
        <v>445</v>
      </c>
      <c r="D9" s="24"/>
    </row>
    <row r="10" spans="1:13">
      <c r="A10" s="6">
        <v>2</v>
      </c>
      <c r="B10" t="s">
        <v>447</v>
      </c>
      <c r="C10" s="7" t="s">
        <v>449</v>
      </c>
      <c r="D10" s="24">
        <v>32206</v>
      </c>
      <c r="E10" s="6">
        <v>2.0699999999999998</v>
      </c>
      <c r="F10" s="10">
        <v>212</v>
      </c>
      <c r="K10" s="17">
        <f>D10</f>
        <v>32206</v>
      </c>
    </row>
    <row r="11" spans="1:13">
      <c r="A11" s="6">
        <v>3</v>
      </c>
      <c r="B11" t="s">
        <v>448</v>
      </c>
      <c r="C11" s="9">
        <v>67300</v>
      </c>
      <c r="D11" s="24">
        <v>30824</v>
      </c>
      <c r="E11" s="6">
        <v>2.17</v>
      </c>
      <c r="F11" s="10">
        <v>229</v>
      </c>
      <c r="K11" s="17">
        <f>D11</f>
        <v>30824</v>
      </c>
    </row>
    <row r="12" spans="1:13">
      <c r="A12" s="6">
        <v>4</v>
      </c>
      <c r="B12" t="s">
        <v>450</v>
      </c>
      <c r="C12" s="9"/>
      <c r="D12" s="24">
        <v>23814</v>
      </c>
      <c r="E12" s="6">
        <v>2.04</v>
      </c>
      <c r="F12" s="10">
        <v>271</v>
      </c>
      <c r="K12" s="17">
        <f>D12</f>
        <v>23814</v>
      </c>
    </row>
    <row r="13" spans="1:13">
      <c r="A13" s="6">
        <v>5</v>
      </c>
      <c r="B13" t="s">
        <v>451</v>
      </c>
      <c r="C13" s="9">
        <v>67600</v>
      </c>
      <c r="D13" s="24">
        <v>17172</v>
      </c>
      <c r="E13" s="6">
        <v>2.35</v>
      </c>
      <c r="F13" s="10">
        <v>271</v>
      </c>
      <c r="L13" s="17">
        <f>D13</f>
        <v>17172</v>
      </c>
    </row>
    <row r="14" spans="1:13">
      <c r="A14" s="6">
        <v>6</v>
      </c>
      <c r="B14" t="s">
        <v>452</v>
      </c>
      <c r="C14" s="9">
        <v>67380</v>
      </c>
      <c r="D14" s="24">
        <v>16873</v>
      </c>
      <c r="E14" s="6">
        <v>2.1800000000000002</v>
      </c>
      <c r="F14" s="10">
        <v>232</v>
      </c>
      <c r="K14" s="17">
        <f>D14</f>
        <v>16873</v>
      </c>
    </row>
    <row r="15" spans="1:13">
      <c r="A15" s="6">
        <v>7</v>
      </c>
      <c r="B15" t="s">
        <v>453</v>
      </c>
      <c r="C15" s="9">
        <v>67800</v>
      </c>
      <c r="D15" s="24">
        <v>16750</v>
      </c>
      <c r="E15" s="6">
        <v>2.11</v>
      </c>
      <c r="F15" s="10">
        <v>219</v>
      </c>
      <c r="K15" s="17">
        <f>D15</f>
        <v>16750</v>
      </c>
    </row>
    <row r="16" spans="1:13">
      <c r="A16" s="6">
        <v>8</v>
      </c>
      <c r="B16" t="s">
        <v>454</v>
      </c>
      <c r="C16" s="9">
        <v>67240</v>
      </c>
      <c r="D16" s="24">
        <v>11696</v>
      </c>
      <c r="E16" s="6">
        <v>2.13</v>
      </c>
      <c r="F16" s="10">
        <v>216</v>
      </c>
      <c r="K16" s="17">
        <f>D16</f>
        <v>11696</v>
      </c>
    </row>
    <row r="17" spans="1:11">
      <c r="A17" s="6">
        <v>9</v>
      </c>
      <c r="B17" t="s">
        <v>455</v>
      </c>
      <c r="C17" s="9">
        <v>67700</v>
      </c>
      <c r="D17" s="24">
        <v>11197</v>
      </c>
      <c r="E17" s="6">
        <v>1.52</v>
      </c>
      <c r="F17" s="10">
        <v>178</v>
      </c>
      <c r="J17" s="17">
        <f>D17</f>
        <v>11197</v>
      </c>
    </row>
    <row r="18" spans="1:11">
      <c r="A18" s="6">
        <v>10</v>
      </c>
      <c r="B18" t="s">
        <v>456</v>
      </c>
      <c r="C18" s="9">
        <v>67540</v>
      </c>
      <c r="D18" s="24">
        <v>10762</v>
      </c>
      <c r="E18" s="6">
        <v>2.16</v>
      </c>
      <c r="F18" s="10">
        <v>230</v>
      </c>
      <c r="K18" s="17">
        <f>D18</f>
        <v>10762</v>
      </c>
    </row>
    <row r="19" spans="1:11">
      <c r="A19" s="6">
        <v>11</v>
      </c>
      <c r="B19" t="s">
        <v>2171</v>
      </c>
      <c r="C19" s="9">
        <v>67800</v>
      </c>
      <c r="D19" s="24">
        <v>10749</v>
      </c>
      <c r="E19" s="6">
        <v>2.09</v>
      </c>
      <c r="F19" s="10">
        <v>224</v>
      </c>
      <c r="K19" s="17">
        <f>D19</f>
        <v>10749</v>
      </c>
    </row>
    <row r="20" spans="1:11">
      <c r="A20" s="6">
        <v>12</v>
      </c>
      <c r="B20" t="s">
        <v>2172</v>
      </c>
      <c r="C20" s="9">
        <v>67210</v>
      </c>
      <c r="D20" s="24">
        <v>10472</v>
      </c>
      <c r="E20" s="6">
        <v>2.2599999999999998</v>
      </c>
      <c r="F20" s="10">
        <v>253</v>
      </c>
      <c r="K20" s="17">
        <f>D20</f>
        <v>10472</v>
      </c>
    </row>
    <row r="21" spans="1:11">
      <c r="A21" s="6">
        <v>13</v>
      </c>
      <c r="B21" t="s">
        <v>2173</v>
      </c>
      <c r="C21" s="9">
        <v>67150</v>
      </c>
      <c r="D21" s="24">
        <v>9665</v>
      </c>
      <c r="E21" s="6">
        <v>2.25</v>
      </c>
      <c r="F21" s="10">
        <v>247</v>
      </c>
      <c r="K21" s="17">
        <f>D21</f>
        <v>9665</v>
      </c>
    </row>
    <row r="22" spans="1:11">
      <c r="A22" s="6">
        <v>14</v>
      </c>
      <c r="B22" t="s">
        <v>2174</v>
      </c>
      <c r="C22" s="9">
        <v>67120</v>
      </c>
      <c r="D22" s="24">
        <v>9331</v>
      </c>
      <c r="E22" s="6">
        <v>2.15</v>
      </c>
      <c r="F22" s="10">
        <v>212</v>
      </c>
      <c r="K22" s="17">
        <f>D22</f>
        <v>9331</v>
      </c>
    </row>
    <row r="23" spans="1:11">
      <c r="A23" s="6">
        <v>15</v>
      </c>
      <c r="B23" t="s">
        <v>2175</v>
      </c>
      <c r="C23" s="9">
        <v>67170</v>
      </c>
      <c r="D23" s="24">
        <v>8927</v>
      </c>
      <c r="E23" s="39">
        <v>2</v>
      </c>
      <c r="F23" s="10">
        <v>209</v>
      </c>
      <c r="J23" s="17">
        <f>D23</f>
        <v>8927</v>
      </c>
    </row>
    <row r="24" spans="1:11">
      <c r="A24" s="6">
        <v>16</v>
      </c>
      <c r="B24" t="s">
        <v>7</v>
      </c>
      <c r="C24" s="8"/>
      <c r="D24" s="24">
        <v>8173</v>
      </c>
      <c r="E24" s="39">
        <v>2.2000000000000002</v>
      </c>
      <c r="F24" s="10">
        <v>203</v>
      </c>
      <c r="K24" s="3">
        <f>D24</f>
        <v>8173</v>
      </c>
    </row>
    <row r="25" spans="1:11">
      <c r="A25" s="6">
        <v>17</v>
      </c>
      <c r="B25" t="s">
        <v>8</v>
      </c>
      <c r="C25" s="8"/>
      <c r="D25" s="24">
        <v>7141</v>
      </c>
      <c r="E25" s="39">
        <v>2.2000000000000002</v>
      </c>
      <c r="F25" s="10">
        <v>238</v>
      </c>
      <c r="K25" s="3">
        <f t="shared" ref="K25:K30" si="0">D25</f>
        <v>7141</v>
      </c>
    </row>
    <row r="26" spans="1:11">
      <c r="A26" s="6">
        <v>18</v>
      </c>
      <c r="B26" t="s">
        <v>9</v>
      </c>
      <c r="C26" s="8"/>
      <c r="D26" s="24">
        <v>6017</v>
      </c>
      <c r="E26" s="39">
        <v>2.0699999999999998</v>
      </c>
      <c r="F26" s="10">
        <v>221</v>
      </c>
      <c r="K26" s="3">
        <f t="shared" si="0"/>
        <v>6017</v>
      </c>
    </row>
    <row r="27" spans="1:11">
      <c r="A27" s="6">
        <v>19</v>
      </c>
      <c r="B27" t="s">
        <v>10</v>
      </c>
      <c r="C27" s="8"/>
      <c r="D27" s="24">
        <v>5940</v>
      </c>
      <c r="E27" s="6">
        <v>2.13</v>
      </c>
      <c r="F27" s="10">
        <v>230</v>
      </c>
      <c r="K27" s="3">
        <f t="shared" si="0"/>
        <v>5940</v>
      </c>
    </row>
    <row r="28" spans="1:11">
      <c r="A28" s="6">
        <v>20</v>
      </c>
      <c r="B28" t="s">
        <v>11</v>
      </c>
      <c r="C28" s="8"/>
      <c r="D28" s="24">
        <v>5807</v>
      </c>
      <c r="E28" s="39">
        <v>2.2999999999999998</v>
      </c>
      <c r="F28" s="10">
        <v>259</v>
      </c>
      <c r="K28" s="3">
        <f t="shared" si="0"/>
        <v>5807</v>
      </c>
    </row>
    <row r="29" spans="1:11">
      <c r="A29" s="6">
        <v>21</v>
      </c>
      <c r="B29" t="s">
        <v>12</v>
      </c>
      <c r="C29" s="8"/>
      <c r="D29" s="24">
        <v>5595</v>
      </c>
      <c r="E29" s="6">
        <v>2.02</v>
      </c>
      <c r="F29" s="10">
        <v>204</v>
      </c>
      <c r="K29" s="3">
        <f t="shared" si="0"/>
        <v>5595</v>
      </c>
    </row>
    <row r="30" spans="1:11">
      <c r="A30" s="6">
        <v>22</v>
      </c>
      <c r="B30" t="s">
        <v>13</v>
      </c>
      <c r="C30" s="8"/>
      <c r="D30" s="24">
        <v>5586</v>
      </c>
      <c r="E30" s="39">
        <v>2.2000000000000002</v>
      </c>
      <c r="F30" s="10">
        <v>215</v>
      </c>
      <c r="K30" s="3">
        <f t="shared" si="0"/>
        <v>5586</v>
      </c>
    </row>
    <row r="31" spans="1:11">
      <c r="A31" s="6">
        <v>23</v>
      </c>
      <c r="B31" t="s">
        <v>14</v>
      </c>
      <c r="C31" s="8"/>
      <c r="D31" s="24">
        <v>5540</v>
      </c>
      <c r="E31" s="6">
        <v>1.24</v>
      </c>
      <c r="F31" s="10">
        <v>123</v>
      </c>
      <c r="I31" s="17">
        <f>D31</f>
        <v>5540</v>
      </c>
    </row>
    <row r="32" spans="1:11">
      <c r="A32" s="6">
        <v>24</v>
      </c>
      <c r="B32" t="s">
        <v>15</v>
      </c>
      <c r="C32" s="8"/>
      <c r="D32" s="24">
        <v>5462</v>
      </c>
      <c r="E32" s="39">
        <v>2.1</v>
      </c>
      <c r="F32" s="10">
        <v>225</v>
      </c>
      <c r="K32" s="17">
        <f>D32</f>
        <v>5462</v>
      </c>
    </row>
    <row r="33" spans="1:11">
      <c r="A33" s="6">
        <v>25</v>
      </c>
      <c r="B33" t="s">
        <v>16</v>
      </c>
      <c r="C33" s="8"/>
      <c r="D33" s="24">
        <v>5269</v>
      </c>
      <c r="E33" s="6">
        <v>2.04</v>
      </c>
      <c r="F33" s="10">
        <v>220</v>
      </c>
      <c r="K33" s="17">
        <f t="shared" ref="K33:K50" si="1">D33</f>
        <v>5269</v>
      </c>
    </row>
    <row r="34" spans="1:11">
      <c r="A34" s="6">
        <v>26</v>
      </c>
      <c r="B34" t="s">
        <v>17</v>
      </c>
      <c r="C34" s="8"/>
      <c r="D34" s="24">
        <v>5182</v>
      </c>
      <c r="E34" s="6">
        <v>2.13</v>
      </c>
      <c r="F34" s="10">
        <v>194</v>
      </c>
      <c r="K34" s="17">
        <f t="shared" si="1"/>
        <v>5182</v>
      </c>
    </row>
    <row r="35" spans="1:11">
      <c r="A35" s="6">
        <v>27</v>
      </c>
      <c r="B35" t="s">
        <v>18</v>
      </c>
      <c r="C35" s="8"/>
      <c r="D35" s="24">
        <v>4885</v>
      </c>
      <c r="E35" s="6">
        <v>2.04</v>
      </c>
      <c r="F35" s="10">
        <v>220</v>
      </c>
      <c r="K35" s="17">
        <f t="shared" si="1"/>
        <v>4885</v>
      </c>
    </row>
    <row r="36" spans="1:11">
      <c r="A36" s="6">
        <v>28</v>
      </c>
      <c r="B36" t="s">
        <v>19</v>
      </c>
      <c r="C36" s="8"/>
      <c r="D36" s="24">
        <v>4874</v>
      </c>
      <c r="E36" s="6">
        <v>2.27</v>
      </c>
      <c r="F36" s="10">
        <v>254</v>
      </c>
      <c r="K36" s="17">
        <f t="shared" si="1"/>
        <v>4874</v>
      </c>
    </row>
    <row r="37" spans="1:11">
      <c r="A37" s="6">
        <v>29</v>
      </c>
      <c r="B37" t="s">
        <v>20</v>
      </c>
      <c r="C37" s="8"/>
      <c r="D37" s="24">
        <v>4720</v>
      </c>
      <c r="E37" s="6">
        <v>2.14</v>
      </c>
      <c r="F37" s="10">
        <v>235</v>
      </c>
      <c r="K37" s="17">
        <f t="shared" si="1"/>
        <v>4720</v>
      </c>
    </row>
    <row r="38" spans="1:11">
      <c r="A38" s="6">
        <v>30</v>
      </c>
      <c r="B38" t="s">
        <v>21</v>
      </c>
      <c r="C38" s="8"/>
      <c r="D38" s="24">
        <v>4594</v>
      </c>
      <c r="E38" s="6">
        <v>2.0699999999999998</v>
      </c>
      <c r="F38" s="10">
        <v>218</v>
      </c>
      <c r="K38" s="17">
        <f t="shared" si="1"/>
        <v>4594</v>
      </c>
    </row>
    <row r="39" spans="1:11">
      <c r="A39" s="6">
        <v>31</v>
      </c>
      <c r="B39" t="s">
        <v>22</v>
      </c>
      <c r="C39" s="8"/>
      <c r="D39" s="24">
        <v>4539</v>
      </c>
      <c r="E39" s="6">
        <v>2.25</v>
      </c>
      <c r="F39" s="10">
        <v>253</v>
      </c>
      <c r="K39" s="17">
        <f t="shared" si="1"/>
        <v>4539</v>
      </c>
    </row>
    <row r="40" spans="1:11">
      <c r="A40" s="6">
        <v>32</v>
      </c>
      <c r="B40" t="s">
        <v>23</v>
      </c>
      <c r="C40" s="8"/>
      <c r="D40" s="24">
        <v>4531</v>
      </c>
      <c r="E40" s="6">
        <v>2.16</v>
      </c>
      <c r="F40" s="10">
        <v>239</v>
      </c>
      <c r="K40" s="17">
        <f t="shared" si="1"/>
        <v>4531</v>
      </c>
    </row>
    <row r="41" spans="1:11">
      <c r="A41" s="6">
        <v>33</v>
      </c>
      <c r="B41" t="s">
        <v>24</v>
      </c>
      <c r="C41" s="8"/>
      <c r="D41" s="24">
        <v>4511</v>
      </c>
      <c r="E41" s="6">
        <v>2.12</v>
      </c>
      <c r="F41" s="10">
        <v>226</v>
      </c>
      <c r="K41" s="17">
        <f t="shared" si="1"/>
        <v>4511</v>
      </c>
    </row>
    <row r="42" spans="1:11">
      <c r="A42" s="6">
        <v>34</v>
      </c>
      <c r="B42" t="s">
        <v>25</v>
      </c>
      <c r="C42" s="3"/>
      <c r="D42" s="24">
        <v>4411</v>
      </c>
      <c r="E42" s="39">
        <v>2.2000000000000002</v>
      </c>
      <c r="F42" s="10">
        <v>239</v>
      </c>
      <c r="K42" s="17">
        <f t="shared" si="1"/>
        <v>4411</v>
      </c>
    </row>
    <row r="43" spans="1:11">
      <c r="A43" s="6">
        <v>35</v>
      </c>
      <c r="B43" t="s">
        <v>26</v>
      </c>
      <c r="C43" s="3"/>
      <c r="D43" s="24">
        <v>4400</v>
      </c>
      <c r="E43" s="6">
        <v>2.16</v>
      </c>
      <c r="F43" s="10">
        <v>234</v>
      </c>
      <c r="K43" s="17">
        <f t="shared" si="1"/>
        <v>4400</v>
      </c>
    </row>
    <row r="44" spans="1:11">
      <c r="A44" s="6">
        <v>36</v>
      </c>
      <c r="B44" t="s">
        <v>27</v>
      </c>
      <c r="C44" s="3"/>
      <c r="D44" s="24">
        <v>4318</v>
      </c>
      <c r="E44" s="6">
        <v>2.09</v>
      </c>
      <c r="F44" s="10">
        <v>190</v>
      </c>
      <c r="K44" s="17">
        <f t="shared" si="1"/>
        <v>4318</v>
      </c>
    </row>
    <row r="45" spans="1:11">
      <c r="A45" s="6">
        <v>37</v>
      </c>
      <c r="B45" t="s">
        <v>28</v>
      </c>
      <c r="C45" s="3"/>
      <c r="D45" s="24">
        <v>4198</v>
      </c>
      <c r="E45" s="6">
        <v>2.11</v>
      </c>
      <c r="F45" s="10">
        <v>232</v>
      </c>
      <c r="K45" s="17">
        <f t="shared" si="1"/>
        <v>4198</v>
      </c>
    </row>
    <row r="46" spans="1:11">
      <c r="A46" s="6">
        <v>38</v>
      </c>
      <c r="B46" t="s">
        <v>29</v>
      </c>
      <c r="C46" s="3"/>
      <c r="D46" s="24">
        <v>4142</v>
      </c>
      <c r="E46" s="6">
        <v>2.06</v>
      </c>
      <c r="F46" s="10">
        <v>221</v>
      </c>
      <c r="K46" s="17">
        <f t="shared" si="1"/>
        <v>4142</v>
      </c>
    </row>
    <row r="47" spans="1:11">
      <c r="A47" s="6">
        <v>39</v>
      </c>
      <c r="B47" t="s">
        <v>30</v>
      </c>
      <c r="C47" s="3"/>
      <c r="D47" s="24">
        <v>3862</v>
      </c>
      <c r="E47" s="6">
        <v>2.09</v>
      </c>
      <c r="F47" s="10">
        <v>228</v>
      </c>
      <c r="K47" s="17">
        <f t="shared" si="1"/>
        <v>3862</v>
      </c>
    </row>
    <row r="48" spans="1:11">
      <c r="A48" s="6">
        <v>40</v>
      </c>
      <c r="B48" t="s">
        <v>31</v>
      </c>
      <c r="C48" s="3"/>
      <c r="D48" s="24">
        <v>3845</v>
      </c>
      <c r="E48" s="6">
        <v>2.08</v>
      </c>
      <c r="F48" s="10">
        <v>187</v>
      </c>
      <c r="K48" s="17">
        <f t="shared" si="1"/>
        <v>3845</v>
      </c>
    </row>
    <row r="49" spans="1:12">
      <c r="A49" s="6">
        <v>41</v>
      </c>
      <c r="B49" t="s">
        <v>362</v>
      </c>
      <c r="C49" s="3"/>
      <c r="D49" s="24">
        <v>3832</v>
      </c>
      <c r="E49" s="6">
        <v>2.13</v>
      </c>
      <c r="F49" s="10">
        <v>231</v>
      </c>
      <c r="K49" s="17">
        <f t="shared" si="1"/>
        <v>3832</v>
      </c>
    </row>
    <row r="50" spans="1:12">
      <c r="A50" s="6">
        <v>42</v>
      </c>
      <c r="B50" t="s">
        <v>363</v>
      </c>
      <c r="C50" s="3"/>
      <c r="D50" s="24">
        <v>3725</v>
      </c>
      <c r="E50" s="6">
        <v>2.1800000000000002</v>
      </c>
      <c r="F50" s="10">
        <v>235</v>
      </c>
      <c r="K50" s="17">
        <f t="shared" si="1"/>
        <v>3725</v>
      </c>
    </row>
    <row r="51" spans="1:12">
      <c r="A51" s="6">
        <v>43</v>
      </c>
      <c r="B51" t="s">
        <v>364</v>
      </c>
      <c r="C51" s="3"/>
      <c r="D51" s="24">
        <v>3687</v>
      </c>
      <c r="E51" s="6">
        <v>1.58</v>
      </c>
      <c r="F51" s="10">
        <v>195</v>
      </c>
      <c r="I51" s="17"/>
      <c r="J51" s="17">
        <f>D51</f>
        <v>3687</v>
      </c>
    </row>
    <row r="52" spans="1:12">
      <c r="A52" s="6">
        <v>44</v>
      </c>
      <c r="B52" t="s">
        <v>365</v>
      </c>
      <c r="C52" s="3"/>
      <c r="D52" s="24">
        <v>3616</v>
      </c>
      <c r="E52" s="39">
        <v>2.5</v>
      </c>
      <c r="F52" s="10">
        <v>292</v>
      </c>
      <c r="K52" s="17">
        <f>D52</f>
        <v>3616</v>
      </c>
    </row>
    <row r="53" spans="1:12">
      <c r="A53" s="6">
        <v>45</v>
      </c>
      <c r="B53" t="s">
        <v>366</v>
      </c>
      <c r="C53" s="3"/>
      <c r="D53" s="24">
        <v>3603</v>
      </c>
      <c r="E53" s="6">
        <v>2.2200000000000002</v>
      </c>
      <c r="F53" s="10">
        <v>240</v>
      </c>
      <c r="K53" s="17">
        <f>D53</f>
        <v>3603</v>
      </c>
    </row>
    <row r="54" spans="1:12">
      <c r="A54" s="6">
        <v>46</v>
      </c>
      <c r="B54" t="s">
        <v>367</v>
      </c>
      <c r="C54" s="3"/>
      <c r="D54" s="24">
        <v>3507</v>
      </c>
      <c r="E54" s="6">
        <v>2.11</v>
      </c>
      <c r="F54" s="10">
        <v>226</v>
      </c>
      <c r="K54" s="17">
        <f>D54</f>
        <v>3507</v>
      </c>
    </row>
    <row r="55" spans="1:12">
      <c r="A55" s="6">
        <v>47</v>
      </c>
      <c r="B55" t="s">
        <v>368</v>
      </c>
      <c r="C55" s="3"/>
      <c r="D55" s="24">
        <v>3489</v>
      </c>
      <c r="E55" s="6">
        <v>2.15</v>
      </c>
      <c r="F55" s="10">
        <v>197</v>
      </c>
      <c r="K55" s="17">
        <f>D55</f>
        <v>3489</v>
      </c>
    </row>
    <row r="56" spans="1:12">
      <c r="A56" s="6">
        <v>48</v>
      </c>
      <c r="B56" t="s">
        <v>369</v>
      </c>
      <c r="C56" s="3"/>
      <c r="D56" s="24">
        <v>3373</v>
      </c>
      <c r="E56" s="6">
        <v>2.36</v>
      </c>
      <c r="F56" s="10">
        <v>249</v>
      </c>
      <c r="L56" s="17">
        <f>D56</f>
        <v>3373</v>
      </c>
    </row>
    <row r="57" spans="1:12">
      <c r="A57" s="6">
        <v>49</v>
      </c>
      <c r="B57" t="s">
        <v>370</v>
      </c>
      <c r="C57" s="3"/>
      <c r="D57" s="24">
        <v>3365</v>
      </c>
      <c r="E57" s="6">
        <v>2.0499999999999998</v>
      </c>
      <c r="F57" s="10">
        <v>204</v>
      </c>
      <c r="K57" s="17">
        <f>D57</f>
        <v>3365</v>
      </c>
    </row>
    <row r="58" spans="1:12">
      <c r="A58" s="6">
        <v>50</v>
      </c>
      <c r="B58" t="s">
        <v>371</v>
      </c>
      <c r="C58" s="3"/>
      <c r="D58" s="24">
        <v>3356</v>
      </c>
      <c r="E58" s="39">
        <v>1.3</v>
      </c>
      <c r="F58" s="10">
        <v>152</v>
      </c>
      <c r="I58" s="17">
        <f>D58</f>
        <v>3356</v>
      </c>
    </row>
    <row r="59" spans="1:12">
      <c r="A59" s="6">
        <v>51</v>
      </c>
      <c r="B59" t="s">
        <v>372</v>
      </c>
      <c r="C59" s="3"/>
      <c r="D59" s="24">
        <v>2992</v>
      </c>
      <c r="E59" s="6">
        <v>2.12</v>
      </c>
      <c r="F59" s="10">
        <v>216</v>
      </c>
      <c r="K59" s="17">
        <f>D59</f>
        <v>2992</v>
      </c>
    </row>
    <row r="60" spans="1:12">
      <c r="A60" s="6">
        <v>52</v>
      </c>
      <c r="B60" t="s">
        <v>373</v>
      </c>
      <c r="C60" s="3"/>
      <c r="D60" s="24">
        <v>2985</v>
      </c>
      <c r="E60" s="6">
        <v>2.23</v>
      </c>
      <c r="F60" s="10">
        <v>254</v>
      </c>
      <c r="K60" s="17">
        <f>D60</f>
        <v>2985</v>
      </c>
    </row>
    <row r="61" spans="1:12">
      <c r="A61" s="6">
        <v>53</v>
      </c>
      <c r="B61" t="s">
        <v>375</v>
      </c>
      <c r="C61" s="3"/>
      <c r="D61" s="24">
        <v>2949</v>
      </c>
      <c r="E61" s="6">
        <v>2.06</v>
      </c>
      <c r="F61" s="10">
        <v>221</v>
      </c>
      <c r="K61" s="17">
        <f>D61</f>
        <v>2949</v>
      </c>
    </row>
    <row r="62" spans="1:12">
      <c r="A62" s="6">
        <v>54</v>
      </c>
      <c r="B62" t="s">
        <v>376</v>
      </c>
      <c r="C62" s="3"/>
      <c r="D62" s="24">
        <v>2944</v>
      </c>
      <c r="E62" s="6">
        <v>2.15</v>
      </c>
      <c r="F62" s="10">
        <v>222</v>
      </c>
      <c r="K62" s="17">
        <f>D62</f>
        <v>2944</v>
      </c>
    </row>
    <row r="63" spans="1:12">
      <c r="A63" s="6">
        <v>55</v>
      </c>
      <c r="B63" t="s">
        <v>377</v>
      </c>
      <c r="C63" s="3"/>
      <c r="D63" s="24">
        <v>2943</v>
      </c>
      <c r="E63" s="6">
        <v>1.57</v>
      </c>
      <c r="F63" s="10">
        <v>202</v>
      </c>
      <c r="J63" s="17">
        <f>D63</f>
        <v>2943</v>
      </c>
    </row>
    <row r="64" spans="1:12">
      <c r="A64" s="6">
        <v>56</v>
      </c>
      <c r="B64" t="s">
        <v>378</v>
      </c>
      <c r="C64" s="3"/>
      <c r="D64" s="24">
        <v>2783</v>
      </c>
      <c r="E64" s="6">
        <v>2.31</v>
      </c>
      <c r="F64" s="10">
        <v>255</v>
      </c>
      <c r="L64" s="17">
        <f>D64</f>
        <v>2783</v>
      </c>
    </row>
    <row r="65" spans="1:12">
      <c r="A65" s="6">
        <v>57</v>
      </c>
      <c r="B65" t="s">
        <v>379</v>
      </c>
      <c r="C65" s="3"/>
      <c r="D65" s="24">
        <v>2768</v>
      </c>
      <c r="E65" s="6">
        <v>2.25</v>
      </c>
      <c r="F65" s="10">
        <v>236</v>
      </c>
      <c r="K65" s="17">
        <f>D65</f>
        <v>2768</v>
      </c>
    </row>
    <row r="66" spans="1:12">
      <c r="A66" s="6">
        <v>58</v>
      </c>
      <c r="B66" t="s">
        <v>380</v>
      </c>
      <c r="C66" s="3"/>
      <c r="D66" s="24">
        <v>2749</v>
      </c>
      <c r="E66" s="6">
        <v>2.17</v>
      </c>
      <c r="F66" s="10">
        <v>240</v>
      </c>
      <c r="K66" s="17">
        <f>D66</f>
        <v>2749</v>
      </c>
    </row>
    <row r="67" spans="1:12">
      <c r="A67" s="6">
        <v>59</v>
      </c>
      <c r="B67" t="s">
        <v>381</v>
      </c>
      <c r="C67" s="3"/>
      <c r="D67" s="24">
        <v>2688</v>
      </c>
      <c r="E67" s="6">
        <v>2.11</v>
      </c>
      <c r="F67" s="10">
        <v>221</v>
      </c>
      <c r="K67" s="17">
        <f>D67</f>
        <v>2688</v>
      </c>
    </row>
    <row r="68" spans="1:12">
      <c r="A68" s="6">
        <v>60</v>
      </c>
      <c r="B68" t="s">
        <v>382</v>
      </c>
      <c r="C68" s="3"/>
      <c r="D68" s="24">
        <v>2685</v>
      </c>
      <c r="E68" s="6">
        <v>2.35</v>
      </c>
      <c r="F68" s="10">
        <v>232</v>
      </c>
      <c r="L68" s="17">
        <f>D68</f>
        <v>2685</v>
      </c>
    </row>
    <row r="69" spans="1:12">
      <c r="A69" s="6">
        <v>61</v>
      </c>
      <c r="B69" t="s">
        <v>383</v>
      </c>
      <c r="C69" s="3"/>
      <c r="D69" s="24">
        <v>2611</v>
      </c>
      <c r="E69" s="6">
        <v>2.39</v>
      </c>
      <c r="F69" s="10">
        <v>251</v>
      </c>
      <c r="L69" s="17">
        <f>D69</f>
        <v>2611</v>
      </c>
    </row>
    <row r="70" spans="1:12">
      <c r="A70" s="6">
        <v>62</v>
      </c>
      <c r="B70" t="s">
        <v>384</v>
      </c>
      <c r="C70" s="3"/>
      <c r="D70" s="24">
        <v>2583</v>
      </c>
      <c r="E70" s="6">
        <v>1.54</v>
      </c>
      <c r="F70" s="10">
        <v>192</v>
      </c>
      <c r="J70" s="17">
        <f>D70</f>
        <v>2583</v>
      </c>
    </row>
    <row r="71" spans="1:12">
      <c r="A71" s="6">
        <v>63</v>
      </c>
      <c r="B71" t="s">
        <v>385</v>
      </c>
      <c r="C71" s="3"/>
      <c r="D71" s="24">
        <v>2494</v>
      </c>
      <c r="E71" s="6">
        <v>2.19</v>
      </c>
      <c r="F71" s="10">
        <v>235</v>
      </c>
      <c r="K71" s="17">
        <f>D71</f>
        <v>2494</v>
      </c>
    </row>
    <row r="72" spans="1:12">
      <c r="A72" s="6">
        <v>64</v>
      </c>
      <c r="B72" t="s">
        <v>386</v>
      </c>
      <c r="C72" s="3"/>
      <c r="D72" s="24">
        <v>2474</v>
      </c>
      <c r="E72" s="6">
        <v>2.0699999999999998</v>
      </c>
      <c r="F72" s="10">
        <v>215</v>
      </c>
      <c r="K72" s="17">
        <f>D72</f>
        <v>2474</v>
      </c>
    </row>
    <row r="73" spans="1:12">
      <c r="A73" s="6">
        <v>65</v>
      </c>
      <c r="B73" t="s">
        <v>387</v>
      </c>
      <c r="C73" s="3"/>
      <c r="D73" s="24">
        <v>2468</v>
      </c>
      <c r="E73" s="6">
        <v>2.08</v>
      </c>
      <c r="F73" s="10">
        <v>210</v>
      </c>
      <c r="K73" s="17">
        <f>D73</f>
        <v>2468</v>
      </c>
    </row>
    <row r="74" spans="1:12">
      <c r="A74" s="6">
        <v>66</v>
      </c>
      <c r="B74" t="s">
        <v>388</v>
      </c>
      <c r="C74" s="3"/>
      <c r="D74" s="24">
        <v>2444</v>
      </c>
      <c r="E74" s="6">
        <v>1.52</v>
      </c>
      <c r="F74" s="10">
        <v>192</v>
      </c>
      <c r="J74" s="17">
        <f>D74</f>
        <v>2444</v>
      </c>
    </row>
    <row r="75" spans="1:12">
      <c r="A75" s="6">
        <v>67</v>
      </c>
      <c r="B75" t="s">
        <v>389</v>
      </c>
      <c r="C75" s="3"/>
      <c r="D75" s="24">
        <v>2349</v>
      </c>
      <c r="E75" s="6">
        <v>2.21</v>
      </c>
      <c r="F75" s="10">
        <v>243</v>
      </c>
      <c r="K75" s="17">
        <f>D75</f>
        <v>2349</v>
      </c>
    </row>
    <row r="76" spans="1:12">
      <c r="A76" s="6">
        <v>68</v>
      </c>
      <c r="B76" t="s">
        <v>390</v>
      </c>
      <c r="C76" s="3"/>
      <c r="D76" s="24">
        <v>2369</v>
      </c>
      <c r="E76" s="6">
        <v>2.12</v>
      </c>
      <c r="F76" s="10">
        <v>208</v>
      </c>
      <c r="K76" s="17">
        <f>D76</f>
        <v>2369</v>
      </c>
    </row>
    <row r="77" spans="1:12">
      <c r="A77" s="6">
        <v>69</v>
      </c>
      <c r="B77" t="s">
        <v>391</v>
      </c>
      <c r="C77" s="3"/>
      <c r="D77" s="24">
        <v>2348</v>
      </c>
      <c r="E77" s="6">
        <v>2.39</v>
      </c>
      <c r="F77" s="10">
        <v>242</v>
      </c>
      <c r="L77" s="17">
        <f>D77</f>
        <v>2348</v>
      </c>
    </row>
    <row r="78" spans="1:12">
      <c r="A78" s="6">
        <v>70</v>
      </c>
      <c r="B78" t="s">
        <v>392</v>
      </c>
      <c r="C78" s="3"/>
      <c r="D78" s="24">
        <v>2268</v>
      </c>
      <c r="E78" s="6">
        <v>2.19</v>
      </c>
      <c r="F78" s="10">
        <v>240</v>
      </c>
      <c r="K78" s="17">
        <f>D78</f>
        <v>2268</v>
      </c>
    </row>
    <row r="79" spans="1:12">
      <c r="A79" s="6">
        <v>71</v>
      </c>
      <c r="B79" t="s">
        <v>393</v>
      </c>
      <c r="C79" s="3"/>
      <c r="D79" s="24">
        <v>2268</v>
      </c>
      <c r="E79" s="6">
        <v>2.27</v>
      </c>
      <c r="F79" s="10">
        <v>264</v>
      </c>
      <c r="K79" s="17">
        <f>D79</f>
        <v>2268</v>
      </c>
    </row>
    <row r="80" spans="1:12">
      <c r="A80" s="6">
        <v>72</v>
      </c>
      <c r="B80" t="s">
        <v>394</v>
      </c>
      <c r="C80" s="3"/>
      <c r="D80" s="24">
        <v>2245</v>
      </c>
      <c r="E80" s="6">
        <v>2.0499999999999998</v>
      </c>
      <c r="F80" s="10">
        <v>212</v>
      </c>
      <c r="K80" s="17">
        <f>D80</f>
        <v>2245</v>
      </c>
    </row>
    <row r="81" spans="1:12">
      <c r="A81" s="6">
        <v>73</v>
      </c>
      <c r="B81" t="s">
        <v>395</v>
      </c>
      <c r="C81" s="3"/>
      <c r="D81" s="24">
        <v>2184</v>
      </c>
      <c r="E81" s="6">
        <v>2.15</v>
      </c>
      <c r="F81" s="10">
        <v>215</v>
      </c>
      <c r="K81" s="17">
        <f>D81</f>
        <v>2184</v>
      </c>
    </row>
    <row r="82" spans="1:12">
      <c r="A82" s="6">
        <v>74</v>
      </c>
      <c r="B82" t="s">
        <v>396</v>
      </c>
      <c r="C82" s="3"/>
      <c r="D82" s="24">
        <v>2184</v>
      </c>
      <c r="E82" s="6">
        <v>2.3199999999999998</v>
      </c>
      <c r="F82" s="10">
        <v>234</v>
      </c>
      <c r="L82" s="17">
        <f>D82</f>
        <v>2184</v>
      </c>
    </row>
    <row r="83" spans="1:12">
      <c r="A83" s="6">
        <v>75</v>
      </c>
      <c r="B83" t="s">
        <v>397</v>
      </c>
      <c r="C83" s="3"/>
      <c r="D83" s="24">
        <v>2167</v>
      </c>
      <c r="E83" s="6">
        <v>2.21</v>
      </c>
      <c r="F83" s="10">
        <v>218</v>
      </c>
      <c r="K83" s="17">
        <f t="shared" ref="K83:K88" si="2">D83</f>
        <v>2167</v>
      </c>
    </row>
    <row r="84" spans="1:12">
      <c r="A84" s="6">
        <v>76</v>
      </c>
      <c r="B84" t="s">
        <v>398</v>
      </c>
      <c r="C84" s="3"/>
      <c r="D84" s="24">
        <v>2106</v>
      </c>
      <c r="E84" s="39">
        <v>2.2999999999999998</v>
      </c>
      <c r="F84" s="10">
        <v>256</v>
      </c>
      <c r="K84" s="17">
        <f t="shared" si="2"/>
        <v>2106</v>
      </c>
    </row>
    <row r="85" spans="1:12">
      <c r="A85" s="6">
        <v>77</v>
      </c>
      <c r="B85" t="s">
        <v>399</v>
      </c>
      <c r="C85" s="3"/>
      <c r="D85" s="24">
        <v>2091</v>
      </c>
      <c r="E85" s="6">
        <v>2.2799999999999998</v>
      </c>
      <c r="F85" s="10">
        <v>257</v>
      </c>
      <c r="K85" s="17">
        <f t="shared" si="2"/>
        <v>2091</v>
      </c>
    </row>
    <row r="86" spans="1:12">
      <c r="A86" s="6">
        <v>78</v>
      </c>
      <c r="B86" t="s">
        <v>400</v>
      </c>
      <c r="C86" s="3"/>
      <c r="D86" s="24">
        <v>2086</v>
      </c>
      <c r="E86" s="6">
        <v>2.15</v>
      </c>
      <c r="F86" s="10">
        <v>232</v>
      </c>
      <c r="K86" s="17">
        <f t="shared" si="2"/>
        <v>2086</v>
      </c>
    </row>
    <row r="87" spans="1:12">
      <c r="A87" s="6">
        <v>79</v>
      </c>
      <c r="B87" t="s">
        <v>401</v>
      </c>
      <c r="C87" s="3"/>
      <c r="D87" s="24">
        <v>2025</v>
      </c>
      <c r="E87" s="6">
        <v>2.1800000000000002</v>
      </c>
      <c r="F87" s="10">
        <v>227</v>
      </c>
      <c r="K87" s="17">
        <f t="shared" si="2"/>
        <v>2025</v>
      </c>
    </row>
    <row r="88" spans="1:12">
      <c r="A88" s="6">
        <v>80</v>
      </c>
      <c r="B88" t="s">
        <v>402</v>
      </c>
      <c r="C88" s="3"/>
      <c r="D88" s="24">
        <v>2016</v>
      </c>
      <c r="E88" s="39">
        <v>2.2999999999999998</v>
      </c>
      <c r="F88" s="10">
        <v>227</v>
      </c>
      <c r="K88" s="17">
        <f t="shared" si="2"/>
        <v>2016</v>
      </c>
    </row>
    <row r="89" spans="1:12">
      <c r="A89" s="6">
        <v>81</v>
      </c>
      <c r="B89" t="s">
        <v>403</v>
      </c>
      <c r="C89" s="3"/>
      <c r="D89" s="24">
        <v>1979</v>
      </c>
      <c r="E89" s="6">
        <v>2.37</v>
      </c>
      <c r="F89" s="10">
        <v>265</v>
      </c>
      <c r="L89" s="17">
        <f>D89</f>
        <v>1979</v>
      </c>
    </row>
    <row r="90" spans="1:12">
      <c r="A90" s="6">
        <v>82</v>
      </c>
      <c r="B90" t="s">
        <v>404</v>
      </c>
      <c r="C90" s="3"/>
      <c r="D90" s="24">
        <v>1973</v>
      </c>
      <c r="E90" s="6">
        <v>2.37</v>
      </c>
      <c r="F90" s="10">
        <v>273</v>
      </c>
      <c r="L90" s="17">
        <f>D90</f>
        <v>1973</v>
      </c>
    </row>
    <row r="91" spans="1:12">
      <c r="A91" s="6">
        <v>83</v>
      </c>
      <c r="B91" t="s">
        <v>405</v>
      </c>
      <c r="C91" s="3"/>
      <c r="D91" s="24">
        <v>1950</v>
      </c>
      <c r="E91" s="39">
        <v>2.2999999999999998</v>
      </c>
      <c r="F91" s="10">
        <v>263</v>
      </c>
      <c r="K91" s="3">
        <f>D91</f>
        <v>1950</v>
      </c>
    </row>
    <row r="92" spans="1:12">
      <c r="A92" s="6">
        <v>84</v>
      </c>
      <c r="B92" t="s">
        <v>406</v>
      </c>
      <c r="C92" s="3"/>
      <c r="D92" s="24">
        <v>1934</v>
      </c>
      <c r="E92" s="6">
        <v>2.25</v>
      </c>
      <c r="F92" s="10">
        <v>259</v>
      </c>
      <c r="K92" s="3">
        <f>D92</f>
        <v>1934</v>
      </c>
    </row>
    <row r="93" spans="1:12">
      <c r="A93" s="6">
        <v>85</v>
      </c>
      <c r="B93" t="s">
        <v>407</v>
      </c>
      <c r="C93" s="3"/>
      <c r="D93" s="24">
        <v>1924</v>
      </c>
      <c r="E93" s="39">
        <v>2.1</v>
      </c>
      <c r="F93" s="10">
        <v>225</v>
      </c>
      <c r="K93" s="3">
        <f>D93</f>
        <v>1924</v>
      </c>
    </row>
    <row r="94" spans="1:12">
      <c r="A94" s="6">
        <v>86</v>
      </c>
      <c r="B94" t="s">
        <v>408</v>
      </c>
      <c r="C94" s="3"/>
      <c r="D94" s="24">
        <v>1921</v>
      </c>
      <c r="E94" s="6">
        <v>1.46</v>
      </c>
      <c r="F94" s="10">
        <v>185</v>
      </c>
      <c r="J94" s="17">
        <f>D94</f>
        <v>1921</v>
      </c>
    </row>
    <row r="95" spans="1:12">
      <c r="A95" s="6">
        <v>87</v>
      </c>
      <c r="B95" t="s">
        <v>409</v>
      </c>
      <c r="C95" s="3"/>
      <c r="D95" s="24">
        <v>1914</v>
      </c>
      <c r="E95" s="6">
        <v>2.08</v>
      </c>
      <c r="F95" s="10">
        <v>219</v>
      </c>
      <c r="K95" s="17">
        <f>D95</f>
        <v>1914</v>
      </c>
    </row>
    <row r="96" spans="1:12">
      <c r="A96" s="6">
        <v>88</v>
      </c>
      <c r="B96" t="s">
        <v>410</v>
      </c>
      <c r="C96" s="3"/>
      <c r="D96" s="24">
        <v>1909</v>
      </c>
      <c r="E96" s="6">
        <v>2.11</v>
      </c>
      <c r="F96" s="10">
        <v>212</v>
      </c>
      <c r="K96" s="17">
        <f>D96</f>
        <v>1909</v>
      </c>
    </row>
    <row r="97" spans="1:12">
      <c r="A97" s="6">
        <v>89</v>
      </c>
      <c r="B97" t="s">
        <v>411</v>
      </c>
      <c r="C97" s="3"/>
      <c r="D97" s="24">
        <v>1905</v>
      </c>
      <c r="E97" s="6">
        <v>2.1800000000000002</v>
      </c>
      <c r="F97" s="10">
        <v>245</v>
      </c>
      <c r="K97" s="17">
        <f>D97</f>
        <v>1905</v>
      </c>
    </row>
    <row r="98" spans="1:12">
      <c r="A98" s="6">
        <v>90</v>
      </c>
      <c r="B98" t="s">
        <v>412</v>
      </c>
      <c r="C98" s="3"/>
      <c r="D98" s="24">
        <v>1902</v>
      </c>
      <c r="E98" s="39">
        <v>2.1</v>
      </c>
      <c r="F98" s="10">
        <v>220</v>
      </c>
      <c r="K98" s="17">
        <f>D98</f>
        <v>1902</v>
      </c>
    </row>
    <row r="99" spans="1:12">
      <c r="A99" s="6">
        <v>91</v>
      </c>
      <c r="B99" t="s">
        <v>413</v>
      </c>
      <c r="C99" s="3"/>
      <c r="D99" s="24">
        <v>1885</v>
      </c>
      <c r="E99" s="6">
        <v>2.11</v>
      </c>
      <c r="F99" s="10">
        <v>231</v>
      </c>
      <c r="K99" s="17">
        <f>D99</f>
        <v>1885</v>
      </c>
    </row>
    <row r="100" spans="1:12">
      <c r="A100" s="6">
        <v>92</v>
      </c>
      <c r="B100" t="s">
        <v>414</v>
      </c>
      <c r="C100" s="3"/>
      <c r="D100" s="24">
        <v>1854</v>
      </c>
      <c r="E100" s="6">
        <v>2.33</v>
      </c>
      <c r="F100" s="10">
        <v>264</v>
      </c>
      <c r="L100" s="17">
        <f>D100</f>
        <v>1854</v>
      </c>
    </row>
    <row r="101" spans="1:12">
      <c r="A101" s="6">
        <v>93</v>
      </c>
      <c r="B101" t="s">
        <v>415</v>
      </c>
      <c r="C101" s="3"/>
      <c r="D101" s="24">
        <v>1844</v>
      </c>
      <c r="E101" s="6">
        <v>2.17</v>
      </c>
      <c r="F101" s="10">
        <v>239</v>
      </c>
      <c r="K101" s="17">
        <f>D101</f>
        <v>1844</v>
      </c>
    </row>
    <row r="102" spans="1:12">
      <c r="A102" s="6">
        <v>94</v>
      </c>
      <c r="B102" t="s">
        <v>416</v>
      </c>
      <c r="C102" s="3"/>
      <c r="D102" s="24">
        <v>1831</v>
      </c>
      <c r="E102" s="39">
        <v>1.3</v>
      </c>
      <c r="F102" s="10">
        <v>140</v>
      </c>
      <c r="I102" s="17">
        <f>D102</f>
        <v>1831</v>
      </c>
    </row>
    <row r="103" spans="1:12">
      <c r="A103" s="6">
        <v>95</v>
      </c>
      <c r="B103" t="s">
        <v>417</v>
      </c>
      <c r="C103" s="3"/>
      <c r="D103" s="24">
        <v>1821</v>
      </c>
      <c r="E103" s="6">
        <v>2.4300000000000002</v>
      </c>
      <c r="F103" s="10">
        <v>268</v>
      </c>
      <c r="L103" s="17">
        <f>D103</f>
        <v>1821</v>
      </c>
    </row>
    <row r="104" spans="1:12">
      <c r="A104" s="6">
        <v>96</v>
      </c>
      <c r="B104" t="s">
        <v>418</v>
      </c>
      <c r="C104" s="3"/>
      <c r="D104" s="24">
        <v>1797</v>
      </c>
      <c r="E104" s="6">
        <v>1.48</v>
      </c>
      <c r="F104" s="10">
        <v>186</v>
      </c>
      <c r="J104" s="17">
        <f>D104</f>
        <v>1797</v>
      </c>
    </row>
    <row r="105" spans="1:12">
      <c r="A105" s="6">
        <v>97</v>
      </c>
      <c r="B105" t="s">
        <v>419</v>
      </c>
      <c r="C105" s="3"/>
      <c r="D105" s="24">
        <v>1789</v>
      </c>
      <c r="E105" s="6">
        <v>2.25</v>
      </c>
      <c r="F105" s="10">
        <v>242</v>
      </c>
      <c r="K105" s="17">
        <f>D105</f>
        <v>1789</v>
      </c>
    </row>
    <row r="106" spans="1:12">
      <c r="A106" s="6">
        <v>98</v>
      </c>
      <c r="B106" t="s">
        <v>420</v>
      </c>
      <c r="C106" s="3"/>
      <c r="D106" s="24">
        <v>1789</v>
      </c>
      <c r="E106" s="39">
        <v>2.2000000000000002</v>
      </c>
      <c r="F106" s="10">
        <v>250</v>
      </c>
      <c r="K106" s="17">
        <f>D106</f>
        <v>1789</v>
      </c>
    </row>
    <row r="107" spans="1:12">
      <c r="A107" s="6">
        <v>99</v>
      </c>
      <c r="B107" t="s">
        <v>421</v>
      </c>
      <c r="C107" s="3"/>
      <c r="D107" s="24">
        <v>1782</v>
      </c>
      <c r="E107" s="6">
        <v>2.14</v>
      </c>
      <c r="F107" s="10">
        <v>240</v>
      </c>
      <c r="K107" s="17">
        <f>D107</f>
        <v>1782</v>
      </c>
    </row>
    <row r="108" spans="1:12">
      <c r="A108" s="6">
        <v>100</v>
      </c>
      <c r="B108" t="s">
        <v>422</v>
      </c>
      <c r="C108" s="3"/>
      <c r="D108" s="24">
        <v>1751</v>
      </c>
      <c r="E108" s="6">
        <v>1.58</v>
      </c>
      <c r="F108" s="10">
        <v>204</v>
      </c>
      <c r="J108" s="17">
        <f>D108</f>
        <v>1751</v>
      </c>
    </row>
    <row r="109" spans="1:12">
      <c r="A109" s="6">
        <v>101</v>
      </c>
      <c r="B109" t="s">
        <v>423</v>
      </c>
      <c r="C109" s="3"/>
      <c r="D109" s="24">
        <v>1743</v>
      </c>
      <c r="E109" s="6">
        <v>2.39</v>
      </c>
      <c r="F109" s="10">
        <v>245</v>
      </c>
      <c r="L109" s="17">
        <f>D109</f>
        <v>1743</v>
      </c>
    </row>
    <row r="110" spans="1:12">
      <c r="A110" s="6">
        <v>102</v>
      </c>
      <c r="B110" t="s">
        <v>424</v>
      </c>
      <c r="C110" s="3"/>
      <c r="D110" s="24">
        <v>1721</v>
      </c>
      <c r="E110" s="6">
        <v>2.25</v>
      </c>
      <c r="F110" s="10">
        <v>212</v>
      </c>
      <c r="K110" s="17">
        <f>D110</f>
        <v>1721</v>
      </c>
    </row>
    <row r="111" spans="1:12">
      <c r="A111" s="6">
        <v>103</v>
      </c>
      <c r="B111" t="s">
        <v>425</v>
      </c>
      <c r="C111" s="3"/>
      <c r="D111" s="24">
        <v>1717</v>
      </c>
      <c r="E111" s="6">
        <v>2.41</v>
      </c>
      <c r="F111" s="10">
        <v>269</v>
      </c>
      <c r="L111" s="17">
        <f>D111</f>
        <v>1717</v>
      </c>
    </row>
    <row r="112" spans="1:12">
      <c r="A112" s="6">
        <v>104</v>
      </c>
      <c r="B112" t="s">
        <v>426</v>
      </c>
      <c r="C112" s="3"/>
      <c r="D112" s="24">
        <v>1692</v>
      </c>
      <c r="E112" s="6">
        <v>2.21</v>
      </c>
      <c r="F112" s="10">
        <v>202</v>
      </c>
      <c r="K112" s="17">
        <f>D112</f>
        <v>1692</v>
      </c>
    </row>
    <row r="113" spans="1:12">
      <c r="A113" s="6">
        <v>105</v>
      </c>
      <c r="B113" t="s">
        <v>427</v>
      </c>
      <c r="C113" s="3"/>
      <c r="D113" s="24">
        <v>1688</v>
      </c>
      <c r="E113" s="6">
        <v>2.1800000000000002</v>
      </c>
      <c r="F113" s="10">
        <v>218</v>
      </c>
      <c r="K113" s="17">
        <f>D113</f>
        <v>1688</v>
      </c>
    </row>
    <row r="114" spans="1:12">
      <c r="A114" s="6">
        <v>106</v>
      </c>
      <c r="B114" t="s">
        <v>428</v>
      </c>
      <c r="C114" s="3"/>
      <c r="D114" s="24">
        <v>1681</v>
      </c>
      <c r="E114" s="6">
        <v>2.09</v>
      </c>
      <c r="F114" s="10">
        <v>224</v>
      </c>
      <c r="K114" s="17">
        <f>D114</f>
        <v>1681</v>
      </c>
    </row>
    <row r="115" spans="1:12">
      <c r="A115" s="6">
        <v>107</v>
      </c>
      <c r="B115" t="s">
        <v>429</v>
      </c>
      <c r="C115" s="3"/>
      <c r="D115" s="24">
        <v>1670</v>
      </c>
      <c r="E115" s="6">
        <v>2.19</v>
      </c>
      <c r="F115" s="10">
        <v>234</v>
      </c>
      <c r="K115" s="17">
        <f>D115</f>
        <v>1670</v>
      </c>
    </row>
    <row r="116" spans="1:12">
      <c r="A116" s="6">
        <v>108</v>
      </c>
      <c r="B116" t="s">
        <v>430</v>
      </c>
      <c r="C116" s="3"/>
      <c r="D116" s="24">
        <v>1670</v>
      </c>
      <c r="E116" s="6">
        <v>1.53</v>
      </c>
      <c r="F116" s="10">
        <v>200</v>
      </c>
      <c r="J116" s="17">
        <f>D116</f>
        <v>1670</v>
      </c>
    </row>
    <row r="117" spans="1:12">
      <c r="A117" s="6">
        <v>109</v>
      </c>
      <c r="B117" t="s">
        <v>431</v>
      </c>
      <c r="C117" s="3"/>
      <c r="D117" s="24">
        <v>1670</v>
      </c>
      <c r="E117" s="6">
        <v>2.25</v>
      </c>
      <c r="F117" s="10">
        <v>245</v>
      </c>
      <c r="K117" s="17">
        <f>D117</f>
        <v>1670</v>
      </c>
    </row>
    <row r="118" spans="1:12">
      <c r="A118" s="6">
        <v>110</v>
      </c>
      <c r="B118" t="s">
        <v>432</v>
      </c>
      <c r="C118" s="3"/>
      <c r="D118" s="24">
        <v>1655</v>
      </c>
      <c r="E118" s="6">
        <v>1.42</v>
      </c>
      <c r="F118" s="10">
        <v>161</v>
      </c>
      <c r="J118" s="17">
        <f>D118</f>
        <v>1655</v>
      </c>
    </row>
    <row r="119" spans="1:12">
      <c r="A119" s="6">
        <v>111</v>
      </c>
      <c r="B119" t="s">
        <v>433</v>
      </c>
      <c r="C119" s="3"/>
      <c r="D119" s="24">
        <v>1655</v>
      </c>
      <c r="E119" s="6">
        <v>2.31</v>
      </c>
      <c r="F119" s="10">
        <v>263</v>
      </c>
      <c r="L119" s="17">
        <f>D119</f>
        <v>1655</v>
      </c>
    </row>
    <row r="120" spans="1:12">
      <c r="A120" s="6">
        <v>112</v>
      </c>
      <c r="B120" t="s">
        <v>434</v>
      </c>
      <c r="C120" s="3"/>
      <c r="D120" s="24">
        <v>1590</v>
      </c>
      <c r="E120" s="6">
        <v>2.0499999999999998</v>
      </c>
      <c r="F120" s="10">
        <v>204</v>
      </c>
      <c r="K120" s="17">
        <f>D120</f>
        <v>1590</v>
      </c>
    </row>
    <row r="121" spans="1:12">
      <c r="A121" s="6">
        <v>113</v>
      </c>
      <c r="B121" t="s">
        <v>435</v>
      </c>
      <c r="C121" s="3"/>
      <c r="D121" s="24">
        <v>1590</v>
      </c>
      <c r="E121" s="6">
        <v>2.2200000000000002</v>
      </c>
      <c r="F121" s="10">
        <v>249</v>
      </c>
      <c r="K121" s="17">
        <f>D121</f>
        <v>1590</v>
      </c>
    </row>
    <row r="122" spans="1:12">
      <c r="A122" s="6">
        <v>114</v>
      </c>
      <c r="B122" t="s">
        <v>436</v>
      </c>
      <c r="C122" s="3"/>
      <c r="D122" s="24">
        <v>1558</v>
      </c>
      <c r="E122" s="6">
        <v>2.31</v>
      </c>
      <c r="F122" s="10">
        <v>230</v>
      </c>
      <c r="L122" s="17">
        <f>D122</f>
        <v>1558</v>
      </c>
    </row>
    <row r="123" spans="1:12">
      <c r="A123" s="6">
        <v>115</v>
      </c>
      <c r="B123" t="s">
        <v>437</v>
      </c>
      <c r="C123" s="3"/>
      <c r="D123" s="24">
        <v>1543</v>
      </c>
      <c r="E123" s="39">
        <v>2.2999999999999998</v>
      </c>
      <c r="F123" s="10">
        <v>225</v>
      </c>
      <c r="K123" s="17">
        <f>D123</f>
        <v>1543</v>
      </c>
    </row>
    <row r="124" spans="1:12">
      <c r="A124" s="6">
        <v>116</v>
      </c>
      <c r="B124" t="s">
        <v>438</v>
      </c>
      <c r="C124" s="3"/>
      <c r="D124" s="24">
        <v>1528</v>
      </c>
      <c r="E124" s="6">
        <v>2.13</v>
      </c>
      <c r="F124" s="10">
        <v>231</v>
      </c>
      <c r="K124" s="17">
        <f>D124</f>
        <v>1528</v>
      </c>
    </row>
    <row r="125" spans="1:12">
      <c r="A125" s="6">
        <v>117</v>
      </c>
      <c r="B125" t="s">
        <v>439</v>
      </c>
      <c r="C125" s="3"/>
      <c r="D125" s="24">
        <v>1513</v>
      </c>
      <c r="E125" s="6">
        <v>2.17</v>
      </c>
      <c r="F125" s="10">
        <v>213</v>
      </c>
      <c r="K125" s="17">
        <f>D125</f>
        <v>1513</v>
      </c>
    </row>
    <row r="126" spans="1:12">
      <c r="A126" s="6">
        <v>118</v>
      </c>
      <c r="B126" t="s">
        <v>441</v>
      </c>
      <c r="C126" s="3"/>
      <c r="D126" s="24">
        <v>1513</v>
      </c>
      <c r="E126" s="6">
        <v>2.33</v>
      </c>
      <c r="F126" s="10">
        <v>261</v>
      </c>
      <c r="L126" s="17">
        <f>D126</f>
        <v>1513</v>
      </c>
    </row>
    <row r="127" spans="1:12">
      <c r="A127" s="6">
        <v>119</v>
      </c>
      <c r="B127" t="s">
        <v>442</v>
      </c>
      <c r="C127" s="3"/>
      <c r="D127" s="24">
        <v>1504</v>
      </c>
      <c r="E127" s="39">
        <v>2.2000000000000002</v>
      </c>
      <c r="F127" s="10">
        <v>217</v>
      </c>
      <c r="K127" s="17">
        <f>D127</f>
        <v>1504</v>
      </c>
    </row>
    <row r="128" spans="1:12">
      <c r="A128" s="6">
        <v>120</v>
      </c>
      <c r="B128" t="s">
        <v>443</v>
      </c>
      <c r="C128" s="3"/>
      <c r="D128" s="24">
        <v>1496</v>
      </c>
      <c r="E128" s="6">
        <v>2.17</v>
      </c>
      <c r="F128" s="10">
        <v>241</v>
      </c>
      <c r="K128" s="17">
        <f>D128</f>
        <v>1496</v>
      </c>
    </row>
    <row r="129" spans="1:12">
      <c r="A129" s="6">
        <v>121</v>
      </c>
      <c r="B129" t="s">
        <v>1002</v>
      </c>
      <c r="D129" s="24">
        <v>1493</v>
      </c>
      <c r="E129" s="6">
        <v>2.38</v>
      </c>
      <c r="F129" s="10">
        <v>251</v>
      </c>
      <c r="L129" s="17">
        <f>D129</f>
        <v>1493</v>
      </c>
    </row>
    <row r="130" spans="1:12">
      <c r="A130" s="6">
        <v>122</v>
      </c>
      <c r="B130" t="s">
        <v>1003</v>
      </c>
      <c r="D130" s="24">
        <v>1487</v>
      </c>
      <c r="E130" s="6">
        <v>1.56</v>
      </c>
      <c r="F130" s="10">
        <v>178</v>
      </c>
      <c r="J130" s="17">
        <f>D130</f>
        <v>1487</v>
      </c>
    </row>
    <row r="131" spans="1:12">
      <c r="A131" s="6">
        <v>123</v>
      </c>
      <c r="B131" t="s">
        <v>1004</v>
      </c>
      <c r="D131" s="24">
        <v>1468</v>
      </c>
      <c r="E131" s="6">
        <v>1.38</v>
      </c>
      <c r="F131" s="10">
        <v>162</v>
      </c>
      <c r="J131" s="17">
        <f>D131</f>
        <v>1468</v>
      </c>
    </row>
    <row r="132" spans="1:12">
      <c r="A132" s="6">
        <v>124</v>
      </c>
      <c r="B132" t="s">
        <v>1005</v>
      </c>
      <c r="D132" s="24">
        <v>1448</v>
      </c>
      <c r="E132" s="6">
        <v>2.11</v>
      </c>
      <c r="F132" s="10">
        <v>232</v>
      </c>
      <c r="K132" s="17">
        <f>D132</f>
        <v>1448</v>
      </c>
    </row>
    <row r="133" spans="1:12">
      <c r="A133" s="6">
        <v>125</v>
      </c>
      <c r="B133" t="s">
        <v>1006</v>
      </c>
      <c r="D133" s="24">
        <v>1438</v>
      </c>
      <c r="E133" s="39">
        <v>1.3</v>
      </c>
      <c r="F133" s="10">
        <v>143</v>
      </c>
      <c r="I133" s="17">
        <f>D133</f>
        <v>1438</v>
      </c>
    </row>
    <row r="134" spans="1:12">
      <c r="A134" s="6">
        <v>126</v>
      </c>
      <c r="B134" t="s">
        <v>1007</v>
      </c>
      <c r="D134" s="24">
        <v>1436</v>
      </c>
      <c r="E134" s="6">
        <v>2.02</v>
      </c>
      <c r="F134" s="10">
        <v>200</v>
      </c>
      <c r="K134" s="17">
        <f>D134</f>
        <v>1436</v>
      </c>
    </row>
    <row r="135" spans="1:12">
      <c r="A135" s="6">
        <v>127</v>
      </c>
      <c r="B135" t="s">
        <v>1008</v>
      </c>
      <c r="D135" s="24">
        <v>1426</v>
      </c>
      <c r="E135" s="39">
        <v>2.1</v>
      </c>
      <c r="F135" s="10">
        <v>213</v>
      </c>
      <c r="K135" s="17">
        <f>D135</f>
        <v>1426</v>
      </c>
    </row>
    <row r="136" spans="1:12">
      <c r="A136" s="6">
        <v>128</v>
      </c>
      <c r="B136" t="s">
        <v>1009</v>
      </c>
      <c r="D136" s="24">
        <v>1424</v>
      </c>
      <c r="E136" s="39">
        <v>2.1</v>
      </c>
      <c r="F136" s="10">
        <v>195</v>
      </c>
      <c r="K136" s="17">
        <f>D136</f>
        <v>1424</v>
      </c>
    </row>
    <row r="137" spans="1:12">
      <c r="A137" s="6">
        <v>129</v>
      </c>
      <c r="B137" t="s">
        <v>1010</v>
      </c>
      <c r="D137" s="24">
        <v>1423</v>
      </c>
      <c r="E137" s="6">
        <v>2.0699999999999998</v>
      </c>
      <c r="F137" s="10">
        <v>210</v>
      </c>
      <c r="K137" s="17">
        <f>D137</f>
        <v>1423</v>
      </c>
    </row>
    <row r="138" spans="1:12">
      <c r="A138" s="6">
        <v>130</v>
      </c>
      <c r="B138" t="s">
        <v>1011</v>
      </c>
      <c r="D138" s="24">
        <v>1421</v>
      </c>
      <c r="E138" s="39">
        <v>2.2000000000000002</v>
      </c>
      <c r="F138" s="10">
        <v>244</v>
      </c>
      <c r="K138" s="17">
        <f>D138</f>
        <v>1421</v>
      </c>
    </row>
    <row r="139" spans="1:12">
      <c r="A139" s="6">
        <v>131</v>
      </c>
      <c r="B139" t="s">
        <v>1012</v>
      </c>
      <c r="D139" s="24">
        <v>1395</v>
      </c>
      <c r="E139" s="6">
        <v>2.33</v>
      </c>
      <c r="F139" s="10">
        <v>254</v>
      </c>
      <c r="L139" s="17">
        <f>D139</f>
        <v>1395</v>
      </c>
    </row>
    <row r="140" spans="1:12">
      <c r="A140" s="6">
        <v>132</v>
      </c>
      <c r="B140" t="s">
        <v>1013</v>
      </c>
      <c r="D140" s="24">
        <v>1381</v>
      </c>
      <c r="E140" s="6">
        <v>2.06</v>
      </c>
      <c r="F140" s="10">
        <v>223</v>
      </c>
      <c r="K140" s="17">
        <f>D140</f>
        <v>1381</v>
      </c>
    </row>
    <row r="141" spans="1:12">
      <c r="A141" s="6">
        <v>133</v>
      </c>
      <c r="B141" t="s">
        <v>1014</v>
      </c>
      <c r="D141" s="24">
        <v>1369</v>
      </c>
      <c r="E141" s="39">
        <v>2.2000000000000002</v>
      </c>
      <c r="F141" s="10">
        <v>244</v>
      </c>
      <c r="K141" s="17">
        <f t="shared" ref="K141:K153" si="3">D141</f>
        <v>1369</v>
      </c>
    </row>
    <row r="142" spans="1:12">
      <c r="A142" s="6">
        <v>134</v>
      </c>
      <c r="B142" t="s">
        <v>1015</v>
      </c>
      <c r="D142" s="24">
        <v>1368</v>
      </c>
      <c r="E142" s="39">
        <v>2.2000000000000002</v>
      </c>
      <c r="F142" s="10">
        <v>243</v>
      </c>
      <c r="K142" s="17">
        <f t="shared" si="3"/>
        <v>1368</v>
      </c>
    </row>
    <row r="143" spans="1:12">
      <c r="A143" s="6">
        <v>135</v>
      </c>
      <c r="B143" t="s">
        <v>1016</v>
      </c>
      <c r="D143" s="24">
        <v>1356</v>
      </c>
      <c r="E143" s="6">
        <v>2.27</v>
      </c>
      <c r="F143" s="10">
        <v>222</v>
      </c>
      <c r="K143" s="17">
        <f t="shared" si="3"/>
        <v>1356</v>
      </c>
    </row>
    <row r="144" spans="1:12">
      <c r="A144" s="6">
        <v>136</v>
      </c>
      <c r="B144" t="s">
        <v>1017</v>
      </c>
      <c r="D144" s="24">
        <v>1351</v>
      </c>
      <c r="E144" s="6">
        <v>2.2799999999999998</v>
      </c>
      <c r="F144" s="10">
        <v>256</v>
      </c>
      <c r="K144" s="17">
        <f t="shared" si="3"/>
        <v>1351</v>
      </c>
    </row>
    <row r="145" spans="1:12">
      <c r="A145" s="6">
        <v>137</v>
      </c>
      <c r="B145" t="s">
        <v>1018</v>
      </c>
      <c r="D145" s="24">
        <v>1340</v>
      </c>
      <c r="E145" s="39">
        <v>2.2000000000000002</v>
      </c>
      <c r="F145" s="10">
        <v>215</v>
      </c>
      <c r="K145" s="17">
        <f t="shared" si="3"/>
        <v>1340</v>
      </c>
    </row>
    <row r="146" spans="1:12">
      <c r="A146" s="6">
        <v>138</v>
      </c>
      <c r="B146" t="s">
        <v>1019</v>
      </c>
      <c r="D146" s="24">
        <v>1302</v>
      </c>
      <c r="E146" s="6">
        <v>2.25</v>
      </c>
      <c r="F146" s="10">
        <v>253</v>
      </c>
      <c r="K146" s="17">
        <f t="shared" si="3"/>
        <v>1302</v>
      </c>
    </row>
    <row r="147" spans="1:12">
      <c r="A147" s="6">
        <v>139</v>
      </c>
      <c r="B147" t="s">
        <v>1020</v>
      </c>
      <c r="D147" s="24">
        <v>1300</v>
      </c>
      <c r="E147" s="6">
        <v>2.21</v>
      </c>
      <c r="F147" s="10">
        <v>217</v>
      </c>
      <c r="K147" s="17">
        <f t="shared" si="3"/>
        <v>1300</v>
      </c>
    </row>
    <row r="148" spans="1:12">
      <c r="A148" s="6">
        <v>140</v>
      </c>
      <c r="B148" t="s">
        <v>1021</v>
      </c>
      <c r="D148" s="24">
        <v>1287</v>
      </c>
      <c r="E148" s="6">
        <v>2.23</v>
      </c>
      <c r="F148" s="10">
        <v>216</v>
      </c>
      <c r="K148" s="17">
        <f t="shared" si="3"/>
        <v>1287</v>
      </c>
    </row>
    <row r="149" spans="1:12">
      <c r="A149" s="6">
        <v>141</v>
      </c>
      <c r="B149" t="s">
        <v>1022</v>
      </c>
      <c r="D149" s="24">
        <v>1280</v>
      </c>
      <c r="E149" s="6">
        <v>2.27</v>
      </c>
      <c r="F149" s="10">
        <v>257</v>
      </c>
      <c r="K149" s="17">
        <f t="shared" si="3"/>
        <v>1280</v>
      </c>
    </row>
    <row r="150" spans="1:12">
      <c r="A150" s="6">
        <v>142</v>
      </c>
      <c r="B150" t="s">
        <v>1023</v>
      </c>
      <c r="D150" s="24">
        <v>1270</v>
      </c>
      <c r="E150" s="6">
        <v>2.1800000000000002</v>
      </c>
      <c r="F150" s="10">
        <v>216</v>
      </c>
      <c r="K150" s="17">
        <f t="shared" si="3"/>
        <v>1270</v>
      </c>
    </row>
    <row r="151" spans="1:12">
      <c r="A151" s="6">
        <v>143</v>
      </c>
      <c r="B151" t="s">
        <v>1024</v>
      </c>
      <c r="D151" s="24">
        <v>1268</v>
      </c>
      <c r="E151" s="6">
        <v>2.06</v>
      </c>
      <c r="F151" s="10">
        <v>209</v>
      </c>
      <c r="K151" s="17">
        <f t="shared" si="3"/>
        <v>1268</v>
      </c>
    </row>
    <row r="152" spans="1:12">
      <c r="A152" s="6">
        <v>144</v>
      </c>
      <c r="B152" t="s">
        <v>1025</v>
      </c>
      <c r="D152" s="24">
        <v>1268</v>
      </c>
      <c r="E152" s="39">
        <v>2</v>
      </c>
      <c r="F152" s="10">
        <v>212</v>
      </c>
      <c r="K152" s="17">
        <f t="shared" si="3"/>
        <v>1268</v>
      </c>
    </row>
    <row r="153" spans="1:12">
      <c r="A153" s="6">
        <v>145</v>
      </c>
      <c r="B153" t="s">
        <v>1026</v>
      </c>
      <c r="D153" s="24">
        <v>1265</v>
      </c>
      <c r="E153" s="6">
        <v>2.04</v>
      </c>
      <c r="F153" s="10">
        <v>214</v>
      </c>
      <c r="K153" s="17">
        <f t="shared" si="3"/>
        <v>1265</v>
      </c>
    </row>
    <row r="154" spans="1:12">
      <c r="A154" s="6">
        <v>146</v>
      </c>
      <c r="B154" t="s">
        <v>1027</v>
      </c>
      <c r="D154" s="24">
        <v>1256</v>
      </c>
      <c r="E154" s="6">
        <v>1.34</v>
      </c>
      <c r="F154" s="10">
        <v>143</v>
      </c>
      <c r="J154" s="17">
        <f>D154</f>
        <v>1256</v>
      </c>
    </row>
    <row r="155" spans="1:12">
      <c r="A155" s="6">
        <v>147</v>
      </c>
      <c r="B155" t="s">
        <v>1028</v>
      </c>
      <c r="D155" s="24">
        <v>1238</v>
      </c>
      <c r="E155" s="6">
        <v>2.23</v>
      </c>
      <c r="F155" s="10">
        <v>252</v>
      </c>
      <c r="K155" s="17">
        <f>D155</f>
        <v>1238</v>
      </c>
    </row>
    <row r="156" spans="1:12">
      <c r="A156" s="6">
        <v>148</v>
      </c>
      <c r="B156" t="s">
        <v>1029</v>
      </c>
      <c r="D156" s="24">
        <v>1226</v>
      </c>
      <c r="E156" s="6">
        <v>2.15</v>
      </c>
      <c r="F156" s="10">
        <v>197</v>
      </c>
      <c r="K156" s="17">
        <f>D156</f>
        <v>1226</v>
      </c>
    </row>
    <row r="157" spans="1:12">
      <c r="A157" s="6">
        <v>149</v>
      </c>
      <c r="B157" t="s">
        <v>1030</v>
      </c>
      <c r="D157" s="24">
        <v>1222</v>
      </c>
      <c r="E157" s="6">
        <v>2.2799999999999998</v>
      </c>
      <c r="F157" s="10">
        <v>258</v>
      </c>
      <c r="K157" s="17">
        <f>D157</f>
        <v>1222</v>
      </c>
    </row>
    <row r="158" spans="1:12">
      <c r="A158" s="6">
        <v>150</v>
      </c>
      <c r="B158" t="s">
        <v>1031</v>
      </c>
      <c r="D158" s="24">
        <v>1214</v>
      </c>
      <c r="E158" s="6">
        <v>2.33</v>
      </c>
      <c r="F158" s="10">
        <v>258</v>
      </c>
      <c r="L158" s="17">
        <f>D158</f>
        <v>1214</v>
      </c>
    </row>
    <row r="159" spans="1:12">
      <c r="A159" s="6">
        <v>151</v>
      </c>
      <c r="B159" t="s">
        <v>1032</v>
      </c>
      <c r="D159" s="24">
        <v>1194</v>
      </c>
      <c r="E159" s="6">
        <v>1.57</v>
      </c>
      <c r="F159" s="10">
        <v>198</v>
      </c>
      <c r="J159" s="17">
        <f>D159</f>
        <v>1194</v>
      </c>
    </row>
    <row r="160" spans="1:12">
      <c r="A160" s="6">
        <v>152</v>
      </c>
      <c r="B160" t="s">
        <v>1033</v>
      </c>
      <c r="D160" s="24">
        <v>1182</v>
      </c>
      <c r="E160" s="6">
        <v>2.3199999999999998</v>
      </c>
      <c r="F160" s="10">
        <v>228</v>
      </c>
      <c r="L160" s="17">
        <f>D160</f>
        <v>1182</v>
      </c>
    </row>
    <row r="161" spans="1:12">
      <c r="A161" s="6">
        <v>153</v>
      </c>
      <c r="B161" t="s">
        <v>1034</v>
      </c>
      <c r="D161" s="24">
        <v>1182</v>
      </c>
      <c r="E161" s="6">
        <v>2.2400000000000002</v>
      </c>
      <c r="F161" s="10">
        <v>219</v>
      </c>
      <c r="K161" s="17">
        <f>D161</f>
        <v>1182</v>
      </c>
    </row>
    <row r="162" spans="1:12">
      <c r="A162" s="6">
        <v>154</v>
      </c>
      <c r="B162" t="s">
        <v>1035</v>
      </c>
      <c r="D162" s="24">
        <v>1182</v>
      </c>
      <c r="E162" s="6">
        <v>2.08</v>
      </c>
      <c r="F162" s="10">
        <v>204</v>
      </c>
      <c r="K162" s="17">
        <f>D162</f>
        <v>1182</v>
      </c>
    </row>
    <row r="163" spans="1:12">
      <c r="A163" s="6">
        <v>155</v>
      </c>
      <c r="B163" t="s">
        <v>1036</v>
      </c>
      <c r="D163" s="24">
        <v>1179</v>
      </c>
      <c r="E163" s="6">
        <v>1.48</v>
      </c>
      <c r="F163" s="10">
        <v>189</v>
      </c>
      <c r="J163" s="17">
        <f>D163</f>
        <v>1179</v>
      </c>
    </row>
    <row r="164" spans="1:12">
      <c r="A164" s="6">
        <v>156</v>
      </c>
      <c r="B164" t="s">
        <v>1037</v>
      </c>
      <c r="D164" s="24">
        <v>1171</v>
      </c>
      <c r="E164" s="6">
        <v>2.09</v>
      </c>
      <c r="F164" s="10">
        <v>223</v>
      </c>
      <c r="K164" s="17">
        <f>D164</f>
        <v>1171</v>
      </c>
    </row>
    <row r="165" spans="1:12">
      <c r="A165" s="6">
        <v>157</v>
      </c>
      <c r="B165" t="s">
        <v>1038</v>
      </c>
      <c r="D165" s="24">
        <v>1154</v>
      </c>
      <c r="E165" s="6">
        <v>2.4700000000000002</v>
      </c>
      <c r="F165" s="10">
        <v>271</v>
      </c>
      <c r="L165" s="17">
        <f>D165</f>
        <v>1154</v>
      </c>
    </row>
    <row r="166" spans="1:12">
      <c r="A166" s="6">
        <v>158</v>
      </c>
      <c r="B166" t="s">
        <v>1039</v>
      </c>
      <c r="D166" s="24">
        <v>1153</v>
      </c>
      <c r="E166" s="6">
        <v>2.12</v>
      </c>
      <c r="F166" s="10">
        <v>224</v>
      </c>
      <c r="K166" s="17">
        <f>D166</f>
        <v>1153</v>
      </c>
    </row>
    <row r="167" spans="1:12">
      <c r="A167" s="6">
        <v>159</v>
      </c>
      <c r="B167" t="s">
        <v>1040</v>
      </c>
      <c r="D167" s="24">
        <v>1147</v>
      </c>
      <c r="E167" s="6">
        <v>1.54</v>
      </c>
      <c r="F167" s="10">
        <v>191</v>
      </c>
      <c r="J167" s="17">
        <f>D167</f>
        <v>1147</v>
      </c>
    </row>
    <row r="168" spans="1:12">
      <c r="A168" s="6">
        <v>160</v>
      </c>
      <c r="B168" t="s">
        <v>1041</v>
      </c>
      <c r="D168" s="24">
        <v>1133</v>
      </c>
      <c r="E168" s="6">
        <v>2.2400000000000002</v>
      </c>
      <c r="F168" s="10">
        <v>250</v>
      </c>
      <c r="K168" s="17">
        <f>D168</f>
        <v>1133</v>
      </c>
    </row>
    <row r="169" spans="1:12">
      <c r="A169" s="6">
        <v>161</v>
      </c>
      <c r="B169" t="s">
        <v>1042</v>
      </c>
      <c r="D169" s="24">
        <v>1126</v>
      </c>
      <c r="E169" s="6">
        <v>2.35</v>
      </c>
      <c r="F169" s="10">
        <v>227</v>
      </c>
      <c r="L169" s="17">
        <f>D169</f>
        <v>1126</v>
      </c>
    </row>
    <row r="170" spans="1:12">
      <c r="A170" s="6">
        <v>162</v>
      </c>
      <c r="B170" t="s">
        <v>1043</v>
      </c>
      <c r="D170" s="24">
        <v>1121</v>
      </c>
      <c r="E170" s="6">
        <v>2.2799999999999998</v>
      </c>
      <c r="F170" s="10">
        <v>255</v>
      </c>
      <c r="K170" s="17">
        <f>D170</f>
        <v>1121</v>
      </c>
    </row>
    <row r="171" spans="1:12">
      <c r="A171" s="6">
        <v>163</v>
      </c>
      <c r="B171" t="s">
        <v>1044</v>
      </c>
      <c r="D171" s="24">
        <v>1104</v>
      </c>
      <c r="E171" s="6">
        <v>2.19</v>
      </c>
      <c r="F171" s="10">
        <v>238</v>
      </c>
      <c r="K171" s="17">
        <f>D171</f>
        <v>1104</v>
      </c>
    </row>
    <row r="172" spans="1:12">
      <c r="A172" s="6">
        <v>164</v>
      </c>
      <c r="B172" t="s">
        <v>1045</v>
      </c>
      <c r="D172" s="24">
        <v>1098</v>
      </c>
      <c r="E172" s="6">
        <v>2.2200000000000002</v>
      </c>
      <c r="F172" s="10">
        <v>245</v>
      </c>
      <c r="K172" s="17">
        <f>D172</f>
        <v>1098</v>
      </c>
    </row>
    <row r="173" spans="1:12">
      <c r="A173" s="6">
        <v>165</v>
      </c>
      <c r="B173" t="s">
        <v>1046</v>
      </c>
      <c r="D173" s="24">
        <v>1093</v>
      </c>
      <c r="E173" s="6">
        <v>2.14</v>
      </c>
      <c r="F173" s="10">
        <v>214</v>
      </c>
      <c r="K173" s="17">
        <f>D173</f>
        <v>1093</v>
      </c>
    </row>
    <row r="174" spans="1:12">
      <c r="A174" s="6">
        <v>166</v>
      </c>
      <c r="B174" t="s">
        <v>1047</v>
      </c>
      <c r="D174" s="24">
        <v>1091</v>
      </c>
      <c r="E174" s="6">
        <v>2.08</v>
      </c>
      <c r="F174" s="10">
        <v>210</v>
      </c>
      <c r="K174" s="17">
        <f>D174</f>
        <v>1091</v>
      </c>
    </row>
    <row r="175" spans="1:12">
      <c r="A175" s="6">
        <v>167</v>
      </c>
      <c r="B175" t="s">
        <v>1048</v>
      </c>
      <c r="D175" s="24">
        <v>1085</v>
      </c>
      <c r="E175" s="6">
        <v>2.4700000000000002</v>
      </c>
      <c r="F175" s="10">
        <v>287</v>
      </c>
      <c r="L175" s="17">
        <f>D175</f>
        <v>1085</v>
      </c>
    </row>
    <row r="176" spans="1:12">
      <c r="A176" s="6">
        <v>168</v>
      </c>
      <c r="B176" t="s">
        <v>1049</v>
      </c>
      <c r="D176" s="24">
        <v>1073</v>
      </c>
      <c r="E176" s="6">
        <v>2.2599999999999998</v>
      </c>
      <c r="F176" s="10">
        <v>252</v>
      </c>
      <c r="K176" s="17">
        <f>D176</f>
        <v>1073</v>
      </c>
    </row>
    <row r="177" spans="1:12">
      <c r="A177" s="6">
        <v>169</v>
      </c>
      <c r="B177" t="s">
        <v>1050</v>
      </c>
      <c r="D177" s="24">
        <v>1069</v>
      </c>
      <c r="E177" s="6">
        <v>1.51</v>
      </c>
      <c r="F177" s="10">
        <v>188</v>
      </c>
      <c r="J177" s="17">
        <f>D177</f>
        <v>1069</v>
      </c>
    </row>
    <row r="178" spans="1:12">
      <c r="A178" s="6">
        <v>170</v>
      </c>
      <c r="B178" t="s">
        <v>1051</v>
      </c>
      <c r="D178" s="24">
        <v>1067</v>
      </c>
      <c r="E178" s="6">
        <v>2.13</v>
      </c>
      <c r="F178" s="10">
        <v>224</v>
      </c>
      <c r="K178" s="17">
        <f>D178</f>
        <v>1067</v>
      </c>
    </row>
    <row r="179" spans="1:12">
      <c r="A179" s="6">
        <v>171</v>
      </c>
      <c r="B179" t="s">
        <v>1052</v>
      </c>
      <c r="D179" s="24">
        <v>1061</v>
      </c>
      <c r="E179" s="6">
        <v>2.25</v>
      </c>
      <c r="F179" s="10">
        <v>207</v>
      </c>
      <c r="K179" s="17">
        <f>D179</f>
        <v>1061</v>
      </c>
    </row>
    <row r="180" spans="1:12">
      <c r="A180" s="6">
        <v>172</v>
      </c>
      <c r="B180" t="s">
        <v>1053</v>
      </c>
      <c r="D180" s="24">
        <v>1050</v>
      </c>
      <c r="E180" s="39">
        <v>2</v>
      </c>
      <c r="F180" s="10">
        <v>181</v>
      </c>
      <c r="J180" s="17">
        <f>D180</f>
        <v>1050</v>
      </c>
    </row>
    <row r="181" spans="1:12">
      <c r="A181" s="6">
        <v>173</v>
      </c>
      <c r="B181" t="s">
        <v>1054</v>
      </c>
      <c r="D181" s="24">
        <v>1042</v>
      </c>
      <c r="E181" s="6">
        <v>2.02</v>
      </c>
      <c r="F181" s="10">
        <v>207</v>
      </c>
      <c r="K181" s="17">
        <f>D181</f>
        <v>1042</v>
      </c>
    </row>
    <row r="182" spans="1:12">
      <c r="A182" s="6">
        <v>174</v>
      </c>
      <c r="B182" t="s">
        <v>1055</v>
      </c>
      <c r="D182" s="24">
        <v>1030</v>
      </c>
      <c r="E182" s="6">
        <v>2.36</v>
      </c>
      <c r="F182" s="10">
        <v>262</v>
      </c>
      <c r="L182" s="17">
        <f>D182</f>
        <v>1030</v>
      </c>
    </row>
    <row r="183" spans="1:12">
      <c r="A183" s="6">
        <v>175</v>
      </c>
      <c r="B183" t="s">
        <v>1056</v>
      </c>
      <c r="D183" s="24">
        <v>1015</v>
      </c>
      <c r="E183" s="6">
        <v>2.21</v>
      </c>
      <c r="F183" s="10">
        <v>246</v>
      </c>
      <c r="K183" s="17">
        <f>D183</f>
        <v>1015</v>
      </c>
    </row>
    <row r="184" spans="1:12">
      <c r="A184" s="6">
        <v>176</v>
      </c>
      <c r="B184" t="s">
        <v>1057</v>
      </c>
      <c r="D184" s="24">
        <v>1013</v>
      </c>
      <c r="E184" s="6">
        <v>1.34</v>
      </c>
      <c r="F184" s="10">
        <v>156</v>
      </c>
      <c r="J184" s="17">
        <f>D184</f>
        <v>1013</v>
      </c>
    </row>
    <row r="185" spans="1:12">
      <c r="A185" s="6">
        <v>177</v>
      </c>
      <c r="B185" t="s">
        <v>1058</v>
      </c>
      <c r="D185" s="24">
        <v>1012</v>
      </c>
      <c r="E185" s="6">
        <v>2.0699999999999998</v>
      </c>
      <c r="F185" s="10">
        <v>209</v>
      </c>
      <c r="K185" s="17">
        <f>D185</f>
        <v>1012</v>
      </c>
    </row>
    <row r="186" spans="1:12">
      <c r="A186" s="6">
        <v>178</v>
      </c>
      <c r="B186" t="s">
        <v>1059</v>
      </c>
      <c r="D186" s="24">
        <v>1008</v>
      </c>
      <c r="E186" s="6">
        <v>2.08</v>
      </c>
      <c r="F186" s="10">
        <v>209</v>
      </c>
      <c r="K186" s="17">
        <f t="shared" ref="K186:K191" si="4">D186</f>
        <v>1008</v>
      </c>
    </row>
    <row r="187" spans="1:12">
      <c r="A187" s="6">
        <v>179</v>
      </c>
      <c r="B187" t="s">
        <v>1060</v>
      </c>
      <c r="D187" s="24">
        <v>1001</v>
      </c>
      <c r="E187" s="6">
        <v>2.06</v>
      </c>
      <c r="F187" s="10">
        <v>204</v>
      </c>
      <c r="K187" s="17">
        <f t="shared" si="4"/>
        <v>1001</v>
      </c>
    </row>
    <row r="188" spans="1:12">
      <c r="A188" s="6">
        <v>180</v>
      </c>
      <c r="B188" t="s">
        <v>1061</v>
      </c>
      <c r="D188" s="24">
        <v>1000</v>
      </c>
      <c r="E188" s="6">
        <v>2.14</v>
      </c>
      <c r="F188" s="10">
        <v>230</v>
      </c>
      <c r="K188" s="17">
        <f t="shared" si="4"/>
        <v>1000</v>
      </c>
    </row>
    <row r="189" spans="1:12">
      <c r="A189" s="6">
        <v>181</v>
      </c>
      <c r="B189" t="s">
        <v>1062</v>
      </c>
      <c r="D189" s="24">
        <v>992</v>
      </c>
      <c r="E189" s="6">
        <v>2.09</v>
      </c>
      <c r="F189" s="10">
        <v>207</v>
      </c>
      <c r="K189" s="17">
        <f t="shared" si="4"/>
        <v>992</v>
      </c>
    </row>
    <row r="190" spans="1:12">
      <c r="A190" s="6">
        <v>182</v>
      </c>
      <c r="B190" t="s">
        <v>1063</v>
      </c>
      <c r="D190" s="24">
        <v>982</v>
      </c>
      <c r="E190" s="6">
        <v>2.23</v>
      </c>
      <c r="F190" s="10">
        <v>236</v>
      </c>
      <c r="K190" s="17">
        <f t="shared" si="4"/>
        <v>982</v>
      </c>
    </row>
    <row r="191" spans="1:12">
      <c r="A191" s="6">
        <v>183</v>
      </c>
      <c r="B191" t="s">
        <v>1064</v>
      </c>
      <c r="D191" s="24">
        <v>976</v>
      </c>
      <c r="E191" s="6">
        <v>2.14</v>
      </c>
      <c r="F191" s="10">
        <v>242</v>
      </c>
      <c r="K191" s="17">
        <f t="shared" si="4"/>
        <v>976</v>
      </c>
    </row>
    <row r="192" spans="1:12">
      <c r="A192" s="6">
        <v>184</v>
      </c>
      <c r="B192" t="s">
        <v>1065</v>
      </c>
      <c r="D192" s="24">
        <v>960</v>
      </c>
      <c r="E192" s="6">
        <v>2.31</v>
      </c>
      <c r="F192" s="10">
        <v>262</v>
      </c>
      <c r="L192" s="17">
        <f>D192</f>
        <v>960</v>
      </c>
    </row>
    <row r="193" spans="1:12">
      <c r="A193" s="6">
        <v>185</v>
      </c>
      <c r="B193" t="s">
        <v>1066</v>
      </c>
      <c r="D193" s="24">
        <v>950</v>
      </c>
      <c r="E193" s="6">
        <v>2.11</v>
      </c>
      <c r="F193" s="10">
        <v>228</v>
      </c>
      <c r="K193" s="17">
        <f>D193</f>
        <v>950</v>
      </c>
    </row>
    <row r="194" spans="1:12">
      <c r="A194" s="6">
        <v>186</v>
      </c>
      <c r="B194" t="s">
        <v>1067</v>
      </c>
      <c r="D194" s="24">
        <v>947</v>
      </c>
      <c r="E194" s="6">
        <v>2.2599999999999998</v>
      </c>
      <c r="F194" s="10">
        <v>250</v>
      </c>
      <c r="K194" s="17">
        <f>D194</f>
        <v>947</v>
      </c>
    </row>
    <row r="195" spans="1:12">
      <c r="A195" s="6">
        <v>187</v>
      </c>
      <c r="B195" t="s">
        <v>1068</v>
      </c>
      <c r="D195" s="24">
        <v>941</v>
      </c>
      <c r="E195" s="39">
        <v>2.2000000000000002</v>
      </c>
      <c r="F195" s="10">
        <v>249</v>
      </c>
      <c r="K195" s="17">
        <f>D195</f>
        <v>941</v>
      </c>
    </row>
    <row r="196" spans="1:12">
      <c r="A196" s="6">
        <v>188</v>
      </c>
      <c r="B196" t="s">
        <v>1069</v>
      </c>
      <c r="D196" s="24">
        <v>938</v>
      </c>
      <c r="E196" s="6">
        <v>2.14</v>
      </c>
      <c r="F196" s="10">
        <v>214</v>
      </c>
      <c r="K196" s="17">
        <f>D196</f>
        <v>938</v>
      </c>
    </row>
    <row r="197" spans="1:12">
      <c r="A197" s="6">
        <v>189</v>
      </c>
      <c r="B197" t="s">
        <v>1070</v>
      </c>
      <c r="D197" s="24">
        <v>933</v>
      </c>
      <c r="E197" s="6">
        <v>2.0699999999999998</v>
      </c>
      <c r="F197" s="10">
        <v>181</v>
      </c>
      <c r="K197" s="17">
        <f>D197</f>
        <v>933</v>
      </c>
    </row>
    <row r="198" spans="1:12">
      <c r="A198" s="6">
        <v>190</v>
      </c>
      <c r="B198" t="s">
        <v>1071</v>
      </c>
      <c r="D198" s="24">
        <v>924</v>
      </c>
      <c r="E198" s="6">
        <v>2.44</v>
      </c>
      <c r="F198" s="10">
        <v>274</v>
      </c>
      <c r="L198" s="17">
        <f>D198</f>
        <v>924</v>
      </c>
    </row>
    <row r="199" spans="1:12">
      <c r="A199" s="6">
        <v>191</v>
      </c>
      <c r="B199" t="s">
        <v>1072</v>
      </c>
      <c r="D199" s="24">
        <v>914</v>
      </c>
      <c r="E199" s="39">
        <v>2</v>
      </c>
      <c r="F199" s="10">
        <v>199</v>
      </c>
      <c r="J199" s="17">
        <f>D199</f>
        <v>914</v>
      </c>
    </row>
    <row r="200" spans="1:12">
      <c r="A200" s="6">
        <v>192</v>
      </c>
      <c r="B200" t="s">
        <v>1073</v>
      </c>
      <c r="D200" s="24">
        <v>901</v>
      </c>
      <c r="E200" s="6">
        <v>2.23</v>
      </c>
      <c r="F200" s="10">
        <v>237</v>
      </c>
      <c r="K200" s="17">
        <f>D200</f>
        <v>901</v>
      </c>
    </row>
    <row r="201" spans="1:12">
      <c r="A201" s="6">
        <v>193</v>
      </c>
      <c r="B201" t="s">
        <v>1074</v>
      </c>
      <c r="D201" s="24">
        <v>897</v>
      </c>
      <c r="E201" s="6">
        <v>2.2200000000000002</v>
      </c>
      <c r="F201" s="10">
        <v>240</v>
      </c>
      <c r="K201" s="17">
        <f>D201</f>
        <v>897</v>
      </c>
    </row>
    <row r="202" spans="1:12">
      <c r="A202" s="6">
        <v>194</v>
      </c>
      <c r="B202" t="s">
        <v>1075</v>
      </c>
      <c r="D202" s="24">
        <v>884</v>
      </c>
      <c r="E202" s="6">
        <v>2.13</v>
      </c>
      <c r="F202" s="10">
        <v>222</v>
      </c>
      <c r="K202" s="17">
        <f>D202</f>
        <v>884</v>
      </c>
    </row>
    <row r="203" spans="1:12">
      <c r="A203" s="6">
        <v>195</v>
      </c>
      <c r="B203" t="s">
        <v>1076</v>
      </c>
      <c r="D203" s="24">
        <v>874</v>
      </c>
      <c r="E203" s="6">
        <v>2.1800000000000002</v>
      </c>
      <c r="F203" s="10">
        <v>238</v>
      </c>
      <c r="K203" s="17">
        <f>D203</f>
        <v>874</v>
      </c>
    </row>
    <row r="204" spans="1:12">
      <c r="A204" s="6">
        <v>196</v>
      </c>
      <c r="B204" t="s">
        <v>1077</v>
      </c>
      <c r="D204" s="24">
        <v>873</v>
      </c>
      <c r="E204" s="6">
        <v>2.36</v>
      </c>
      <c r="F204" s="10">
        <v>233</v>
      </c>
      <c r="L204" s="17">
        <f>D204</f>
        <v>873</v>
      </c>
    </row>
    <row r="205" spans="1:12">
      <c r="A205" s="6">
        <v>197</v>
      </c>
      <c r="B205" t="s">
        <v>1078</v>
      </c>
      <c r="D205" s="24">
        <v>872</v>
      </c>
      <c r="E205" s="6">
        <v>2.2400000000000002</v>
      </c>
      <c r="F205" s="10">
        <v>238</v>
      </c>
      <c r="K205" s="17">
        <f>D205</f>
        <v>872</v>
      </c>
    </row>
    <row r="206" spans="1:12">
      <c r="A206" s="6">
        <v>198</v>
      </c>
      <c r="B206" t="s">
        <v>1079</v>
      </c>
      <c r="D206" s="24">
        <v>868</v>
      </c>
      <c r="E206" s="6">
        <v>2.27</v>
      </c>
      <c r="F206" s="10">
        <v>257</v>
      </c>
      <c r="K206" s="17">
        <f>D206</f>
        <v>868</v>
      </c>
    </row>
    <row r="207" spans="1:12">
      <c r="A207" s="6">
        <v>199</v>
      </c>
      <c r="B207" t="s">
        <v>1080</v>
      </c>
      <c r="D207" s="24">
        <v>863</v>
      </c>
      <c r="E207" s="6">
        <v>2.31</v>
      </c>
      <c r="F207" s="10">
        <v>267</v>
      </c>
      <c r="L207" s="17">
        <f>D207</f>
        <v>863</v>
      </c>
    </row>
    <row r="208" spans="1:12" ht="16" thickBot="1">
      <c r="A208" s="6">
        <v>200</v>
      </c>
      <c r="B208" t="s">
        <v>1081</v>
      </c>
      <c r="D208" s="160">
        <v>863</v>
      </c>
      <c r="E208" s="157">
        <v>2.29</v>
      </c>
      <c r="F208" s="158">
        <v>243</v>
      </c>
      <c r="G208" s="158"/>
      <c r="H208" s="22"/>
      <c r="I208" s="22"/>
      <c r="J208" s="22"/>
      <c r="K208" s="37">
        <f>D208</f>
        <v>863</v>
      </c>
      <c r="L208" s="22"/>
    </row>
    <row r="209" spans="3:14" ht="16" thickTop="1"/>
    <row r="210" spans="3:14">
      <c r="D210" s="73">
        <f>SUM(D7:D209)</f>
        <v>883199</v>
      </c>
      <c r="F210" s="73"/>
      <c r="G210" s="73"/>
      <c r="H210" s="73"/>
      <c r="I210" s="73">
        <f>SUM(I7:I209)</f>
        <v>12165</v>
      </c>
      <c r="J210" s="73">
        <f>SUM(J7:J209)</f>
        <v>52352</v>
      </c>
      <c r="K210" s="73">
        <f>SUM(K7:K209)</f>
        <v>756414</v>
      </c>
      <c r="L210" s="73">
        <f>SUM(L7:L209)</f>
        <v>62268</v>
      </c>
      <c r="M210" s="164">
        <f>SUM(I210:L210)</f>
        <v>883199</v>
      </c>
      <c r="N210" s="165" t="s">
        <v>2130</v>
      </c>
    </row>
    <row r="211" spans="3:14">
      <c r="C211" t="s">
        <v>944</v>
      </c>
      <c r="D211" s="161">
        <f>D210/(D210+D212)</f>
        <v>0.81852489265652961</v>
      </c>
      <c r="I211" s="46">
        <f>I210/$D$210</f>
        <v>1.3773792769240002E-2</v>
      </c>
      <c r="J211" s="46">
        <f>J210/$D$210</f>
        <v>5.9275429433230789E-2</v>
      </c>
      <c r="K211" s="46">
        <f>K210/$D$210</f>
        <v>0.85644798057968818</v>
      </c>
      <c r="L211" s="46">
        <f>L210/$D$210</f>
        <v>7.0502797217841057E-2</v>
      </c>
      <c r="M211" s="175">
        <f>SUM(I211:L211)</f>
        <v>1</v>
      </c>
      <c r="N211" s="167" t="s">
        <v>1082</v>
      </c>
    </row>
    <row r="212" spans="3:14">
      <c r="C212" t="s">
        <v>943</v>
      </c>
      <c r="D212" s="73">
        <f>D5-D210</f>
        <v>195814</v>
      </c>
      <c r="M212" s="166"/>
      <c r="N212" s="167"/>
    </row>
    <row r="213" spans="3:14">
      <c r="C213" t="s">
        <v>945</v>
      </c>
      <c r="I213" s="17">
        <f>$D$212*I211</f>
        <v>2697.1014573159619</v>
      </c>
      <c r="J213" s="17">
        <f>$D$212*J211</f>
        <v>11606.958939038654</v>
      </c>
      <c r="K213" s="17">
        <f>$D$212*K211</f>
        <v>167704.50486923105</v>
      </c>
      <c r="L213" s="17">
        <f>$D$212*L211</f>
        <v>13805.434734414328</v>
      </c>
      <c r="M213" s="166"/>
      <c r="N213" s="167"/>
    </row>
    <row r="214" spans="3:14">
      <c r="M214" s="166"/>
      <c r="N214" s="167"/>
    </row>
    <row r="215" spans="3:14">
      <c r="C215" t="s">
        <v>946</v>
      </c>
      <c r="I215" s="62">
        <f>I210+I213</f>
        <v>14862.101457315963</v>
      </c>
      <c r="J215" s="62">
        <f>J210+J213</f>
        <v>63958.958939038654</v>
      </c>
      <c r="K215" s="62">
        <f>K210+K213</f>
        <v>924118.50486923102</v>
      </c>
      <c r="L215" s="62">
        <f>L210+L213</f>
        <v>76073.434734414332</v>
      </c>
      <c r="M215" s="169">
        <f>SUM(I215:L215)</f>
        <v>1079013</v>
      </c>
      <c r="N215" s="167" t="s">
        <v>1082</v>
      </c>
    </row>
    <row r="216" spans="3:14" ht="29" customHeight="1">
      <c r="H216" s="48" t="s">
        <v>898</v>
      </c>
      <c r="I216" s="49" t="s">
        <v>920</v>
      </c>
      <c r="J216" s="49" t="s">
        <v>921</v>
      </c>
      <c r="K216" s="48" t="s">
        <v>899</v>
      </c>
      <c r="L216" s="48" t="s">
        <v>900</v>
      </c>
      <c r="M216" s="170"/>
      <c r="N216" s="171"/>
    </row>
  </sheetData>
  <mergeCells count="1">
    <mergeCell ref="H5:M5"/>
  </mergeCells>
  <pageMargins left="0.75" right="0.75" top="1" bottom="1" header="0.5" footer="0.5"/>
  <pageSetup orientation="portrait" horizontalDpi="4294967292" verticalDpi="4294967292"/>
  <ignoredErrors>
    <ignoredError sqref="C8:C10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zoomScale="125" zoomScaleNormal="125" zoomScalePageLayoutView="125" workbookViewId="0">
      <selection activeCell="C14" sqref="C14"/>
    </sheetView>
  </sheetViews>
  <sheetFormatPr baseColWidth="10" defaultRowHeight="15" x14ac:dyDescent="0"/>
  <cols>
    <col min="2" max="2" width="24.5" customWidth="1"/>
    <col min="6" max="6" width="14.33203125" bestFit="1" customWidth="1"/>
    <col min="7" max="7" width="17.33203125" customWidth="1"/>
    <col min="11" max="11" width="11" bestFit="1" customWidth="1"/>
    <col min="12" max="12" width="11.5" bestFit="1" customWidth="1"/>
    <col min="13" max="13" width="13.1640625" bestFit="1" customWidth="1"/>
  </cols>
  <sheetData>
    <row r="1" spans="1:13">
      <c r="A1" s="54" t="s">
        <v>2072</v>
      </c>
    </row>
    <row r="2" spans="1:13">
      <c r="A2" s="54" t="s">
        <v>2071</v>
      </c>
    </row>
    <row r="3" spans="1:13">
      <c r="A3" s="54" t="s">
        <v>2065</v>
      </c>
    </row>
    <row r="4" spans="1:13">
      <c r="A4" s="54" t="s">
        <v>1779</v>
      </c>
      <c r="F4" s="66"/>
    </row>
    <row r="5" spans="1:13">
      <c r="D5" s="3">
        <v>749782</v>
      </c>
      <c r="E5" s="6"/>
      <c r="F5" s="6"/>
      <c r="G5" s="3"/>
      <c r="H5" s="148" t="s">
        <v>897</v>
      </c>
      <c r="I5" s="149"/>
      <c r="J5" s="149"/>
      <c r="K5" s="149"/>
      <c r="L5" s="149"/>
      <c r="M5" s="150"/>
    </row>
    <row r="6" spans="1:13">
      <c r="B6" s="65" t="s">
        <v>1628</v>
      </c>
      <c r="C6" s="65" t="s">
        <v>1629</v>
      </c>
      <c r="D6" s="65" t="s">
        <v>1729</v>
      </c>
      <c r="E6" s="65" t="s">
        <v>883</v>
      </c>
      <c r="F6" s="65" t="s">
        <v>1630</v>
      </c>
      <c r="G6" s="36" t="s">
        <v>1942</v>
      </c>
      <c r="H6" s="14" t="s">
        <v>898</v>
      </c>
      <c r="I6" s="15" t="s">
        <v>920</v>
      </c>
      <c r="J6" s="15" t="s">
        <v>921</v>
      </c>
      <c r="K6" s="16" t="s">
        <v>899</v>
      </c>
      <c r="L6" s="16" t="s">
        <v>900</v>
      </c>
      <c r="M6" s="65" t="s">
        <v>1224</v>
      </c>
    </row>
    <row r="7" spans="1:13">
      <c r="B7" t="s">
        <v>1246</v>
      </c>
      <c r="D7">
        <v>110141</v>
      </c>
      <c r="E7">
        <v>339</v>
      </c>
      <c r="F7" s="1">
        <v>3.16</v>
      </c>
      <c r="L7" s="70"/>
      <c r="M7">
        <f>D7</f>
        <v>110141</v>
      </c>
    </row>
    <row r="8" spans="1:13">
      <c r="A8">
        <v>2</v>
      </c>
      <c r="B8" t="s">
        <v>1247</v>
      </c>
      <c r="D8">
        <v>65118</v>
      </c>
      <c r="E8">
        <v>298</v>
      </c>
      <c r="F8" s="1">
        <v>2.4900000000000002</v>
      </c>
      <c r="L8" s="70">
        <f>D8</f>
        <v>65118</v>
      </c>
    </row>
    <row r="9" spans="1:13">
      <c r="A9">
        <v>3</v>
      </c>
      <c r="B9" t="s">
        <v>1248</v>
      </c>
      <c r="D9">
        <v>19973</v>
      </c>
      <c r="E9">
        <v>359</v>
      </c>
      <c r="F9" s="1">
        <v>3.23</v>
      </c>
      <c r="L9" s="70"/>
      <c r="M9">
        <f>D9</f>
        <v>19973</v>
      </c>
    </row>
    <row r="10" spans="1:13">
      <c r="A10">
        <v>4</v>
      </c>
      <c r="B10" t="s">
        <v>1249</v>
      </c>
      <c r="D10">
        <v>15022</v>
      </c>
      <c r="E10">
        <v>333</v>
      </c>
      <c r="F10" s="1">
        <v>3.11</v>
      </c>
      <c r="L10" s="70"/>
      <c r="M10">
        <f>D10</f>
        <v>15022</v>
      </c>
    </row>
    <row r="11" spans="1:13">
      <c r="A11">
        <v>5</v>
      </c>
      <c r="B11" t="s">
        <v>1250</v>
      </c>
      <c r="D11">
        <v>14938</v>
      </c>
      <c r="E11">
        <v>339</v>
      </c>
      <c r="F11" s="1">
        <v>3.12</v>
      </c>
      <c r="L11" s="70"/>
      <c r="M11">
        <f>D11</f>
        <v>14938</v>
      </c>
    </row>
    <row r="12" spans="1:13">
      <c r="A12">
        <v>6</v>
      </c>
      <c r="B12" t="s">
        <v>1251</v>
      </c>
      <c r="D12">
        <v>12596</v>
      </c>
      <c r="E12">
        <v>339</v>
      </c>
      <c r="F12" s="1">
        <v>3.12</v>
      </c>
      <c r="L12" s="70"/>
      <c r="M12">
        <f t="shared" ref="M12:M20" si="0">D12</f>
        <v>12596</v>
      </c>
    </row>
    <row r="13" spans="1:13">
      <c r="A13">
        <v>7</v>
      </c>
      <c r="B13" t="s">
        <v>1252</v>
      </c>
      <c r="D13">
        <v>12101</v>
      </c>
      <c r="E13">
        <v>338</v>
      </c>
      <c r="F13" s="1">
        <v>3.16</v>
      </c>
      <c r="L13" s="70"/>
      <c r="M13">
        <f t="shared" si="0"/>
        <v>12101</v>
      </c>
    </row>
    <row r="14" spans="1:13">
      <c r="A14">
        <v>8</v>
      </c>
      <c r="B14" t="s">
        <v>1253</v>
      </c>
      <c r="D14">
        <v>11957</v>
      </c>
      <c r="E14">
        <v>336</v>
      </c>
      <c r="F14" s="1">
        <v>3.11</v>
      </c>
      <c r="L14" s="70"/>
      <c r="M14">
        <f t="shared" si="0"/>
        <v>11957</v>
      </c>
    </row>
    <row r="15" spans="1:13">
      <c r="A15">
        <v>9</v>
      </c>
      <c r="B15" t="s">
        <v>1254</v>
      </c>
      <c r="D15">
        <v>11527</v>
      </c>
      <c r="E15">
        <v>329</v>
      </c>
      <c r="F15" s="1">
        <v>3.15</v>
      </c>
      <c r="L15" s="70"/>
      <c r="M15">
        <f t="shared" si="0"/>
        <v>11527</v>
      </c>
    </row>
    <row r="16" spans="1:13">
      <c r="A16">
        <v>10</v>
      </c>
      <c r="B16" t="s">
        <v>1255</v>
      </c>
      <c r="D16">
        <v>10443</v>
      </c>
      <c r="E16">
        <v>285</v>
      </c>
      <c r="F16" s="1">
        <v>3.16</v>
      </c>
      <c r="L16" s="70"/>
      <c r="M16">
        <f t="shared" si="0"/>
        <v>10443</v>
      </c>
    </row>
    <row r="17" spans="1:13">
      <c r="A17">
        <v>11</v>
      </c>
      <c r="B17" t="s">
        <v>1256</v>
      </c>
      <c r="D17">
        <v>10251</v>
      </c>
      <c r="E17">
        <v>335</v>
      </c>
      <c r="F17" s="1">
        <v>3.2</v>
      </c>
      <c r="L17" s="70"/>
      <c r="M17">
        <f t="shared" si="0"/>
        <v>10251</v>
      </c>
    </row>
    <row r="18" spans="1:13">
      <c r="A18">
        <v>12</v>
      </c>
      <c r="B18" t="s">
        <v>1257</v>
      </c>
      <c r="D18">
        <v>8028</v>
      </c>
      <c r="E18">
        <v>277</v>
      </c>
      <c r="F18" s="1">
        <v>3.07</v>
      </c>
      <c r="L18" s="70"/>
      <c r="M18">
        <f t="shared" si="0"/>
        <v>8028</v>
      </c>
    </row>
    <row r="19" spans="1:13">
      <c r="A19">
        <v>13</v>
      </c>
      <c r="B19" t="s">
        <v>1258</v>
      </c>
      <c r="D19">
        <v>7942</v>
      </c>
      <c r="E19">
        <v>343</v>
      </c>
      <c r="F19" s="1">
        <v>3.15</v>
      </c>
      <c r="L19" s="70"/>
      <c r="M19">
        <f t="shared" si="0"/>
        <v>7942</v>
      </c>
    </row>
    <row r="20" spans="1:13">
      <c r="A20">
        <v>14</v>
      </c>
      <c r="B20" t="s">
        <v>1259</v>
      </c>
      <c r="D20">
        <v>7174</v>
      </c>
      <c r="E20">
        <v>302</v>
      </c>
      <c r="F20" s="1">
        <v>2.58</v>
      </c>
      <c r="L20" s="70">
        <f>D20</f>
        <v>7174</v>
      </c>
    </row>
    <row r="21" spans="1:13">
      <c r="A21">
        <v>15</v>
      </c>
      <c r="B21" t="s">
        <v>1260</v>
      </c>
      <c r="D21">
        <v>6639</v>
      </c>
      <c r="E21">
        <v>329</v>
      </c>
      <c r="F21" s="1">
        <v>3.14</v>
      </c>
      <c r="L21" s="70"/>
      <c r="M21">
        <f>D21</f>
        <v>6639</v>
      </c>
    </row>
    <row r="22" spans="1:13">
      <c r="A22">
        <v>16</v>
      </c>
      <c r="B22" t="s">
        <v>1261</v>
      </c>
      <c r="D22">
        <v>6635</v>
      </c>
      <c r="E22">
        <v>324</v>
      </c>
      <c r="F22" s="1">
        <v>3.03</v>
      </c>
      <c r="L22" s="70"/>
      <c r="M22">
        <f>D22</f>
        <v>6635</v>
      </c>
    </row>
    <row r="23" spans="1:13">
      <c r="A23">
        <v>17</v>
      </c>
      <c r="B23" t="s">
        <v>1262</v>
      </c>
      <c r="D23">
        <v>6092</v>
      </c>
      <c r="E23">
        <v>360</v>
      </c>
      <c r="F23" s="1">
        <v>3.24</v>
      </c>
      <c r="L23" s="70"/>
      <c r="M23">
        <f>D23</f>
        <v>6092</v>
      </c>
    </row>
    <row r="24" spans="1:13">
      <c r="A24">
        <v>18</v>
      </c>
      <c r="B24" t="s">
        <v>1263</v>
      </c>
      <c r="D24">
        <v>5817</v>
      </c>
      <c r="E24">
        <v>233</v>
      </c>
      <c r="F24" s="1">
        <v>2.2599999999999998</v>
      </c>
      <c r="K24">
        <f>D24</f>
        <v>5817</v>
      </c>
      <c r="L24" s="70"/>
    </row>
    <row r="25" spans="1:13">
      <c r="A25">
        <v>19</v>
      </c>
      <c r="B25" t="s">
        <v>1264</v>
      </c>
      <c r="D25">
        <v>5559</v>
      </c>
      <c r="E25">
        <v>342</v>
      </c>
      <c r="F25" s="1">
        <v>3.13</v>
      </c>
      <c r="L25" s="70"/>
      <c r="M25">
        <f>D25</f>
        <v>5559</v>
      </c>
    </row>
    <row r="26" spans="1:13">
      <c r="A26">
        <v>20</v>
      </c>
      <c r="B26" t="s">
        <v>1265</v>
      </c>
      <c r="D26">
        <v>5530</v>
      </c>
      <c r="E26">
        <v>349</v>
      </c>
      <c r="F26" s="1">
        <v>3.2</v>
      </c>
      <c r="L26" s="70"/>
      <c r="M26">
        <f>D26</f>
        <v>5530</v>
      </c>
    </row>
    <row r="27" spans="1:13">
      <c r="A27">
        <v>21</v>
      </c>
      <c r="B27" t="s">
        <v>1266</v>
      </c>
      <c r="D27">
        <v>5470</v>
      </c>
      <c r="E27">
        <v>333</v>
      </c>
      <c r="F27" s="1">
        <v>3.08</v>
      </c>
      <c r="L27" s="70"/>
      <c r="M27">
        <f>D27</f>
        <v>5470</v>
      </c>
    </row>
    <row r="28" spans="1:13">
      <c r="A28">
        <v>22</v>
      </c>
      <c r="B28" s="126" t="s">
        <v>1260</v>
      </c>
      <c r="D28">
        <v>5385</v>
      </c>
      <c r="E28">
        <v>329</v>
      </c>
      <c r="F28" s="1">
        <v>3.14</v>
      </c>
      <c r="L28" s="70"/>
      <c r="M28">
        <f>D28</f>
        <v>5385</v>
      </c>
    </row>
    <row r="29" spans="1:13">
      <c r="A29">
        <v>23</v>
      </c>
      <c r="B29" t="s">
        <v>1267</v>
      </c>
      <c r="D29">
        <v>5059</v>
      </c>
      <c r="E29">
        <v>302</v>
      </c>
      <c r="F29" s="1">
        <v>2.5299999999999998</v>
      </c>
      <c r="L29" s="70">
        <f>D29</f>
        <v>5059</v>
      </c>
    </row>
    <row r="30" spans="1:13">
      <c r="A30">
        <v>24</v>
      </c>
      <c r="B30" t="s">
        <v>1268</v>
      </c>
      <c r="D30">
        <v>4944</v>
      </c>
      <c r="E30">
        <v>249</v>
      </c>
      <c r="F30" s="1">
        <v>2.4700000000000002</v>
      </c>
      <c r="L30" s="70">
        <f>D30</f>
        <v>4944</v>
      </c>
    </row>
    <row r="31" spans="1:13">
      <c r="A31">
        <v>25</v>
      </c>
      <c r="B31" t="s">
        <v>1269</v>
      </c>
      <c r="D31">
        <v>4884</v>
      </c>
      <c r="E31">
        <v>263</v>
      </c>
      <c r="F31" s="1">
        <v>3.03</v>
      </c>
      <c r="L31" s="70"/>
      <c r="M31">
        <f>D31</f>
        <v>4884</v>
      </c>
    </row>
    <row r="32" spans="1:13">
      <c r="A32">
        <v>26</v>
      </c>
      <c r="B32" t="s">
        <v>1270</v>
      </c>
      <c r="D32">
        <v>4312</v>
      </c>
      <c r="E32">
        <v>339</v>
      </c>
      <c r="F32" s="1">
        <v>3.11</v>
      </c>
      <c r="L32" s="70"/>
      <c r="M32">
        <f>D32</f>
        <v>4312</v>
      </c>
    </row>
    <row r="33" spans="1:13">
      <c r="A33">
        <v>27</v>
      </c>
      <c r="B33" t="s">
        <v>1271</v>
      </c>
      <c r="D33">
        <v>4185</v>
      </c>
      <c r="E33">
        <v>317</v>
      </c>
      <c r="F33" s="1">
        <v>3.04</v>
      </c>
      <c r="L33" s="70"/>
      <c r="M33">
        <f>D33</f>
        <v>4185</v>
      </c>
    </row>
    <row r="34" spans="1:13">
      <c r="A34">
        <v>28</v>
      </c>
      <c r="B34" t="s">
        <v>1272</v>
      </c>
      <c r="D34">
        <v>4169</v>
      </c>
      <c r="E34">
        <v>260</v>
      </c>
      <c r="F34" s="1">
        <v>2.5499999999999998</v>
      </c>
      <c r="L34" s="70">
        <f>D34</f>
        <v>4169</v>
      </c>
    </row>
    <row r="35" spans="1:13">
      <c r="A35">
        <v>29</v>
      </c>
      <c r="B35" t="s">
        <v>1273</v>
      </c>
      <c r="D35">
        <v>3741</v>
      </c>
      <c r="E35">
        <v>350</v>
      </c>
      <c r="F35" s="1">
        <v>3.18</v>
      </c>
      <c r="L35" s="70"/>
      <c r="M35">
        <f>D35</f>
        <v>3741</v>
      </c>
    </row>
    <row r="36" spans="1:13">
      <c r="A36">
        <v>30</v>
      </c>
      <c r="B36" t="s">
        <v>1274</v>
      </c>
      <c r="D36">
        <v>3592</v>
      </c>
      <c r="E36">
        <v>303</v>
      </c>
      <c r="F36" s="1">
        <v>2.5499999999999998</v>
      </c>
      <c r="L36" s="70">
        <f>D36</f>
        <v>3592</v>
      </c>
    </row>
    <row r="37" spans="1:13">
      <c r="A37">
        <v>31</v>
      </c>
      <c r="B37" t="s">
        <v>1275</v>
      </c>
      <c r="D37">
        <v>3567</v>
      </c>
      <c r="E37">
        <v>355</v>
      </c>
      <c r="F37" s="1">
        <v>3.2</v>
      </c>
      <c r="L37" s="70"/>
      <c r="M37">
        <f>D37</f>
        <v>3567</v>
      </c>
    </row>
    <row r="38" spans="1:13">
      <c r="A38">
        <v>32</v>
      </c>
      <c r="B38" t="s">
        <v>1276</v>
      </c>
      <c r="D38">
        <v>3553</v>
      </c>
      <c r="E38">
        <v>335</v>
      </c>
      <c r="F38" s="1">
        <v>3.18</v>
      </c>
      <c r="L38" s="70"/>
      <c r="M38">
        <f>D38</f>
        <v>3553</v>
      </c>
    </row>
    <row r="39" spans="1:13">
      <c r="A39">
        <v>33</v>
      </c>
      <c r="B39" t="s">
        <v>1277</v>
      </c>
      <c r="D39">
        <v>3550</v>
      </c>
      <c r="E39">
        <v>330</v>
      </c>
      <c r="F39" s="1">
        <v>3.13</v>
      </c>
      <c r="L39" s="70"/>
      <c r="M39">
        <f>D39</f>
        <v>3550</v>
      </c>
    </row>
    <row r="40" spans="1:13">
      <c r="A40">
        <v>34</v>
      </c>
      <c r="B40" t="s">
        <v>1278</v>
      </c>
      <c r="D40">
        <v>3548</v>
      </c>
      <c r="E40">
        <v>249</v>
      </c>
      <c r="F40" s="1">
        <v>2.4500000000000002</v>
      </c>
      <c r="L40" s="70">
        <f>D40</f>
        <v>3548</v>
      </c>
    </row>
    <row r="41" spans="1:13">
      <c r="A41">
        <v>35</v>
      </c>
      <c r="B41" t="s">
        <v>1279</v>
      </c>
      <c r="D41">
        <v>3326</v>
      </c>
      <c r="E41">
        <v>279</v>
      </c>
      <c r="F41" s="1">
        <v>3.13</v>
      </c>
      <c r="L41" s="70"/>
      <c r="M41">
        <f>D41</f>
        <v>3326</v>
      </c>
    </row>
    <row r="42" spans="1:13">
      <c r="A42">
        <v>36</v>
      </c>
      <c r="B42" t="s">
        <v>1280</v>
      </c>
      <c r="D42">
        <v>3324</v>
      </c>
      <c r="E42">
        <v>343</v>
      </c>
      <c r="F42" s="1">
        <v>3.16</v>
      </c>
      <c r="L42" s="70"/>
      <c r="M42">
        <f>D42</f>
        <v>3324</v>
      </c>
    </row>
    <row r="43" spans="1:13">
      <c r="A43">
        <v>37</v>
      </c>
      <c r="B43" t="s">
        <v>1281</v>
      </c>
      <c r="D43">
        <v>3291</v>
      </c>
      <c r="E43">
        <v>325</v>
      </c>
      <c r="F43" s="1">
        <v>3.09</v>
      </c>
      <c r="L43" s="70"/>
      <c r="M43">
        <f>D43</f>
        <v>3291</v>
      </c>
    </row>
    <row r="44" spans="1:13">
      <c r="A44">
        <v>38</v>
      </c>
      <c r="B44" t="s">
        <v>1282</v>
      </c>
      <c r="D44">
        <v>3107</v>
      </c>
      <c r="E44">
        <v>360</v>
      </c>
      <c r="F44" s="1">
        <v>3.22</v>
      </c>
      <c r="L44" s="70"/>
      <c r="M44">
        <f>D44</f>
        <v>3107</v>
      </c>
    </row>
    <row r="45" spans="1:13">
      <c r="A45">
        <v>39</v>
      </c>
      <c r="B45" t="s">
        <v>1283</v>
      </c>
      <c r="D45">
        <v>3079</v>
      </c>
      <c r="E45">
        <v>286</v>
      </c>
      <c r="F45" s="1">
        <v>3.19</v>
      </c>
      <c r="L45" s="70"/>
      <c r="M45">
        <f>D45</f>
        <v>3079</v>
      </c>
    </row>
    <row r="46" spans="1:13">
      <c r="A46">
        <v>40</v>
      </c>
      <c r="B46" t="s">
        <v>1284</v>
      </c>
      <c r="D46">
        <v>2975</v>
      </c>
      <c r="E46">
        <v>280</v>
      </c>
      <c r="F46" s="1">
        <v>3.1</v>
      </c>
      <c r="L46" s="70"/>
      <c r="M46">
        <f>D46</f>
        <v>2975</v>
      </c>
    </row>
    <row r="47" spans="1:13">
      <c r="A47">
        <v>41</v>
      </c>
      <c r="B47" t="s">
        <v>1285</v>
      </c>
      <c r="D47">
        <v>2912</v>
      </c>
      <c r="E47">
        <v>352</v>
      </c>
      <c r="F47" s="1">
        <v>3.17</v>
      </c>
      <c r="L47" s="70"/>
      <c r="M47">
        <f>D47</f>
        <v>2912</v>
      </c>
    </row>
    <row r="48" spans="1:13">
      <c r="A48">
        <v>42</v>
      </c>
      <c r="B48" t="s">
        <v>1286</v>
      </c>
      <c r="D48">
        <v>2678</v>
      </c>
      <c r="E48">
        <v>254</v>
      </c>
      <c r="F48" s="1">
        <v>2.54</v>
      </c>
      <c r="L48" s="70">
        <f>D48</f>
        <v>2678</v>
      </c>
    </row>
    <row r="49" spans="1:13">
      <c r="A49">
        <v>43</v>
      </c>
      <c r="B49" t="s">
        <v>1287</v>
      </c>
      <c r="D49">
        <v>2655</v>
      </c>
      <c r="E49">
        <v>331</v>
      </c>
      <c r="F49" s="1">
        <v>3.08</v>
      </c>
      <c r="L49" s="70"/>
      <c r="M49">
        <f>D49</f>
        <v>2655</v>
      </c>
    </row>
    <row r="50" spans="1:13">
      <c r="A50">
        <v>44</v>
      </c>
      <c r="B50" t="s">
        <v>1288</v>
      </c>
      <c r="D50">
        <v>2605</v>
      </c>
      <c r="E50">
        <v>346</v>
      </c>
      <c r="F50" s="1">
        <v>3.16</v>
      </c>
      <c r="L50" s="70"/>
      <c r="M50">
        <f>D50</f>
        <v>2605</v>
      </c>
    </row>
    <row r="51" spans="1:13">
      <c r="A51">
        <v>45</v>
      </c>
      <c r="B51" t="s">
        <v>1289</v>
      </c>
      <c r="D51">
        <v>2578</v>
      </c>
      <c r="E51">
        <v>361</v>
      </c>
      <c r="F51" s="1">
        <v>3.26</v>
      </c>
      <c r="L51" s="70"/>
      <c r="M51">
        <f>D51</f>
        <v>2578</v>
      </c>
    </row>
    <row r="52" spans="1:13">
      <c r="A52">
        <v>46</v>
      </c>
      <c r="B52" t="s">
        <v>1290</v>
      </c>
      <c r="D52">
        <v>2443</v>
      </c>
      <c r="E52">
        <v>268</v>
      </c>
      <c r="F52" s="1">
        <v>2.5499999999999998</v>
      </c>
      <c r="L52">
        <f>D52</f>
        <v>2443</v>
      </c>
    </row>
    <row r="53" spans="1:13">
      <c r="A53">
        <v>47</v>
      </c>
      <c r="B53" t="s">
        <v>1291</v>
      </c>
      <c r="D53">
        <v>2441</v>
      </c>
      <c r="E53">
        <v>348</v>
      </c>
      <c r="F53" s="1">
        <v>3.16</v>
      </c>
      <c r="L53" s="70"/>
      <c r="M53">
        <f>D53</f>
        <v>2441</v>
      </c>
    </row>
    <row r="54" spans="1:13">
      <c r="A54">
        <v>48</v>
      </c>
      <c r="B54" t="s">
        <v>1292</v>
      </c>
      <c r="D54">
        <v>2379</v>
      </c>
      <c r="E54">
        <v>316</v>
      </c>
      <c r="F54" s="1">
        <v>3.05</v>
      </c>
      <c r="L54" s="70"/>
      <c r="M54">
        <f>D54</f>
        <v>2379</v>
      </c>
    </row>
    <row r="55" spans="1:13">
      <c r="A55">
        <v>49</v>
      </c>
      <c r="B55" t="s">
        <v>1293</v>
      </c>
      <c r="D55">
        <v>2355</v>
      </c>
      <c r="E55">
        <v>350</v>
      </c>
      <c r="F55" s="1">
        <v>3.19</v>
      </c>
      <c r="L55" s="70"/>
      <c r="M55">
        <f>D55</f>
        <v>2355</v>
      </c>
    </row>
    <row r="56" spans="1:13">
      <c r="A56">
        <v>50</v>
      </c>
      <c r="B56" t="s">
        <v>1294</v>
      </c>
      <c r="D56">
        <v>2317</v>
      </c>
      <c r="E56">
        <v>309</v>
      </c>
      <c r="F56" s="1">
        <v>3.06</v>
      </c>
      <c r="L56" s="70"/>
      <c r="M56">
        <f>D56</f>
        <v>2317</v>
      </c>
    </row>
    <row r="57" spans="1:13">
      <c r="A57">
        <v>51</v>
      </c>
      <c r="B57" t="s">
        <v>1295</v>
      </c>
      <c r="D57">
        <v>2267</v>
      </c>
      <c r="E57">
        <v>329</v>
      </c>
      <c r="F57" s="1">
        <v>3.11</v>
      </c>
      <c r="L57" s="70"/>
      <c r="M57">
        <f>D57</f>
        <v>2267</v>
      </c>
    </row>
    <row r="58" spans="1:13">
      <c r="A58">
        <v>52</v>
      </c>
      <c r="B58" t="s">
        <v>1296</v>
      </c>
      <c r="D58">
        <v>2207</v>
      </c>
      <c r="E58">
        <v>313</v>
      </c>
      <c r="F58" s="1">
        <v>3.02</v>
      </c>
      <c r="L58" s="70"/>
      <c r="M58">
        <f>D58</f>
        <v>2207</v>
      </c>
    </row>
    <row r="59" spans="1:13">
      <c r="A59">
        <v>53</v>
      </c>
      <c r="B59" t="s">
        <v>1297</v>
      </c>
      <c r="D59">
        <v>2205</v>
      </c>
      <c r="E59">
        <v>332</v>
      </c>
      <c r="F59" s="1">
        <v>3.06</v>
      </c>
      <c r="L59" s="70"/>
      <c r="M59">
        <f>D59</f>
        <v>2205</v>
      </c>
    </row>
    <row r="60" spans="1:13">
      <c r="A60">
        <v>54</v>
      </c>
      <c r="B60" t="s">
        <v>1298</v>
      </c>
      <c r="D60">
        <v>2134</v>
      </c>
      <c r="E60">
        <v>324</v>
      </c>
      <c r="F60" s="1">
        <v>3.09</v>
      </c>
      <c r="L60" s="70"/>
      <c r="M60">
        <f>D60</f>
        <v>2134</v>
      </c>
    </row>
    <row r="61" spans="1:13">
      <c r="A61">
        <v>55</v>
      </c>
      <c r="B61" t="s">
        <v>1299</v>
      </c>
      <c r="D61">
        <v>2121</v>
      </c>
      <c r="E61">
        <v>307</v>
      </c>
      <c r="F61" s="1">
        <v>2.5499999999999998</v>
      </c>
      <c r="L61" s="70">
        <f>D61</f>
        <v>2121</v>
      </c>
    </row>
    <row r="62" spans="1:13">
      <c r="A62">
        <v>56</v>
      </c>
      <c r="B62" t="s">
        <v>1300</v>
      </c>
      <c r="D62">
        <v>2121</v>
      </c>
      <c r="E62">
        <v>275</v>
      </c>
      <c r="F62" s="1">
        <v>3</v>
      </c>
      <c r="L62" s="70">
        <f>D62</f>
        <v>2121</v>
      </c>
    </row>
    <row r="63" spans="1:13">
      <c r="A63">
        <v>57</v>
      </c>
      <c r="B63" t="s">
        <v>1301</v>
      </c>
      <c r="D63">
        <v>2105</v>
      </c>
      <c r="E63">
        <v>245</v>
      </c>
      <c r="F63" s="1">
        <v>2.4</v>
      </c>
      <c r="L63" s="70">
        <f>D63</f>
        <v>2105</v>
      </c>
    </row>
    <row r="64" spans="1:13">
      <c r="A64">
        <v>58</v>
      </c>
      <c r="B64" t="s">
        <v>1302</v>
      </c>
      <c r="D64">
        <v>2097</v>
      </c>
      <c r="E64">
        <v>325</v>
      </c>
      <c r="F64" s="1">
        <v>3.12</v>
      </c>
      <c r="L64" s="70"/>
      <c r="M64">
        <f>D64</f>
        <v>2097</v>
      </c>
    </row>
    <row r="65" spans="1:13">
      <c r="A65">
        <v>59</v>
      </c>
      <c r="B65" t="s">
        <v>1303</v>
      </c>
      <c r="D65">
        <v>2052</v>
      </c>
      <c r="E65">
        <v>363</v>
      </c>
      <c r="F65" s="1">
        <v>3.38</v>
      </c>
      <c r="L65" s="70"/>
      <c r="M65">
        <f>D65</f>
        <v>2052</v>
      </c>
    </row>
    <row r="66" spans="1:13">
      <c r="A66">
        <v>60</v>
      </c>
      <c r="B66" t="s">
        <v>1304</v>
      </c>
      <c r="D66">
        <v>2032</v>
      </c>
      <c r="E66">
        <v>234</v>
      </c>
      <c r="F66" s="1">
        <v>2.2599999999999998</v>
      </c>
      <c r="K66">
        <f>D66</f>
        <v>2032</v>
      </c>
      <c r="L66" s="70"/>
    </row>
    <row r="67" spans="1:13">
      <c r="A67">
        <v>61</v>
      </c>
      <c r="B67" t="s">
        <v>1305</v>
      </c>
      <c r="D67">
        <v>1986</v>
      </c>
      <c r="E67">
        <v>255</v>
      </c>
      <c r="F67" s="1">
        <v>2.54</v>
      </c>
      <c r="L67" s="70">
        <f>D67</f>
        <v>1986</v>
      </c>
    </row>
    <row r="68" spans="1:13">
      <c r="A68">
        <v>62</v>
      </c>
      <c r="B68" t="s">
        <v>1306</v>
      </c>
      <c r="D68">
        <v>1986</v>
      </c>
      <c r="E68">
        <v>325</v>
      </c>
      <c r="F68" s="1">
        <v>3.29</v>
      </c>
      <c r="L68" s="70"/>
      <c r="M68">
        <f>D68</f>
        <v>1986</v>
      </c>
    </row>
    <row r="69" spans="1:13">
      <c r="A69">
        <v>63</v>
      </c>
      <c r="B69" t="s">
        <v>1307</v>
      </c>
      <c r="D69">
        <v>1985</v>
      </c>
      <c r="E69">
        <v>303</v>
      </c>
      <c r="F69" s="1">
        <v>2.5299999999999998</v>
      </c>
      <c r="L69" s="70">
        <f>D69</f>
        <v>1985</v>
      </c>
    </row>
    <row r="70" spans="1:13">
      <c r="A70">
        <v>64</v>
      </c>
      <c r="B70" t="s">
        <v>1308</v>
      </c>
      <c r="D70">
        <v>1960</v>
      </c>
      <c r="E70">
        <v>352</v>
      </c>
      <c r="F70" s="1">
        <v>3.22</v>
      </c>
      <c r="L70" s="70"/>
      <c r="M70">
        <f>D70</f>
        <v>1960</v>
      </c>
    </row>
    <row r="71" spans="1:13">
      <c r="A71">
        <v>65</v>
      </c>
      <c r="B71" t="s">
        <v>1309</v>
      </c>
      <c r="D71">
        <v>1924</v>
      </c>
      <c r="E71">
        <v>342</v>
      </c>
      <c r="F71" s="1">
        <v>3.14</v>
      </c>
      <c r="L71" s="70"/>
      <c r="M71">
        <f>D71</f>
        <v>1924</v>
      </c>
    </row>
    <row r="72" spans="1:13">
      <c r="A72">
        <v>66</v>
      </c>
      <c r="B72" t="s">
        <v>1310</v>
      </c>
      <c r="D72">
        <v>1921</v>
      </c>
      <c r="E72">
        <v>359</v>
      </c>
      <c r="F72" s="1">
        <v>3.22</v>
      </c>
      <c r="L72" s="70"/>
      <c r="M72">
        <f>D72</f>
        <v>1921</v>
      </c>
    </row>
    <row r="73" spans="1:13">
      <c r="A73">
        <v>67</v>
      </c>
      <c r="B73" t="s">
        <v>1311</v>
      </c>
      <c r="D73">
        <v>1913</v>
      </c>
      <c r="E73">
        <v>270</v>
      </c>
      <c r="F73" s="1">
        <v>2.56</v>
      </c>
      <c r="L73">
        <f>D73</f>
        <v>1913</v>
      </c>
    </row>
    <row r="74" spans="1:13">
      <c r="A74">
        <v>68</v>
      </c>
      <c r="B74" t="s">
        <v>1312</v>
      </c>
      <c r="D74">
        <v>1910</v>
      </c>
      <c r="E74">
        <v>303</v>
      </c>
      <c r="F74" s="1">
        <v>2.5299999999999998</v>
      </c>
      <c r="L74">
        <f>D74</f>
        <v>1910</v>
      </c>
    </row>
    <row r="75" spans="1:13">
      <c r="A75">
        <v>69</v>
      </c>
      <c r="B75" t="s">
        <v>1313</v>
      </c>
      <c r="D75">
        <v>1890</v>
      </c>
      <c r="E75">
        <v>256</v>
      </c>
      <c r="F75" s="1">
        <v>2.5099999999999998</v>
      </c>
      <c r="L75" s="70">
        <f>D75</f>
        <v>1890</v>
      </c>
    </row>
    <row r="76" spans="1:13">
      <c r="A76">
        <v>70</v>
      </c>
      <c r="B76" t="s">
        <v>1314</v>
      </c>
      <c r="D76">
        <v>1876</v>
      </c>
      <c r="E76">
        <v>348</v>
      </c>
      <c r="F76" s="1">
        <v>3.17</v>
      </c>
      <c r="L76" s="70"/>
      <c r="M76">
        <f>D76</f>
        <v>1876</v>
      </c>
    </row>
    <row r="77" spans="1:13">
      <c r="A77">
        <v>71</v>
      </c>
      <c r="B77" t="s">
        <v>1315</v>
      </c>
      <c r="D77">
        <v>1875</v>
      </c>
      <c r="E77">
        <v>273</v>
      </c>
      <c r="F77" s="1">
        <v>3</v>
      </c>
      <c r="L77" s="70">
        <f>D77</f>
        <v>1875</v>
      </c>
    </row>
    <row r="78" spans="1:13">
      <c r="A78">
        <v>72</v>
      </c>
      <c r="B78" t="s">
        <v>1316</v>
      </c>
      <c r="D78">
        <v>1839</v>
      </c>
      <c r="E78">
        <v>354</v>
      </c>
      <c r="F78" s="1">
        <v>3.23</v>
      </c>
      <c r="L78" s="70"/>
      <c r="M78">
        <f>D78</f>
        <v>1839</v>
      </c>
    </row>
    <row r="79" spans="1:13">
      <c r="A79">
        <v>73</v>
      </c>
      <c r="B79" t="s">
        <v>1317</v>
      </c>
      <c r="D79">
        <v>1830</v>
      </c>
      <c r="E79">
        <v>285</v>
      </c>
      <c r="F79" s="1">
        <v>2.4300000000000002</v>
      </c>
      <c r="L79" s="70">
        <f>D79</f>
        <v>1830</v>
      </c>
    </row>
    <row r="80" spans="1:13">
      <c r="A80">
        <v>74</v>
      </c>
      <c r="B80" t="s">
        <v>1318</v>
      </c>
      <c r="D80">
        <v>1760</v>
      </c>
      <c r="E80">
        <v>349</v>
      </c>
      <c r="F80" s="1">
        <v>3.19</v>
      </c>
      <c r="L80" s="70"/>
      <c r="M80">
        <f>D80</f>
        <v>1760</v>
      </c>
    </row>
    <row r="81" spans="1:13">
      <c r="A81">
        <v>75</v>
      </c>
      <c r="B81" t="s">
        <v>1319</v>
      </c>
      <c r="D81">
        <v>1693</v>
      </c>
      <c r="E81">
        <v>303</v>
      </c>
      <c r="F81" s="1">
        <v>2.59</v>
      </c>
      <c r="L81" s="70">
        <f>D81</f>
        <v>1693</v>
      </c>
    </row>
    <row r="82" spans="1:13">
      <c r="A82">
        <v>76</v>
      </c>
      <c r="B82" t="s">
        <v>1320</v>
      </c>
      <c r="D82">
        <v>1686</v>
      </c>
      <c r="E82">
        <v>346</v>
      </c>
      <c r="F82" s="1">
        <v>3.21</v>
      </c>
      <c r="L82" s="70"/>
      <c r="M82">
        <f>D82</f>
        <v>1686</v>
      </c>
    </row>
    <row r="83" spans="1:13">
      <c r="A83">
        <v>77</v>
      </c>
      <c r="B83" t="s">
        <v>1321</v>
      </c>
      <c r="D83">
        <v>1666</v>
      </c>
      <c r="E83">
        <v>319</v>
      </c>
      <c r="F83" s="1">
        <v>3</v>
      </c>
      <c r="L83" s="70">
        <f>D83</f>
        <v>1666</v>
      </c>
    </row>
    <row r="84" spans="1:13">
      <c r="A84">
        <v>78</v>
      </c>
      <c r="B84" t="s">
        <v>1322</v>
      </c>
      <c r="D84">
        <v>1633</v>
      </c>
      <c r="E84">
        <v>239</v>
      </c>
      <c r="F84" s="1">
        <v>2.29</v>
      </c>
      <c r="K84">
        <f>D84</f>
        <v>1633</v>
      </c>
      <c r="L84" s="70"/>
    </row>
    <row r="85" spans="1:13">
      <c r="A85">
        <v>79</v>
      </c>
      <c r="B85" t="s">
        <v>1323</v>
      </c>
      <c r="D85">
        <v>1632</v>
      </c>
      <c r="E85">
        <v>324</v>
      </c>
      <c r="F85" s="1">
        <v>3.07</v>
      </c>
      <c r="L85" s="70"/>
      <c r="M85">
        <f>D85</f>
        <v>1632</v>
      </c>
    </row>
    <row r="86" spans="1:13">
      <c r="A86">
        <v>80</v>
      </c>
      <c r="B86" t="s">
        <v>1324</v>
      </c>
      <c r="D86">
        <v>1630</v>
      </c>
      <c r="E86">
        <v>348</v>
      </c>
      <c r="F86" s="1">
        <v>3.18</v>
      </c>
      <c r="L86" s="70"/>
      <c r="M86">
        <f>D86</f>
        <v>1630</v>
      </c>
    </row>
    <row r="87" spans="1:13">
      <c r="A87">
        <v>81</v>
      </c>
      <c r="B87" t="s">
        <v>1409</v>
      </c>
      <c r="D87">
        <v>1620</v>
      </c>
      <c r="E87">
        <v>363</v>
      </c>
      <c r="F87" s="1">
        <v>3.36</v>
      </c>
      <c r="L87" s="70"/>
      <c r="M87">
        <f>D87</f>
        <v>1620</v>
      </c>
    </row>
    <row r="88" spans="1:13">
      <c r="A88">
        <v>82</v>
      </c>
      <c r="B88" t="s">
        <v>1410</v>
      </c>
      <c r="D88">
        <v>1593</v>
      </c>
      <c r="E88">
        <v>340</v>
      </c>
      <c r="F88" s="1">
        <v>3.2</v>
      </c>
      <c r="L88" s="70"/>
      <c r="M88">
        <f>D88</f>
        <v>1593</v>
      </c>
    </row>
    <row r="89" spans="1:13">
      <c r="A89">
        <v>83</v>
      </c>
      <c r="B89" t="s">
        <v>1411</v>
      </c>
      <c r="D89">
        <v>1588</v>
      </c>
      <c r="E89">
        <v>309</v>
      </c>
      <c r="F89" s="1">
        <v>2.56</v>
      </c>
      <c r="L89" s="70">
        <f>D89</f>
        <v>1588</v>
      </c>
    </row>
    <row r="90" spans="1:13">
      <c r="A90">
        <v>84</v>
      </c>
      <c r="B90" t="s">
        <v>1412</v>
      </c>
      <c r="D90">
        <v>1578</v>
      </c>
      <c r="E90">
        <v>295</v>
      </c>
      <c r="F90" s="1">
        <v>2.4900000000000002</v>
      </c>
      <c r="L90" s="70">
        <f>D90</f>
        <v>1578</v>
      </c>
    </row>
    <row r="91" spans="1:13">
      <c r="A91">
        <v>85</v>
      </c>
      <c r="B91" t="s">
        <v>1413</v>
      </c>
      <c r="D91">
        <v>1571</v>
      </c>
      <c r="E91">
        <v>301</v>
      </c>
      <c r="F91" s="1">
        <v>3</v>
      </c>
      <c r="L91" s="70">
        <f>D91</f>
        <v>1571</v>
      </c>
    </row>
    <row r="92" spans="1:13">
      <c r="A92">
        <v>86</v>
      </c>
      <c r="B92" t="s">
        <v>1414</v>
      </c>
      <c r="D92">
        <v>1570</v>
      </c>
      <c r="E92">
        <v>283</v>
      </c>
      <c r="F92" s="1">
        <v>3.15</v>
      </c>
      <c r="L92" s="70"/>
      <c r="M92">
        <f>D92</f>
        <v>1570</v>
      </c>
    </row>
    <row r="93" spans="1:13">
      <c r="A93">
        <v>87</v>
      </c>
      <c r="B93" t="s">
        <v>1415</v>
      </c>
      <c r="D93">
        <v>1568</v>
      </c>
      <c r="E93">
        <v>343</v>
      </c>
      <c r="F93" s="1">
        <v>3.15</v>
      </c>
      <c r="L93" s="70"/>
      <c r="M93">
        <f>D93</f>
        <v>1568</v>
      </c>
    </row>
    <row r="94" spans="1:13">
      <c r="A94">
        <v>88</v>
      </c>
      <c r="B94" t="s">
        <v>1416</v>
      </c>
      <c r="D94">
        <v>1549</v>
      </c>
      <c r="E94">
        <v>317</v>
      </c>
      <c r="F94" s="1">
        <v>3</v>
      </c>
      <c r="L94" s="70">
        <f>D94</f>
        <v>1549</v>
      </c>
    </row>
    <row r="95" spans="1:13">
      <c r="A95">
        <v>89</v>
      </c>
      <c r="B95" t="s">
        <v>1417</v>
      </c>
      <c r="D95">
        <v>1547</v>
      </c>
      <c r="E95">
        <v>265</v>
      </c>
      <c r="F95" s="1">
        <v>2.52</v>
      </c>
      <c r="L95" s="70">
        <f>D95</f>
        <v>1547</v>
      </c>
    </row>
    <row r="96" spans="1:13">
      <c r="A96">
        <v>90</v>
      </c>
      <c r="B96" t="s">
        <v>1418</v>
      </c>
      <c r="D96">
        <v>1503</v>
      </c>
      <c r="E96">
        <v>291</v>
      </c>
      <c r="F96" s="1">
        <v>3.21</v>
      </c>
      <c r="L96" s="70"/>
      <c r="M96">
        <f>D96</f>
        <v>1503</v>
      </c>
    </row>
    <row r="97" spans="1:13">
      <c r="A97">
        <v>91</v>
      </c>
      <c r="B97" t="s">
        <v>1419</v>
      </c>
      <c r="D97">
        <v>1429</v>
      </c>
      <c r="E97">
        <v>328</v>
      </c>
      <c r="F97" s="1">
        <v>3.06</v>
      </c>
      <c r="L97" s="70"/>
      <c r="M97">
        <f>D97</f>
        <v>1429</v>
      </c>
    </row>
    <row r="98" spans="1:13">
      <c r="A98">
        <v>92</v>
      </c>
      <c r="B98" t="s">
        <v>1420</v>
      </c>
      <c r="D98">
        <v>1410</v>
      </c>
      <c r="E98">
        <v>328</v>
      </c>
      <c r="F98" s="1">
        <v>3.14</v>
      </c>
      <c r="L98" s="70"/>
      <c r="M98">
        <f>D98</f>
        <v>1410</v>
      </c>
    </row>
    <row r="99" spans="1:13">
      <c r="A99">
        <v>93</v>
      </c>
      <c r="B99" t="s">
        <v>1421</v>
      </c>
      <c r="D99">
        <v>1385</v>
      </c>
      <c r="E99">
        <v>338</v>
      </c>
      <c r="F99" s="1">
        <v>3.18</v>
      </c>
      <c r="L99" s="70"/>
      <c r="M99">
        <f>D99</f>
        <v>1385</v>
      </c>
    </row>
    <row r="100" spans="1:13">
      <c r="A100">
        <v>94</v>
      </c>
      <c r="B100" t="s">
        <v>1422</v>
      </c>
      <c r="D100">
        <v>1376</v>
      </c>
      <c r="E100">
        <v>284</v>
      </c>
      <c r="F100" s="1">
        <v>3.19</v>
      </c>
      <c r="L100" s="70"/>
      <c r="M100">
        <f>D100</f>
        <v>1376</v>
      </c>
    </row>
    <row r="101" spans="1:13">
      <c r="A101">
        <v>95</v>
      </c>
      <c r="B101" t="s">
        <v>1423</v>
      </c>
      <c r="D101">
        <v>1371</v>
      </c>
      <c r="E101">
        <v>282</v>
      </c>
      <c r="F101" s="1">
        <v>2.4300000000000002</v>
      </c>
      <c r="L101" s="70">
        <f>D101</f>
        <v>1371</v>
      </c>
    </row>
    <row r="102" spans="1:13">
      <c r="A102">
        <v>96</v>
      </c>
      <c r="B102" t="s">
        <v>1424</v>
      </c>
      <c r="D102">
        <v>1322</v>
      </c>
      <c r="E102">
        <v>323</v>
      </c>
      <c r="F102" s="1">
        <v>3.06</v>
      </c>
      <c r="L102" s="70"/>
      <c r="M102">
        <f>D102</f>
        <v>1322</v>
      </c>
    </row>
    <row r="103" spans="1:13">
      <c r="A103">
        <v>97</v>
      </c>
      <c r="B103" t="s">
        <v>1425</v>
      </c>
      <c r="D103">
        <v>1318</v>
      </c>
      <c r="E103">
        <v>261</v>
      </c>
      <c r="F103" s="1">
        <v>2.54</v>
      </c>
      <c r="L103" s="70">
        <f>D103</f>
        <v>1318</v>
      </c>
    </row>
    <row r="104" spans="1:13">
      <c r="A104">
        <v>98</v>
      </c>
      <c r="B104" t="s">
        <v>1426</v>
      </c>
      <c r="D104">
        <v>1312</v>
      </c>
      <c r="E104">
        <v>285</v>
      </c>
      <c r="F104" s="1">
        <v>2.42</v>
      </c>
      <c r="L104" s="70">
        <f>D104</f>
        <v>1312</v>
      </c>
    </row>
    <row r="105" spans="1:13">
      <c r="A105">
        <v>99</v>
      </c>
      <c r="B105" t="s">
        <v>1427</v>
      </c>
      <c r="D105">
        <v>1303</v>
      </c>
      <c r="E105">
        <v>260</v>
      </c>
      <c r="F105" s="1">
        <v>2.57</v>
      </c>
      <c r="L105" s="70">
        <f>D105</f>
        <v>1303</v>
      </c>
    </row>
    <row r="106" spans="1:13">
      <c r="A106">
        <v>100</v>
      </c>
      <c r="B106" t="s">
        <v>1428</v>
      </c>
      <c r="D106">
        <v>1293</v>
      </c>
      <c r="E106">
        <v>250</v>
      </c>
      <c r="F106" s="1">
        <v>2.4700000000000002</v>
      </c>
      <c r="L106" s="70">
        <f>D106</f>
        <v>1293</v>
      </c>
    </row>
    <row r="107" spans="1:13">
      <c r="A107">
        <v>101</v>
      </c>
      <c r="B107" t="s">
        <v>1429</v>
      </c>
      <c r="D107">
        <v>1269</v>
      </c>
      <c r="E107">
        <v>284</v>
      </c>
      <c r="F107" s="1">
        <v>3.16</v>
      </c>
      <c r="L107" s="70"/>
      <c r="M107">
        <f>D107</f>
        <v>1269</v>
      </c>
    </row>
    <row r="108" spans="1:13">
      <c r="A108">
        <v>102</v>
      </c>
      <c r="B108" t="s">
        <v>1430</v>
      </c>
      <c r="D108">
        <v>1254</v>
      </c>
      <c r="E108">
        <v>352</v>
      </c>
      <c r="F108" s="1">
        <v>3.23</v>
      </c>
      <c r="L108" s="70"/>
      <c r="M108">
        <f>D108</f>
        <v>1254</v>
      </c>
    </row>
    <row r="109" spans="1:13">
      <c r="A109">
        <v>103</v>
      </c>
      <c r="B109" t="s">
        <v>1431</v>
      </c>
      <c r="D109">
        <v>1244</v>
      </c>
      <c r="E109">
        <v>342</v>
      </c>
      <c r="F109" s="1">
        <v>3.16</v>
      </c>
      <c r="L109" s="70"/>
      <c r="M109">
        <f>D109</f>
        <v>1244</v>
      </c>
    </row>
    <row r="110" spans="1:13">
      <c r="A110">
        <v>104</v>
      </c>
      <c r="B110" t="s">
        <v>1432</v>
      </c>
      <c r="D110">
        <v>1232</v>
      </c>
      <c r="E110">
        <v>311</v>
      </c>
      <c r="F110" s="1">
        <v>3.06</v>
      </c>
      <c r="L110" s="70"/>
      <c r="M110">
        <f t="shared" ref="M110:M111" si="1">D110</f>
        <v>1232</v>
      </c>
    </row>
    <row r="111" spans="1:13">
      <c r="A111">
        <v>105</v>
      </c>
      <c r="B111" t="s">
        <v>1433</v>
      </c>
      <c r="D111">
        <v>1222</v>
      </c>
      <c r="E111">
        <v>349</v>
      </c>
      <c r="F111" s="1">
        <v>3.19</v>
      </c>
      <c r="L111" s="70"/>
      <c r="M111">
        <f t="shared" si="1"/>
        <v>1222</v>
      </c>
    </row>
    <row r="112" spans="1:13">
      <c r="A112">
        <v>106</v>
      </c>
      <c r="B112" t="s">
        <v>1434</v>
      </c>
      <c r="D112">
        <v>1209</v>
      </c>
      <c r="E112">
        <v>294</v>
      </c>
      <c r="F112" s="1">
        <v>2.5099999999999998</v>
      </c>
      <c r="L112" s="70">
        <f>D112</f>
        <v>1209</v>
      </c>
    </row>
    <row r="113" spans="1:13">
      <c r="A113">
        <v>107</v>
      </c>
      <c r="B113" t="s">
        <v>1435</v>
      </c>
      <c r="D113">
        <v>1189</v>
      </c>
      <c r="E113">
        <v>344</v>
      </c>
      <c r="F113" s="1">
        <v>3.19</v>
      </c>
      <c r="L113" s="70"/>
      <c r="M113">
        <f>D113</f>
        <v>1189</v>
      </c>
    </row>
    <row r="114" spans="1:13">
      <c r="A114">
        <v>108</v>
      </c>
      <c r="B114" t="s">
        <v>1436</v>
      </c>
      <c r="D114">
        <v>1187</v>
      </c>
      <c r="E114">
        <v>353</v>
      </c>
      <c r="F114" s="1">
        <v>3.21</v>
      </c>
      <c r="L114" s="70"/>
      <c r="M114">
        <f>D114</f>
        <v>1187</v>
      </c>
    </row>
    <row r="115" spans="1:13">
      <c r="A115">
        <v>109</v>
      </c>
      <c r="B115" t="s">
        <v>1437</v>
      </c>
      <c r="D115">
        <v>1185</v>
      </c>
      <c r="E115">
        <v>315</v>
      </c>
      <c r="F115" s="1">
        <v>3.03</v>
      </c>
      <c r="L115" s="70"/>
      <c r="M115">
        <f>D115</f>
        <v>1185</v>
      </c>
    </row>
    <row r="116" spans="1:13">
      <c r="A116">
        <v>110</v>
      </c>
      <c r="B116" t="s">
        <v>1438</v>
      </c>
      <c r="D116">
        <v>1183</v>
      </c>
      <c r="E116">
        <v>364</v>
      </c>
      <c r="F116" s="1">
        <v>3.38</v>
      </c>
      <c r="L116" s="70"/>
      <c r="M116">
        <f>D116</f>
        <v>1183</v>
      </c>
    </row>
    <row r="117" spans="1:13">
      <c r="A117">
        <v>111</v>
      </c>
      <c r="B117" t="s">
        <v>1439</v>
      </c>
      <c r="D117">
        <v>1178</v>
      </c>
      <c r="E117">
        <v>377</v>
      </c>
      <c r="F117" s="1">
        <v>3.41</v>
      </c>
      <c r="L117" s="70"/>
      <c r="M117">
        <f>D117</f>
        <v>1178</v>
      </c>
    </row>
    <row r="118" spans="1:13">
      <c r="A118">
        <v>112</v>
      </c>
      <c r="B118" t="s">
        <v>1440</v>
      </c>
      <c r="D118">
        <v>1174</v>
      </c>
      <c r="E118">
        <v>287</v>
      </c>
      <c r="F118" s="1">
        <v>3.22</v>
      </c>
      <c r="L118" s="70"/>
      <c r="M118">
        <f>D118</f>
        <v>1174</v>
      </c>
    </row>
    <row r="119" spans="1:13">
      <c r="A119">
        <v>113</v>
      </c>
      <c r="B119" t="s">
        <v>1441</v>
      </c>
      <c r="D119">
        <v>1147</v>
      </c>
      <c r="E119">
        <v>322</v>
      </c>
      <c r="F119" s="1">
        <v>3</v>
      </c>
      <c r="L119" s="70">
        <f>D119</f>
        <v>1147</v>
      </c>
    </row>
    <row r="120" spans="1:13">
      <c r="A120">
        <v>114</v>
      </c>
      <c r="B120" t="s">
        <v>1442</v>
      </c>
      <c r="D120">
        <v>1123</v>
      </c>
      <c r="E120">
        <v>382</v>
      </c>
      <c r="F120" s="1">
        <v>3.13</v>
      </c>
      <c r="L120" s="70"/>
      <c r="M120">
        <f>D120</f>
        <v>1123</v>
      </c>
    </row>
    <row r="121" spans="1:13">
      <c r="A121">
        <v>115</v>
      </c>
      <c r="B121" t="s">
        <v>1443</v>
      </c>
      <c r="D121">
        <v>1119</v>
      </c>
      <c r="E121">
        <v>293</v>
      </c>
      <c r="F121" s="1">
        <v>2.5099999999999998</v>
      </c>
      <c r="L121" s="70">
        <f>D121</f>
        <v>1119</v>
      </c>
    </row>
    <row r="122" spans="1:13">
      <c r="A122">
        <v>116</v>
      </c>
      <c r="B122" t="s">
        <v>1444</v>
      </c>
      <c r="D122">
        <v>1104</v>
      </c>
      <c r="E122">
        <v>313</v>
      </c>
      <c r="F122" s="1">
        <v>2.59</v>
      </c>
      <c r="L122" s="70">
        <f>D122</f>
        <v>1104</v>
      </c>
    </row>
    <row r="123" spans="1:13">
      <c r="A123">
        <v>117</v>
      </c>
      <c r="B123" t="s">
        <v>1445</v>
      </c>
      <c r="D123">
        <v>1087</v>
      </c>
      <c r="E123">
        <v>259</v>
      </c>
      <c r="F123" s="1">
        <v>2.54</v>
      </c>
      <c r="L123" s="70">
        <f>D123</f>
        <v>1087</v>
      </c>
    </row>
    <row r="124" spans="1:13">
      <c r="A124">
        <v>118</v>
      </c>
      <c r="B124" t="s">
        <v>1446</v>
      </c>
      <c r="D124">
        <v>1079</v>
      </c>
      <c r="E124">
        <v>284</v>
      </c>
      <c r="F124" s="1">
        <v>3.15</v>
      </c>
      <c r="L124" s="70"/>
      <c r="M124">
        <f>D124</f>
        <v>1079</v>
      </c>
    </row>
    <row r="125" spans="1:13">
      <c r="A125">
        <v>119</v>
      </c>
      <c r="B125" t="s">
        <v>1447</v>
      </c>
      <c r="D125">
        <v>1066</v>
      </c>
      <c r="E125">
        <v>269</v>
      </c>
      <c r="F125" s="1">
        <v>3.09</v>
      </c>
      <c r="L125" s="70"/>
      <c r="M125">
        <f>D125</f>
        <v>1066</v>
      </c>
    </row>
    <row r="126" spans="1:13">
      <c r="A126">
        <v>120</v>
      </c>
      <c r="B126" t="s">
        <v>1448</v>
      </c>
      <c r="D126">
        <v>1063</v>
      </c>
      <c r="E126">
        <v>299</v>
      </c>
      <c r="F126" s="1">
        <v>2.54</v>
      </c>
      <c r="L126" s="70">
        <f>D126</f>
        <v>1063</v>
      </c>
    </row>
    <row r="127" spans="1:13">
      <c r="A127">
        <v>121</v>
      </c>
      <c r="B127" t="s">
        <v>1449</v>
      </c>
      <c r="D127">
        <v>1060</v>
      </c>
      <c r="E127">
        <v>284</v>
      </c>
      <c r="F127" s="1">
        <v>2.41</v>
      </c>
      <c r="L127" s="70">
        <f>D127</f>
        <v>1060</v>
      </c>
    </row>
    <row r="128" spans="1:13">
      <c r="A128">
        <v>122</v>
      </c>
      <c r="B128" t="s">
        <v>1450</v>
      </c>
      <c r="D128">
        <v>1059</v>
      </c>
      <c r="E128">
        <v>375</v>
      </c>
      <c r="F128" s="1">
        <v>3.42</v>
      </c>
      <c r="L128" s="70"/>
      <c r="M128">
        <f>D128</f>
        <v>1059</v>
      </c>
    </row>
    <row r="129" spans="1:15">
      <c r="A129">
        <v>123</v>
      </c>
      <c r="B129" t="s">
        <v>1451</v>
      </c>
      <c r="D129">
        <v>1058</v>
      </c>
      <c r="E129">
        <v>333</v>
      </c>
      <c r="F129" s="1">
        <v>3.15</v>
      </c>
      <c r="L129" s="70"/>
      <c r="M129">
        <f>D129</f>
        <v>1058</v>
      </c>
    </row>
    <row r="130" spans="1:15">
      <c r="A130">
        <v>124</v>
      </c>
      <c r="B130" t="s">
        <v>1452</v>
      </c>
      <c r="D130">
        <v>1052</v>
      </c>
      <c r="E130">
        <v>319</v>
      </c>
      <c r="F130" s="1">
        <v>3.04</v>
      </c>
      <c r="L130" s="70"/>
      <c r="M130">
        <f>D130</f>
        <v>1052</v>
      </c>
    </row>
    <row r="131" spans="1:15">
      <c r="A131">
        <v>125</v>
      </c>
      <c r="B131" t="s">
        <v>1453</v>
      </c>
      <c r="D131">
        <v>1051</v>
      </c>
      <c r="E131">
        <v>308</v>
      </c>
      <c r="F131" s="1">
        <v>2.59</v>
      </c>
      <c r="L131" s="70">
        <f>D131</f>
        <v>1051</v>
      </c>
    </row>
    <row r="132" spans="1:15">
      <c r="A132">
        <v>126</v>
      </c>
      <c r="B132" t="s">
        <v>1454</v>
      </c>
      <c r="D132">
        <v>1023</v>
      </c>
      <c r="E132">
        <v>342</v>
      </c>
      <c r="F132" s="1">
        <v>3.16</v>
      </c>
      <c r="L132" s="70"/>
      <c r="M132">
        <f>D132</f>
        <v>1023</v>
      </c>
    </row>
    <row r="133" spans="1:15">
      <c r="A133">
        <v>127</v>
      </c>
      <c r="B133" t="s">
        <v>1455</v>
      </c>
      <c r="D133">
        <v>1020</v>
      </c>
      <c r="E133">
        <v>379</v>
      </c>
      <c r="F133" s="1">
        <v>3.4</v>
      </c>
      <c r="L133" s="70"/>
      <c r="M133">
        <f>D133</f>
        <v>1020</v>
      </c>
    </row>
    <row r="134" spans="1:15">
      <c r="A134">
        <v>128</v>
      </c>
      <c r="B134" t="s">
        <v>1456</v>
      </c>
      <c r="D134">
        <v>1014</v>
      </c>
      <c r="E134">
        <v>298</v>
      </c>
      <c r="F134" s="1">
        <v>2.5499999999999998</v>
      </c>
      <c r="L134" s="70">
        <f>D134</f>
        <v>1014</v>
      </c>
    </row>
    <row r="135" spans="1:15">
      <c r="A135">
        <v>129</v>
      </c>
      <c r="B135" t="s">
        <v>1457</v>
      </c>
      <c r="D135">
        <v>1010</v>
      </c>
      <c r="E135">
        <v>326</v>
      </c>
      <c r="F135" s="1">
        <v>3.1</v>
      </c>
      <c r="L135" s="70"/>
      <c r="M135">
        <f>D135</f>
        <v>1010</v>
      </c>
    </row>
    <row r="136" spans="1:15">
      <c r="A136">
        <v>130</v>
      </c>
      <c r="B136" t="s">
        <v>1458</v>
      </c>
      <c r="D136">
        <v>1009</v>
      </c>
      <c r="E136">
        <v>258</v>
      </c>
      <c r="F136" s="1">
        <v>2.5099999999999998</v>
      </c>
      <c r="L136" s="70">
        <f>D136</f>
        <v>1009</v>
      </c>
    </row>
    <row r="137" spans="1:15">
      <c r="A137">
        <v>131</v>
      </c>
      <c r="B137" t="s">
        <v>1459</v>
      </c>
      <c r="D137">
        <v>1000</v>
      </c>
      <c r="E137">
        <v>371</v>
      </c>
      <c r="F137" s="1">
        <v>3.34</v>
      </c>
      <c r="L137" s="70"/>
      <c r="M137">
        <f>D137</f>
        <v>1000</v>
      </c>
    </row>
    <row r="138" spans="1:15">
      <c r="A138">
        <v>132</v>
      </c>
      <c r="B138" t="s">
        <v>1460</v>
      </c>
      <c r="D138">
        <v>990</v>
      </c>
      <c r="E138">
        <v>296</v>
      </c>
      <c r="F138" s="1">
        <v>2.5299999999999998</v>
      </c>
      <c r="L138" s="70">
        <f>D138</f>
        <v>990</v>
      </c>
    </row>
    <row r="139" spans="1:15">
      <c r="A139">
        <v>133</v>
      </c>
      <c r="B139" t="s">
        <v>1461</v>
      </c>
      <c r="D139">
        <v>981</v>
      </c>
      <c r="E139">
        <v>359</v>
      </c>
      <c r="F139" s="1">
        <v>3.3</v>
      </c>
      <c r="L139" s="70"/>
      <c r="M139">
        <f>D139</f>
        <v>981</v>
      </c>
    </row>
    <row r="140" spans="1:15">
      <c r="A140">
        <v>134</v>
      </c>
      <c r="B140" t="s">
        <v>1462</v>
      </c>
      <c r="D140">
        <v>981</v>
      </c>
      <c r="E140">
        <v>316</v>
      </c>
      <c r="F140" s="1">
        <v>3.05</v>
      </c>
      <c r="L140" s="70"/>
      <c r="M140">
        <f>D140</f>
        <v>981</v>
      </c>
    </row>
    <row r="141" spans="1:15">
      <c r="A141">
        <v>135</v>
      </c>
      <c r="B141" t="s">
        <v>1463</v>
      </c>
      <c r="D141">
        <v>980</v>
      </c>
      <c r="E141">
        <v>327</v>
      </c>
      <c r="F141" s="1">
        <v>3.05</v>
      </c>
      <c r="L141" s="70"/>
    </row>
    <row r="142" spans="1:15" ht="16" thickBot="1">
      <c r="D142" s="22"/>
      <c r="E142" s="22"/>
      <c r="F142" s="50"/>
      <c r="G142" s="22"/>
      <c r="H142" s="22"/>
      <c r="I142" s="22"/>
      <c r="J142" s="22"/>
      <c r="K142" s="22"/>
      <c r="L142" s="72"/>
      <c r="M142" s="22"/>
      <c r="N142" s="22"/>
      <c r="O142" s="22"/>
    </row>
    <row r="143" spans="1:15" ht="16" thickTop="1">
      <c r="D143">
        <f>SUM(D7:D142)</f>
        <v>583651</v>
      </c>
      <c r="F143" s="1"/>
      <c r="K143" s="3">
        <f>SUM(K7:K142)</f>
        <v>9482</v>
      </c>
      <c r="L143" s="3">
        <f>SUM(L7:L142)</f>
        <v>148103</v>
      </c>
      <c r="M143" s="3">
        <f>SUM(M7:M142)</f>
        <v>425086</v>
      </c>
      <c r="N143" s="17">
        <f>SUM(K143:M143)</f>
        <v>582671</v>
      </c>
      <c r="O143" t="s">
        <v>1118</v>
      </c>
    </row>
    <row r="144" spans="1:15">
      <c r="F144" t="s">
        <v>944</v>
      </c>
      <c r="G144" s="46">
        <f>D143/D5</f>
        <v>0.77842759628798774</v>
      </c>
      <c r="K144" s="46">
        <f>K143/D143</f>
        <v>1.6246010029966538E-2</v>
      </c>
      <c r="L144" s="46">
        <f>L143/D143</f>
        <v>0.25375267068847651</v>
      </c>
      <c r="M144" s="46">
        <f>M143/D143</f>
        <v>0.7283222336636106</v>
      </c>
      <c r="N144" s="47">
        <f>SUM(K144:M144)</f>
        <v>0.99832091438205373</v>
      </c>
    </row>
    <row r="145" spans="6:15">
      <c r="F145" t="s">
        <v>943</v>
      </c>
      <c r="G145" s="17">
        <f>D5-D143</f>
        <v>166131</v>
      </c>
    </row>
    <row r="146" spans="6:15">
      <c r="F146" t="s">
        <v>945</v>
      </c>
      <c r="K146" s="17">
        <f>K144*G145</f>
        <v>2698.9658922883709</v>
      </c>
      <c r="L146" s="17">
        <f>L144*G145</f>
        <v>42156.184934147292</v>
      </c>
      <c r="M146" s="17">
        <f>M144*G145</f>
        <v>120996.90100076929</v>
      </c>
      <c r="N146" s="17">
        <f>SUM(K146:M146)</f>
        <v>165852.05182720494</v>
      </c>
      <c r="O146" t="s">
        <v>1118</v>
      </c>
    </row>
    <row r="148" spans="6:15">
      <c r="F148" t="s">
        <v>946</v>
      </c>
      <c r="K148" s="17">
        <f>K143+K146</f>
        <v>12180.965892288372</v>
      </c>
      <c r="L148" s="17">
        <f t="shared" ref="L148:M148" si="2">L143+L146</f>
        <v>190259.18493414728</v>
      </c>
      <c r="M148" s="17">
        <f t="shared" si="2"/>
        <v>546082.90100076934</v>
      </c>
      <c r="N148" s="17">
        <f>SUM(K148:M148)</f>
        <v>748523.051827205</v>
      </c>
      <c r="O148" t="s">
        <v>1118</v>
      </c>
    </row>
    <row r="149" spans="6:15">
      <c r="F149" s="1"/>
      <c r="H149" s="14" t="s">
        <v>898</v>
      </c>
      <c r="I149" s="15" t="s">
        <v>920</v>
      </c>
      <c r="J149" s="15" t="s">
        <v>921</v>
      </c>
      <c r="K149" s="16" t="s">
        <v>899</v>
      </c>
      <c r="L149" s="69" t="s">
        <v>900</v>
      </c>
      <c r="M149" s="65" t="s">
        <v>1224</v>
      </c>
    </row>
    <row r="150" spans="6:15">
      <c r="F150" s="1"/>
    </row>
    <row r="151" spans="6:15">
      <c r="F151" s="1"/>
      <c r="K151" s="46">
        <v>1.8201043968657751E-2</v>
      </c>
      <c r="L151" s="46">
        <v>0.24159920600873297</v>
      </c>
      <c r="M151" s="46">
        <v>0.74019975002260929</v>
      </c>
      <c r="N151" s="47">
        <f>SUM(K151:M151)</f>
        <v>1</v>
      </c>
    </row>
    <row r="152" spans="6:15">
      <c r="F152" s="1"/>
    </row>
    <row r="153" spans="6:15">
      <c r="F153" s="1"/>
    </row>
  </sheetData>
  <mergeCells count="1">
    <mergeCell ref="H5:M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65"/>
  <sheetViews>
    <sheetView zoomScale="125" zoomScaleNormal="125" zoomScalePageLayoutView="125" workbookViewId="0">
      <selection activeCell="E73" sqref="E73"/>
    </sheetView>
  </sheetViews>
  <sheetFormatPr baseColWidth="10" defaultRowHeight="15" x14ac:dyDescent="0"/>
  <cols>
    <col min="2" max="2" width="14.33203125" customWidth="1"/>
    <col min="3" max="3" width="7.6640625" customWidth="1"/>
    <col min="4" max="4" width="13.5" customWidth="1"/>
    <col min="5" max="5" width="19.1640625" customWidth="1"/>
    <col min="10" max="12" width="11.5" bestFit="1" customWidth="1"/>
  </cols>
  <sheetData>
    <row r="4" spans="1:12">
      <c r="A4" t="s">
        <v>1397</v>
      </c>
      <c r="B4" t="s">
        <v>1398</v>
      </c>
      <c r="D4" s="129"/>
    </row>
    <row r="5" spans="1:12">
      <c r="D5" s="3">
        <v>229732</v>
      </c>
      <c r="G5" s="59" t="s">
        <v>897</v>
      </c>
      <c r="H5" s="60"/>
      <c r="I5" s="60"/>
      <c r="J5" s="60"/>
      <c r="K5" s="60"/>
    </row>
    <row r="6" spans="1:12">
      <c r="D6" s="4" t="s">
        <v>1</v>
      </c>
      <c r="E6" s="6" t="s">
        <v>6</v>
      </c>
      <c r="F6" s="6" t="s">
        <v>3</v>
      </c>
      <c r="G6" s="14" t="s">
        <v>898</v>
      </c>
      <c r="H6" s="15" t="s">
        <v>920</v>
      </c>
      <c r="I6" s="15" t="s">
        <v>921</v>
      </c>
      <c r="J6" s="16" t="s">
        <v>899</v>
      </c>
      <c r="K6" s="16" t="s">
        <v>900</v>
      </c>
      <c r="L6" s="65" t="s">
        <v>1224</v>
      </c>
    </row>
    <row r="7" spans="1:12">
      <c r="K7" s="127"/>
    </row>
    <row r="8" spans="1:12">
      <c r="A8">
        <v>1</v>
      </c>
      <c r="B8" t="s">
        <v>1357</v>
      </c>
      <c r="D8" s="3">
        <v>17152</v>
      </c>
      <c r="E8" s="1">
        <v>2.54</v>
      </c>
      <c r="F8">
        <v>280</v>
      </c>
      <c r="K8" s="128">
        <f>D8</f>
        <v>17152</v>
      </c>
    </row>
    <row r="9" spans="1:12">
      <c r="A9">
        <v>2</v>
      </c>
      <c r="B9" t="s">
        <v>1358</v>
      </c>
      <c r="D9" s="3">
        <v>10142</v>
      </c>
      <c r="E9" s="1">
        <v>2.56</v>
      </c>
      <c r="F9">
        <v>292</v>
      </c>
      <c r="K9" s="128">
        <f>D9</f>
        <v>10142</v>
      </c>
    </row>
    <row r="10" spans="1:12">
      <c r="A10">
        <v>3</v>
      </c>
      <c r="B10" t="s">
        <v>1359</v>
      </c>
      <c r="D10" s="3">
        <v>8729</v>
      </c>
      <c r="E10" s="1">
        <v>2.42</v>
      </c>
      <c r="F10">
        <v>266</v>
      </c>
      <c r="K10" s="128">
        <f>D10</f>
        <v>8729</v>
      </c>
    </row>
    <row r="11" spans="1:12">
      <c r="A11">
        <v>4</v>
      </c>
      <c r="B11" t="s">
        <v>1360</v>
      </c>
      <c r="D11" s="3">
        <v>8433</v>
      </c>
      <c r="E11" s="1">
        <v>2.2999999999999998</v>
      </c>
      <c r="F11">
        <v>247</v>
      </c>
      <c r="J11" s="17">
        <f>D11</f>
        <v>8433</v>
      </c>
      <c r="K11" s="127"/>
    </row>
    <row r="12" spans="1:12">
      <c r="A12">
        <v>5</v>
      </c>
      <c r="B12" t="s">
        <v>1361</v>
      </c>
      <c r="D12" s="3">
        <v>6772</v>
      </c>
      <c r="E12" s="1">
        <v>3.2</v>
      </c>
      <c r="F12">
        <v>323</v>
      </c>
      <c r="K12" s="127"/>
      <c r="L12" s="17">
        <f>D12</f>
        <v>6772</v>
      </c>
    </row>
    <row r="13" spans="1:12">
      <c r="A13">
        <v>6</v>
      </c>
      <c r="B13" t="s">
        <v>1362</v>
      </c>
      <c r="D13" s="3">
        <v>4287</v>
      </c>
      <c r="E13" s="1">
        <v>2.5499999999999998</v>
      </c>
      <c r="F13">
        <v>285</v>
      </c>
      <c r="K13" s="128">
        <f>D13</f>
        <v>4287</v>
      </c>
    </row>
    <row r="14" spans="1:12">
      <c r="A14">
        <v>7</v>
      </c>
      <c r="B14" t="s">
        <v>1363</v>
      </c>
      <c r="D14" s="3">
        <v>3973</v>
      </c>
      <c r="E14" s="1">
        <v>2.2400000000000002</v>
      </c>
      <c r="F14">
        <v>239</v>
      </c>
      <c r="J14" s="17">
        <f>D14</f>
        <v>3973</v>
      </c>
      <c r="K14" s="127"/>
    </row>
    <row r="15" spans="1:12">
      <c r="A15">
        <v>8</v>
      </c>
      <c r="B15" t="s">
        <v>1364</v>
      </c>
      <c r="D15" s="3">
        <v>3309</v>
      </c>
      <c r="E15" s="1">
        <v>2.5499999999999998</v>
      </c>
      <c r="F15">
        <v>282</v>
      </c>
      <c r="K15" s="128">
        <f>D15</f>
        <v>3309</v>
      </c>
    </row>
    <row r="16" spans="1:12">
      <c r="A16">
        <v>9</v>
      </c>
      <c r="B16" t="s">
        <v>1365</v>
      </c>
      <c r="D16" s="3">
        <v>2964</v>
      </c>
      <c r="E16" s="1">
        <v>2.5</v>
      </c>
      <c r="F16">
        <v>278</v>
      </c>
      <c r="K16" s="128">
        <f>D16</f>
        <v>2964</v>
      </c>
    </row>
    <row r="17" spans="1:12">
      <c r="A17">
        <v>10</v>
      </c>
      <c r="B17" t="s">
        <v>1366</v>
      </c>
      <c r="D17" s="3">
        <v>2904</v>
      </c>
      <c r="E17" s="1">
        <v>3.16</v>
      </c>
      <c r="F17">
        <v>322</v>
      </c>
      <c r="K17" s="127"/>
      <c r="L17" s="17">
        <f>D17</f>
        <v>2904</v>
      </c>
    </row>
    <row r="18" spans="1:12">
      <c r="A18">
        <v>11</v>
      </c>
      <c r="B18" t="s">
        <v>1367</v>
      </c>
      <c r="D18" s="3">
        <v>2772</v>
      </c>
      <c r="E18" s="1">
        <v>3</v>
      </c>
      <c r="F18">
        <v>289</v>
      </c>
      <c r="K18" s="128">
        <f>D18</f>
        <v>2772</v>
      </c>
    </row>
    <row r="19" spans="1:12">
      <c r="A19">
        <v>12</v>
      </c>
      <c r="B19" t="s">
        <v>1368</v>
      </c>
      <c r="D19" s="3">
        <v>2743</v>
      </c>
      <c r="E19" s="1">
        <v>3</v>
      </c>
      <c r="F19">
        <v>283</v>
      </c>
      <c r="K19" s="128">
        <f>D19</f>
        <v>2743</v>
      </c>
    </row>
    <row r="20" spans="1:12">
      <c r="A20">
        <v>13</v>
      </c>
      <c r="B20" t="s">
        <v>1369</v>
      </c>
      <c r="D20" s="3">
        <v>2692</v>
      </c>
      <c r="E20" s="1">
        <v>2.59</v>
      </c>
      <c r="F20">
        <v>285</v>
      </c>
      <c r="K20" s="128">
        <f>D20</f>
        <v>2692</v>
      </c>
    </row>
    <row r="21" spans="1:12">
      <c r="A21">
        <v>14</v>
      </c>
      <c r="B21" t="s">
        <v>1370</v>
      </c>
      <c r="D21" s="3">
        <v>2111</v>
      </c>
      <c r="E21" s="1">
        <v>2.58</v>
      </c>
      <c r="F21">
        <v>284</v>
      </c>
      <c r="K21" s="128">
        <f>D21</f>
        <v>2111</v>
      </c>
    </row>
    <row r="22" spans="1:12">
      <c r="A22">
        <v>15</v>
      </c>
      <c r="B22" t="s">
        <v>1371</v>
      </c>
      <c r="D22" s="3">
        <v>2037</v>
      </c>
      <c r="E22" s="1">
        <v>2.2999999999999998</v>
      </c>
      <c r="F22">
        <v>254</v>
      </c>
      <c r="J22" s="17">
        <f>D22</f>
        <v>2037</v>
      </c>
      <c r="K22" s="127"/>
    </row>
    <row r="23" spans="1:12">
      <c r="A23">
        <v>16</v>
      </c>
      <c r="B23" t="s">
        <v>1372</v>
      </c>
      <c r="D23" s="3">
        <v>1973</v>
      </c>
      <c r="E23" s="1">
        <v>2.33</v>
      </c>
      <c r="F23">
        <v>249</v>
      </c>
      <c r="K23" s="128">
        <f>D23</f>
        <v>1973</v>
      </c>
    </row>
    <row r="24" spans="1:12">
      <c r="A24">
        <v>17</v>
      </c>
      <c r="B24" t="s">
        <v>1373</v>
      </c>
      <c r="D24" s="3">
        <v>1850</v>
      </c>
      <c r="E24" s="1">
        <v>2.34</v>
      </c>
      <c r="F24">
        <v>244</v>
      </c>
      <c r="K24" s="128">
        <f>D24</f>
        <v>1850</v>
      </c>
    </row>
    <row r="25" spans="1:12">
      <c r="A25">
        <v>18</v>
      </c>
      <c r="B25" t="s">
        <v>1374</v>
      </c>
      <c r="D25" s="3">
        <v>1837</v>
      </c>
      <c r="E25" s="1">
        <v>2.52</v>
      </c>
      <c r="F25">
        <v>272</v>
      </c>
      <c r="K25" s="128">
        <f>D25</f>
        <v>1837</v>
      </c>
    </row>
    <row r="26" spans="1:12">
      <c r="A26">
        <v>19</v>
      </c>
      <c r="B26" t="s">
        <v>1375</v>
      </c>
      <c r="D26" s="3">
        <v>1828</v>
      </c>
      <c r="E26" s="1">
        <v>2.59</v>
      </c>
      <c r="F26">
        <v>302</v>
      </c>
      <c r="K26" s="128">
        <f>D26</f>
        <v>1828</v>
      </c>
    </row>
    <row r="27" spans="1:12">
      <c r="A27">
        <v>20</v>
      </c>
      <c r="B27" t="s">
        <v>1376</v>
      </c>
      <c r="D27" s="3">
        <v>1802</v>
      </c>
      <c r="E27" s="1">
        <v>2.48</v>
      </c>
      <c r="F27">
        <v>265</v>
      </c>
      <c r="K27" s="128">
        <f>D27</f>
        <v>1802</v>
      </c>
    </row>
    <row r="28" spans="1:12">
      <c r="A28">
        <v>21</v>
      </c>
      <c r="B28" t="s">
        <v>1377</v>
      </c>
      <c r="D28" s="3">
        <v>1641</v>
      </c>
      <c r="E28" s="1">
        <v>2.58</v>
      </c>
      <c r="F28">
        <v>281</v>
      </c>
      <c r="K28" s="128">
        <f>D28</f>
        <v>1641</v>
      </c>
    </row>
    <row r="29" spans="1:12">
      <c r="A29">
        <v>22</v>
      </c>
      <c r="B29" t="s">
        <v>1378</v>
      </c>
      <c r="D29" s="3">
        <v>1637</v>
      </c>
      <c r="E29" s="1">
        <v>3.04</v>
      </c>
      <c r="F29">
        <v>273</v>
      </c>
      <c r="K29" s="127"/>
      <c r="L29" s="17">
        <f>D29</f>
        <v>1637</v>
      </c>
    </row>
    <row r="30" spans="1:12">
      <c r="A30">
        <v>23</v>
      </c>
      <c r="B30" t="s">
        <v>1379</v>
      </c>
      <c r="D30" s="3">
        <v>1562</v>
      </c>
      <c r="E30" s="1">
        <v>3.07</v>
      </c>
      <c r="F30">
        <v>296</v>
      </c>
      <c r="K30" s="127"/>
      <c r="L30" s="17">
        <f>D30</f>
        <v>1562</v>
      </c>
    </row>
    <row r="31" spans="1:12">
      <c r="A31">
        <v>24</v>
      </c>
      <c r="B31" t="s">
        <v>1380</v>
      </c>
      <c r="D31" s="3">
        <v>1446</v>
      </c>
      <c r="E31" s="1">
        <v>3</v>
      </c>
      <c r="F31">
        <v>284</v>
      </c>
      <c r="K31" s="128">
        <f>D31</f>
        <v>1446</v>
      </c>
    </row>
    <row r="32" spans="1:12">
      <c r="A32">
        <v>25</v>
      </c>
      <c r="B32" t="s">
        <v>1381</v>
      </c>
      <c r="D32" s="3">
        <v>1437</v>
      </c>
      <c r="E32" s="1">
        <v>2.29</v>
      </c>
      <c r="F32">
        <v>246</v>
      </c>
      <c r="J32" s="17">
        <f>D32</f>
        <v>1437</v>
      </c>
      <c r="K32" s="127"/>
    </row>
    <row r="33" spans="1:12">
      <c r="A33">
        <v>26</v>
      </c>
      <c r="B33" t="s">
        <v>1382</v>
      </c>
      <c r="D33" s="3">
        <v>1426</v>
      </c>
      <c r="E33" s="1">
        <v>2.52</v>
      </c>
      <c r="F33">
        <v>278</v>
      </c>
      <c r="K33" s="127"/>
    </row>
    <row r="34" spans="1:12">
      <c r="A34">
        <v>27</v>
      </c>
      <c r="B34" t="s">
        <v>1383</v>
      </c>
      <c r="D34" s="3">
        <v>1396</v>
      </c>
      <c r="E34" s="1">
        <v>2.29</v>
      </c>
      <c r="F34">
        <v>244</v>
      </c>
      <c r="J34" s="17">
        <f>D34</f>
        <v>1396</v>
      </c>
      <c r="K34" s="127"/>
    </row>
    <row r="35" spans="1:12">
      <c r="A35">
        <v>28</v>
      </c>
      <c r="B35" t="s">
        <v>1384</v>
      </c>
      <c r="D35" s="3">
        <v>1287</v>
      </c>
      <c r="E35" s="1">
        <v>3.41</v>
      </c>
      <c r="F35">
        <v>347</v>
      </c>
      <c r="K35" s="127"/>
      <c r="L35" s="17">
        <f>D35</f>
        <v>1287</v>
      </c>
    </row>
    <row r="36" spans="1:12">
      <c r="A36">
        <v>29</v>
      </c>
      <c r="B36" t="s">
        <v>1385</v>
      </c>
      <c r="D36" s="3">
        <v>1219</v>
      </c>
      <c r="E36" s="1">
        <v>3.17</v>
      </c>
      <c r="F36">
        <v>318</v>
      </c>
      <c r="K36" s="127"/>
      <c r="L36" s="17">
        <f>D36</f>
        <v>1219</v>
      </c>
    </row>
    <row r="37" spans="1:12">
      <c r="A37">
        <v>30</v>
      </c>
      <c r="B37" t="s">
        <v>1386</v>
      </c>
      <c r="D37" s="3">
        <v>1194</v>
      </c>
      <c r="E37" s="1">
        <v>2.48</v>
      </c>
      <c r="F37">
        <v>261</v>
      </c>
      <c r="K37" s="128">
        <f>D37</f>
        <v>1194</v>
      </c>
    </row>
    <row r="38" spans="1:12">
      <c r="A38">
        <v>31</v>
      </c>
      <c r="B38" t="s">
        <v>1387</v>
      </c>
      <c r="D38" s="3">
        <v>1147</v>
      </c>
      <c r="E38" s="1">
        <v>3</v>
      </c>
      <c r="F38">
        <v>295</v>
      </c>
      <c r="K38" s="128">
        <f>D38</f>
        <v>1147</v>
      </c>
    </row>
    <row r="39" spans="1:12">
      <c r="A39">
        <v>32</v>
      </c>
      <c r="B39" t="s">
        <v>1388</v>
      </c>
      <c r="D39" s="3">
        <v>1134</v>
      </c>
      <c r="E39" s="1">
        <v>3.17</v>
      </c>
      <c r="F39">
        <v>308</v>
      </c>
      <c r="K39" s="127"/>
      <c r="L39" s="17">
        <f>D39</f>
        <v>1134</v>
      </c>
    </row>
    <row r="40" spans="1:12">
      <c r="A40">
        <v>33</v>
      </c>
      <c r="B40" t="s">
        <v>1389</v>
      </c>
      <c r="D40" s="3">
        <v>1127</v>
      </c>
      <c r="E40" s="1">
        <v>2.44</v>
      </c>
      <c r="F40">
        <v>271</v>
      </c>
      <c r="K40" s="128">
        <f>D40</f>
        <v>1127</v>
      </c>
    </row>
    <row r="41" spans="1:12">
      <c r="A41">
        <v>34</v>
      </c>
      <c r="B41" t="s">
        <v>1390</v>
      </c>
      <c r="D41" s="3">
        <v>1110</v>
      </c>
      <c r="E41" s="1">
        <v>2.54</v>
      </c>
      <c r="F41">
        <v>281</v>
      </c>
      <c r="K41" s="128">
        <f>D41</f>
        <v>1110</v>
      </c>
    </row>
    <row r="42" spans="1:12">
      <c r="A42">
        <v>35</v>
      </c>
      <c r="B42" t="s">
        <v>1391</v>
      </c>
      <c r="D42" s="3">
        <v>1064</v>
      </c>
      <c r="E42" s="1">
        <v>2.59</v>
      </c>
      <c r="F42">
        <v>268</v>
      </c>
      <c r="K42" s="128">
        <f>D42</f>
        <v>1064</v>
      </c>
    </row>
    <row r="43" spans="1:12">
      <c r="A43">
        <v>36</v>
      </c>
      <c r="B43" t="s">
        <v>1392</v>
      </c>
      <c r="D43" s="3">
        <v>1058</v>
      </c>
      <c r="E43" s="1">
        <v>3.35</v>
      </c>
      <c r="F43">
        <v>359</v>
      </c>
      <c r="K43" s="127"/>
      <c r="L43" s="17">
        <f>D43</f>
        <v>1058</v>
      </c>
    </row>
    <row r="44" spans="1:12">
      <c r="A44">
        <v>37</v>
      </c>
      <c r="B44" t="s">
        <v>1393</v>
      </c>
      <c r="D44" s="3">
        <v>1038</v>
      </c>
      <c r="E44" s="1">
        <v>3</v>
      </c>
      <c r="F44">
        <v>288</v>
      </c>
      <c r="K44" s="128">
        <f>D44</f>
        <v>1038</v>
      </c>
    </row>
    <row r="45" spans="1:12">
      <c r="A45">
        <v>38</v>
      </c>
      <c r="B45" t="s">
        <v>1394</v>
      </c>
      <c r="D45" s="3">
        <v>1035</v>
      </c>
      <c r="E45" s="1">
        <v>2.5299999999999998</v>
      </c>
      <c r="F45">
        <v>279</v>
      </c>
      <c r="K45" s="128">
        <f>D45</f>
        <v>1035</v>
      </c>
    </row>
    <row r="46" spans="1:12">
      <c r="A46">
        <v>39</v>
      </c>
      <c r="B46" t="s">
        <v>1395</v>
      </c>
      <c r="D46" s="3">
        <v>1034</v>
      </c>
      <c r="E46" s="1">
        <v>3.21</v>
      </c>
      <c r="F46">
        <v>325</v>
      </c>
      <c r="K46" s="127"/>
      <c r="L46" s="17">
        <f>D46</f>
        <v>1034</v>
      </c>
    </row>
    <row r="47" spans="1:12">
      <c r="A47">
        <v>40</v>
      </c>
      <c r="B47" t="s">
        <v>1396</v>
      </c>
      <c r="D47" s="3">
        <v>1023</v>
      </c>
      <c r="E47" s="1">
        <v>2.46</v>
      </c>
      <c r="F47">
        <v>269</v>
      </c>
      <c r="K47" s="128">
        <f>D47</f>
        <v>1023</v>
      </c>
    </row>
    <row r="48" spans="1:12">
      <c r="A48">
        <v>41</v>
      </c>
      <c r="B48" t="s">
        <v>1403</v>
      </c>
      <c r="D48" s="3">
        <v>1019</v>
      </c>
      <c r="E48" s="1">
        <v>2.5499999999999998</v>
      </c>
      <c r="F48">
        <v>270</v>
      </c>
      <c r="K48" s="128">
        <f>D48</f>
        <v>1019</v>
      </c>
    </row>
    <row r="49" spans="1:12">
      <c r="A49">
        <v>42</v>
      </c>
      <c r="B49" t="s">
        <v>1399</v>
      </c>
      <c r="D49" s="3">
        <v>1018</v>
      </c>
      <c r="E49" s="1">
        <v>3.27</v>
      </c>
      <c r="F49">
        <v>319</v>
      </c>
      <c r="K49" s="127"/>
      <c r="L49" s="17">
        <f>D49</f>
        <v>1018</v>
      </c>
    </row>
    <row r="50" spans="1:12">
      <c r="A50">
        <v>43</v>
      </c>
      <c r="B50" t="s">
        <v>1400</v>
      </c>
      <c r="D50" s="3">
        <v>955</v>
      </c>
      <c r="E50" s="1">
        <v>2.38</v>
      </c>
      <c r="F50">
        <v>253</v>
      </c>
      <c r="K50" s="128">
        <f>D50</f>
        <v>955</v>
      </c>
    </row>
    <row r="51" spans="1:12">
      <c r="A51">
        <v>44</v>
      </c>
      <c r="B51" t="s">
        <v>1401</v>
      </c>
      <c r="D51" s="3">
        <v>900</v>
      </c>
      <c r="E51" s="1">
        <v>2.5</v>
      </c>
      <c r="F51">
        <v>266</v>
      </c>
      <c r="K51" s="128">
        <f>D51</f>
        <v>900</v>
      </c>
    </row>
    <row r="52" spans="1:12">
      <c r="A52">
        <v>45</v>
      </c>
      <c r="B52" t="s">
        <v>1402</v>
      </c>
      <c r="D52" s="3">
        <v>900</v>
      </c>
      <c r="E52" s="1">
        <v>2.5099999999999998</v>
      </c>
      <c r="F52">
        <v>271</v>
      </c>
      <c r="K52" s="128">
        <f>D52</f>
        <v>900</v>
      </c>
    </row>
    <row r="53" spans="1:12">
      <c r="A53">
        <v>46</v>
      </c>
      <c r="B53" t="s">
        <v>1404</v>
      </c>
      <c r="D53" s="3">
        <v>835</v>
      </c>
      <c r="E53" s="1">
        <v>2.2999999999999998</v>
      </c>
      <c r="F53">
        <v>248</v>
      </c>
      <c r="J53" s="17">
        <f>D53</f>
        <v>835</v>
      </c>
      <c r="K53" s="127"/>
    </row>
    <row r="54" spans="1:12">
      <c r="A54">
        <v>47</v>
      </c>
      <c r="B54" t="s">
        <v>1405</v>
      </c>
      <c r="D54" s="3">
        <v>806</v>
      </c>
      <c r="E54" s="1">
        <v>3.26</v>
      </c>
      <c r="F54">
        <v>320</v>
      </c>
      <c r="K54" s="127"/>
      <c r="L54" s="17">
        <f>D54</f>
        <v>806</v>
      </c>
    </row>
    <row r="55" spans="1:12">
      <c r="A55">
        <v>48</v>
      </c>
      <c r="B55" t="s">
        <v>1406</v>
      </c>
      <c r="D55" s="3">
        <v>802</v>
      </c>
      <c r="E55" s="1">
        <v>2.5299999999999998</v>
      </c>
      <c r="F55">
        <v>268</v>
      </c>
      <c r="K55" s="17">
        <f>D55</f>
        <v>802</v>
      </c>
    </row>
    <row r="56" spans="1:12">
      <c r="A56">
        <v>49</v>
      </c>
      <c r="B56" t="s">
        <v>1407</v>
      </c>
      <c r="D56" s="3">
        <v>802</v>
      </c>
      <c r="E56" s="1">
        <v>2.38</v>
      </c>
      <c r="F56">
        <v>238</v>
      </c>
      <c r="K56" s="17">
        <f>D56</f>
        <v>802</v>
      </c>
    </row>
    <row r="57" spans="1:12" ht="16" thickBot="1">
      <c r="D57" s="22"/>
      <c r="E57" s="22"/>
      <c r="F57" s="22"/>
      <c r="G57" s="22"/>
      <c r="H57" s="22"/>
      <c r="I57" s="22"/>
      <c r="J57" s="22"/>
      <c r="K57" s="22"/>
      <c r="L57" s="22"/>
    </row>
    <row r="58" spans="1:12" ht="16" thickTop="1">
      <c r="D58" s="17">
        <f>SUM(D8:D57)</f>
        <v>123362</v>
      </c>
      <c r="E58" s="17"/>
      <c r="F58" s="17"/>
      <c r="G58" s="17">
        <f>SUM(G8:G57)</f>
        <v>0</v>
      </c>
      <c r="H58" s="17">
        <f>SUM(H8:H57)</f>
        <v>0</v>
      </c>
      <c r="I58" s="17">
        <f>SUM(I8:I57)</f>
        <v>0</v>
      </c>
      <c r="J58" s="17">
        <f>SUM(J8:J57)</f>
        <v>18111</v>
      </c>
      <c r="K58" s="17">
        <f>SUM(K8:K57)</f>
        <v>83394</v>
      </c>
      <c r="L58" s="17">
        <f>SUM(L8:L57)</f>
        <v>20431</v>
      </c>
    </row>
    <row r="60" spans="1:12">
      <c r="F60" t="s">
        <v>944</v>
      </c>
      <c r="G60" s="46">
        <f>D58/D5</f>
        <v>0.53698222276391616</v>
      </c>
      <c r="J60" s="46">
        <f>J58/D58</f>
        <v>0.14681182211702146</v>
      </c>
      <c r="K60" s="46">
        <f>K58/D58</f>
        <v>0.67601044081645889</v>
      </c>
      <c r="L60" s="46">
        <f>L58/D58</f>
        <v>0.16561826170133429</v>
      </c>
    </row>
    <row r="61" spans="1:12">
      <c r="F61" t="s">
        <v>943</v>
      </c>
      <c r="G61" s="17">
        <f>D5-D58</f>
        <v>106370</v>
      </c>
    </row>
    <row r="62" spans="1:12" ht="16" thickBot="1">
      <c r="F62" t="s">
        <v>945</v>
      </c>
      <c r="J62" s="37">
        <f>J60*G61</f>
        <v>15616.373518587572</v>
      </c>
      <c r="K62" s="37">
        <f>K60*G61</f>
        <v>71907.23058964673</v>
      </c>
      <c r="L62" s="37">
        <f>L60*G61</f>
        <v>17616.814497170926</v>
      </c>
    </row>
    <row r="63" spans="1:12" ht="16" thickTop="1"/>
    <row r="64" spans="1:12">
      <c r="F64" t="s">
        <v>946</v>
      </c>
      <c r="J64" s="17">
        <f>J58+J62</f>
        <v>33727.37351858757</v>
      </c>
      <c r="K64" s="17">
        <f t="shared" ref="K64:L64" si="0">K58+K62</f>
        <v>155301.23058964673</v>
      </c>
      <c r="L64" s="17">
        <f t="shared" si="0"/>
        <v>38047.814497170926</v>
      </c>
    </row>
    <row r="65" spans="7:12">
      <c r="G65" s="14" t="s">
        <v>898</v>
      </c>
      <c r="H65" s="15" t="s">
        <v>920</v>
      </c>
      <c r="I65" s="15" t="s">
        <v>921</v>
      </c>
      <c r="J65" s="16" t="s">
        <v>899</v>
      </c>
      <c r="K65" s="16" t="s">
        <v>900</v>
      </c>
      <c r="L65" s="65" t="s">
        <v>1224</v>
      </c>
    </row>
  </sheetData>
  <mergeCells count="1">
    <mergeCell ref="G5:K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125" zoomScaleNormal="125" zoomScalePageLayoutView="125" workbookViewId="0">
      <selection sqref="A1:B4"/>
    </sheetView>
  </sheetViews>
  <sheetFormatPr baseColWidth="10" defaultRowHeight="15" x14ac:dyDescent="0"/>
  <cols>
    <col min="2" max="2" width="25.5" customWidth="1"/>
    <col min="4" max="4" width="0" hidden="1" customWidth="1"/>
    <col min="5" max="5" width="11.5" bestFit="1" customWidth="1"/>
    <col min="11" max="11" width="16.6640625" bestFit="1" customWidth="1"/>
  </cols>
  <sheetData>
    <row r="1" spans="1:12">
      <c r="A1" s="54" t="s">
        <v>1776</v>
      </c>
      <c r="B1" s="54"/>
    </row>
    <row r="2" spans="1:12">
      <c r="A2" s="54" t="s">
        <v>1777</v>
      </c>
      <c r="B2" s="54"/>
    </row>
    <row r="3" spans="1:12">
      <c r="A3" s="54" t="s">
        <v>1778</v>
      </c>
      <c r="B3" s="54"/>
      <c r="E3" s="3">
        <v>194873</v>
      </c>
      <c r="H3" s="59" t="s">
        <v>897</v>
      </c>
      <c r="I3" s="60"/>
      <c r="J3" s="60"/>
      <c r="K3" s="60"/>
      <c r="L3" s="60"/>
    </row>
    <row r="4" spans="1:12">
      <c r="A4" s="54" t="s">
        <v>1779</v>
      </c>
      <c r="B4" s="54"/>
      <c r="D4" s="6" t="s">
        <v>0</v>
      </c>
      <c r="E4" s="4" t="s">
        <v>1</v>
      </c>
      <c r="F4" s="6" t="s">
        <v>6</v>
      </c>
      <c r="G4" s="6" t="s">
        <v>3</v>
      </c>
      <c r="H4" s="14" t="s">
        <v>898</v>
      </c>
      <c r="I4" s="15" t="s">
        <v>920</v>
      </c>
      <c r="J4" s="15" t="s">
        <v>921</v>
      </c>
      <c r="K4" s="16" t="s">
        <v>899</v>
      </c>
      <c r="L4" s="16" t="s">
        <v>900</v>
      </c>
    </row>
    <row r="6" spans="1:12">
      <c r="A6">
        <v>1</v>
      </c>
      <c r="B6" t="s">
        <v>1325</v>
      </c>
      <c r="E6" s="3">
        <v>30836</v>
      </c>
      <c r="F6">
        <v>2.13</v>
      </c>
      <c r="G6">
        <v>217</v>
      </c>
      <c r="K6" s="3">
        <f>E6</f>
        <v>30836</v>
      </c>
      <c r="L6" s="3"/>
    </row>
    <row r="7" spans="1:12">
      <c r="A7">
        <v>2</v>
      </c>
      <c r="B7" t="s">
        <v>1326</v>
      </c>
      <c r="E7" s="3">
        <v>25977</v>
      </c>
      <c r="F7">
        <v>2.44</v>
      </c>
      <c r="G7">
        <v>264</v>
      </c>
      <c r="K7" s="3"/>
      <c r="L7" s="3">
        <f>E7</f>
        <v>25977</v>
      </c>
    </row>
    <row r="8" spans="1:12">
      <c r="A8">
        <v>3</v>
      </c>
      <c r="B8" t="s">
        <v>1327</v>
      </c>
      <c r="E8" s="3">
        <v>9586</v>
      </c>
      <c r="F8">
        <v>2.34</v>
      </c>
      <c r="G8">
        <v>260</v>
      </c>
      <c r="K8" s="3"/>
      <c r="L8" s="3">
        <f>E8</f>
        <v>9586</v>
      </c>
    </row>
    <row r="9" spans="1:12">
      <c r="A9">
        <v>4</v>
      </c>
      <c r="B9" t="s">
        <v>1328</v>
      </c>
      <c r="E9" s="3">
        <v>4385</v>
      </c>
      <c r="F9">
        <v>2.25</v>
      </c>
      <c r="G9">
        <v>216</v>
      </c>
      <c r="K9" s="3">
        <f>E9</f>
        <v>4385</v>
      </c>
      <c r="L9" s="3"/>
    </row>
    <row r="10" spans="1:12">
      <c r="A10">
        <v>5</v>
      </c>
      <c r="B10" t="s">
        <v>1329</v>
      </c>
      <c r="E10" s="3">
        <v>4344</v>
      </c>
      <c r="F10">
        <v>2.2799999999999998</v>
      </c>
      <c r="G10">
        <v>245</v>
      </c>
      <c r="K10" s="3">
        <f>E10</f>
        <v>4344</v>
      </c>
      <c r="L10" s="3"/>
    </row>
    <row r="11" spans="1:12">
      <c r="A11">
        <v>6</v>
      </c>
      <c r="B11" t="s">
        <v>1330</v>
      </c>
      <c r="E11" s="3">
        <v>3299</v>
      </c>
      <c r="F11">
        <v>2.2799999999999998</v>
      </c>
      <c r="G11">
        <v>233</v>
      </c>
      <c r="K11" s="3">
        <f>E11</f>
        <v>3299</v>
      </c>
      <c r="L11" s="3"/>
    </row>
    <row r="12" spans="1:12">
      <c r="A12">
        <v>7</v>
      </c>
      <c r="B12" t="s">
        <v>1331</v>
      </c>
      <c r="E12" s="3">
        <v>2890</v>
      </c>
      <c r="F12">
        <v>2.4300000000000002</v>
      </c>
      <c r="G12">
        <v>270</v>
      </c>
      <c r="K12" s="3"/>
      <c r="L12" s="3">
        <f>E12</f>
        <v>2890</v>
      </c>
    </row>
    <row r="13" spans="1:12">
      <c r="A13">
        <v>8</v>
      </c>
      <c r="B13" t="s">
        <v>1332</v>
      </c>
      <c r="E13" s="3">
        <v>2496</v>
      </c>
      <c r="F13">
        <v>2.27</v>
      </c>
      <c r="G13">
        <v>249</v>
      </c>
      <c r="K13" s="3">
        <f>E13</f>
        <v>2496</v>
      </c>
      <c r="L13" s="3"/>
    </row>
    <row r="14" spans="1:12">
      <c r="A14">
        <v>9</v>
      </c>
      <c r="B14" t="s">
        <v>1333</v>
      </c>
      <c r="E14" s="3">
        <v>2211</v>
      </c>
      <c r="F14">
        <v>2.14</v>
      </c>
      <c r="G14">
        <v>231</v>
      </c>
      <c r="K14" s="3">
        <f>E14</f>
        <v>2211</v>
      </c>
      <c r="L14" s="3"/>
    </row>
    <row r="15" spans="1:12">
      <c r="A15">
        <v>10</v>
      </c>
      <c r="B15" t="s">
        <v>1334</v>
      </c>
      <c r="E15" s="3">
        <v>2083</v>
      </c>
      <c r="F15">
        <v>2.14</v>
      </c>
      <c r="G15">
        <v>220</v>
      </c>
      <c r="K15" s="3">
        <f>E15</f>
        <v>2083</v>
      </c>
      <c r="L15" s="3"/>
    </row>
    <row r="16" spans="1:12">
      <c r="A16">
        <v>11</v>
      </c>
      <c r="B16" t="s">
        <v>1335</v>
      </c>
      <c r="E16" s="3">
        <v>2043</v>
      </c>
      <c r="F16">
        <v>2.12</v>
      </c>
      <c r="G16">
        <v>215</v>
      </c>
      <c r="K16" s="3">
        <f>E16</f>
        <v>2043</v>
      </c>
      <c r="L16" s="3"/>
    </row>
    <row r="17" spans="1:12">
      <c r="A17">
        <v>12</v>
      </c>
      <c r="B17" t="s">
        <v>1336</v>
      </c>
      <c r="E17" s="3">
        <v>2014</v>
      </c>
      <c r="F17">
        <v>2.3199999999999998</v>
      </c>
      <c r="G17">
        <v>240</v>
      </c>
      <c r="K17" s="3"/>
      <c r="L17" s="3">
        <f>E17</f>
        <v>2014</v>
      </c>
    </row>
    <row r="18" spans="1:12">
      <c r="A18">
        <v>13</v>
      </c>
      <c r="B18" t="s">
        <v>1337</v>
      </c>
      <c r="E18" s="3">
        <v>1943</v>
      </c>
      <c r="F18">
        <v>2.44</v>
      </c>
      <c r="G18">
        <v>228</v>
      </c>
      <c r="K18" s="3"/>
      <c r="L18" s="3">
        <f>E18</f>
        <v>1943</v>
      </c>
    </row>
    <row r="19" spans="1:12">
      <c r="A19">
        <v>14</v>
      </c>
      <c r="B19" t="s">
        <v>1338</v>
      </c>
      <c r="E19" s="3">
        <v>1850</v>
      </c>
      <c r="F19">
        <v>2.17</v>
      </c>
      <c r="G19">
        <v>224</v>
      </c>
      <c r="K19" s="3">
        <f>E19</f>
        <v>1850</v>
      </c>
      <c r="L19" s="3"/>
    </row>
    <row r="20" spans="1:12">
      <c r="A20">
        <v>15</v>
      </c>
      <c r="B20" t="s">
        <v>1339</v>
      </c>
      <c r="E20" s="3">
        <v>1760</v>
      </c>
      <c r="F20">
        <v>2.41</v>
      </c>
      <c r="G20">
        <v>235</v>
      </c>
      <c r="K20" s="3"/>
      <c r="L20" s="3">
        <f>E20</f>
        <v>1760</v>
      </c>
    </row>
    <row r="21" spans="1:12">
      <c r="A21">
        <v>16</v>
      </c>
      <c r="B21" t="s">
        <v>1340</v>
      </c>
      <c r="E21" s="3">
        <v>1709</v>
      </c>
      <c r="F21">
        <v>2.48</v>
      </c>
      <c r="G21">
        <v>288</v>
      </c>
      <c r="K21" s="3"/>
      <c r="L21" s="3">
        <f>E21</f>
        <v>1709</v>
      </c>
    </row>
    <row r="22" spans="1:12">
      <c r="A22">
        <v>17</v>
      </c>
      <c r="B22" t="s">
        <v>1341</v>
      </c>
      <c r="E22" s="3">
        <v>1518</v>
      </c>
      <c r="F22">
        <v>2.19</v>
      </c>
      <c r="G22">
        <v>214</v>
      </c>
      <c r="K22" s="3">
        <f>E22</f>
        <v>1518</v>
      </c>
      <c r="L22" s="3"/>
    </row>
    <row r="23" spans="1:12">
      <c r="A23">
        <v>18</v>
      </c>
      <c r="B23" t="s">
        <v>1342</v>
      </c>
      <c r="E23" s="3">
        <v>1507</v>
      </c>
      <c r="F23">
        <v>2.25</v>
      </c>
      <c r="G23">
        <v>252</v>
      </c>
      <c r="K23" s="3">
        <f>E23</f>
        <v>1507</v>
      </c>
      <c r="L23" s="3"/>
    </row>
    <row r="24" spans="1:12">
      <c r="A24">
        <v>19</v>
      </c>
      <c r="B24" t="s">
        <v>1343</v>
      </c>
      <c r="E24" s="3">
        <v>1481</v>
      </c>
      <c r="F24">
        <v>2.15</v>
      </c>
      <c r="G24">
        <v>223</v>
      </c>
      <c r="K24" s="3">
        <f>E24</f>
        <v>1481</v>
      </c>
      <c r="L24" s="3"/>
    </row>
    <row r="25" spans="1:12">
      <c r="A25">
        <v>20</v>
      </c>
      <c r="B25" t="s">
        <v>1344</v>
      </c>
      <c r="E25" s="3">
        <v>1457</v>
      </c>
      <c r="F25">
        <v>2.2400000000000002</v>
      </c>
      <c r="G25">
        <v>218</v>
      </c>
      <c r="K25" s="3">
        <f>E25</f>
        <v>1457</v>
      </c>
      <c r="L25" s="3"/>
    </row>
    <row r="26" spans="1:12">
      <c r="A26">
        <v>21</v>
      </c>
      <c r="B26" t="s">
        <v>1345</v>
      </c>
      <c r="E26" s="3">
        <v>1425</v>
      </c>
      <c r="F26" s="13">
        <v>2.2999999999999998</v>
      </c>
      <c r="G26">
        <v>250</v>
      </c>
      <c r="K26" s="3">
        <f>E26</f>
        <v>1425</v>
      </c>
      <c r="L26" s="3"/>
    </row>
    <row r="27" spans="1:12">
      <c r="A27">
        <v>22</v>
      </c>
      <c r="B27" t="s">
        <v>1346</v>
      </c>
      <c r="E27" s="3">
        <v>1423</v>
      </c>
      <c r="F27">
        <v>2.54</v>
      </c>
      <c r="G27">
        <v>264</v>
      </c>
      <c r="K27" s="3"/>
      <c r="L27" s="3">
        <f>E27</f>
        <v>1423</v>
      </c>
    </row>
    <row r="28" spans="1:12">
      <c r="A28">
        <v>23</v>
      </c>
      <c r="B28" t="s">
        <v>1347</v>
      </c>
      <c r="E28" s="3">
        <v>1146</v>
      </c>
      <c r="F28">
        <v>2.13</v>
      </c>
      <c r="G28">
        <v>191</v>
      </c>
      <c r="K28" s="3">
        <f>E28</f>
        <v>1146</v>
      </c>
      <c r="L28" s="3"/>
    </row>
    <row r="29" spans="1:12">
      <c r="A29">
        <v>24</v>
      </c>
      <c r="B29" t="s">
        <v>1348</v>
      </c>
      <c r="E29" s="3">
        <v>1022</v>
      </c>
      <c r="F29" s="13">
        <v>2.4</v>
      </c>
      <c r="G29">
        <v>261</v>
      </c>
      <c r="K29" s="3"/>
      <c r="L29" s="3">
        <f>E29</f>
        <v>1022</v>
      </c>
    </row>
    <row r="30" spans="1:12">
      <c r="A30">
        <v>25</v>
      </c>
      <c r="B30" t="s">
        <v>1349</v>
      </c>
      <c r="E30" s="3">
        <v>1018</v>
      </c>
      <c r="F30">
        <v>2.4500000000000002</v>
      </c>
      <c r="G30">
        <v>255</v>
      </c>
      <c r="K30" s="3"/>
      <c r="L30" s="3">
        <f>E30</f>
        <v>1018</v>
      </c>
    </row>
    <row r="31" spans="1:12">
      <c r="A31">
        <v>26</v>
      </c>
      <c r="B31" t="s">
        <v>1350</v>
      </c>
      <c r="E31" s="3">
        <v>1005</v>
      </c>
      <c r="F31">
        <v>2.42</v>
      </c>
      <c r="G31">
        <v>225</v>
      </c>
      <c r="K31" s="3"/>
      <c r="L31" s="3">
        <f>E31</f>
        <v>1005</v>
      </c>
    </row>
    <row r="32" spans="1:12">
      <c r="A32">
        <v>27</v>
      </c>
      <c r="B32" t="s">
        <v>1351</v>
      </c>
      <c r="E32" s="3">
        <v>1004</v>
      </c>
      <c r="F32">
        <v>2.2999999999999998</v>
      </c>
      <c r="G32">
        <v>214</v>
      </c>
      <c r="K32" s="3">
        <f>E32</f>
        <v>1004</v>
      </c>
      <c r="L32" s="3"/>
    </row>
    <row r="33" spans="1:14">
      <c r="A33">
        <v>28</v>
      </c>
      <c r="B33" t="s">
        <v>1352</v>
      </c>
      <c r="E33" s="3">
        <v>902</v>
      </c>
      <c r="F33">
        <v>2.58</v>
      </c>
      <c r="G33">
        <v>269</v>
      </c>
      <c r="K33" s="3"/>
      <c r="L33" s="3">
        <f>E33</f>
        <v>902</v>
      </c>
    </row>
    <row r="34" spans="1:14">
      <c r="A34">
        <v>29</v>
      </c>
      <c r="B34" t="s">
        <v>1353</v>
      </c>
      <c r="E34" s="3">
        <v>898</v>
      </c>
      <c r="F34">
        <v>2.4500000000000002</v>
      </c>
      <c r="G34">
        <v>286</v>
      </c>
      <c r="K34" s="3"/>
      <c r="L34" s="3">
        <f>E34</f>
        <v>898</v>
      </c>
    </row>
    <row r="35" spans="1:14">
      <c r="A35">
        <v>30</v>
      </c>
      <c r="B35" t="s">
        <v>1354</v>
      </c>
      <c r="E35" s="3">
        <v>880</v>
      </c>
      <c r="F35">
        <v>2.14</v>
      </c>
      <c r="G35">
        <v>215</v>
      </c>
      <c r="K35" s="3">
        <f>E35</f>
        <v>880</v>
      </c>
      <c r="L35" s="3"/>
    </row>
    <row r="36" spans="1:14" ht="16" thickBot="1">
      <c r="E36" s="30"/>
      <c r="F36" s="22"/>
      <c r="G36" s="22"/>
      <c r="H36" s="22"/>
      <c r="I36" s="22"/>
      <c r="J36" s="22"/>
      <c r="K36" s="30"/>
      <c r="L36" s="30"/>
    </row>
    <row r="37" spans="1:14" ht="16" thickTop="1">
      <c r="E37" s="3">
        <f>SUM(E6:E36)</f>
        <v>116112</v>
      </c>
      <c r="I37">
        <f>SUM(I6:I36)</f>
        <v>0</v>
      </c>
      <c r="J37">
        <f>SUM(J6:J36)</f>
        <v>0</v>
      </c>
      <c r="K37" s="3">
        <f>SUM(K6:K36)</f>
        <v>63965</v>
      </c>
      <c r="L37" s="3">
        <f>SUM(L6:L36)</f>
        <v>52147</v>
      </c>
    </row>
    <row r="38" spans="1:14">
      <c r="G38" t="s">
        <v>944</v>
      </c>
      <c r="H38" s="46">
        <f>E37/E3</f>
        <v>0.5958342099726488</v>
      </c>
      <c r="K38" s="46">
        <f>K37/E37</f>
        <v>0.55089051949841528</v>
      </c>
      <c r="L38" s="46">
        <f>L37/E37</f>
        <v>0.44910948050158467</v>
      </c>
    </row>
    <row r="39" spans="1:14">
      <c r="G39" t="s">
        <v>943</v>
      </c>
      <c r="H39" s="17">
        <f>E3-E37</f>
        <v>78761</v>
      </c>
    </row>
    <row r="40" spans="1:14">
      <c r="G40" t="s">
        <v>945</v>
      </c>
      <c r="K40" s="3">
        <f>K38*H39</f>
        <v>43388.688206214683</v>
      </c>
      <c r="L40" s="17">
        <f>L38*H39</f>
        <v>35372.311793785309</v>
      </c>
    </row>
    <row r="41" spans="1:14" ht="16" thickBot="1">
      <c r="K41" s="22"/>
      <c r="L41" s="22"/>
    </row>
    <row r="42" spans="1:14" ht="16" thickTop="1">
      <c r="G42" t="s">
        <v>946</v>
      </c>
      <c r="K42" s="17">
        <f>K37+K40</f>
        <v>107353.68820621469</v>
      </c>
      <c r="L42" s="17">
        <f>L37+L40</f>
        <v>87519.311793785309</v>
      </c>
      <c r="M42" s="17">
        <f>SUM(K42:L42)</f>
        <v>194873</v>
      </c>
      <c r="N42" t="s">
        <v>1118</v>
      </c>
    </row>
    <row r="44" spans="1:14">
      <c r="H44" s="14" t="s">
        <v>898</v>
      </c>
      <c r="I44" s="15" t="s">
        <v>920</v>
      </c>
      <c r="J44" s="15" t="s">
        <v>921</v>
      </c>
      <c r="K44" s="16" t="s">
        <v>899</v>
      </c>
      <c r="L44" s="16" t="s">
        <v>900</v>
      </c>
    </row>
  </sheetData>
  <mergeCells count="1">
    <mergeCell ref="H3:L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"/>
  <sheetViews>
    <sheetView topLeftCell="A58" zoomScale="110" zoomScaleNormal="110" zoomScalePageLayoutView="110" workbookViewId="0">
      <selection activeCell="G89" sqref="G89"/>
    </sheetView>
  </sheetViews>
  <sheetFormatPr baseColWidth="10" defaultRowHeight="15" x14ac:dyDescent="0"/>
  <cols>
    <col min="1" max="1" width="10.83203125" style="6"/>
    <col min="2" max="2" width="31.6640625" customWidth="1"/>
    <col min="3" max="3" width="31.6640625" style="6" hidden="1" customWidth="1"/>
    <col min="4" max="4" width="9.6640625" style="6" customWidth="1"/>
    <col min="5" max="5" width="16.5" style="6" customWidth="1"/>
    <col min="6" max="8" width="10.83203125" customWidth="1"/>
    <col min="9" max="10" width="11.5" bestFit="1" customWidth="1"/>
    <col min="11" max="11" width="13.33203125" customWidth="1"/>
  </cols>
  <sheetData>
    <row r="1" spans="1:11">
      <c r="A1" s="146" t="s">
        <v>1781</v>
      </c>
      <c r="B1" s="146"/>
    </row>
    <row r="2" spans="1:11">
      <c r="A2" s="146" t="s">
        <v>1777</v>
      </c>
      <c r="B2" s="146"/>
    </row>
    <row r="3" spans="1:11">
      <c r="A3" s="146" t="s">
        <v>1778</v>
      </c>
      <c r="B3" s="146"/>
    </row>
    <row r="4" spans="1:11">
      <c r="A4" s="146" t="s">
        <v>1779</v>
      </c>
      <c r="B4" s="146"/>
      <c r="D4" s="3">
        <v>565150</v>
      </c>
      <c r="G4" s="59" t="s">
        <v>897</v>
      </c>
      <c r="H4" s="60"/>
      <c r="I4" s="60"/>
      <c r="J4" s="60"/>
      <c r="K4" s="60"/>
    </row>
    <row r="5" spans="1:11">
      <c r="C5" s="6" t="s">
        <v>0</v>
      </c>
      <c r="D5" s="4" t="s">
        <v>1</v>
      </c>
      <c r="E5" s="6" t="s">
        <v>6</v>
      </c>
      <c r="F5" s="6" t="s">
        <v>3</v>
      </c>
      <c r="G5" s="14" t="s">
        <v>898</v>
      </c>
      <c r="H5" s="15" t="s">
        <v>920</v>
      </c>
      <c r="I5" s="15" t="s">
        <v>921</v>
      </c>
      <c r="J5" s="16" t="s">
        <v>899</v>
      </c>
      <c r="K5" s="16" t="s">
        <v>900</v>
      </c>
    </row>
    <row r="6" spans="1:11">
      <c r="A6" s="6">
        <v>1</v>
      </c>
      <c r="B6" t="s">
        <v>777</v>
      </c>
      <c r="C6" s="6">
        <v>51100</v>
      </c>
      <c r="D6" s="11">
        <v>187181</v>
      </c>
      <c r="E6" s="39">
        <v>2.08</v>
      </c>
      <c r="F6">
        <v>204</v>
      </c>
      <c r="I6" s="3"/>
      <c r="J6" s="17">
        <f>D6</f>
        <v>187181</v>
      </c>
    </row>
    <row r="7" spans="1:11">
      <c r="A7" s="6">
        <v>2</v>
      </c>
      <c r="B7" t="s">
        <v>778</v>
      </c>
      <c r="D7" s="11">
        <v>47338</v>
      </c>
      <c r="E7" s="39">
        <v>1.57</v>
      </c>
      <c r="F7">
        <v>171</v>
      </c>
      <c r="I7" s="3">
        <f>D7</f>
        <v>47338</v>
      </c>
    </row>
    <row r="8" spans="1:11">
      <c r="A8" s="6">
        <v>3</v>
      </c>
      <c r="B8" t="s">
        <v>739</v>
      </c>
      <c r="D8" s="11">
        <v>25829</v>
      </c>
      <c r="E8" s="39">
        <v>2.2000000000000002</v>
      </c>
      <c r="F8">
        <v>209</v>
      </c>
      <c r="I8" s="3"/>
      <c r="J8" s="17">
        <f>D8</f>
        <v>25829</v>
      </c>
    </row>
    <row r="9" spans="1:11">
      <c r="A9" s="6">
        <v>4</v>
      </c>
      <c r="B9" t="s">
        <v>740</v>
      </c>
      <c r="D9" s="11">
        <v>16725</v>
      </c>
      <c r="E9" s="39">
        <v>2.19</v>
      </c>
      <c r="F9">
        <v>203</v>
      </c>
      <c r="I9" s="3"/>
      <c r="J9" s="17">
        <f>D9</f>
        <v>16725</v>
      </c>
    </row>
    <row r="10" spans="1:11">
      <c r="A10" s="6">
        <v>5</v>
      </c>
      <c r="B10" t="s">
        <v>741</v>
      </c>
      <c r="D10" s="11">
        <v>10079</v>
      </c>
      <c r="E10" s="39">
        <v>2.09</v>
      </c>
      <c r="F10">
        <v>211</v>
      </c>
      <c r="I10" s="3"/>
      <c r="J10" s="17">
        <f>D10</f>
        <v>10079</v>
      </c>
    </row>
    <row r="11" spans="1:11">
      <c r="A11" s="6">
        <v>6</v>
      </c>
      <c r="B11" t="s">
        <v>742</v>
      </c>
      <c r="D11" s="11">
        <v>6402</v>
      </c>
      <c r="E11" s="39">
        <v>2.06</v>
      </c>
      <c r="F11">
        <v>203</v>
      </c>
      <c r="I11" s="3"/>
      <c r="J11" s="3">
        <f>D11</f>
        <v>6402</v>
      </c>
      <c r="K11" s="3"/>
    </row>
    <row r="12" spans="1:11">
      <c r="A12" s="6">
        <v>7</v>
      </c>
      <c r="B12" t="s">
        <v>743</v>
      </c>
      <c r="D12" s="11">
        <v>5937</v>
      </c>
      <c r="E12" s="39">
        <v>2.13</v>
      </c>
      <c r="F12">
        <v>210</v>
      </c>
      <c r="I12" s="3"/>
      <c r="J12" s="3">
        <f>D12</f>
        <v>5937</v>
      </c>
      <c r="K12" s="3"/>
    </row>
    <row r="13" spans="1:11">
      <c r="A13" s="6">
        <v>8</v>
      </c>
      <c r="B13" t="s">
        <v>744</v>
      </c>
      <c r="D13" s="11">
        <v>5669</v>
      </c>
      <c r="E13" s="39">
        <v>1.54</v>
      </c>
      <c r="F13">
        <v>173</v>
      </c>
      <c r="I13" s="3">
        <f>D13</f>
        <v>5669</v>
      </c>
      <c r="J13" s="3"/>
      <c r="K13" s="3"/>
    </row>
    <row r="14" spans="1:11">
      <c r="A14" s="6">
        <v>9</v>
      </c>
      <c r="B14" t="s">
        <v>745</v>
      </c>
      <c r="D14" s="11">
        <v>5588</v>
      </c>
      <c r="E14" s="39">
        <v>2.39</v>
      </c>
      <c r="F14">
        <v>241</v>
      </c>
      <c r="I14" s="3"/>
      <c r="J14" s="3"/>
      <c r="K14" s="3">
        <f>D14</f>
        <v>5588</v>
      </c>
    </row>
    <row r="15" spans="1:11">
      <c r="A15" s="6">
        <v>10</v>
      </c>
      <c r="B15" t="s">
        <v>746</v>
      </c>
      <c r="D15" s="11">
        <v>5306</v>
      </c>
      <c r="E15" s="39">
        <v>2.2599999999999998</v>
      </c>
      <c r="F15">
        <v>228</v>
      </c>
      <c r="I15" s="3"/>
      <c r="J15" s="3">
        <f>D15</f>
        <v>5306</v>
      </c>
      <c r="K15" s="3"/>
    </row>
    <row r="16" spans="1:11">
      <c r="A16" s="6">
        <v>11</v>
      </c>
      <c r="B16" t="s">
        <v>747</v>
      </c>
      <c r="D16" s="11">
        <v>5046</v>
      </c>
      <c r="E16" s="39">
        <v>1.58</v>
      </c>
      <c r="F16">
        <v>185</v>
      </c>
      <c r="I16" s="3">
        <f>D16</f>
        <v>5046</v>
      </c>
      <c r="J16" s="3"/>
      <c r="K16" s="3"/>
    </row>
    <row r="17" spans="1:11">
      <c r="A17" s="6">
        <v>12</v>
      </c>
      <c r="B17" t="s">
        <v>748</v>
      </c>
      <c r="D17" s="11">
        <v>4971</v>
      </c>
      <c r="E17" s="39">
        <v>1.32</v>
      </c>
      <c r="F17">
        <v>130</v>
      </c>
      <c r="I17" s="3">
        <f>D17</f>
        <v>4971</v>
      </c>
      <c r="J17" s="3"/>
      <c r="K17" s="3"/>
    </row>
    <row r="18" spans="1:11">
      <c r="A18" s="6">
        <v>13</v>
      </c>
      <c r="B18" t="s">
        <v>749</v>
      </c>
      <c r="D18" s="11">
        <v>4654</v>
      </c>
      <c r="E18" s="39">
        <v>1.58</v>
      </c>
      <c r="F18">
        <v>181</v>
      </c>
      <c r="I18" s="3">
        <f>D18</f>
        <v>4654</v>
      </c>
      <c r="J18" s="3"/>
      <c r="K18" s="3"/>
    </row>
    <row r="19" spans="1:11">
      <c r="A19" s="6">
        <v>14</v>
      </c>
      <c r="B19" t="s">
        <v>750</v>
      </c>
      <c r="D19" s="11">
        <v>4625</v>
      </c>
      <c r="E19" s="39">
        <v>2.09</v>
      </c>
      <c r="F19">
        <v>207</v>
      </c>
      <c r="I19" s="3"/>
      <c r="J19" s="3">
        <f>D19</f>
        <v>4625</v>
      </c>
      <c r="K19" s="3"/>
    </row>
    <row r="20" spans="1:11">
      <c r="A20" s="6">
        <v>15</v>
      </c>
      <c r="B20" t="s">
        <v>751</v>
      </c>
      <c r="D20" s="11">
        <v>4312</v>
      </c>
      <c r="E20" s="39">
        <v>2.2000000000000002</v>
      </c>
      <c r="F20">
        <v>208</v>
      </c>
      <c r="I20" s="3"/>
      <c r="J20" s="3">
        <f>D20</f>
        <v>4312</v>
      </c>
      <c r="K20" s="3"/>
    </row>
    <row r="21" spans="1:11">
      <c r="A21" s="6">
        <v>16</v>
      </c>
      <c r="B21" t="s">
        <v>752</v>
      </c>
      <c r="D21" s="11">
        <v>3783</v>
      </c>
      <c r="E21" s="39">
        <v>2.46</v>
      </c>
      <c r="F21">
        <v>245</v>
      </c>
      <c r="I21" s="3"/>
      <c r="J21" s="3"/>
      <c r="K21" s="3">
        <f>D21</f>
        <v>3783</v>
      </c>
    </row>
    <row r="22" spans="1:11">
      <c r="A22" s="6">
        <v>17</v>
      </c>
      <c r="B22" t="s">
        <v>753</v>
      </c>
      <c r="D22" s="11">
        <v>3528</v>
      </c>
      <c r="E22" s="39">
        <v>2.12</v>
      </c>
      <c r="F22">
        <v>216</v>
      </c>
      <c r="I22" s="3"/>
      <c r="J22" s="3">
        <f>D22</f>
        <v>3528</v>
      </c>
      <c r="K22" s="3"/>
    </row>
    <row r="23" spans="1:11">
      <c r="A23" s="6">
        <v>18</v>
      </c>
      <c r="B23" t="s">
        <v>754</v>
      </c>
      <c r="D23" s="11">
        <v>3510</v>
      </c>
      <c r="E23" s="39">
        <v>1.53</v>
      </c>
      <c r="F23">
        <v>174</v>
      </c>
      <c r="I23" s="3">
        <f>D23</f>
        <v>3510</v>
      </c>
      <c r="J23" s="3"/>
      <c r="K23" s="3"/>
    </row>
    <row r="24" spans="1:11">
      <c r="A24" s="6">
        <v>19</v>
      </c>
      <c r="B24" t="s">
        <v>755</v>
      </c>
      <c r="D24" s="11">
        <v>3120</v>
      </c>
      <c r="E24" s="39">
        <v>2.27</v>
      </c>
      <c r="F24">
        <v>241</v>
      </c>
      <c r="I24" s="3"/>
      <c r="J24" s="3">
        <f>D24</f>
        <v>3120</v>
      </c>
      <c r="K24" s="3"/>
    </row>
    <row r="25" spans="1:11">
      <c r="A25" s="6">
        <v>20</v>
      </c>
      <c r="B25" t="s">
        <v>756</v>
      </c>
      <c r="D25" s="11">
        <v>2582</v>
      </c>
      <c r="E25" s="39">
        <v>1.56</v>
      </c>
      <c r="F25">
        <v>158</v>
      </c>
      <c r="I25" s="3">
        <f>D25</f>
        <v>2582</v>
      </c>
      <c r="J25" s="3"/>
      <c r="K25" s="3"/>
    </row>
    <row r="26" spans="1:11">
      <c r="A26" s="6">
        <v>21</v>
      </c>
      <c r="B26" t="s">
        <v>757</v>
      </c>
      <c r="D26" s="11">
        <v>2512</v>
      </c>
      <c r="E26" s="39">
        <v>2.21</v>
      </c>
      <c r="F26">
        <v>211</v>
      </c>
      <c r="I26" s="3"/>
      <c r="J26" s="3">
        <f>D26</f>
        <v>2512</v>
      </c>
      <c r="K26" s="3"/>
    </row>
    <row r="27" spans="1:11">
      <c r="A27" s="6">
        <v>22</v>
      </c>
      <c r="B27" t="s">
        <v>758</v>
      </c>
      <c r="D27" s="11">
        <v>2352</v>
      </c>
      <c r="E27" s="39">
        <v>2.0699999999999998</v>
      </c>
      <c r="F27">
        <v>203</v>
      </c>
      <c r="I27" s="3"/>
      <c r="J27" s="3">
        <f t="shared" ref="J27:J32" si="0">D27</f>
        <v>2352</v>
      </c>
      <c r="K27" s="3"/>
    </row>
    <row r="28" spans="1:11">
      <c r="A28" s="6">
        <v>23</v>
      </c>
      <c r="B28" t="s">
        <v>759</v>
      </c>
      <c r="D28" s="11">
        <v>2344</v>
      </c>
      <c r="E28" s="39">
        <v>2.13</v>
      </c>
      <c r="F28">
        <v>212</v>
      </c>
      <c r="I28" s="3"/>
      <c r="J28" s="3">
        <f t="shared" si="0"/>
        <v>2344</v>
      </c>
      <c r="K28" s="3"/>
    </row>
    <row r="29" spans="1:11">
      <c r="A29" s="6">
        <v>24</v>
      </c>
      <c r="B29" t="s">
        <v>760</v>
      </c>
      <c r="D29" s="11">
        <v>2294</v>
      </c>
      <c r="E29" s="39">
        <v>2.21</v>
      </c>
      <c r="F29">
        <v>219</v>
      </c>
      <c r="I29" s="3"/>
      <c r="J29" s="3">
        <f t="shared" si="0"/>
        <v>2294</v>
      </c>
      <c r="K29" s="3"/>
    </row>
    <row r="30" spans="1:11">
      <c r="A30" s="6">
        <v>25</v>
      </c>
      <c r="B30" t="s">
        <v>761</v>
      </c>
      <c r="D30" s="11">
        <v>2176</v>
      </c>
      <c r="E30" s="39">
        <v>2.09</v>
      </c>
      <c r="F30">
        <v>156</v>
      </c>
      <c r="I30" s="3"/>
      <c r="J30" s="3">
        <f t="shared" si="0"/>
        <v>2176</v>
      </c>
      <c r="K30" s="3"/>
    </row>
    <row r="31" spans="1:11">
      <c r="A31" s="6">
        <v>26</v>
      </c>
      <c r="B31" t="s">
        <v>762</v>
      </c>
      <c r="D31" s="11">
        <v>2175</v>
      </c>
      <c r="E31" s="39">
        <v>2.15</v>
      </c>
      <c r="F31">
        <v>162</v>
      </c>
      <c r="I31" s="3"/>
      <c r="J31" s="3">
        <f t="shared" si="0"/>
        <v>2175</v>
      </c>
      <c r="K31" s="3"/>
    </row>
    <row r="32" spans="1:11">
      <c r="A32" s="6">
        <v>27</v>
      </c>
      <c r="B32" t="s">
        <v>763</v>
      </c>
      <c r="D32" s="11">
        <v>2158</v>
      </c>
      <c r="E32" s="39">
        <v>2.08</v>
      </c>
      <c r="F32">
        <v>199</v>
      </c>
      <c r="I32" s="3"/>
      <c r="J32" s="3">
        <f t="shared" si="0"/>
        <v>2158</v>
      </c>
      <c r="K32" s="3"/>
    </row>
    <row r="33" spans="1:11">
      <c r="A33" s="6">
        <v>28</v>
      </c>
      <c r="B33" t="s">
        <v>764</v>
      </c>
      <c r="D33" s="11">
        <v>2085</v>
      </c>
      <c r="E33" s="39">
        <v>1.58</v>
      </c>
      <c r="F33">
        <v>177</v>
      </c>
      <c r="I33" s="3">
        <f>D33</f>
        <v>2085</v>
      </c>
      <c r="J33" s="3"/>
      <c r="K33" s="3"/>
    </row>
    <row r="34" spans="1:11">
      <c r="A34" s="6">
        <v>29</v>
      </c>
      <c r="B34" t="s">
        <v>765</v>
      </c>
      <c r="D34" s="11">
        <v>1941</v>
      </c>
      <c r="E34" s="39">
        <v>2.08</v>
      </c>
      <c r="F34">
        <v>201</v>
      </c>
      <c r="I34" s="3"/>
      <c r="J34" s="3">
        <f t="shared" ref="J34:J39" si="1">D34</f>
        <v>1941</v>
      </c>
      <c r="K34" s="3"/>
    </row>
    <row r="35" spans="1:11">
      <c r="A35" s="6">
        <v>30</v>
      </c>
      <c r="B35" t="s">
        <v>766</v>
      </c>
      <c r="D35" s="11">
        <v>1918</v>
      </c>
      <c r="E35" s="39">
        <v>2.21</v>
      </c>
      <c r="F35">
        <v>221</v>
      </c>
      <c r="I35" s="3"/>
      <c r="J35" s="3">
        <f t="shared" si="1"/>
        <v>1918</v>
      </c>
      <c r="K35" s="3"/>
    </row>
    <row r="36" spans="1:11">
      <c r="A36" s="6">
        <v>31</v>
      </c>
      <c r="B36" t="s">
        <v>767</v>
      </c>
      <c r="D36" s="11">
        <v>1831</v>
      </c>
      <c r="E36" s="39">
        <v>2.19</v>
      </c>
      <c r="F36">
        <v>219</v>
      </c>
      <c r="I36" s="3"/>
      <c r="J36" s="3">
        <f t="shared" si="1"/>
        <v>1831</v>
      </c>
      <c r="K36" s="3"/>
    </row>
    <row r="37" spans="1:11">
      <c r="A37" s="6">
        <v>32</v>
      </c>
      <c r="B37" t="s">
        <v>768</v>
      </c>
      <c r="D37" s="11">
        <v>1830</v>
      </c>
      <c r="E37" s="39">
        <v>2.1800000000000002</v>
      </c>
      <c r="F37">
        <v>218</v>
      </c>
      <c r="I37" s="3"/>
      <c r="J37" s="3">
        <f t="shared" si="1"/>
        <v>1830</v>
      </c>
      <c r="K37" s="3"/>
    </row>
    <row r="38" spans="1:11">
      <c r="A38" s="6">
        <v>33</v>
      </c>
      <c r="B38" t="s">
        <v>769</v>
      </c>
      <c r="D38" s="11">
        <v>1724</v>
      </c>
      <c r="E38" s="39">
        <v>2.25</v>
      </c>
      <c r="F38">
        <v>207</v>
      </c>
      <c r="I38" s="3"/>
      <c r="J38" s="3">
        <f t="shared" si="1"/>
        <v>1724</v>
      </c>
      <c r="K38" s="3"/>
    </row>
    <row r="39" spans="1:11">
      <c r="A39" s="6">
        <v>34</v>
      </c>
      <c r="B39" t="s">
        <v>770</v>
      </c>
      <c r="D39" s="11">
        <v>1655</v>
      </c>
      <c r="E39" s="39">
        <v>2.08</v>
      </c>
      <c r="F39">
        <v>194</v>
      </c>
      <c r="I39" s="3"/>
      <c r="J39" s="3">
        <f t="shared" si="1"/>
        <v>1655</v>
      </c>
      <c r="K39" s="3"/>
    </row>
    <row r="40" spans="1:11">
      <c r="A40" s="6">
        <v>35</v>
      </c>
      <c r="B40" t="s">
        <v>771</v>
      </c>
      <c r="D40" s="11">
        <v>1618</v>
      </c>
      <c r="E40" s="39">
        <v>2.3199999999999998</v>
      </c>
      <c r="F40">
        <v>246</v>
      </c>
      <c r="I40" s="3"/>
      <c r="J40" s="3"/>
      <c r="K40" s="3">
        <f>D40</f>
        <v>1618</v>
      </c>
    </row>
    <row r="41" spans="1:11">
      <c r="A41" s="6">
        <v>36</v>
      </c>
      <c r="B41" t="s">
        <v>772</v>
      </c>
      <c r="D41" s="11">
        <v>1594</v>
      </c>
      <c r="E41" s="39">
        <v>2.4700000000000002</v>
      </c>
      <c r="F41">
        <v>252</v>
      </c>
      <c r="I41" s="3"/>
      <c r="J41" s="3"/>
      <c r="K41" s="3">
        <f>D41</f>
        <v>1594</v>
      </c>
    </row>
    <row r="42" spans="1:11">
      <c r="A42" s="6">
        <v>37</v>
      </c>
      <c r="B42" t="s">
        <v>773</v>
      </c>
      <c r="D42" s="11">
        <v>1518</v>
      </c>
      <c r="E42" s="39">
        <v>2.2400000000000002</v>
      </c>
      <c r="F42">
        <v>212</v>
      </c>
      <c r="I42" s="3"/>
      <c r="J42" s="3"/>
      <c r="K42" s="3">
        <f>D42</f>
        <v>1518</v>
      </c>
    </row>
    <row r="43" spans="1:11">
      <c r="A43" s="6">
        <v>38</v>
      </c>
      <c r="B43" t="s">
        <v>774</v>
      </c>
      <c r="D43" s="11">
        <v>1426</v>
      </c>
      <c r="E43" s="39">
        <v>2.13</v>
      </c>
      <c r="F43">
        <v>212</v>
      </c>
      <c r="I43" s="3"/>
      <c r="J43" s="3">
        <f>D43</f>
        <v>1426</v>
      </c>
      <c r="K43" s="3"/>
    </row>
    <row r="44" spans="1:11">
      <c r="A44" s="6">
        <v>39</v>
      </c>
      <c r="B44" t="s">
        <v>775</v>
      </c>
      <c r="D44" s="11">
        <v>1401</v>
      </c>
      <c r="E44" s="39">
        <v>2.27</v>
      </c>
      <c r="F44">
        <v>216</v>
      </c>
      <c r="I44" s="3"/>
      <c r="J44" s="3">
        <f>D44</f>
        <v>1401</v>
      </c>
      <c r="K44" s="3"/>
    </row>
    <row r="45" spans="1:11">
      <c r="A45" s="6">
        <v>40</v>
      </c>
      <c r="B45" t="s">
        <v>776</v>
      </c>
      <c r="D45" s="11">
        <v>1395</v>
      </c>
      <c r="E45" s="39">
        <v>2.1</v>
      </c>
      <c r="F45">
        <v>220</v>
      </c>
      <c r="I45" s="3"/>
      <c r="J45" s="3">
        <f>D45</f>
        <v>1395</v>
      </c>
      <c r="K45" s="3"/>
    </row>
    <row r="46" spans="1:11">
      <c r="A46" s="6">
        <v>41</v>
      </c>
      <c r="B46" t="s">
        <v>962</v>
      </c>
      <c r="D46" s="11">
        <v>1392</v>
      </c>
      <c r="E46" s="39">
        <v>2.5</v>
      </c>
      <c r="F46" s="10">
        <v>253</v>
      </c>
      <c r="K46" s="17">
        <f>D46</f>
        <v>1392</v>
      </c>
    </row>
    <row r="47" spans="1:11">
      <c r="A47" s="6">
        <v>42</v>
      </c>
      <c r="B47" t="s">
        <v>963</v>
      </c>
      <c r="D47" s="11">
        <v>1376</v>
      </c>
      <c r="E47" s="6">
        <v>2.12</v>
      </c>
      <c r="F47" s="10">
        <v>153</v>
      </c>
      <c r="J47" s="17">
        <f>D47</f>
        <v>1376</v>
      </c>
    </row>
    <row r="48" spans="1:11">
      <c r="A48" s="6">
        <v>43</v>
      </c>
      <c r="B48" t="s">
        <v>964</v>
      </c>
      <c r="D48" s="11">
        <v>1371</v>
      </c>
      <c r="E48" s="6">
        <v>2.2200000000000002</v>
      </c>
      <c r="F48" s="10">
        <v>225</v>
      </c>
      <c r="J48" s="17">
        <f t="shared" ref="J48:J60" si="2">D48</f>
        <v>1371</v>
      </c>
    </row>
    <row r="49" spans="1:10">
      <c r="A49" s="6">
        <v>44</v>
      </c>
      <c r="B49" t="s">
        <v>965</v>
      </c>
      <c r="D49" s="11">
        <v>1352</v>
      </c>
      <c r="E49" s="39">
        <v>2.1</v>
      </c>
      <c r="F49" s="10">
        <v>202</v>
      </c>
      <c r="J49" s="17">
        <f t="shared" si="2"/>
        <v>1352</v>
      </c>
    </row>
    <row r="50" spans="1:10">
      <c r="A50" s="6">
        <v>45</v>
      </c>
      <c r="B50" t="s">
        <v>966</v>
      </c>
      <c r="D50" s="11">
        <v>1317</v>
      </c>
      <c r="E50" s="6">
        <v>2.29</v>
      </c>
      <c r="F50" s="10">
        <v>245</v>
      </c>
      <c r="J50" s="17">
        <f t="shared" si="2"/>
        <v>1317</v>
      </c>
    </row>
    <row r="51" spans="1:10">
      <c r="A51" s="6">
        <v>46</v>
      </c>
      <c r="B51" t="s">
        <v>967</v>
      </c>
      <c r="D51" s="11">
        <v>1302</v>
      </c>
      <c r="E51" s="6">
        <v>2.0699999999999998</v>
      </c>
      <c r="F51" s="10">
        <v>213</v>
      </c>
      <c r="J51" s="17">
        <f t="shared" si="2"/>
        <v>1302</v>
      </c>
    </row>
    <row r="52" spans="1:10">
      <c r="A52" s="6">
        <v>47</v>
      </c>
      <c r="B52" t="s">
        <v>968</v>
      </c>
      <c r="D52" s="11">
        <v>1245</v>
      </c>
      <c r="E52" s="6">
        <v>2.19</v>
      </c>
      <c r="F52" s="10">
        <v>223</v>
      </c>
      <c r="J52" s="17">
        <f t="shared" si="2"/>
        <v>1245</v>
      </c>
    </row>
    <row r="53" spans="1:10">
      <c r="A53" s="6">
        <v>48</v>
      </c>
      <c r="B53" t="s">
        <v>969</v>
      </c>
      <c r="D53" s="11">
        <v>1216</v>
      </c>
      <c r="E53" s="6">
        <v>2.0499999999999998</v>
      </c>
      <c r="F53" s="10">
        <v>215</v>
      </c>
      <c r="J53" s="17">
        <f t="shared" si="2"/>
        <v>1216</v>
      </c>
    </row>
    <row r="54" spans="1:10">
      <c r="A54" s="6">
        <v>49</v>
      </c>
      <c r="B54" t="s">
        <v>970</v>
      </c>
      <c r="D54" s="11">
        <v>1208</v>
      </c>
      <c r="E54" s="39">
        <v>2.1</v>
      </c>
      <c r="F54" s="10">
        <v>195</v>
      </c>
      <c r="J54" s="17">
        <f t="shared" si="2"/>
        <v>1208</v>
      </c>
    </row>
    <row r="55" spans="1:10">
      <c r="A55" s="6">
        <v>50</v>
      </c>
      <c r="B55" t="s">
        <v>971</v>
      </c>
      <c r="D55" s="11">
        <v>1208</v>
      </c>
      <c r="E55" s="6">
        <v>2.0699999999999998</v>
      </c>
      <c r="F55" s="10">
        <v>208</v>
      </c>
      <c r="J55" s="17">
        <f t="shared" si="2"/>
        <v>1208</v>
      </c>
    </row>
    <row r="56" spans="1:10">
      <c r="A56" s="6">
        <v>51</v>
      </c>
      <c r="B56" t="s">
        <v>972</v>
      </c>
      <c r="D56" s="11">
        <v>1150</v>
      </c>
      <c r="E56" s="6">
        <v>2.15</v>
      </c>
      <c r="F56" s="10">
        <v>218</v>
      </c>
      <c r="J56" s="17">
        <f t="shared" si="2"/>
        <v>1150</v>
      </c>
    </row>
    <row r="57" spans="1:10">
      <c r="A57" s="6">
        <v>52</v>
      </c>
      <c r="B57" t="s">
        <v>973</v>
      </c>
      <c r="D57" s="11">
        <v>1107</v>
      </c>
      <c r="E57" s="6">
        <v>2.2799999999999998</v>
      </c>
      <c r="F57" s="10">
        <v>226</v>
      </c>
      <c r="J57" s="17">
        <f t="shared" si="2"/>
        <v>1107</v>
      </c>
    </row>
    <row r="58" spans="1:10">
      <c r="A58" s="6">
        <v>53</v>
      </c>
      <c r="B58" t="s">
        <v>974</v>
      </c>
      <c r="D58" s="11">
        <v>1094</v>
      </c>
      <c r="E58" s="6">
        <v>2.1800000000000002</v>
      </c>
      <c r="F58" s="10">
        <v>222</v>
      </c>
      <c r="J58" s="17">
        <f t="shared" si="2"/>
        <v>1094</v>
      </c>
    </row>
    <row r="59" spans="1:10">
      <c r="A59" s="6">
        <v>54</v>
      </c>
      <c r="B59" t="s">
        <v>975</v>
      </c>
      <c r="D59" s="11">
        <v>1093</v>
      </c>
      <c r="E59" s="6">
        <v>2.08</v>
      </c>
      <c r="F59" s="10">
        <v>194</v>
      </c>
      <c r="J59" s="17">
        <f t="shared" si="2"/>
        <v>1093</v>
      </c>
    </row>
    <row r="60" spans="1:10">
      <c r="A60" s="6">
        <v>55</v>
      </c>
      <c r="B60" t="s">
        <v>976</v>
      </c>
      <c r="D60" s="11">
        <v>1077</v>
      </c>
      <c r="E60" s="6">
        <v>2.21</v>
      </c>
      <c r="F60" s="10">
        <v>210</v>
      </c>
      <c r="J60" s="17">
        <f t="shared" si="2"/>
        <v>1077</v>
      </c>
    </row>
    <row r="61" spans="1:10">
      <c r="A61" s="6">
        <v>56</v>
      </c>
      <c r="B61" t="s">
        <v>977</v>
      </c>
      <c r="D61" s="11">
        <v>1074</v>
      </c>
      <c r="E61" s="39">
        <v>2</v>
      </c>
      <c r="F61" s="10">
        <v>176</v>
      </c>
      <c r="I61" s="17">
        <f>D61</f>
        <v>1074</v>
      </c>
    </row>
    <row r="62" spans="1:10">
      <c r="A62" s="6">
        <v>57</v>
      </c>
      <c r="B62" t="s">
        <v>978</v>
      </c>
      <c r="D62" s="11">
        <v>1072</v>
      </c>
      <c r="E62" s="41">
        <v>2.12</v>
      </c>
      <c r="F62" s="10">
        <v>209</v>
      </c>
      <c r="J62" s="17">
        <f>D62</f>
        <v>1072</v>
      </c>
    </row>
    <row r="63" spans="1:10">
      <c r="A63" s="6">
        <v>58</v>
      </c>
      <c r="B63" t="s">
        <v>979</v>
      </c>
      <c r="D63" s="11">
        <v>1062</v>
      </c>
      <c r="E63" s="42">
        <v>2.21</v>
      </c>
      <c r="F63" s="10">
        <v>227</v>
      </c>
      <c r="J63" s="17">
        <f>D63</f>
        <v>1062</v>
      </c>
    </row>
    <row r="64" spans="1:10">
      <c r="A64" s="6">
        <v>59</v>
      </c>
      <c r="B64" t="s">
        <v>980</v>
      </c>
      <c r="D64" s="11">
        <v>1057</v>
      </c>
      <c r="E64" s="43">
        <v>2</v>
      </c>
      <c r="F64" s="10">
        <v>190</v>
      </c>
      <c r="I64" s="17">
        <f>D64</f>
        <v>1057</v>
      </c>
    </row>
    <row r="65" spans="1:10">
      <c r="A65" s="6">
        <v>60</v>
      </c>
      <c r="B65" t="s">
        <v>981</v>
      </c>
      <c r="D65" s="11">
        <v>1026</v>
      </c>
      <c r="E65" s="42">
        <v>2.1800000000000002</v>
      </c>
      <c r="F65" s="10">
        <v>205</v>
      </c>
      <c r="J65">
        <f>E65</f>
        <v>2.1800000000000002</v>
      </c>
    </row>
    <row r="66" spans="1:10">
      <c r="A66" s="6">
        <v>61</v>
      </c>
      <c r="B66" t="s">
        <v>982</v>
      </c>
      <c r="D66" s="11">
        <v>995</v>
      </c>
      <c r="E66" s="42">
        <v>2.06</v>
      </c>
      <c r="F66" s="10">
        <v>189</v>
      </c>
      <c r="J66">
        <f t="shared" ref="J66:J71" si="3">E66</f>
        <v>2.06</v>
      </c>
    </row>
    <row r="67" spans="1:10">
      <c r="A67" s="6">
        <v>62</v>
      </c>
      <c r="B67" t="s">
        <v>983</v>
      </c>
      <c r="D67" s="11">
        <v>944</v>
      </c>
      <c r="E67" s="42">
        <v>2.11</v>
      </c>
      <c r="F67" s="10">
        <v>208</v>
      </c>
      <c r="J67">
        <f t="shared" si="3"/>
        <v>2.11</v>
      </c>
    </row>
    <row r="68" spans="1:10">
      <c r="A68" s="6">
        <v>63</v>
      </c>
      <c r="B68" t="s">
        <v>984</v>
      </c>
      <c r="D68" s="11">
        <v>943</v>
      </c>
      <c r="E68" s="42">
        <v>2.12</v>
      </c>
      <c r="F68" s="10">
        <v>202</v>
      </c>
      <c r="J68">
        <f t="shared" si="3"/>
        <v>2.12</v>
      </c>
    </row>
    <row r="69" spans="1:10">
      <c r="A69" s="6">
        <v>64</v>
      </c>
      <c r="B69" t="s">
        <v>985</v>
      </c>
      <c r="D69" s="11">
        <v>943</v>
      </c>
      <c r="E69" s="42">
        <v>2.16</v>
      </c>
      <c r="F69" s="10">
        <v>200</v>
      </c>
      <c r="J69">
        <f t="shared" si="3"/>
        <v>2.16</v>
      </c>
    </row>
    <row r="70" spans="1:10">
      <c r="A70" s="6">
        <v>65</v>
      </c>
      <c r="B70" t="s">
        <v>986</v>
      </c>
      <c r="D70" s="11">
        <v>937</v>
      </c>
      <c r="E70" s="42">
        <v>2.02</v>
      </c>
      <c r="F70" s="10">
        <v>187</v>
      </c>
      <c r="J70">
        <f t="shared" si="3"/>
        <v>2.02</v>
      </c>
    </row>
    <row r="71" spans="1:10">
      <c r="A71" s="6">
        <v>66</v>
      </c>
      <c r="B71" t="s">
        <v>987</v>
      </c>
      <c r="D71" s="11">
        <v>920</v>
      </c>
      <c r="E71" s="42">
        <v>2.21</v>
      </c>
      <c r="F71" s="10">
        <v>208</v>
      </c>
      <c r="J71">
        <f t="shared" si="3"/>
        <v>2.21</v>
      </c>
    </row>
    <row r="72" spans="1:10">
      <c r="A72" s="6">
        <v>67</v>
      </c>
      <c r="B72" t="s">
        <v>988</v>
      </c>
      <c r="D72" s="11">
        <v>908</v>
      </c>
      <c r="E72" s="42">
        <v>1.57</v>
      </c>
      <c r="F72" s="10">
        <v>174</v>
      </c>
      <c r="I72" s="17">
        <f>D72</f>
        <v>908</v>
      </c>
    </row>
    <row r="73" spans="1:10">
      <c r="A73" s="6">
        <v>68</v>
      </c>
      <c r="B73" t="s">
        <v>989</v>
      </c>
      <c r="D73" s="11">
        <v>893</v>
      </c>
      <c r="E73" s="43">
        <v>2.2000000000000002</v>
      </c>
      <c r="F73" s="10">
        <v>204</v>
      </c>
      <c r="J73" s="13">
        <f>E73</f>
        <v>2.2000000000000002</v>
      </c>
    </row>
    <row r="74" spans="1:10">
      <c r="A74" s="6">
        <v>69</v>
      </c>
      <c r="B74" t="s">
        <v>990</v>
      </c>
      <c r="D74" s="11">
        <v>887</v>
      </c>
      <c r="E74" s="42">
        <v>2.17</v>
      </c>
      <c r="F74" s="10">
        <v>209</v>
      </c>
      <c r="J74" s="13">
        <f>E74</f>
        <v>2.17</v>
      </c>
    </row>
    <row r="75" spans="1:10">
      <c r="A75" s="6">
        <v>70</v>
      </c>
      <c r="B75" t="s">
        <v>991</v>
      </c>
      <c r="D75" s="11">
        <v>881</v>
      </c>
      <c r="E75" s="42">
        <v>1.55</v>
      </c>
      <c r="F75" s="10">
        <v>172</v>
      </c>
      <c r="I75" s="17">
        <f>D75</f>
        <v>881</v>
      </c>
    </row>
    <row r="76" spans="1:10">
      <c r="A76" s="6">
        <v>71</v>
      </c>
      <c r="B76" t="s">
        <v>992</v>
      </c>
      <c r="D76" s="11">
        <v>871</v>
      </c>
      <c r="E76" s="42">
        <v>2.15</v>
      </c>
      <c r="F76" s="10">
        <v>202</v>
      </c>
      <c r="J76">
        <f>E76</f>
        <v>2.15</v>
      </c>
    </row>
    <row r="77" spans="1:10">
      <c r="A77" s="6">
        <v>72</v>
      </c>
      <c r="B77" t="s">
        <v>993</v>
      </c>
      <c r="D77" s="11">
        <v>864</v>
      </c>
      <c r="E77" s="42">
        <v>2.2200000000000002</v>
      </c>
      <c r="F77" s="10">
        <v>220</v>
      </c>
      <c r="J77">
        <f t="shared" ref="J77:J82" si="4">E77</f>
        <v>2.2200000000000002</v>
      </c>
    </row>
    <row r="78" spans="1:10">
      <c r="A78" s="6">
        <v>73</v>
      </c>
      <c r="B78" t="s">
        <v>994</v>
      </c>
      <c r="D78" s="11">
        <v>863</v>
      </c>
      <c r="E78" s="42">
        <v>2.4300000000000002</v>
      </c>
      <c r="F78" s="10">
        <v>246</v>
      </c>
      <c r="J78">
        <f t="shared" si="4"/>
        <v>2.4300000000000002</v>
      </c>
    </row>
    <row r="79" spans="1:10">
      <c r="A79" s="6">
        <v>74</v>
      </c>
      <c r="B79" t="s">
        <v>995</v>
      </c>
      <c r="D79" s="11">
        <v>861</v>
      </c>
      <c r="E79" s="42">
        <v>2.13</v>
      </c>
      <c r="F79" s="10">
        <v>216</v>
      </c>
      <c r="J79">
        <f t="shared" si="4"/>
        <v>2.13</v>
      </c>
    </row>
    <row r="80" spans="1:10">
      <c r="A80" s="6">
        <v>75</v>
      </c>
      <c r="B80" t="s">
        <v>996</v>
      </c>
      <c r="D80" s="11">
        <v>858</v>
      </c>
      <c r="E80" s="42">
        <v>2.2200000000000002</v>
      </c>
      <c r="F80" s="10">
        <v>222</v>
      </c>
      <c r="J80">
        <f t="shared" si="4"/>
        <v>2.2200000000000002</v>
      </c>
    </row>
    <row r="81" spans="1:14">
      <c r="A81" s="6">
        <v>76</v>
      </c>
      <c r="B81" t="s">
        <v>997</v>
      </c>
      <c r="D81" s="11">
        <v>854</v>
      </c>
      <c r="E81" s="42">
        <v>2.06</v>
      </c>
      <c r="F81" s="10">
        <v>193</v>
      </c>
      <c r="J81">
        <f t="shared" si="4"/>
        <v>2.06</v>
      </c>
    </row>
    <row r="82" spans="1:14">
      <c r="A82" s="6">
        <v>77</v>
      </c>
      <c r="B82" t="s">
        <v>998</v>
      </c>
      <c r="D82" s="11">
        <v>851</v>
      </c>
      <c r="E82" s="42">
        <v>2.08</v>
      </c>
      <c r="F82" s="10">
        <v>149</v>
      </c>
      <c r="J82">
        <f t="shared" si="4"/>
        <v>2.08</v>
      </c>
    </row>
    <row r="83" spans="1:14">
      <c r="A83" s="6">
        <v>78</v>
      </c>
      <c r="B83" t="s">
        <v>999</v>
      </c>
      <c r="D83" s="11">
        <v>848</v>
      </c>
      <c r="E83" s="43">
        <v>2</v>
      </c>
      <c r="F83" s="10">
        <v>180</v>
      </c>
      <c r="I83" s="17">
        <f>D83</f>
        <v>848</v>
      </c>
    </row>
    <row r="84" spans="1:14">
      <c r="A84" s="6">
        <v>79</v>
      </c>
      <c r="B84" t="s">
        <v>1000</v>
      </c>
      <c r="D84" s="11">
        <v>843</v>
      </c>
      <c r="E84" s="42">
        <v>2.15</v>
      </c>
      <c r="F84" s="10">
        <v>195</v>
      </c>
      <c r="J84" s="17">
        <f>D84</f>
        <v>843</v>
      </c>
    </row>
    <row r="85" spans="1:14">
      <c r="A85" s="6">
        <v>80</v>
      </c>
      <c r="B85" t="s">
        <v>1001</v>
      </c>
      <c r="D85" s="11">
        <v>843</v>
      </c>
      <c r="E85" s="42">
        <v>2.23</v>
      </c>
      <c r="F85" s="10">
        <v>237</v>
      </c>
      <c r="J85" s="17">
        <f>D85</f>
        <v>843</v>
      </c>
    </row>
    <row r="86" spans="1:14" ht="16" thickBot="1">
      <c r="E86" s="40"/>
      <c r="H86" s="22"/>
      <c r="I86" s="22"/>
      <c r="J86" s="22"/>
      <c r="K86" s="22"/>
      <c r="L86" s="22"/>
      <c r="M86" s="22"/>
    </row>
    <row r="87" spans="1:14" ht="16" thickTop="1">
      <c r="D87" s="17">
        <f>SUM(D6:D86)</f>
        <v>435738</v>
      </c>
      <c r="E87" s="17"/>
      <c r="F87" s="17"/>
      <c r="G87" s="17"/>
      <c r="H87" s="17"/>
      <c r="I87" s="17">
        <f>SUM(I6:I86)</f>
        <v>80623</v>
      </c>
      <c r="J87" s="17">
        <f>SUM(J6:J86)</f>
        <v>325146.51999999996</v>
      </c>
      <c r="K87" s="17">
        <f>SUM(K6:K86)</f>
        <v>15493</v>
      </c>
      <c r="L87" s="17"/>
      <c r="N87" s="17">
        <f>SUM(I87:M87)</f>
        <v>421262.51999999996</v>
      </c>
    </row>
    <row r="88" spans="1:14">
      <c r="F88" t="s">
        <v>944</v>
      </c>
      <c r="G88">
        <f>D87/D4</f>
        <v>0.77101300539679729</v>
      </c>
      <c r="I88" s="29">
        <f>I87/$D$87</f>
        <v>0.18502632315749373</v>
      </c>
      <c r="J88" s="29">
        <f>J87/$D$87</f>
        <v>0.74619730204847856</v>
      </c>
      <c r="K88" s="29">
        <f>K87/$D$87</f>
        <v>3.555576975154795E-2</v>
      </c>
    </row>
    <row r="89" spans="1:14">
      <c r="F89" t="s">
        <v>943</v>
      </c>
      <c r="G89" s="17">
        <f>D4-D87</f>
        <v>129412</v>
      </c>
    </row>
    <row r="90" spans="1:14">
      <c r="F90" t="s">
        <v>945</v>
      </c>
      <c r="I90" s="17">
        <f>$G$89*I88</f>
        <v>23944.62653245758</v>
      </c>
      <c r="J90" s="17">
        <f>$G$89*J88</f>
        <v>96566.885252697713</v>
      </c>
      <c r="K90" s="17">
        <f>$G$89*K88</f>
        <v>4601.3432750873235</v>
      </c>
    </row>
    <row r="92" spans="1:14">
      <c r="F92" t="s">
        <v>946</v>
      </c>
      <c r="I92" s="17">
        <f>I87+I90</f>
        <v>104567.62653245758</v>
      </c>
      <c r="J92" s="17">
        <f>J87+J90</f>
        <v>421713.40525269764</v>
      </c>
      <c r="K92" s="17">
        <f>K87+K90</f>
        <v>20094.343275087325</v>
      </c>
    </row>
    <row r="93" spans="1:14">
      <c r="G93" s="14" t="s">
        <v>898</v>
      </c>
      <c r="H93" s="15" t="s">
        <v>920</v>
      </c>
      <c r="I93" s="15" t="s">
        <v>921</v>
      </c>
      <c r="J93" s="16" t="s">
        <v>899</v>
      </c>
      <c r="K93" s="16" t="s">
        <v>900</v>
      </c>
    </row>
  </sheetData>
  <mergeCells count="1">
    <mergeCell ref="G4:K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73"/>
  <sheetViews>
    <sheetView topLeftCell="A58" workbookViewId="0">
      <selection activeCell="F90" sqref="F90"/>
    </sheetView>
  </sheetViews>
  <sheetFormatPr baseColWidth="10" defaultRowHeight="15" x14ac:dyDescent="0"/>
  <cols>
    <col min="1" max="1" width="10.83203125" style="6"/>
    <col min="2" max="2" width="28.6640625" customWidth="1"/>
    <col min="3" max="3" width="11.5" hidden="1" customWidth="1"/>
    <col min="4" max="4" width="10.83203125" hidden="1" customWidth="1"/>
    <col min="5" max="5" width="16.6640625" style="12" customWidth="1"/>
    <col min="6" max="6" width="16.6640625" style="26" customWidth="1"/>
    <col min="7" max="7" width="19.83203125" style="23" customWidth="1"/>
  </cols>
  <sheetData>
    <row r="4" spans="1:12">
      <c r="E4" s="23"/>
      <c r="G4" s="24">
        <v>193923</v>
      </c>
      <c r="H4" s="59" t="s">
        <v>897</v>
      </c>
      <c r="I4" s="60"/>
      <c r="J4" s="60"/>
      <c r="K4" s="60"/>
      <c r="L4" s="60"/>
    </row>
    <row r="5" spans="1:12">
      <c r="B5" t="s">
        <v>2</v>
      </c>
      <c r="C5" t="s">
        <v>1</v>
      </c>
      <c r="D5" s="2" t="s">
        <v>0</v>
      </c>
      <c r="E5" s="12" t="s">
        <v>883</v>
      </c>
      <c r="F5" s="26" t="s">
        <v>882</v>
      </c>
      <c r="G5" s="12" t="s">
        <v>1</v>
      </c>
      <c r="H5" s="14" t="s">
        <v>898</v>
      </c>
      <c r="I5" s="15" t="s">
        <v>920</v>
      </c>
      <c r="J5" s="15" t="s">
        <v>921</v>
      </c>
      <c r="K5" s="16" t="s">
        <v>899</v>
      </c>
      <c r="L5" s="16" t="s">
        <v>900</v>
      </c>
    </row>
    <row r="6" spans="1:12">
      <c r="A6" s="6">
        <v>1</v>
      </c>
      <c r="B6" t="s">
        <v>735</v>
      </c>
      <c r="C6" t="s">
        <v>457</v>
      </c>
      <c r="D6">
        <v>55100</v>
      </c>
      <c r="E6" s="12">
        <v>71</v>
      </c>
      <c r="F6" s="26">
        <v>1.1299999999999999</v>
      </c>
      <c r="G6" s="24">
        <v>19626</v>
      </c>
      <c r="I6" s="17">
        <f>G6</f>
        <v>19626</v>
      </c>
    </row>
    <row r="7" spans="1:12">
      <c r="A7" s="6">
        <v>2</v>
      </c>
      <c r="B7" t="s">
        <v>736</v>
      </c>
      <c r="C7" t="s">
        <v>458</v>
      </c>
      <c r="D7">
        <v>55000</v>
      </c>
      <c r="E7" s="12">
        <v>141</v>
      </c>
      <c r="F7" s="26">
        <v>1.52</v>
      </c>
      <c r="G7" s="25">
        <v>16939</v>
      </c>
      <c r="J7" s="17">
        <f>G7</f>
        <v>16939</v>
      </c>
    </row>
    <row r="8" spans="1:12">
      <c r="A8" s="6">
        <v>3</v>
      </c>
      <c r="B8" t="s">
        <v>737</v>
      </c>
      <c r="C8" t="s">
        <v>459</v>
      </c>
      <c r="E8" s="12">
        <v>138</v>
      </c>
      <c r="F8" s="26">
        <v>1.41</v>
      </c>
      <c r="G8" s="25">
        <v>6322</v>
      </c>
      <c r="J8" s="17">
        <f>G8</f>
        <v>6322</v>
      </c>
    </row>
    <row r="9" spans="1:12">
      <c r="A9" s="6">
        <v>4</v>
      </c>
      <c r="B9" t="s">
        <v>738</v>
      </c>
      <c r="C9" t="s">
        <v>460</v>
      </c>
      <c r="E9" s="12">
        <v>115</v>
      </c>
      <c r="F9" s="26">
        <v>1.33</v>
      </c>
      <c r="G9" s="25">
        <v>5251</v>
      </c>
      <c r="J9" s="17">
        <f>G9</f>
        <v>5251</v>
      </c>
    </row>
    <row r="10" spans="1:12">
      <c r="A10" s="6">
        <v>5</v>
      </c>
      <c r="B10" t="s">
        <v>461</v>
      </c>
      <c r="C10" t="s">
        <v>462</v>
      </c>
      <c r="E10" s="12">
        <v>186</v>
      </c>
      <c r="F10" s="26">
        <v>1.53</v>
      </c>
      <c r="G10" s="25">
        <v>5036</v>
      </c>
      <c r="J10" s="17">
        <f>G10</f>
        <v>5036</v>
      </c>
    </row>
    <row r="11" spans="1:12">
      <c r="A11" s="6">
        <v>6</v>
      </c>
      <c r="B11" t="s">
        <v>463</v>
      </c>
      <c r="C11" t="s">
        <v>464</v>
      </c>
      <c r="E11" s="12">
        <v>54</v>
      </c>
      <c r="F11" s="26">
        <v>0.56999999999999995</v>
      </c>
      <c r="G11" s="25">
        <v>3711</v>
      </c>
      <c r="H11" s="17">
        <f>G11</f>
        <v>3711</v>
      </c>
    </row>
    <row r="12" spans="1:12">
      <c r="A12" s="6">
        <v>7</v>
      </c>
      <c r="B12" t="s">
        <v>465</v>
      </c>
      <c r="C12" t="s">
        <v>466</v>
      </c>
      <c r="E12" s="12">
        <v>147</v>
      </c>
      <c r="F12" s="26">
        <v>2.02</v>
      </c>
      <c r="G12" s="25">
        <v>3660</v>
      </c>
      <c r="K12" s="17">
        <f>G12</f>
        <v>3660</v>
      </c>
    </row>
    <row r="13" spans="1:12">
      <c r="A13" s="6">
        <v>8</v>
      </c>
      <c r="B13" t="s">
        <v>467</v>
      </c>
      <c r="C13" t="s">
        <v>468</v>
      </c>
      <c r="E13" s="12">
        <v>73</v>
      </c>
      <c r="F13" s="26">
        <v>1.1399999999999999</v>
      </c>
      <c r="G13" s="25">
        <v>3137</v>
      </c>
      <c r="I13" s="17">
        <f>G13</f>
        <v>3137</v>
      </c>
    </row>
    <row r="14" spans="1:12">
      <c r="A14" s="6">
        <v>9</v>
      </c>
      <c r="B14" t="s">
        <v>469</v>
      </c>
      <c r="C14" t="s">
        <v>470</v>
      </c>
      <c r="E14" s="12">
        <v>77</v>
      </c>
      <c r="F14" s="26">
        <v>1.0900000000000001</v>
      </c>
      <c r="G14" s="25">
        <v>2966</v>
      </c>
      <c r="I14" s="17">
        <f>G14</f>
        <v>2966</v>
      </c>
    </row>
    <row r="15" spans="1:12">
      <c r="A15" s="6">
        <v>10</v>
      </c>
      <c r="B15" t="s">
        <v>471</v>
      </c>
      <c r="C15" t="s">
        <v>472</v>
      </c>
      <c r="E15" s="12">
        <v>39</v>
      </c>
      <c r="F15" s="26">
        <v>0.42</v>
      </c>
      <c r="G15" s="25">
        <v>2816</v>
      </c>
      <c r="H15" s="17">
        <f>G15</f>
        <v>2816</v>
      </c>
    </row>
    <row r="16" spans="1:12">
      <c r="A16" s="6">
        <v>11</v>
      </c>
      <c r="B16" t="s">
        <v>473</v>
      </c>
      <c r="C16" t="s">
        <v>474</v>
      </c>
      <c r="E16" s="12">
        <v>70</v>
      </c>
      <c r="F16" s="26">
        <v>1.19</v>
      </c>
      <c r="G16" s="25">
        <v>2746</v>
      </c>
      <c r="I16" s="17">
        <f>G16</f>
        <v>2746</v>
      </c>
    </row>
    <row r="17" spans="1:11">
      <c r="A17" s="6">
        <v>12</v>
      </c>
      <c r="B17" t="s">
        <v>475</v>
      </c>
      <c r="C17" t="s">
        <v>132</v>
      </c>
      <c r="E17" s="12">
        <v>210</v>
      </c>
      <c r="F17" s="26">
        <v>2.0699999999999998</v>
      </c>
      <c r="G17" s="25">
        <v>2725</v>
      </c>
      <c r="K17" s="17">
        <f>G17</f>
        <v>2725</v>
      </c>
    </row>
    <row r="18" spans="1:11">
      <c r="A18" s="6">
        <v>13</v>
      </c>
      <c r="B18" t="s">
        <v>476</v>
      </c>
      <c r="C18" t="s">
        <v>477</v>
      </c>
      <c r="E18" s="12">
        <v>163</v>
      </c>
      <c r="F18" s="26">
        <v>1.45</v>
      </c>
      <c r="G18" s="25">
        <v>2293</v>
      </c>
      <c r="J18" s="17">
        <f>G18</f>
        <v>2293</v>
      </c>
    </row>
    <row r="19" spans="1:11">
      <c r="A19" s="6">
        <v>14</v>
      </c>
      <c r="B19" t="s">
        <v>478</v>
      </c>
      <c r="C19" t="s">
        <v>479</v>
      </c>
      <c r="E19" s="12">
        <v>142</v>
      </c>
      <c r="F19" s="26">
        <v>1.59</v>
      </c>
      <c r="G19" s="25">
        <v>2292</v>
      </c>
      <c r="J19" s="17">
        <f>G19</f>
        <v>2292</v>
      </c>
    </row>
    <row r="20" spans="1:11">
      <c r="A20" s="6">
        <v>15</v>
      </c>
      <c r="B20" t="s">
        <v>480</v>
      </c>
      <c r="C20" t="s">
        <v>481</v>
      </c>
      <c r="E20" s="12">
        <v>51</v>
      </c>
      <c r="F20" s="26">
        <v>0.56000000000000005</v>
      </c>
      <c r="G20" s="25">
        <v>2260</v>
      </c>
      <c r="H20" s="17">
        <f>G20</f>
        <v>2260</v>
      </c>
    </row>
    <row r="21" spans="1:11">
      <c r="A21" s="6">
        <v>16</v>
      </c>
      <c r="B21" t="s">
        <v>482</v>
      </c>
      <c r="C21" t="s">
        <v>483</v>
      </c>
      <c r="E21" s="12">
        <v>190</v>
      </c>
      <c r="F21" s="26">
        <v>1.56</v>
      </c>
      <c r="G21" s="25">
        <v>2036</v>
      </c>
      <c r="J21" s="17">
        <f>G21</f>
        <v>2036</v>
      </c>
    </row>
    <row r="22" spans="1:11">
      <c r="A22" s="6">
        <v>17</v>
      </c>
      <c r="B22" t="s">
        <v>484</v>
      </c>
      <c r="C22" t="s">
        <v>485</v>
      </c>
      <c r="E22" s="12">
        <v>113</v>
      </c>
      <c r="F22" s="26">
        <v>1.25</v>
      </c>
      <c r="G22" s="25">
        <v>1767</v>
      </c>
      <c r="J22" s="17">
        <f>G22</f>
        <v>1767</v>
      </c>
    </row>
    <row r="23" spans="1:11">
      <c r="A23" s="6">
        <v>18</v>
      </c>
      <c r="B23" t="s">
        <v>486</v>
      </c>
      <c r="C23" t="s">
        <v>487</v>
      </c>
      <c r="E23" s="12">
        <v>209</v>
      </c>
      <c r="F23" s="26">
        <v>2.0699999999999998</v>
      </c>
      <c r="G23" s="25">
        <v>1716</v>
      </c>
      <c r="K23" s="17">
        <f>G23</f>
        <v>1716</v>
      </c>
    </row>
    <row r="24" spans="1:11">
      <c r="A24" s="6">
        <v>19</v>
      </c>
      <c r="B24" t="s">
        <v>488</v>
      </c>
      <c r="C24" t="s">
        <v>489</v>
      </c>
      <c r="E24" s="12">
        <v>163</v>
      </c>
      <c r="F24" s="26">
        <v>1.39</v>
      </c>
      <c r="G24" s="25">
        <v>1574</v>
      </c>
      <c r="J24" s="17">
        <f>G24</f>
        <v>1574</v>
      </c>
    </row>
    <row r="25" spans="1:11">
      <c r="A25" s="6">
        <v>20</v>
      </c>
      <c r="B25" t="s">
        <v>490</v>
      </c>
      <c r="C25" t="s">
        <v>491</v>
      </c>
      <c r="E25" s="12">
        <v>139</v>
      </c>
      <c r="F25" s="26">
        <v>1.42</v>
      </c>
      <c r="G25" s="25">
        <v>1419</v>
      </c>
      <c r="J25" s="17">
        <f>G25</f>
        <v>1419</v>
      </c>
    </row>
    <row r="26" spans="1:11">
      <c r="A26" s="6">
        <v>21</v>
      </c>
      <c r="B26" t="s">
        <v>492</v>
      </c>
      <c r="C26" t="s">
        <v>493</v>
      </c>
      <c r="E26" s="12">
        <v>92</v>
      </c>
      <c r="F26" s="26">
        <v>1.1399999999999999</v>
      </c>
      <c r="G26" s="25">
        <v>1417</v>
      </c>
      <c r="I26" s="17">
        <f>G26</f>
        <v>1417</v>
      </c>
    </row>
    <row r="27" spans="1:11">
      <c r="A27" s="6">
        <v>22</v>
      </c>
      <c r="B27" t="s">
        <v>494</v>
      </c>
      <c r="C27" t="s">
        <v>495</v>
      </c>
      <c r="E27" s="12">
        <v>130</v>
      </c>
      <c r="F27" s="26">
        <v>1.48</v>
      </c>
      <c r="G27" s="25">
        <v>1389</v>
      </c>
      <c r="J27" s="17">
        <f>G27</f>
        <v>1389</v>
      </c>
    </row>
    <row r="28" spans="1:11">
      <c r="A28" s="6">
        <v>23</v>
      </c>
      <c r="B28" t="s">
        <v>496</v>
      </c>
      <c r="C28" t="s">
        <v>253</v>
      </c>
      <c r="E28" s="12">
        <v>185</v>
      </c>
      <c r="F28" s="26">
        <v>2.0299999999999998</v>
      </c>
      <c r="G28" s="25">
        <v>1378</v>
      </c>
      <c r="K28" s="17">
        <f>G28</f>
        <v>1378</v>
      </c>
    </row>
    <row r="29" spans="1:11">
      <c r="A29" s="6">
        <v>24</v>
      </c>
      <c r="B29" t="s">
        <v>497</v>
      </c>
      <c r="C29" t="s">
        <v>498</v>
      </c>
      <c r="E29" s="12">
        <v>84</v>
      </c>
      <c r="F29" s="26">
        <v>1.24</v>
      </c>
      <c r="G29" s="25">
        <v>1369</v>
      </c>
      <c r="I29" s="17">
        <f>G29</f>
        <v>1369</v>
      </c>
    </row>
    <row r="30" spans="1:11">
      <c r="A30" s="6">
        <v>25</v>
      </c>
      <c r="B30" t="s">
        <v>499</v>
      </c>
      <c r="C30" t="s">
        <v>500</v>
      </c>
      <c r="E30" s="12">
        <v>97</v>
      </c>
      <c r="F30" s="33">
        <v>1.2</v>
      </c>
      <c r="G30" s="25">
        <v>1280</v>
      </c>
      <c r="I30" s="17">
        <f>G30</f>
        <v>1280</v>
      </c>
    </row>
    <row r="31" spans="1:11">
      <c r="A31" s="6">
        <v>26</v>
      </c>
      <c r="B31" t="s">
        <v>501</v>
      </c>
      <c r="C31" t="s">
        <v>502</v>
      </c>
      <c r="E31" s="12">
        <v>135</v>
      </c>
      <c r="F31" s="33">
        <v>1.38</v>
      </c>
      <c r="G31" s="25">
        <v>1275</v>
      </c>
      <c r="J31" s="17">
        <f>G31</f>
        <v>1275</v>
      </c>
    </row>
    <row r="32" spans="1:11">
      <c r="A32" s="6">
        <v>27</v>
      </c>
      <c r="B32" t="s">
        <v>503</v>
      </c>
      <c r="C32" t="s">
        <v>504</v>
      </c>
      <c r="E32" s="12">
        <v>146</v>
      </c>
      <c r="F32" s="33">
        <v>1.57</v>
      </c>
      <c r="G32" s="25">
        <v>1264</v>
      </c>
      <c r="J32" s="17">
        <f>G32</f>
        <v>1264</v>
      </c>
    </row>
    <row r="33" spans="1:11">
      <c r="A33" s="6">
        <v>28</v>
      </c>
      <c r="B33" t="s">
        <v>505</v>
      </c>
      <c r="C33">
        <v>980</v>
      </c>
      <c r="E33" s="12">
        <v>187</v>
      </c>
      <c r="F33" s="33">
        <v>1.52</v>
      </c>
      <c r="G33" s="25">
        <v>980</v>
      </c>
      <c r="J33" s="17">
        <f>G33</f>
        <v>980</v>
      </c>
    </row>
    <row r="34" spans="1:11">
      <c r="A34" s="6">
        <v>29</v>
      </c>
      <c r="B34" t="s">
        <v>506</v>
      </c>
      <c r="C34">
        <v>980</v>
      </c>
      <c r="E34" s="12">
        <v>94</v>
      </c>
      <c r="F34" s="33">
        <v>1.17</v>
      </c>
      <c r="G34" s="25">
        <v>980</v>
      </c>
      <c r="I34" s="17">
        <f>G34</f>
        <v>980</v>
      </c>
    </row>
    <row r="35" spans="1:11">
      <c r="A35" s="6">
        <v>30</v>
      </c>
      <c r="B35" t="s">
        <v>507</v>
      </c>
      <c r="C35">
        <v>953</v>
      </c>
      <c r="E35" s="12">
        <v>164</v>
      </c>
      <c r="F35" s="33">
        <v>1.41</v>
      </c>
      <c r="G35" s="25">
        <v>953</v>
      </c>
      <c r="J35" s="17">
        <f>G35</f>
        <v>953</v>
      </c>
    </row>
    <row r="36" spans="1:11">
      <c r="A36" s="6">
        <v>31</v>
      </c>
      <c r="B36" t="s">
        <v>508</v>
      </c>
      <c r="C36">
        <v>906</v>
      </c>
      <c r="E36" s="12">
        <v>154</v>
      </c>
      <c r="F36" s="33">
        <v>1.34</v>
      </c>
      <c r="G36" s="25">
        <v>906</v>
      </c>
      <c r="J36" s="17">
        <f>G36</f>
        <v>906</v>
      </c>
    </row>
    <row r="37" spans="1:11">
      <c r="A37" s="6">
        <v>32</v>
      </c>
      <c r="B37" t="s">
        <v>509</v>
      </c>
      <c r="C37">
        <v>897</v>
      </c>
      <c r="E37" s="12">
        <v>141</v>
      </c>
      <c r="F37" s="33">
        <v>1.58</v>
      </c>
      <c r="G37" s="25">
        <v>897</v>
      </c>
      <c r="J37" s="17">
        <f>G37</f>
        <v>897</v>
      </c>
    </row>
    <row r="38" spans="1:11">
      <c r="A38" s="6">
        <v>33</v>
      </c>
      <c r="B38" t="s">
        <v>510</v>
      </c>
      <c r="C38">
        <v>887</v>
      </c>
      <c r="E38" s="12">
        <v>137</v>
      </c>
      <c r="F38" s="33">
        <v>1.47</v>
      </c>
      <c r="G38" s="25">
        <v>887</v>
      </c>
      <c r="J38" s="17">
        <f>G38</f>
        <v>887</v>
      </c>
    </row>
    <row r="39" spans="1:11">
      <c r="A39" s="6">
        <v>34</v>
      </c>
      <c r="B39" t="s">
        <v>511</v>
      </c>
      <c r="C39">
        <v>879</v>
      </c>
      <c r="E39" s="12">
        <v>88</v>
      </c>
      <c r="F39" s="33">
        <v>1.0900000000000001</v>
      </c>
      <c r="G39" s="25">
        <v>879</v>
      </c>
      <c r="I39" s="17">
        <f>G39</f>
        <v>879</v>
      </c>
    </row>
    <row r="40" spans="1:11">
      <c r="A40" s="6">
        <v>35</v>
      </c>
      <c r="B40" t="s">
        <v>512</v>
      </c>
      <c r="C40">
        <v>835</v>
      </c>
      <c r="E40" s="12">
        <v>151</v>
      </c>
      <c r="F40" s="33">
        <v>2.08</v>
      </c>
      <c r="G40" s="25">
        <v>835</v>
      </c>
      <c r="K40" s="17">
        <f>G40</f>
        <v>835</v>
      </c>
    </row>
    <row r="41" spans="1:11">
      <c r="A41" s="6">
        <v>36</v>
      </c>
      <c r="B41" t="s">
        <v>513</v>
      </c>
      <c r="C41">
        <v>816</v>
      </c>
      <c r="E41" s="12">
        <v>119</v>
      </c>
      <c r="F41" s="33">
        <v>1.29</v>
      </c>
      <c r="G41" s="25">
        <v>816</v>
      </c>
      <c r="I41" s="17">
        <f>G41</f>
        <v>816</v>
      </c>
    </row>
    <row r="42" spans="1:11">
      <c r="A42" s="6">
        <v>37</v>
      </c>
      <c r="B42" t="s">
        <v>514</v>
      </c>
      <c r="C42">
        <v>799</v>
      </c>
      <c r="E42" s="12">
        <v>143</v>
      </c>
      <c r="F42" s="33">
        <v>2</v>
      </c>
      <c r="G42" s="25">
        <v>799</v>
      </c>
      <c r="J42" s="17">
        <f>G42</f>
        <v>799</v>
      </c>
    </row>
    <row r="43" spans="1:11">
      <c r="A43" s="6">
        <v>38</v>
      </c>
      <c r="B43" t="s">
        <v>515</v>
      </c>
      <c r="C43">
        <v>786</v>
      </c>
      <c r="E43" s="12">
        <v>124</v>
      </c>
      <c r="F43" s="33">
        <v>1.41</v>
      </c>
      <c r="G43" s="25">
        <v>786</v>
      </c>
      <c r="J43" s="17">
        <f>G43</f>
        <v>786</v>
      </c>
    </row>
    <row r="44" spans="1:11">
      <c r="A44" s="6">
        <v>39</v>
      </c>
      <c r="B44" t="s">
        <v>516</v>
      </c>
      <c r="C44">
        <v>772</v>
      </c>
      <c r="E44" s="12">
        <v>135</v>
      </c>
      <c r="F44" s="33">
        <v>1.48</v>
      </c>
      <c r="G44" s="25">
        <v>772</v>
      </c>
      <c r="J44" s="17">
        <f>G44</f>
        <v>772</v>
      </c>
    </row>
    <row r="45" spans="1:11">
      <c r="A45" s="6">
        <v>40</v>
      </c>
      <c r="B45" t="s">
        <v>517</v>
      </c>
      <c r="C45">
        <v>759</v>
      </c>
      <c r="E45" s="12">
        <v>128</v>
      </c>
      <c r="F45" s="33">
        <v>1.41</v>
      </c>
      <c r="G45" s="25">
        <v>759</v>
      </c>
      <c r="J45" s="17">
        <f>G45</f>
        <v>759</v>
      </c>
    </row>
    <row r="46" spans="1:11">
      <c r="A46" s="6">
        <v>41</v>
      </c>
      <c r="B46" t="s">
        <v>922</v>
      </c>
      <c r="C46">
        <v>756</v>
      </c>
      <c r="D46">
        <v>10977</v>
      </c>
      <c r="E46" s="12">
        <v>80</v>
      </c>
      <c r="F46" s="33">
        <v>1.1299999999999999</v>
      </c>
      <c r="G46" s="25">
        <v>756</v>
      </c>
      <c r="I46" s="17">
        <f>G46</f>
        <v>756</v>
      </c>
    </row>
    <row r="47" spans="1:11">
      <c r="A47" s="6">
        <v>42</v>
      </c>
      <c r="B47" t="s">
        <v>923</v>
      </c>
      <c r="C47">
        <v>752</v>
      </c>
      <c r="D47">
        <v>11042</v>
      </c>
      <c r="E47" s="12">
        <v>90</v>
      </c>
      <c r="F47" s="33">
        <v>1.2</v>
      </c>
      <c r="G47" s="25">
        <v>752</v>
      </c>
      <c r="I47" s="17">
        <f>G47</f>
        <v>752</v>
      </c>
    </row>
    <row r="48" spans="1:11">
      <c r="A48" s="6">
        <v>43</v>
      </c>
      <c r="B48" t="s">
        <v>924</v>
      </c>
      <c r="C48">
        <v>742</v>
      </c>
      <c r="D48">
        <v>11151</v>
      </c>
      <c r="E48" s="12">
        <v>189</v>
      </c>
      <c r="F48" s="33">
        <v>2</v>
      </c>
      <c r="G48" s="27">
        <v>742</v>
      </c>
      <c r="J48">
        <f>G48</f>
        <v>742</v>
      </c>
    </row>
    <row r="49" spans="1:11">
      <c r="A49" s="6">
        <v>44</v>
      </c>
      <c r="B49" t="s">
        <v>925</v>
      </c>
      <c r="C49">
        <v>714</v>
      </c>
      <c r="D49">
        <v>11536</v>
      </c>
      <c r="E49" s="12">
        <v>41</v>
      </c>
      <c r="F49" s="33">
        <v>0.44</v>
      </c>
      <c r="G49" s="27">
        <v>714</v>
      </c>
      <c r="H49">
        <f>G49</f>
        <v>714</v>
      </c>
    </row>
    <row r="50" spans="1:11">
      <c r="A50" s="6">
        <v>45</v>
      </c>
      <c r="B50" t="s">
        <v>926</v>
      </c>
      <c r="C50">
        <v>691</v>
      </c>
      <c r="D50">
        <v>11837</v>
      </c>
      <c r="E50" s="12">
        <v>93</v>
      </c>
      <c r="F50" s="33">
        <v>1.45</v>
      </c>
      <c r="G50" s="27">
        <v>691</v>
      </c>
      <c r="J50">
        <f>G50</f>
        <v>691</v>
      </c>
    </row>
    <row r="51" spans="1:11">
      <c r="A51" s="6">
        <v>46</v>
      </c>
      <c r="B51" t="s">
        <v>927</v>
      </c>
      <c r="C51">
        <v>686</v>
      </c>
      <c r="D51">
        <v>11904</v>
      </c>
      <c r="E51" s="12">
        <v>152</v>
      </c>
      <c r="F51" s="33">
        <v>2.06</v>
      </c>
      <c r="G51" s="27">
        <v>686</v>
      </c>
      <c r="K51">
        <f>G51</f>
        <v>686</v>
      </c>
    </row>
    <row r="52" spans="1:11">
      <c r="A52" s="6">
        <v>47</v>
      </c>
      <c r="B52" t="s">
        <v>928</v>
      </c>
      <c r="C52">
        <v>668</v>
      </c>
      <c r="D52">
        <v>12164</v>
      </c>
      <c r="E52" s="12">
        <v>40</v>
      </c>
      <c r="F52" s="33">
        <v>0.49</v>
      </c>
      <c r="G52" s="27">
        <v>668</v>
      </c>
      <c r="H52">
        <f>G52</f>
        <v>668</v>
      </c>
    </row>
    <row r="53" spans="1:11">
      <c r="A53" s="6">
        <v>48</v>
      </c>
      <c r="B53" t="s">
        <v>929</v>
      </c>
      <c r="C53">
        <v>643</v>
      </c>
      <c r="D53">
        <v>12569</v>
      </c>
      <c r="E53" s="12">
        <v>75</v>
      </c>
      <c r="F53" s="33">
        <v>1.06</v>
      </c>
      <c r="G53" s="27">
        <v>643</v>
      </c>
      <c r="I53">
        <f>G53</f>
        <v>643</v>
      </c>
    </row>
    <row r="54" spans="1:11">
      <c r="A54" s="6">
        <v>49</v>
      </c>
      <c r="B54" t="s">
        <v>930</v>
      </c>
      <c r="C54">
        <v>628</v>
      </c>
      <c r="D54">
        <v>12805</v>
      </c>
      <c r="E54" s="12">
        <v>69</v>
      </c>
      <c r="F54" s="33">
        <v>1</v>
      </c>
      <c r="G54" s="27">
        <v>628</v>
      </c>
      <c r="H54">
        <f>G54</f>
        <v>628</v>
      </c>
    </row>
    <row r="55" spans="1:11">
      <c r="A55" s="6">
        <v>50</v>
      </c>
      <c r="B55" t="s">
        <v>931</v>
      </c>
      <c r="C55">
        <v>610</v>
      </c>
      <c r="D55">
        <v>13102</v>
      </c>
      <c r="E55" s="12">
        <v>148</v>
      </c>
      <c r="F55" s="33">
        <v>2.04</v>
      </c>
      <c r="G55" s="27">
        <v>610</v>
      </c>
      <c r="K55">
        <f>G55</f>
        <v>610</v>
      </c>
    </row>
    <row r="56" spans="1:11">
      <c r="A56" s="6">
        <v>51</v>
      </c>
      <c r="B56" t="s">
        <v>932</v>
      </c>
      <c r="C56">
        <v>606</v>
      </c>
      <c r="D56">
        <v>13183</v>
      </c>
      <c r="E56" s="12">
        <v>148</v>
      </c>
      <c r="F56" s="33">
        <v>2.0299999999999998</v>
      </c>
      <c r="G56" s="27">
        <v>606</v>
      </c>
      <c r="K56">
        <f>G56</f>
        <v>606</v>
      </c>
    </row>
    <row r="57" spans="1:11">
      <c r="A57" s="6">
        <v>52</v>
      </c>
      <c r="B57" t="s">
        <v>933</v>
      </c>
      <c r="C57">
        <v>599</v>
      </c>
      <c r="D57">
        <v>13299</v>
      </c>
      <c r="E57" s="12">
        <v>105</v>
      </c>
      <c r="F57" s="33">
        <v>1.24</v>
      </c>
      <c r="G57" s="27">
        <v>599</v>
      </c>
      <c r="I57">
        <f>G57</f>
        <v>599</v>
      </c>
    </row>
    <row r="58" spans="1:11">
      <c r="A58" s="6">
        <v>53</v>
      </c>
      <c r="B58" t="s">
        <v>934</v>
      </c>
      <c r="C58">
        <v>587</v>
      </c>
      <c r="D58">
        <v>13516</v>
      </c>
      <c r="E58" s="12">
        <v>93</v>
      </c>
      <c r="F58" s="33">
        <v>1.1499999999999999</v>
      </c>
      <c r="G58" s="27">
        <v>587</v>
      </c>
      <c r="I58">
        <f>G58</f>
        <v>587</v>
      </c>
    </row>
    <row r="59" spans="1:11">
      <c r="A59" s="6">
        <v>54</v>
      </c>
      <c r="B59" t="s">
        <v>935</v>
      </c>
      <c r="C59">
        <v>572</v>
      </c>
      <c r="D59">
        <v>13801</v>
      </c>
      <c r="E59" s="12">
        <v>151</v>
      </c>
      <c r="F59" s="33">
        <v>2.06</v>
      </c>
      <c r="G59" s="27">
        <v>572</v>
      </c>
      <c r="K59">
        <f>G59</f>
        <v>572</v>
      </c>
    </row>
    <row r="60" spans="1:11">
      <c r="A60" s="6">
        <v>55</v>
      </c>
      <c r="B60" t="s">
        <v>936</v>
      </c>
      <c r="C60">
        <v>558</v>
      </c>
      <c r="D60">
        <v>14088</v>
      </c>
      <c r="E60" s="12">
        <v>59</v>
      </c>
      <c r="F60" s="33">
        <v>1</v>
      </c>
      <c r="G60" s="27">
        <v>558</v>
      </c>
      <c r="H60">
        <f>G60</f>
        <v>558</v>
      </c>
    </row>
    <row r="61" spans="1:11">
      <c r="A61" s="6">
        <v>56</v>
      </c>
      <c r="B61" t="s">
        <v>937</v>
      </c>
      <c r="C61">
        <v>549</v>
      </c>
      <c r="D61">
        <v>14248</v>
      </c>
      <c r="E61" s="12">
        <v>64</v>
      </c>
      <c r="F61" s="33">
        <v>1.1299999999999999</v>
      </c>
      <c r="G61" s="27">
        <v>549</v>
      </c>
      <c r="I61">
        <f>G61</f>
        <v>549</v>
      </c>
    </row>
    <row r="62" spans="1:11">
      <c r="A62" s="6">
        <v>57</v>
      </c>
      <c r="B62" t="s">
        <v>938</v>
      </c>
      <c r="C62">
        <v>546</v>
      </c>
      <c r="D62">
        <v>14300</v>
      </c>
      <c r="E62" s="12">
        <v>144</v>
      </c>
      <c r="F62" s="33">
        <v>1.55</v>
      </c>
      <c r="G62" s="27">
        <v>546</v>
      </c>
      <c r="J62">
        <f>G62</f>
        <v>546</v>
      </c>
    </row>
    <row r="63" spans="1:11">
      <c r="A63" s="6">
        <v>58</v>
      </c>
      <c r="B63" t="s">
        <v>939</v>
      </c>
      <c r="C63">
        <v>544</v>
      </c>
      <c r="D63">
        <v>14332</v>
      </c>
      <c r="E63" s="12">
        <v>184</v>
      </c>
      <c r="F63" s="33">
        <v>2.0099999999999998</v>
      </c>
      <c r="G63" s="27">
        <v>544</v>
      </c>
      <c r="K63">
        <f>G63</f>
        <v>544</v>
      </c>
    </row>
    <row r="64" spans="1:11">
      <c r="A64" s="6">
        <v>59</v>
      </c>
      <c r="B64" t="s">
        <v>940</v>
      </c>
      <c r="C64">
        <v>534</v>
      </c>
      <c r="D64">
        <v>14539</v>
      </c>
      <c r="E64" s="12">
        <v>83</v>
      </c>
      <c r="F64" s="33">
        <v>1.1499999999999999</v>
      </c>
      <c r="G64" s="27">
        <v>534</v>
      </c>
      <c r="I64">
        <f>G64</f>
        <v>534</v>
      </c>
    </row>
    <row r="65" spans="1:15">
      <c r="A65" s="6">
        <v>60</v>
      </c>
      <c r="B65" t="s">
        <v>941</v>
      </c>
      <c r="C65">
        <v>533</v>
      </c>
      <c r="D65">
        <v>14561</v>
      </c>
      <c r="E65" s="12">
        <v>50</v>
      </c>
      <c r="F65" s="33">
        <v>0.49</v>
      </c>
      <c r="G65" s="27">
        <v>533</v>
      </c>
      <c r="H65">
        <f>G65</f>
        <v>533</v>
      </c>
    </row>
    <row r="66" spans="1:15" ht="16" thickBot="1">
      <c r="A66" s="6">
        <v>61</v>
      </c>
      <c r="B66" t="s">
        <v>942</v>
      </c>
      <c r="C66">
        <v>532</v>
      </c>
      <c r="D66">
        <v>14580</v>
      </c>
      <c r="F66" s="33"/>
      <c r="G66" s="35"/>
      <c r="H66" s="22"/>
      <c r="I66" s="22"/>
      <c r="J66" s="22"/>
      <c r="K66" s="22"/>
      <c r="L66" s="22"/>
      <c r="M66" s="22"/>
      <c r="N66" s="22"/>
      <c r="O66" s="22"/>
    </row>
    <row r="67" spans="1:15" ht="16" thickTop="1">
      <c r="G67" s="34">
        <f>SUM(G6:G65)</f>
        <v>123431</v>
      </c>
      <c r="H67" s="28">
        <f t="shared" ref="H67:N67" si="0">SUM(H6:H66)</f>
        <v>11888</v>
      </c>
      <c r="I67" s="28">
        <f t="shared" si="0"/>
        <v>39636</v>
      </c>
      <c r="J67" s="28">
        <f t="shared" si="0"/>
        <v>58575</v>
      </c>
      <c r="K67" s="28">
        <f t="shared" si="0"/>
        <v>13332</v>
      </c>
      <c r="L67" s="28">
        <f t="shared" si="0"/>
        <v>0</v>
      </c>
      <c r="M67" s="28">
        <f t="shared" si="0"/>
        <v>0</v>
      </c>
      <c r="N67" s="28">
        <f t="shared" si="0"/>
        <v>0</v>
      </c>
      <c r="O67" s="17">
        <f>SUM(H67:N67)</f>
        <v>123431</v>
      </c>
    </row>
    <row r="68" spans="1:15">
      <c r="F68" t="s">
        <v>944</v>
      </c>
      <c r="G68" s="155">
        <f>G67/G4</f>
        <v>0.63649489745930088</v>
      </c>
      <c r="H68" s="29">
        <f>H67/G67</f>
        <v>9.6312919768939728E-2</v>
      </c>
      <c r="I68" s="29">
        <f>I67/G67</f>
        <v>0.3211186816926056</v>
      </c>
      <c r="J68" s="29">
        <f>J67/G67</f>
        <v>0.47455663488102667</v>
      </c>
      <c r="K68" s="29">
        <f>K67/G67</f>
        <v>0.10801176365742804</v>
      </c>
    </row>
    <row r="69" spans="1:15">
      <c r="F69" t="s">
        <v>943</v>
      </c>
      <c r="H69" s="17">
        <f>G4-G67</f>
        <v>70492</v>
      </c>
    </row>
    <row r="70" spans="1:15">
      <c r="F70" t="s">
        <v>945</v>
      </c>
      <c r="H70" s="17">
        <f>$H$69*H68</f>
        <v>6789.2903403520995</v>
      </c>
      <c r="I70" s="17">
        <f>$H$69*I68</f>
        <v>22636.298109875155</v>
      </c>
      <c r="J70" s="17">
        <f>$H$69*J68</f>
        <v>33452.446306033329</v>
      </c>
      <c r="K70" s="17">
        <f>$H$69*K68</f>
        <v>7613.965243739417</v>
      </c>
    </row>
    <row r="71" spans="1:15">
      <c r="F71"/>
    </row>
    <row r="72" spans="1:15">
      <c r="F72" t="s">
        <v>946</v>
      </c>
      <c r="H72" s="17">
        <f>H67+H70</f>
        <v>18677.290340352098</v>
      </c>
      <c r="I72" s="17">
        <f>I67+I70</f>
        <v>62272.298109875155</v>
      </c>
      <c r="J72" s="17">
        <f>J67+J70</f>
        <v>92027.446306033322</v>
      </c>
      <c r="K72" s="17">
        <f>K67+K70</f>
        <v>20945.965243739418</v>
      </c>
      <c r="M72" s="17"/>
    </row>
    <row r="73" spans="1:15">
      <c r="H73" s="14" t="s">
        <v>898</v>
      </c>
      <c r="I73" s="15" t="s">
        <v>920</v>
      </c>
      <c r="J73" s="15" t="s">
        <v>921</v>
      </c>
      <c r="K73" s="16" t="s">
        <v>899</v>
      </c>
      <c r="L73" s="16" t="s">
        <v>900</v>
      </c>
    </row>
  </sheetData>
  <mergeCells count="1">
    <mergeCell ref="H4:L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Aisne</vt:lpstr>
      <vt:lpstr>Ardennes</vt:lpstr>
      <vt:lpstr>Aube</vt:lpstr>
      <vt:lpstr>Bas-Rhin</vt:lpstr>
      <vt:lpstr>Haut-Rhin</vt:lpstr>
      <vt:lpstr>Haute-Saône</vt:lpstr>
      <vt:lpstr>Haute-Marne</vt:lpstr>
      <vt:lpstr>Marne</vt:lpstr>
      <vt:lpstr>Meuse</vt:lpstr>
      <vt:lpstr>Meurthe-et-Moselle</vt:lpstr>
      <vt:lpstr>Moselle</vt:lpstr>
      <vt:lpstr>Nord</vt:lpstr>
      <vt:lpstr>Seine-et-Marne</vt:lpstr>
      <vt:lpstr>Vosges</vt:lpstr>
      <vt:lpstr>Total </vt:lpstr>
      <vt:lpstr>Simplified</vt:lpstr>
      <vt:lpstr>Comp </vt:lpstr>
      <vt:lpstr>Comp rounded</vt:lpstr>
      <vt:lpstr>Utilties</vt:lpstr>
    </vt:vector>
  </TitlesOfParts>
  <Manager/>
  <Company>IP Finance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Nicholas Didier</dc:creator>
  <cp:keywords/>
  <dc:description/>
  <cp:lastModifiedBy>Nicholas Didier</cp:lastModifiedBy>
  <cp:lastPrinted>2013-11-11T23:56:58Z</cp:lastPrinted>
  <dcterms:created xsi:type="dcterms:W3CDTF">2013-07-27T12:34:47Z</dcterms:created>
  <dcterms:modified xsi:type="dcterms:W3CDTF">2013-11-12T00:05:52Z</dcterms:modified>
  <cp:category/>
</cp:coreProperties>
</file>