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20" yWindow="240" windowWidth="25360" windowHeight="15820" tabRatio="500" firstSheet="1" activeTab="1"/>
  </bookViews>
  <sheets>
    <sheet name="DISTRIBUTION PAR PAYS" sheetId="9" r:id="rId1"/>
    <sheet name="SUISSE DÉTAILÉE" sheetId="6" r:id="rId2"/>
    <sheet name="SUISSE PAR CANTON " sheetId="4" r:id="rId3"/>
    <sheet name="ALLEMAGNE" sheetId="2" r:id="rId4"/>
    <sheet name="AUTRICHE" sheetId="3" r:id="rId5"/>
    <sheet name="ITALIE" sheetId="5" r:id="rId6"/>
  </sheets>
  <definedNames>
    <definedName name="_xlnm.Print_Area" localSheetId="3">ALLEMAGNE!$A$1:$J$84</definedName>
    <definedName name="_xlnm.Print_Area" localSheetId="4">AUTRICHE!$A$1:$K$26</definedName>
    <definedName name="_xlnm.Print_Area" localSheetId="0">'DISTRIBUTION PAR PAYS'!$A$1:$H$29</definedName>
    <definedName name="_xlnm.Print_Area" localSheetId="5">ITALIE!$A$1:$K$26</definedName>
    <definedName name="_xlnm.Print_Area" localSheetId="1">'SUISSE DÉTAILÉE'!$A$1:$K$134</definedName>
    <definedName name="_xlnm.Print_Area" localSheetId="2">'SUISSE PAR CANTON '!$A$1:$J$44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3" l="1"/>
  <c r="E23" i="3"/>
  <c r="H29" i="9"/>
  <c r="H28" i="9"/>
  <c r="H27" i="9"/>
  <c r="H26" i="9"/>
  <c r="F29" i="9"/>
  <c r="F28" i="9"/>
  <c r="F27" i="9"/>
  <c r="F26" i="9"/>
  <c r="F25" i="9"/>
  <c r="D29" i="9"/>
  <c r="D28" i="9"/>
  <c r="D27" i="9"/>
  <c r="D26" i="9"/>
  <c r="D25" i="9"/>
  <c r="G29" i="9"/>
  <c r="G28" i="9"/>
  <c r="G27" i="9"/>
  <c r="G26" i="9"/>
  <c r="E29" i="9"/>
  <c r="E28" i="9"/>
  <c r="E27" i="9"/>
  <c r="E26" i="9"/>
  <c r="E25" i="9"/>
  <c r="C29" i="9"/>
  <c r="C28" i="9"/>
  <c r="C27" i="9"/>
  <c r="C26" i="9"/>
  <c r="C25" i="9"/>
  <c r="D20" i="4"/>
  <c r="D31" i="4"/>
  <c r="C479" i="6"/>
  <c r="H407" i="6"/>
  <c r="H408" i="6"/>
  <c r="C408" i="6"/>
  <c r="H409" i="6"/>
  <c r="C410" i="6"/>
  <c r="H410" i="6"/>
  <c r="H411" i="6"/>
  <c r="F6" i="4"/>
  <c r="G297" i="6"/>
  <c r="G298" i="6"/>
  <c r="G299" i="6"/>
  <c r="G300" i="6"/>
  <c r="G301" i="6"/>
  <c r="G303" i="6"/>
  <c r="G305" i="6"/>
  <c r="G307" i="6"/>
  <c r="G308" i="6"/>
  <c r="G310" i="6"/>
  <c r="G311" i="6"/>
  <c r="G312" i="6"/>
  <c r="G313" i="6"/>
  <c r="G314" i="6"/>
  <c r="G315" i="6"/>
  <c r="G317" i="6"/>
  <c r="G319" i="6"/>
  <c r="G320" i="6"/>
  <c r="G321" i="6"/>
  <c r="G322" i="6"/>
  <c r="G323" i="6"/>
  <c r="G326" i="6"/>
  <c r="G328" i="6"/>
  <c r="C328" i="6"/>
  <c r="G329" i="6"/>
  <c r="A328" i="6"/>
  <c r="C330" i="6"/>
  <c r="G330" i="6"/>
  <c r="G331" i="6"/>
  <c r="F7" i="4"/>
  <c r="G114" i="6"/>
  <c r="G115" i="6"/>
  <c r="G118" i="6"/>
  <c r="G119" i="6"/>
  <c r="G120" i="6"/>
  <c r="G122" i="6"/>
  <c r="G131" i="6"/>
  <c r="C131" i="6"/>
  <c r="C133" i="6"/>
  <c r="G132" i="6"/>
  <c r="G133" i="6"/>
  <c r="G134" i="6"/>
  <c r="F8" i="4"/>
  <c r="G224" i="6"/>
  <c r="G225" i="6"/>
  <c r="G226" i="6"/>
  <c r="G227" i="6"/>
  <c r="G228" i="6"/>
  <c r="G229" i="6"/>
  <c r="G230" i="6"/>
  <c r="F9" i="4"/>
  <c r="G353" i="6"/>
  <c r="G354" i="6"/>
  <c r="G356" i="6"/>
  <c r="F12" i="4"/>
  <c r="G50" i="6"/>
  <c r="G51" i="6"/>
  <c r="G52" i="6"/>
  <c r="G53" i="6"/>
  <c r="G55" i="6"/>
  <c r="C55" i="6"/>
  <c r="G56" i="6"/>
  <c r="C57" i="6"/>
  <c r="G57" i="6"/>
  <c r="G58" i="6"/>
  <c r="F13" i="4"/>
  <c r="G202" i="6"/>
  <c r="G203" i="6"/>
  <c r="G204" i="6"/>
  <c r="G205" i="6"/>
  <c r="G206" i="6"/>
  <c r="G208" i="6"/>
  <c r="G209" i="6"/>
  <c r="G210" i="6"/>
  <c r="G211" i="6"/>
  <c r="G212" i="6"/>
  <c r="G213" i="6"/>
  <c r="G217" i="6"/>
  <c r="C217" i="6"/>
  <c r="C219" i="6"/>
  <c r="G218" i="6"/>
  <c r="G219" i="6"/>
  <c r="G220" i="6"/>
  <c r="F15" i="4"/>
  <c r="G422" i="6"/>
  <c r="G423" i="6"/>
  <c r="G424" i="6"/>
  <c r="G425" i="6"/>
  <c r="G426" i="6"/>
  <c r="G427" i="6"/>
  <c r="G428" i="6"/>
  <c r="G429" i="6"/>
  <c r="G430" i="6"/>
  <c r="G431" i="6"/>
  <c r="C431" i="6"/>
  <c r="G432" i="6"/>
  <c r="C433" i="6"/>
  <c r="G433" i="6"/>
  <c r="G434" i="6"/>
  <c r="F17" i="4"/>
  <c r="G176" i="6"/>
  <c r="G179" i="6"/>
  <c r="G180" i="6"/>
  <c r="G181" i="6"/>
  <c r="G182" i="6"/>
  <c r="G184" i="6"/>
  <c r="G185" i="6"/>
  <c r="G186" i="6"/>
  <c r="G187" i="6"/>
  <c r="G188" i="6"/>
  <c r="G189" i="6"/>
  <c r="G190" i="6"/>
  <c r="G192" i="6"/>
  <c r="G193" i="6"/>
  <c r="G195" i="6"/>
  <c r="G196" i="6"/>
  <c r="G197" i="6"/>
  <c r="C197" i="6"/>
  <c r="G198" i="6"/>
  <c r="A197" i="6"/>
  <c r="C199" i="6"/>
  <c r="G199" i="6"/>
  <c r="G200" i="6"/>
  <c r="F21" i="4"/>
  <c r="G342" i="6"/>
  <c r="G351" i="6"/>
  <c r="F22" i="4"/>
  <c r="G457" i="6"/>
  <c r="G460" i="6"/>
  <c r="G461" i="6"/>
  <c r="G463" i="6"/>
  <c r="G465" i="6"/>
  <c r="G474" i="6"/>
  <c r="C474" i="6"/>
  <c r="G475" i="6"/>
  <c r="A474" i="6"/>
  <c r="C476" i="6"/>
  <c r="G476" i="6"/>
  <c r="G477" i="6"/>
  <c r="F23" i="4"/>
  <c r="F31" i="4"/>
  <c r="G479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8" i="6"/>
  <c r="I409" i="6"/>
  <c r="I410" i="6"/>
  <c r="I411" i="6"/>
  <c r="G6" i="4"/>
  <c r="H302" i="6"/>
  <c r="H304" i="6"/>
  <c r="H306" i="6"/>
  <c r="H309" i="6"/>
  <c r="H318" i="6"/>
  <c r="H324" i="6"/>
  <c r="H325" i="6"/>
  <c r="H327" i="6"/>
  <c r="H328" i="6"/>
  <c r="H329" i="6"/>
  <c r="H330" i="6"/>
  <c r="H331" i="6"/>
  <c r="G7" i="4"/>
  <c r="H116" i="6"/>
  <c r="H117" i="6"/>
  <c r="H121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G8" i="4"/>
  <c r="H243" i="6"/>
  <c r="H244" i="6"/>
  <c r="H245" i="6"/>
  <c r="H246" i="6"/>
  <c r="H247" i="6"/>
  <c r="H248" i="6"/>
  <c r="H249" i="6"/>
  <c r="H250" i="6"/>
  <c r="G10" i="4"/>
  <c r="H283" i="6"/>
  <c r="H284" i="6"/>
  <c r="H285" i="6"/>
  <c r="H286" i="6"/>
  <c r="H287" i="6"/>
  <c r="H289" i="6"/>
  <c r="H290" i="6"/>
  <c r="H291" i="6"/>
  <c r="C291" i="6"/>
  <c r="H292" i="6"/>
  <c r="C293" i="6"/>
  <c r="H293" i="6"/>
  <c r="H294" i="6"/>
  <c r="G11" i="4"/>
  <c r="H355" i="6"/>
  <c r="H356" i="6"/>
  <c r="G12" i="4"/>
  <c r="H207" i="6"/>
  <c r="H214" i="6"/>
  <c r="H215" i="6"/>
  <c r="H217" i="6"/>
  <c r="H218" i="6"/>
  <c r="H219" i="6"/>
  <c r="H220" i="6"/>
  <c r="G15" i="4"/>
  <c r="C415" i="6"/>
  <c r="C417" i="6"/>
  <c r="H417" i="6"/>
  <c r="H413" i="6"/>
  <c r="H414" i="6"/>
  <c r="H415" i="6"/>
  <c r="H418" i="6"/>
  <c r="G16" i="4"/>
  <c r="H420" i="6"/>
  <c r="H421" i="6"/>
  <c r="H431" i="6"/>
  <c r="H432" i="6"/>
  <c r="H433" i="6"/>
  <c r="H434" i="6"/>
  <c r="G17" i="4"/>
  <c r="H340" i="6"/>
  <c r="H341" i="6"/>
  <c r="H344" i="6"/>
  <c r="H351" i="6"/>
  <c r="G22" i="4"/>
  <c r="G31" i="4"/>
  <c r="H479" i="6"/>
  <c r="I288" i="6"/>
  <c r="I291" i="6"/>
  <c r="I292" i="6"/>
  <c r="I293" i="6"/>
  <c r="I294" i="6"/>
  <c r="H11" i="4"/>
  <c r="I380" i="6"/>
  <c r="I381" i="6"/>
  <c r="I382" i="6"/>
  <c r="I383" i="6"/>
  <c r="I384" i="6"/>
  <c r="I385" i="6"/>
  <c r="I386" i="6"/>
  <c r="I387" i="6"/>
  <c r="H14" i="4"/>
  <c r="I343" i="6"/>
  <c r="I346" i="6"/>
  <c r="I348" i="6"/>
  <c r="I351" i="6"/>
  <c r="H22" i="4"/>
  <c r="I154" i="6"/>
  <c r="I165" i="6"/>
  <c r="C165" i="6"/>
  <c r="I166" i="6"/>
  <c r="A165" i="6"/>
  <c r="C167" i="6"/>
  <c r="I167" i="6"/>
  <c r="I168" i="6"/>
  <c r="H25" i="4"/>
  <c r="I80" i="6"/>
  <c r="I81" i="6"/>
  <c r="I84" i="6"/>
  <c r="I85" i="6"/>
  <c r="I90" i="6"/>
  <c r="I91" i="6"/>
  <c r="I93" i="6"/>
  <c r="I94" i="6"/>
  <c r="I95" i="6"/>
  <c r="I96" i="6"/>
  <c r="I99" i="6"/>
  <c r="I100" i="6"/>
  <c r="I101" i="6"/>
  <c r="I105" i="6"/>
  <c r="I106" i="6"/>
  <c r="I107" i="6"/>
  <c r="I108" i="6"/>
  <c r="C108" i="6"/>
  <c r="C110" i="6"/>
  <c r="I109" i="6"/>
  <c r="I110" i="6"/>
  <c r="I111" i="6"/>
  <c r="H26" i="4"/>
  <c r="H267" i="6"/>
  <c r="H269" i="6"/>
  <c r="H270" i="6"/>
  <c r="H273" i="6"/>
  <c r="H274" i="6"/>
  <c r="H278" i="6"/>
  <c r="C278" i="6"/>
  <c r="H279" i="6"/>
  <c r="A278" i="6"/>
  <c r="C280" i="6"/>
  <c r="H280" i="6"/>
  <c r="H281" i="6"/>
  <c r="H28" i="4"/>
  <c r="I333" i="6"/>
  <c r="I334" i="6"/>
  <c r="I335" i="6"/>
  <c r="I336" i="6"/>
  <c r="H30" i="4"/>
  <c r="H31" i="4"/>
  <c r="I479" i="6"/>
  <c r="J347" i="6"/>
  <c r="J349" i="6"/>
  <c r="J350" i="6"/>
  <c r="J351" i="6"/>
  <c r="I22" i="4"/>
  <c r="J153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I25" i="4"/>
  <c r="J82" i="6"/>
  <c r="J83" i="6"/>
  <c r="J86" i="6"/>
  <c r="J87" i="6"/>
  <c r="J88" i="6"/>
  <c r="J89" i="6"/>
  <c r="J92" i="6"/>
  <c r="J97" i="6"/>
  <c r="J98" i="6"/>
  <c r="J102" i="6"/>
  <c r="J103" i="6"/>
  <c r="J104" i="6"/>
  <c r="J108" i="6"/>
  <c r="J109" i="6"/>
  <c r="J110" i="6"/>
  <c r="J111" i="6"/>
  <c r="I26" i="4"/>
  <c r="J61" i="6"/>
  <c r="J62" i="6"/>
  <c r="J64" i="6"/>
  <c r="J66" i="6"/>
  <c r="J67" i="6"/>
  <c r="J68" i="6"/>
  <c r="J70" i="6"/>
  <c r="J71" i="6"/>
  <c r="J72" i="6"/>
  <c r="J74" i="6"/>
  <c r="C74" i="6"/>
  <c r="J75" i="6"/>
  <c r="C76" i="6"/>
  <c r="J76" i="6"/>
  <c r="J77" i="6"/>
  <c r="I27" i="4"/>
  <c r="I262" i="6"/>
  <c r="I263" i="6"/>
  <c r="I264" i="6"/>
  <c r="I265" i="6"/>
  <c r="I266" i="6"/>
  <c r="I268" i="6"/>
  <c r="I271" i="6"/>
  <c r="I272" i="6"/>
  <c r="I275" i="6"/>
  <c r="I277" i="6"/>
  <c r="I278" i="6"/>
  <c r="I279" i="6"/>
  <c r="I280" i="6"/>
  <c r="I281" i="6"/>
  <c r="I28" i="4"/>
  <c r="I31" i="4"/>
  <c r="J479" i="6"/>
  <c r="K345" i="6"/>
  <c r="K351" i="6"/>
  <c r="J22" i="4"/>
  <c r="K60" i="6"/>
  <c r="K63" i="6"/>
  <c r="K65" i="6"/>
  <c r="K69" i="6"/>
  <c r="K73" i="6"/>
  <c r="K74" i="6"/>
  <c r="K75" i="6"/>
  <c r="K76" i="6"/>
  <c r="K77" i="6"/>
  <c r="J27" i="4"/>
  <c r="J276" i="6"/>
  <c r="J278" i="6"/>
  <c r="J279" i="6"/>
  <c r="J280" i="6"/>
  <c r="J281" i="6"/>
  <c r="J28" i="4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C370" i="6"/>
  <c r="C372" i="6"/>
  <c r="K372" i="6"/>
  <c r="K373" i="6"/>
  <c r="J29" i="4"/>
  <c r="J31" i="4"/>
  <c r="K479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A39" i="6"/>
  <c r="C39" i="6"/>
  <c r="C41" i="6"/>
  <c r="F41" i="6"/>
  <c r="F42" i="6"/>
  <c r="E5" i="4"/>
  <c r="F316" i="6"/>
  <c r="F328" i="6"/>
  <c r="F329" i="6"/>
  <c r="F330" i="6"/>
  <c r="F331" i="6"/>
  <c r="E7" i="4"/>
  <c r="F113" i="6"/>
  <c r="F131" i="6"/>
  <c r="F132" i="6"/>
  <c r="F133" i="6"/>
  <c r="F134" i="6"/>
  <c r="E8" i="4"/>
  <c r="F44" i="6"/>
  <c r="F45" i="6"/>
  <c r="F46" i="6"/>
  <c r="F47" i="6"/>
  <c r="F48" i="6"/>
  <c r="F49" i="6"/>
  <c r="F54" i="6"/>
  <c r="F55" i="6"/>
  <c r="F56" i="6"/>
  <c r="F57" i="6"/>
  <c r="F58" i="6"/>
  <c r="E13" i="4"/>
  <c r="F233" i="6"/>
  <c r="F234" i="6"/>
  <c r="F235" i="6"/>
  <c r="F236" i="6"/>
  <c r="F237" i="6"/>
  <c r="F238" i="6"/>
  <c r="C238" i="6"/>
  <c r="C240" i="6"/>
  <c r="F240" i="6"/>
  <c r="F241" i="6"/>
  <c r="E18" i="4"/>
  <c r="F436" i="6"/>
  <c r="F437" i="6"/>
  <c r="F438" i="6"/>
  <c r="F439" i="6"/>
  <c r="F440" i="6"/>
  <c r="F441" i="6"/>
  <c r="F442" i="6"/>
  <c r="A442" i="6"/>
  <c r="C442" i="6"/>
  <c r="C444" i="6"/>
  <c r="F443" i="6"/>
  <c r="F444" i="6"/>
  <c r="F445" i="6"/>
  <c r="E19" i="4"/>
  <c r="F448" i="6"/>
  <c r="F449" i="6"/>
  <c r="F450" i="6"/>
  <c r="F451" i="6"/>
  <c r="F452" i="6"/>
  <c r="F453" i="6"/>
  <c r="F454" i="6"/>
  <c r="E20" i="4"/>
  <c r="F171" i="6"/>
  <c r="F172" i="6"/>
  <c r="F173" i="6"/>
  <c r="F174" i="6"/>
  <c r="F175" i="6"/>
  <c r="F177" i="6"/>
  <c r="F178" i="6"/>
  <c r="F183" i="6"/>
  <c r="F191" i="6"/>
  <c r="F194" i="6"/>
  <c r="F197" i="6"/>
  <c r="F198" i="6"/>
  <c r="F199" i="6"/>
  <c r="F200" i="6"/>
  <c r="E21" i="4"/>
  <c r="F456" i="6"/>
  <c r="F458" i="6"/>
  <c r="F459" i="6"/>
  <c r="F462" i="6"/>
  <c r="F464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E23" i="4"/>
  <c r="F140" i="6"/>
  <c r="F141" i="6"/>
  <c r="F142" i="6"/>
  <c r="F143" i="6"/>
  <c r="F144" i="6"/>
  <c r="F145" i="6"/>
  <c r="F146" i="6"/>
  <c r="F147" i="6"/>
  <c r="F148" i="6"/>
  <c r="A148" i="6"/>
  <c r="C148" i="6"/>
  <c r="C150" i="6"/>
  <c r="F150" i="6"/>
  <c r="F151" i="6"/>
  <c r="E24" i="4"/>
  <c r="E31" i="4"/>
  <c r="F479" i="6"/>
  <c r="E81" i="2"/>
  <c r="E33" i="4"/>
  <c r="F24" i="3"/>
  <c r="E35" i="4"/>
  <c r="F81" i="2"/>
  <c r="F33" i="4"/>
  <c r="G9" i="3"/>
  <c r="G10" i="3"/>
  <c r="G11" i="3"/>
  <c r="G24" i="3"/>
  <c r="F35" i="4"/>
  <c r="G81" i="2"/>
  <c r="G33" i="4"/>
  <c r="H8" i="3"/>
  <c r="H16" i="3"/>
  <c r="H24" i="3"/>
  <c r="G35" i="4"/>
  <c r="H81" i="2"/>
  <c r="H33" i="4"/>
  <c r="I17" i="3"/>
  <c r="I18" i="3"/>
  <c r="I24" i="3"/>
  <c r="H35" i="4"/>
  <c r="I81" i="2"/>
  <c r="I33" i="4"/>
  <c r="J19" i="3"/>
  <c r="J20" i="3"/>
  <c r="J21" i="3"/>
  <c r="J24" i="3"/>
  <c r="I35" i="4"/>
  <c r="E41" i="4"/>
  <c r="F41" i="4"/>
  <c r="G41" i="4"/>
  <c r="H41" i="4"/>
  <c r="I41" i="4"/>
  <c r="J79" i="6"/>
  <c r="E44" i="4"/>
  <c r="C40" i="6"/>
  <c r="C409" i="6"/>
  <c r="C329" i="6"/>
  <c r="C132" i="6"/>
  <c r="C292" i="6"/>
  <c r="C56" i="6"/>
  <c r="C218" i="6"/>
  <c r="C416" i="6"/>
  <c r="C432" i="6"/>
  <c r="C239" i="6"/>
  <c r="C443" i="6"/>
  <c r="A454" i="6"/>
  <c r="C454" i="6"/>
  <c r="C198" i="6"/>
  <c r="A351" i="6"/>
  <c r="C351" i="6"/>
  <c r="C475" i="6"/>
  <c r="C149" i="6"/>
  <c r="C166" i="6"/>
  <c r="C109" i="6"/>
  <c r="C75" i="6"/>
  <c r="C279" i="6"/>
  <c r="C371" i="6"/>
  <c r="C336" i="6"/>
  <c r="F239" i="6"/>
  <c r="K22" i="3"/>
  <c r="K24" i="3"/>
  <c r="J35" i="4"/>
  <c r="J37" i="4"/>
  <c r="J41" i="4"/>
  <c r="A387" i="6"/>
  <c r="A356" i="6"/>
  <c r="A250" i="6"/>
  <c r="A230" i="6"/>
  <c r="C230" i="6"/>
  <c r="F149" i="6"/>
  <c r="C250" i="6"/>
  <c r="C356" i="6"/>
  <c r="K371" i="6"/>
  <c r="C387" i="6"/>
  <c r="E370" i="6"/>
  <c r="J260" i="6"/>
  <c r="I258" i="6"/>
  <c r="I261" i="6"/>
  <c r="J259" i="6"/>
  <c r="I257" i="6"/>
  <c r="I256" i="6"/>
  <c r="J9" i="5"/>
  <c r="J10" i="5"/>
  <c r="J11" i="5"/>
  <c r="J12" i="5"/>
  <c r="J13" i="5"/>
  <c r="J14" i="5"/>
  <c r="J16" i="5"/>
  <c r="J20" i="5"/>
  <c r="J24" i="5"/>
  <c r="J81" i="2"/>
  <c r="E12" i="3"/>
  <c r="C54" i="2"/>
  <c r="C25" i="2"/>
</calcChain>
</file>

<file path=xl/sharedStrings.xml><?xml version="1.0" encoding="utf-8"?>
<sst xmlns="http://schemas.openxmlformats.org/spreadsheetml/2006/main" count="956" uniqueCount="665">
  <si>
    <t xml:space="preserve"> Basel-Stadt</t>
  </si>
  <si>
    <t xml:space="preserve"> Waadt</t>
  </si>
  <si>
    <t xml:space="preserve"> Tessin</t>
  </si>
  <si>
    <t>Köniz</t>
  </si>
  <si>
    <t xml:space="preserve"> Neuenburg</t>
  </si>
  <si>
    <t xml:space="preserve"> Graubünden</t>
  </si>
  <si>
    <t>Vernier</t>
  </si>
  <si>
    <t>Uster</t>
  </si>
  <si>
    <t xml:space="preserve"> Wallis</t>
  </si>
  <si>
    <t>Lancy</t>
  </si>
  <si>
    <t>Emmen</t>
  </si>
  <si>
    <t>Kriens</t>
  </si>
  <si>
    <t>Dübendorf</t>
  </si>
  <si>
    <t>Montreux</t>
  </si>
  <si>
    <t>Dietikon</t>
  </si>
  <si>
    <t>Wetzikon</t>
  </si>
  <si>
    <t>Baar</t>
  </si>
  <si>
    <t>Meyrin</t>
  </si>
  <si>
    <t>Riehen</t>
  </si>
  <si>
    <t>Wädenswil</t>
  </si>
  <si>
    <t>Wettingen</t>
  </si>
  <si>
    <t xml:space="preserve"> Aargau</t>
  </si>
  <si>
    <t>Renens</t>
  </si>
  <si>
    <t>Kreuzlingen</t>
  </si>
  <si>
    <t>Allschwil</t>
  </si>
  <si>
    <t xml:space="preserve"> Basel-Landschaft</t>
  </si>
  <si>
    <t>Horgen</t>
  </si>
  <si>
    <t>Reinach</t>
  </si>
  <si>
    <t>Kloten</t>
  </si>
  <si>
    <t>Gossau</t>
  </si>
  <si>
    <t>Onex</t>
  </si>
  <si>
    <t>Volketswil</t>
  </si>
  <si>
    <t>Muttenz</t>
  </si>
  <si>
    <t>Thalwil</t>
  </si>
  <si>
    <t>Pully</t>
  </si>
  <si>
    <t xml:space="preserve"> Solothurn</t>
  </si>
  <si>
    <t>Regensdorf</t>
  </si>
  <si>
    <t>Adliswil</t>
  </si>
  <si>
    <t>Schlieren</t>
  </si>
  <si>
    <t>Grenchen</t>
  </si>
  <si>
    <t>Illnau-Effretikon</t>
  </si>
  <si>
    <t>Opfikon</t>
  </si>
  <si>
    <t>Siders</t>
  </si>
  <si>
    <t>Ostermundigen</t>
  </si>
  <si>
    <t>Steffisburg</t>
  </si>
  <si>
    <t>Pratteln</t>
  </si>
  <si>
    <t>Herisau</t>
  </si>
  <si>
    <t>Cham</t>
  </si>
  <si>
    <t>Binningen</t>
  </si>
  <si>
    <t>Wohlen</t>
  </si>
  <si>
    <t>Einsiedeln</t>
  </si>
  <si>
    <t>Stäfa</t>
  </si>
  <si>
    <t>Wallisellen</t>
  </si>
  <si>
    <t>Thônex</t>
  </si>
  <si>
    <t>Küsnacht</t>
  </si>
  <si>
    <t>Horw</t>
  </si>
  <si>
    <t>Versoix</t>
  </si>
  <si>
    <t>Uzwil</t>
  </si>
  <si>
    <t>Muri bei Bern</t>
  </si>
  <si>
    <t>Meilen</t>
  </si>
  <si>
    <t>Spiez</t>
  </si>
  <si>
    <t>Brig-Glis</t>
  </si>
  <si>
    <t>Richterswil</t>
  </si>
  <si>
    <t>Oftringen</t>
  </si>
  <si>
    <t>Glarus</t>
  </si>
  <si>
    <t>Amriswil</t>
  </si>
  <si>
    <t>Küssnacht</t>
  </si>
  <si>
    <t>Ebikon</t>
  </si>
  <si>
    <t>Zollikon</t>
  </si>
  <si>
    <t>Rüti</t>
  </si>
  <si>
    <t>Lyss</t>
  </si>
  <si>
    <t>Münchenstein</t>
  </si>
  <si>
    <t xml:space="preserve"> Jura</t>
  </si>
  <si>
    <t>Gland</t>
  </si>
  <si>
    <t>Mendrisio</t>
  </si>
  <si>
    <t>Le Grand-Saconnex</t>
  </si>
  <si>
    <t>Prilly</t>
  </si>
  <si>
    <t>Worb</t>
  </si>
  <si>
    <t>Buchs</t>
  </si>
  <si>
    <t>Ecublens</t>
  </si>
  <si>
    <t>Affoltern am Albis</t>
  </si>
  <si>
    <t>Bassersdorf</t>
  </si>
  <si>
    <t>Ittigen</t>
  </si>
  <si>
    <t>Münsingen</t>
  </si>
  <si>
    <t>Spreitenbach</t>
  </si>
  <si>
    <t>Val-de-Travers NE</t>
  </si>
  <si>
    <t>Pfäffikon</t>
  </si>
  <si>
    <t>Männedorf</t>
  </si>
  <si>
    <t>Oberwil</t>
  </si>
  <si>
    <t>Chêne-Bougeries</t>
  </si>
  <si>
    <t>Brugg</t>
  </si>
  <si>
    <t>Weinfelden</t>
  </si>
  <si>
    <t>Hinwil</t>
  </si>
  <si>
    <t>Birsfelden</t>
  </si>
  <si>
    <t>Belp</t>
  </si>
  <si>
    <t>Aesch</t>
  </si>
  <si>
    <t>Neuhausen am Rheinfall</t>
  </si>
  <si>
    <t>Le Locle</t>
  </si>
  <si>
    <t>Möhlin</t>
  </si>
  <si>
    <t>Veyrier GE</t>
  </si>
  <si>
    <t>POPULATION DISTRIBUÉE PAR TEMPS DE PARCOURS</t>
  </si>
  <si>
    <t>0 - 1</t>
  </si>
  <si>
    <t>1.01 - 1.30</t>
  </si>
  <si>
    <t>1.31 - 2</t>
  </si>
  <si>
    <t>2.01 - 2.30</t>
  </si>
  <si>
    <t>2.31 - 3.00</t>
  </si>
  <si>
    <t>Sitten</t>
  </si>
  <si>
    <t>Zug</t>
  </si>
  <si>
    <t xml:space="preserve">Frauenfeld </t>
  </si>
  <si>
    <t>Carouge</t>
  </si>
  <si>
    <t xml:space="preserve">Aarau </t>
  </si>
  <si>
    <t xml:space="preserve">Nyon </t>
  </si>
  <si>
    <t>Vevey</t>
  </si>
  <si>
    <t>Wil</t>
  </si>
  <si>
    <t>Baden</t>
  </si>
  <si>
    <t xml:space="preserve">Bülach </t>
  </si>
  <si>
    <t xml:space="preserve">Bellinzona </t>
  </si>
  <si>
    <t xml:space="preserve">Olten </t>
  </si>
  <si>
    <t xml:space="preserve">Monthey </t>
  </si>
  <si>
    <t xml:space="preserve">Martigny </t>
  </si>
  <si>
    <t xml:space="preserve">Solothurn </t>
  </si>
  <si>
    <t xml:space="preserve">Burgdorf </t>
  </si>
  <si>
    <t xml:space="preserve">Locarno </t>
  </si>
  <si>
    <t xml:space="preserve">Langenthal </t>
  </si>
  <si>
    <t xml:space="preserve">Morges </t>
  </si>
  <si>
    <t xml:space="preserve">Arbon </t>
  </si>
  <si>
    <t xml:space="preserve">Liestal </t>
  </si>
  <si>
    <t>Lutry</t>
  </si>
  <si>
    <t>Sursee</t>
  </si>
  <si>
    <t>Aigle</t>
  </si>
  <si>
    <t>Lenzburg</t>
  </si>
  <si>
    <t>Payerne</t>
  </si>
  <si>
    <t>Willisau</t>
  </si>
  <si>
    <t>Nidau</t>
  </si>
  <si>
    <t>Pruntrut</t>
  </si>
  <si>
    <t>Aarburg</t>
  </si>
  <si>
    <t>Zofingen</t>
  </si>
  <si>
    <t>Conthey</t>
  </si>
  <si>
    <t>Losone</t>
  </si>
  <si>
    <t>Bischofszell</t>
  </si>
  <si>
    <t>Appenzell</t>
  </si>
  <si>
    <t xml:space="preserve"> Appenzell Innerrhoden</t>
  </si>
  <si>
    <t>Uznach</t>
  </si>
  <si>
    <t>Bremgarten</t>
  </si>
  <si>
    <t>Boudry</t>
  </si>
  <si>
    <t>Greifensee</t>
  </si>
  <si>
    <t>Unterseen</t>
  </si>
  <si>
    <t>Orbe</t>
  </si>
  <si>
    <t>Ascona</t>
  </si>
  <si>
    <t>Laufen</t>
  </si>
  <si>
    <t>Huttwil</t>
  </si>
  <si>
    <t>Sargans</t>
  </si>
  <si>
    <t>Walenstadt</t>
  </si>
  <si>
    <t>Moudon</t>
  </si>
  <si>
    <t>Echallens</t>
  </si>
  <si>
    <t>Mellingen</t>
  </si>
  <si>
    <t>Rolle</t>
  </si>
  <si>
    <t>Le Landeron</t>
  </si>
  <si>
    <t>Neuenburg</t>
  </si>
  <si>
    <t>Saint-Prex</t>
  </si>
  <si>
    <t>Villeneuve</t>
  </si>
  <si>
    <t>Gordola</t>
  </si>
  <si>
    <t>Agno</t>
  </si>
  <si>
    <t>Saint-Maurice</t>
  </si>
  <si>
    <t>Elgg</t>
  </si>
  <si>
    <t>Sempach</t>
  </si>
  <si>
    <t>Steckborn</t>
  </si>
  <si>
    <t>Frauenfeld</t>
  </si>
  <si>
    <t>Rheineck</t>
  </si>
  <si>
    <t>Diessenhofen</t>
  </si>
  <si>
    <t>Grüningen</t>
  </si>
  <si>
    <t>Stein am Rhein</t>
  </si>
  <si>
    <t>Eglisau</t>
  </si>
  <si>
    <t>Grandson</t>
  </si>
  <si>
    <t>Avenches</t>
  </si>
  <si>
    <t>Klingnau</t>
  </si>
  <si>
    <t>Aubonne</t>
  </si>
  <si>
    <t>Cossonay</t>
  </si>
  <si>
    <t>Coppet</t>
  </si>
  <si>
    <t>Riva San Vitale</t>
  </si>
  <si>
    <t>Laufenburg</t>
  </si>
  <si>
    <t>Lichtensteig</t>
  </si>
  <si>
    <t>Cully</t>
  </si>
  <si>
    <t>La Sarraz</t>
  </si>
  <si>
    <t>Rheinau</t>
  </si>
  <si>
    <t>Saillon</t>
  </si>
  <si>
    <t>Cudrefin</t>
  </si>
  <si>
    <t>Croglio</t>
  </si>
  <si>
    <t>Hermance</t>
  </si>
  <si>
    <t>Sembrancher</t>
  </si>
  <si>
    <t>Morcote</t>
  </si>
  <si>
    <t>Kaiserstuhl</t>
  </si>
  <si>
    <t>Bourg-Saint-Pierre</t>
  </si>
  <si>
    <t>Altstätten</t>
  </si>
  <si>
    <t>Wolhusen</t>
  </si>
  <si>
    <t>Aarau</t>
  </si>
  <si>
    <t>Luzern</t>
  </si>
  <si>
    <t xml:space="preserve">Rorschach </t>
  </si>
  <si>
    <t>Altdorf</t>
  </si>
  <si>
    <t xml:space="preserve">Moutier </t>
  </si>
  <si>
    <t>Stans</t>
  </si>
  <si>
    <t xml:space="preserve">Visp </t>
  </si>
  <si>
    <t xml:space="preserve">Biasca </t>
  </si>
  <si>
    <t xml:space="preserve">Brig </t>
  </si>
  <si>
    <t xml:space="preserve">Leuk </t>
  </si>
  <si>
    <t xml:space="preserve">Orsières </t>
  </si>
  <si>
    <t xml:space="preserve">Bad Zurzach </t>
  </si>
  <si>
    <t>Beromünster</t>
  </si>
  <si>
    <t xml:space="preserve">Zürich </t>
  </si>
  <si>
    <t>BREGENZ</t>
  </si>
  <si>
    <t>DORNBIRN</t>
  </si>
  <si>
    <t>FELDKIRCH</t>
  </si>
  <si>
    <t>VORLARLBERG</t>
  </si>
  <si>
    <t>BLUDENZ</t>
  </si>
  <si>
    <t>LANDECK</t>
  </si>
  <si>
    <t>REUTTE</t>
  </si>
  <si>
    <t>TIROL</t>
  </si>
  <si>
    <t>IMST</t>
  </si>
  <si>
    <t>Zürich (ZH)</t>
  </si>
  <si>
    <t>Zürich</t>
  </si>
  <si>
    <t>Bern (BE)</t>
  </si>
  <si>
    <t>Bern</t>
  </si>
  <si>
    <t>Luzern (LU)</t>
  </si>
  <si>
    <t>Uri (UR)</t>
  </si>
  <si>
    <t>Schwyz (SZ)</t>
  </si>
  <si>
    <t>Schwyz</t>
  </si>
  <si>
    <t>Obwalden (OW)</t>
  </si>
  <si>
    <t>Sarnen</t>
  </si>
  <si>
    <t>Nidwalden (NW)</t>
  </si>
  <si>
    <t>Glarus (GL)</t>
  </si>
  <si>
    <t>Zug (ZG)</t>
  </si>
  <si>
    <t>Freiburg (FR)</t>
  </si>
  <si>
    <t>Freiburg</t>
  </si>
  <si>
    <t>Solothurn (SO)</t>
  </si>
  <si>
    <t>Solothurn</t>
  </si>
  <si>
    <t>Basel-Stadt (BS)</t>
  </si>
  <si>
    <t>Basel</t>
  </si>
  <si>
    <t>Basel-Landschaft (BL)</t>
  </si>
  <si>
    <t>Liestal</t>
  </si>
  <si>
    <t>Schaffhausen (SH)</t>
  </si>
  <si>
    <t>Schaffhausen</t>
  </si>
  <si>
    <t>Appenzell Ausserrhoden (AR)</t>
  </si>
  <si>
    <t>Appenzell Innerrhoden (AI)</t>
  </si>
  <si>
    <t>St. Gallen (SG)</t>
  </si>
  <si>
    <t>St. Gallen</t>
  </si>
  <si>
    <t>Graubünden (GR)</t>
  </si>
  <si>
    <t>Chur</t>
  </si>
  <si>
    <t>Aargau (AG)</t>
  </si>
  <si>
    <t>Thurgau (TG)</t>
  </si>
  <si>
    <t>Tessin (TI)</t>
  </si>
  <si>
    <t>Bellinzona</t>
  </si>
  <si>
    <t>Waadt (VD)</t>
  </si>
  <si>
    <t>Lausanne</t>
  </si>
  <si>
    <t>Wallis (VS)</t>
  </si>
  <si>
    <t>Neuenburg (NE)</t>
  </si>
  <si>
    <t>Genf (GE)</t>
  </si>
  <si>
    <t>Genf</t>
  </si>
  <si>
    <t>Jura (JU)</t>
  </si>
  <si>
    <t>Delsberg</t>
  </si>
  <si>
    <t>SUISSE</t>
  </si>
  <si>
    <t>AUTRICHE</t>
  </si>
  <si>
    <t>TOTAL</t>
  </si>
  <si>
    <t>&lt;1 HOUR</t>
  </si>
  <si>
    <t>1.01 - 130</t>
  </si>
  <si>
    <t>1.31 - 2.00</t>
  </si>
  <si>
    <t>2.01 - 230</t>
  </si>
  <si>
    <t>&gt;3</t>
  </si>
  <si>
    <t>KONSTANZ</t>
  </si>
  <si>
    <t>SIGMARINGEN</t>
  </si>
  <si>
    <t>ZOLLERNALBKREIS</t>
  </si>
  <si>
    <t>TÜBINGEN</t>
  </si>
  <si>
    <t>FREUDENSTADT</t>
  </si>
  <si>
    <t>ROTTWEIL</t>
  </si>
  <si>
    <t>EMMENDINGEN</t>
  </si>
  <si>
    <t>LÖRRACH</t>
  </si>
  <si>
    <t>BW</t>
  </si>
  <si>
    <t>ORTENAU KREIS</t>
  </si>
  <si>
    <t>OFFENBURG</t>
  </si>
  <si>
    <t>BALINGEN</t>
  </si>
  <si>
    <t>RAVENSBURG</t>
  </si>
  <si>
    <t>REUTLINGEN</t>
  </si>
  <si>
    <t>ULM</t>
  </si>
  <si>
    <t>BA</t>
  </si>
  <si>
    <t>AUGSBURG</t>
  </si>
  <si>
    <t>AUGSBURG (STADT)</t>
  </si>
  <si>
    <t>MARKTOBERDORF</t>
  </si>
  <si>
    <t>MINDELHEIM</t>
  </si>
  <si>
    <t>KAUFBEUREN (STADT)</t>
  </si>
  <si>
    <t>ALLEMAGNE</t>
  </si>
  <si>
    <t>GARMISCH-PARTENKIRCHEN</t>
  </si>
  <si>
    <t>MÜNCHEN (STADT)</t>
  </si>
  <si>
    <t>Innsbruck Stadt</t>
  </si>
  <si>
    <t>POPULATION</t>
  </si>
  <si>
    <t>DISTANCE</t>
  </si>
  <si>
    <t>101 - 1.30</t>
  </si>
  <si>
    <t>&lt;3.01</t>
  </si>
  <si>
    <t>Lombardie</t>
  </si>
  <si>
    <t>Varese</t>
  </si>
  <si>
    <t>Como</t>
  </si>
  <si>
    <t>Lecco</t>
  </si>
  <si>
    <t>Sondrio</t>
  </si>
  <si>
    <t>Monza &amp; Brianza</t>
  </si>
  <si>
    <t xml:space="preserve">Milano </t>
  </si>
  <si>
    <t>Brescia</t>
  </si>
  <si>
    <t>Pavira</t>
  </si>
  <si>
    <t xml:space="preserve">Tirol du Sud </t>
  </si>
  <si>
    <t>Bozen / Bolzano</t>
  </si>
  <si>
    <t>Burggrafen</t>
  </si>
  <si>
    <t>ITALIE</t>
  </si>
  <si>
    <t>FRANCE</t>
  </si>
  <si>
    <t>TOTAL ITALIE</t>
  </si>
  <si>
    <t>PROVINZIA</t>
  </si>
  <si>
    <t>WALDSHUT</t>
  </si>
  <si>
    <t xml:space="preserve">LANDKREIS WALDSHUT </t>
  </si>
  <si>
    <t>STADT / LANDKREIS</t>
  </si>
  <si>
    <t>LANDKREIS KONSTANZ</t>
  </si>
  <si>
    <t>TUTTLINGEN</t>
  </si>
  <si>
    <t>LANDKREIS TUTTLINGEN</t>
  </si>
  <si>
    <t>LANDKREIS LINDAU (BODENSEE)</t>
  </si>
  <si>
    <t>LINDAU</t>
  </si>
  <si>
    <t>LANDKREIS SIGMARINGEN</t>
  </si>
  <si>
    <t>BODENSEEKREIS</t>
  </si>
  <si>
    <t>FRIEDRICHSHAFEN</t>
  </si>
  <si>
    <t>LANDKREIS RAVENSBURG</t>
  </si>
  <si>
    <t>LANDKREIS TÜBINGEN</t>
  </si>
  <si>
    <t>LANDKREIS FREUDENSTADT</t>
  </si>
  <si>
    <t>LANDKREIS ROTTWEIL</t>
  </si>
  <si>
    <t>SCHWARTZWALD-BAAR-KREIS</t>
  </si>
  <si>
    <t>WILLINGEN-SCHWENNINGEN</t>
  </si>
  <si>
    <t>LANDKREIS EMMENDINGEN</t>
  </si>
  <si>
    <t>LANDKREIS - BREISGAU - HOCHSCHWARTZWALD</t>
  </si>
  <si>
    <t>KREISFREIE STAEDTE</t>
  </si>
  <si>
    <t>LANDKREIS BIBERACH</t>
  </si>
  <si>
    <t>BIBERACH AN DER RISS</t>
  </si>
  <si>
    <t>89073–89081, 89160</t>
  </si>
  <si>
    <t>72760–72770</t>
  </si>
  <si>
    <t>LANDKREIS REUTLINGEN</t>
  </si>
  <si>
    <t>79098–79117</t>
  </si>
  <si>
    <t>73728–73734</t>
  </si>
  <si>
    <t>ESSLINGEN AM NECKAR</t>
  </si>
  <si>
    <t>LANDKREIS ESSLINGEN</t>
  </si>
  <si>
    <t>LANDKREIS LÖRRACH</t>
  </si>
  <si>
    <t>79539–79541</t>
  </si>
  <si>
    <t>ALB - DONAU - KREIS</t>
  </si>
  <si>
    <t>73033–73037, 73116</t>
  </si>
  <si>
    <t>LANDKREIS GÖPPINGEN</t>
  </si>
  <si>
    <t>LANDKREIS HEIDENHEIM</t>
  </si>
  <si>
    <t>89518–89522</t>
  </si>
  <si>
    <t>HEIDENHEIM AN DER BRENZ</t>
  </si>
  <si>
    <t>76530–76534</t>
  </si>
  <si>
    <t>STADTKREISE  (KREISFREIE STAEDTE)</t>
  </si>
  <si>
    <t>HEILBRONN (HN)</t>
  </si>
  <si>
    <t>STUTTGART (S)</t>
  </si>
  <si>
    <t>BADEN - BADEN (BAD)</t>
  </si>
  <si>
    <t>FREIBURG IM BREISGAU (FR)</t>
  </si>
  <si>
    <t>ULM (UL)</t>
  </si>
  <si>
    <t>HEIDELBERG (HD)</t>
  </si>
  <si>
    <t>PFORZHEIM (PF)</t>
  </si>
  <si>
    <t>KARLSRUHE (KA)</t>
  </si>
  <si>
    <t>MANNHEIM (MA)</t>
  </si>
  <si>
    <t>74072–74081</t>
  </si>
  <si>
    <t>LANDKREIS KARLSRUHE</t>
  </si>
  <si>
    <t>KARLSRUHE</t>
  </si>
  <si>
    <t>76131–76229</t>
  </si>
  <si>
    <t>LANDKREIS CALW</t>
  </si>
  <si>
    <t>CALW</t>
  </si>
  <si>
    <t>LANDKREIS RASTATT</t>
  </si>
  <si>
    <t>RASTATT</t>
  </si>
  <si>
    <t>LANDKREIS BÖBLINGEN</t>
  </si>
  <si>
    <t>BÖBLINGEN</t>
  </si>
  <si>
    <t>71032, 71034</t>
  </si>
  <si>
    <t>ERNZKREIS</t>
  </si>
  <si>
    <t>75172–75181</t>
  </si>
  <si>
    <t>PFORZHEIM</t>
  </si>
  <si>
    <t>LANDKREIS LUDWIGSBURG</t>
  </si>
  <si>
    <t>71634–71642,</t>
  </si>
  <si>
    <t>VERWALTUNGSSITZ</t>
  </si>
  <si>
    <t>LUDWIGSBURG</t>
  </si>
  <si>
    <t>70173–70619</t>
  </si>
  <si>
    <t>REMS-MURR-KREIS</t>
  </si>
  <si>
    <t>71332–71336</t>
  </si>
  <si>
    <t>WAIBLINGEN</t>
  </si>
  <si>
    <t>OSTALP</t>
  </si>
  <si>
    <t>73430–73434,</t>
  </si>
  <si>
    <t>AALEN</t>
  </si>
  <si>
    <t>HEILBRONN</t>
  </si>
  <si>
    <t xml:space="preserve">LANDKREIS HEILBRONN </t>
  </si>
  <si>
    <t>KÜNZELSAU</t>
  </si>
  <si>
    <t>HOHENLOHEKREIS</t>
  </si>
  <si>
    <t>LANDKREIS SCHWÄBISCH HALL</t>
  </si>
  <si>
    <t>SCHWÄBISCH HALL</t>
  </si>
  <si>
    <t>69115–69126</t>
  </si>
  <si>
    <t xml:space="preserve">HEIDELBERG </t>
  </si>
  <si>
    <t>RHEIN-NECKAR-KREIS</t>
  </si>
  <si>
    <t>NECKAR-ODENWALD-KREIS</t>
  </si>
  <si>
    <t>MOSBACH</t>
  </si>
  <si>
    <t>LAND</t>
  </si>
  <si>
    <t>79741–79761</t>
  </si>
  <si>
    <t>78462–78467</t>
  </si>
  <si>
    <t>88045–88048</t>
  </si>
  <si>
    <t>72070–72076</t>
  </si>
  <si>
    <t>78048–78056</t>
  </si>
  <si>
    <t xml:space="preserve">FREIBURG IM BREISGAU </t>
  </si>
  <si>
    <t>77652, 77654, 77656</t>
  </si>
  <si>
    <t>88212–88214</t>
  </si>
  <si>
    <t>LANDKREIS DILLINGEN AN DER DONAU</t>
  </si>
  <si>
    <t>DILLINGEN AN DER DONAU</t>
  </si>
  <si>
    <t>POSTLEITZAHL</t>
  </si>
  <si>
    <t>LANDKREIS GÜNZBURG</t>
  </si>
  <si>
    <t>86000–86199</t>
  </si>
  <si>
    <t>86000–86200</t>
  </si>
  <si>
    <t>LANDKREIS UNTERALLGÄU</t>
  </si>
  <si>
    <t>LANDKREIS AUGSBURG</t>
  </si>
  <si>
    <t>87711–87719</t>
  </si>
  <si>
    <t>LANDKREIS OBERALLGÄU</t>
  </si>
  <si>
    <t>SONTHOFEN</t>
  </si>
  <si>
    <t>87435, 87437, 87439</t>
  </si>
  <si>
    <t>KEMPTEN</t>
  </si>
  <si>
    <t>89231–89233</t>
  </si>
  <si>
    <t>LANDKREIS NEU-ULM</t>
  </si>
  <si>
    <t>DONAUWÖRTH</t>
  </si>
  <si>
    <t>LANDKREIS DONAU-RIES</t>
  </si>
  <si>
    <t>NEU-ULM</t>
  </si>
  <si>
    <t>AICHACH</t>
  </si>
  <si>
    <t>LANDKREIS AICHACH-FRIEDBERG</t>
  </si>
  <si>
    <t>LANDKREIS STARNBERG</t>
  </si>
  <si>
    <t>STARNBERG</t>
  </si>
  <si>
    <t>FÜRSTENFELDBRUCK</t>
  </si>
  <si>
    <t>LANDKREIS FÜRSTENFELDBRUCK</t>
  </si>
  <si>
    <t>LANDKREIS DACHAU</t>
  </si>
  <si>
    <t>DACHAU</t>
  </si>
  <si>
    <t>LANDKREIS BAD TÖLZ-WOLFRATSHAUSEN</t>
  </si>
  <si>
    <t>BAD TÖLZ</t>
  </si>
  <si>
    <t>LANDKREIS  WEILHEIM - SCHONGAU</t>
  </si>
  <si>
    <t>WEILHEIM IN OBERBAYERN</t>
  </si>
  <si>
    <t>86899,</t>
  </si>
  <si>
    <t>LANDSBERG AM LECH</t>
  </si>
  <si>
    <t>LANDKREIS LANDSBERG AM LECH</t>
  </si>
  <si>
    <t>82467,</t>
  </si>
  <si>
    <t>LANDKREIS GARMISCH-PARTENKIRCHEN</t>
  </si>
  <si>
    <t>LANDKREIS OSTALLGÄU</t>
  </si>
  <si>
    <t>80331–81929</t>
  </si>
  <si>
    <t>LANDKREIS MÜNCHEN</t>
  </si>
  <si>
    <t>MÜNCHEN</t>
  </si>
  <si>
    <t>MEMMINGEN</t>
  </si>
  <si>
    <t xml:space="preserve">Herisau, </t>
  </si>
  <si>
    <t>Bezirk</t>
  </si>
  <si>
    <t>Broye</t>
  </si>
  <si>
    <t>Surselva</t>
  </si>
  <si>
    <t>March</t>
  </si>
  <si>
    <t>Landquart</t>
  </si>
  <si>
    <t>Hinterrhein</t>
  </si>
  <si>
    <t>Val-de-Ruz</t>
  </si>
  <si>
    <t xml:space="preserve">Basel </t>
  </si>
  <si>
    <t xml:space="preserve">Lausanne </t>
  </si>
  <si>
    <t xml:space="preserve">Bern </t>
  </si>
  <si>
    <t xml:space="preserve">Winterthur </t>
  </si>
  <si>
    <t xml:space="preserve">St. Gallen </t>
  </si>
  <si>
    <t xml:space="preserve">Lugano </t>
  </si>
  <si>
    <t xml:space="preserve">Thun </t>
  </si>
  <si>
    <t>Thurgau</t>
  </si>
  <si>
    <t>Appenzell Ausserrhoden</t>
  </si>
  <si>
    <t xml:space="preserve">Rheinfelden </t>
  </si>
  <si>
    <t xml:space="preserve">La Tour-de-Peilz </t>
  </si>
  <si>
    <t>Uri</t>
  </si>
  <si>
    <t>Obwalden</t>
  </si>
  <si>
    <t xml:space="preserve">Neuenburg </t>
  </si>
  <si>
    <t xml:space="preserve">Yverdon-les-Bains </t>
  </si>
  <si>
    <t>Nidwalden</t>
  </si>
  <si>
    <t>Kerns</t>
  </si>
  <si>
    <t>Alpnach</t>
  </si>
  <si>
    <t>Sachseln</t>
  </si>
  <si>
    <t>Engelberg</t>
  </si>
  <si>
    <t>Giswil</t>
  </si>
  <si>
    <t>Lungern</t>
  </si>
  <si>
    <t>Saint-Blaise</t>
  </si>
  <si>
    <t>Saint-Aubin-Sauges</t>
  </si>
  <si>
    <t>Rochefort</t>
  </si>
  <si>
    <t>Peseux</t>
  </si>
  <si>
    <t>Milvignes</t>
  </si>
  <si>
    <t>Les Ponts-de-Martel</t>
  </si>
  <si>
    <t>Les Brenets</t>
  </si>
  <si>
    <t>La Tène</t>
  </si>
  <si>
    <t>La Chaux-de-Fonds</t>
  </si>
  <si>
    <t xml:space="preserve">Hauterive </t>
  </si>
  <si>
    <t>Gorgier</t>
  </si>
  <si>
    <t>Cressier (NE)</t>
  </si>
  <si>
    <t>Cortaillod</t>
  </si>
  <si>
    <t>Cornaux</t>
  </si>
  <si>
    <t>Corcelles-Cormondrèche</t>
  </si>
  <si>
    <t>Bevaix</t>
  </si>
  <si>
    <t>Rapperswil-Jona</t>
  </si>
  <si>
    <t>Wartau</t>
  </si>
  <si>
    <t>Vilters-Wangs</t>
  </si>
  <si>
    <t>Sevelen</t>
  </si>
  <si>
    <t>Sennwald</t>
  </si>
  <si>
    <t>Quarten</t>
  </si>
  <si>
    <t>Pfäfers</t>
  </si>
  <si>
    <t>Mels</t>
  </si>
  <si>
    <t>Grabs</t>
  </si>
  <si>
    <t>Gams</t>
  </si>
  <si>
    <t>Flums</t>
  </si>
  <si>
    <t>Bad Ragaz</t>
  </si>
  <si>
    <t>Amden</t>
  </si>
  <si>
    <t>Genève</t>
  </si>
  <si>
    <t>Risch</t>
  </si>
  <si>
    <t>Steinhausen</t>
  </si>
  <si>
    <t>Hünenberg</t>
  </si>
  <si>
    <t>Unterägeri</t>
  </si>
  <si>
    <t>Oberägeri</t>
  </si>
  <si>
    <t>Menzingen</t>
  </si>
  <si>
    <t>Walchwil</t>
  </si>
  <si>
    <t>Neuheim</t>
  </si>
  <si>
    <t>Zuchwil</t>
  </si>
  <si>
    <t>Biberist</t>
  </si>
  <si>
    <t>Trimbach</t>
  </si>
  <si>
    <t>Dornach</t>
  </si>
  <si>
    <t>Derendingen</t>
  </si>
  <si>
    <t>Balsthal</t>
  </si>
  <si>
    <t>Oensingen</t>
  </si>
  <si>
    <t>Bellach</t>
  </si>
  <si>
    <t>Schnottwil</t>
  </si>
  <si>
    <t>Messen</t>
  </si>
  <si>
    <t>Bucheggberg (BZ)</t>
  </si>
  <si>
    <t>Glane (frz. Glâne)</t>
  </si>
  <si>
    <t>Greyerz (frz. Gruyère)</t>
  </si>
  <si>
    <t>Saane (frz. Sarine)</t>
  </si>
  <si>
    <t>See (frz. Lac)</t>
  </si>
  <si>
    <t>Sense (frz. Singine)</t>
  </si>
  <si>
    <t>Vivisbach (frz. Veveyse)</t>
  </si>
  <si>
    <t>Schwyz, Arth, Ingenbohl, Muotathal, Steinen, Sattel, Rothenthurm, Oberiberg, Unteriberg, Lauerz, Steinerberg, Morschach, Alpthal, Illgau, Riemenstalden</t>
  </si>
  <si>
    <t>Gersau</t>
  </si>
  <si>
    <t>Höfe</t>
  </si>
  <si>
    <t>Wollerau, Freienbach, Feusisberg</t>
  </si>
  <si>
    <t>Lachen, Altendorf, Galgenen, Vorderthal, Innerthal, Schübelbach, Tuggen, Wangen, Reichenburg</t>
  </si>
  <si>
    <t>Fribourg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</si>
  <si>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</si>
  <si>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</si>
  <si>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</si>
  <si>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</si>
  <si>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</si>
  <si>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</si>
  <si>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</si>
  <si>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</si>
  <si>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</si>
  <si>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</si>
  <si>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</si>
  <si>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</si>
  <si>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</si>
  <si>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</si>
  <si>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</si>
  <si>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Spiringen</t>
  </si>
  <si>
    <t>Unterschächen</t>
  </si>
  <si>
    <t>Wassen</t>
  </si>
  <si>
    <t>Glarus Nord</t>
  </si>
  <si>
    <t>Glarus Süd</t>
  </si>
  <si>
    <t>Buochs</t>
  </si>
  <si>
    <t>Dallenwil</t>
  </si>
  <si>
    <t>Emmetten</t>
  </si>
  <si>
    <t>Ennetbürgen</t>
  </si>
  <si>
    <t>Hergiswil (NW)</t>
  </si>
  <si>
    <t>Stansstad</t>
  </si>
  <si>
    <t>Wolfenschiessen</t>
  </si>
  <si>
    <t>Adligenswil</t>
  </si>
  <si>
    <t>Hochdorf</t>
  </si>
  <si>
    <t>Buchrain</t>
  </si>
  <si>
    <t>Dagmersellen</t>
  </si>
  <si>
    <t>Escholzmatt-Marbach</t>
  </si>
  <si>
    <t>Flühli</t>
  </si>
  <si>
    <t>Hitzkirch</t>
  </si>
  <si>
    <t>Luthern</t>
  </si>
  <si>
    <t>Malters</t>
  </si>
  <si>
    <t>Meggen</t>
  </si>
  <si>
    <t>Neuenkirch</t>
  </si>
  <si>
    <t>Reiden</t>
  </si>
  <si>
    <t>Romoos</t>
  </si>
  <si>
    <t>Root</t>
  </si>
  <si>
    <t>Rothenburg</t>
  </si>
  <si>
    <t>Ruswil</t>
  </si>
  <si>
    <t>Schötz</t>
  </si>
  <si>
    <t>Schüpfheim</t>
  </si>
  <si>
    <t>Triengen</t>
  </si>
  <si>
    <t>Vitznau</t>
  </si>
  <si>
    <t>Weggis</t>
  </si>
  <si>
    <t>Albula</t>
  </si>
  <si>
    <t>Alvaschein, Belfort, Bergün, Surses</t>
  </si>
  <si>
    <t>Bernina</t>
  </si>
  <si>
    <t>Brusio, Poschiavo</t>
  </si>
  <si>
    <t>Avers, Domleschg, Rheinwald, Schams, Thusis</t>
  </si>
  <si>
    <t>Imboden</t>
  </si>
  <si>
    <t>Rhäzüns, Trins</t>
  </si>
  <si>
    <t>Inn</t>
  </si>
  <si>
    <t>Sur Tasna, Ramosch, Suot Tasna, Val Müstair</t>
  </si>
  <si>
    <t>Fünf Dörfer, Maienfeld</t>
  </si>
  <si>
    <t>Maloja</t>
  </si>
  <si>
    <t>Bergell, Oberengadin</t>
  </si>
  <si>
    <t>Moesa</t>
  </si>
  <si>
    <t>Kreis Calanca, Misox, Roveredo</t>
  </si>
  <si>
    <t>Plessur</t>
  </si>
  <si>
    <t>Chur, Churwalden, Schanfigg</t>
  </si>
  <si>
    <t>Prättigau-Davos</t>
  </si>
  <si>
    <t>Davos, Jenaz, Klosters, Küblis, Luzein, Schiers, Seewis</t>
  </si>
  <si>
    <t>Cadi/Disentis, Ilanz, Lumnezia/Lugnez, Ruis, Safien</t>
  </si>
  <si>
    <t>Bezirke</t>
  </si>
  <si>
    <t>Schlatt-Haslen</t>
  </si>
  <si>
    <t>Rüte</t>
  </si>
  <si>
    <t>Schwende</t>
  </si>
  <si>
    <t>Oberegg</t>
  </si>
  <si>
    <t>Gonten</t>
  </si>
  <si>
    <t>Teufen</t>
  </si>
  <si>
    <t>Walzenhausen</t>
  </si>
  <si>
    <t>Urnäsch</t>
  </si>
  <si>
    <t>Speicher</t>
  </si>
  <si>
    <t>Total Zone de Chalandise &lt;3H</t>
  </si>
  <si>
    <t>Entités</t>
  </si>
  <si>
    <t>Bundesland</t>
  </si>
  <si>
    <t>Innsbruck Land</t>
  </si>
  <si>
    <t>Schwaz</t>
  </si>
  <si>
    <t>Kufstein</t>
  </si>
  <si>
    <t>Canton</t>
  </si>
  <si>
    <t>Capitale</t>
  </si>
  <si>
    <t>Code Postal</t>
  </si>
  <si>
    <t>Population</t>
  </si>
  <si>
    <t/>
  </si>
  <si>
    <t xml:space="preserve">Biel/Bienne </t>
  </si>
  <si>
    <t>Beringen</t>
  </si>
  <si>
    <t>Thayngen</t>
  </si>
  <si>
    <t>Franches-Montagnes</t>
  </si>
  <si>
    <t xml:space="preserve">Delsberg/ Delémont </t>
  </si>
  <si>
    <t>0 - 1.00</t>
  </si>
  <si>
    <t>Ville/ Commune</t>
  </si>
  <si>
    <t>Distance</t>
  </si>
  <si>
    <t>Trajet &gt;</t>
  </si>
  <si>
    <t>Données détaillés:</t>
  </si>
  <si>
    <t>Pourcentage:</t>
  </si>
  <si>
    <t>Différence à distribuer:</t>
  </si>
  <si>
    <t>Résultat à reporter:</t>
  </si>
  <si>
    <t>Canton/ Poupulation</t>
  </si>
  <si>
    <t xml:space="preserve">Données Technorama Winterthur </t>
  </si>
  <si>
    <r>
      <t>1.3.1.1.</t>
    </r>
    <r>
      <rPr>
        <b/>
        <sz val="14"/>
        <color theme="1"/>
        <rFont val="Times New Roman"/>
      </rPr>
      <t xml:space="preserve">       </t>
    </r>
    <r>
      <rPr>
        <b/>
        <sz val="14"/>
        <color theme="1"/>
        <rFont val="Arial"/>
      </rPr>
      <t xml:space="preserve">Suisse : Statistiques détaillées   (Première Partie) </t>
    </r>
  </si>
  <si>
    <r>
      <t>1.3.1.1.</t>
    </r>
    <r>
      <rPr>
        <b/>
        <sz val="14"/>
        <color theme="1"/>
        <rFont val="Times New Roman"/>
      </rPr>
      <t xml:space="preserve">       </t>
    </r>
    <r>
      <rPr>
        <b/>
        <sz val="14"/>
        <color theme="1"/>
        <rFont val="Arial"/>
      </rPr>
      <t xml:space="preserve">Suisse : Statistiques détaillées   (Deuxième Partie) </t>
    </r>
  </si>
  <si>
    <r>
      <t>1.3.1.1.</t>
    </r>
    <r>
      <rPr>
        <b/>
        <sz val="14"/>
        <color theme="1"/>
        <rFont val="Times New Roman"/>
      </rPr>
      <t xml:space="preserve">       </t>
    </r>
    <r>
      <rPr>
        <b/>
        <sz val="14"/>
        <color theme="1"/>
        <rFont val="Arial"/>
      </rPr>
      <t xml:space="preserve">Suisse : Statistiques détaillées   (Troisième Partie) </t>
    </r>
  </si>
  <si>
    <r>
      <t>1.3.1.1.</t>
    </r>
    <r>
      <rPr>
        <b/>
        <sz val="14"/>
        <color theme="1"/>
        <rFont val="Times New Roman"/>
      </rPr>
      <t xml:space="preserve">       </t>
    </r>
    <r>
      <rPr>
        <b/>
        <sz val="14"/>
        <color theme="1"/>
        <rFont val="Arial"/>
      </rPr>
      <t xml:space="preserve">Suisse : Statistiques détaillées   (Quatrième Partie) </t>
    </r>
  </si>
  <si>
    <t>Total</t>
  </si>
  <si>
    <t>Baden-Württemberg</t>
  </si>
  <si>
    <t>Bayern</t>
  </si>
  <si>
    <t>1.3.1.3.   Allemagne</t>
  </si>
  <si>
    <t xml:space="preserve">Total Allemagne </t>
  </si>
  <si>
    <t>1.3.1.2.  Suisse par Canton</t>
  </si>
  <si>
    <t>1.00 HEURE</t>
  </si>
  <si>
    <t>1.30 HEURES</t>
  </si>
  <si>
    <t>2.00 HEURES</t>
  </si>
  <si>
    <t>2.30 HEURES</t>
  </si>
  <si>
    <t>3.00 HEURES</t>
  </si>
  <si>
    <t xml:space="preserve">SUISSE </t>
  </si>
  <si>
    <t>%</t>
  </si>
  <si>
    <t>DISTRIBUTION PAR DURÉE DE TRAJET ET PAR PAYS</t>
  </si>
  <si>
    <t>DISTRIBUTION PAR CRÉNEAU HORAIRE ET PAR PAYS</t>
  </si>
  <si>
    <t xml:space="preserve">Données Statistiques Chalandise Technorama Winterthur </t>
  </si>
  <si>
    <t>1.3.1.4.  AUTRICHE</t>
  </si>
  <si>
    <t>Trajet</t>
  </si>
  <si>
    <r>
      <t>1.3.1.</t>
    </r>
    <r>
      <rPr>
        <b/>
        <sz val="14"/>
        <color theme="1"/>
        <rFont val="Times New Roman"/>
      </rPr>
      <t xml:space="preserve">   </t>
    </r>
    <r>
      <rPr>
        <b/>
        <sz val="14"/>
        <color theme="1"/>
        <rFont val="Arial"/>
      </rPr>
      <t>Distribution de la population de la zone de chalandise par pays</t>
    </r>
  </si>
  <si>
    <t xml:space="preserve">1.3.1.5. </t>
  </si>
  <si>
    <t>1.3.1.5.  ITALIE</t>
  </si>
  <si>
    <t>TRAJET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</si>
</sst>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</font>
    <font>
      <b/>
      <sz val="14"/>
      <color theme="1"/>
      <name val="Times New Roman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09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0" fontId="2" fillId="0" borderId="0" xfId="0" applyFont="1"/>
    <xf numFmtId="43" fontId="0" fillId="0" borderId="0" xfId="0" applyNumberFormat="1"/>
    <xf numFmtId="164" fontId="0" fillId="0" borderId="2" xfId="0" applyNumberFormat="1" applyBorder="1"/>
    <xf numFmtId="164" fontId="0" fillId="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1" xfId="0" applyFont="1" applyBorder="1"/>
    <xf numFmtId="164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/>
    <xf numFmtId="164" fontId="0" fillId="0" borderId="0" xfId="1" applyNumberFormat="1" applyFont="1" applyFill="1" applyBorder="1"/>
    <xf numFmtId="165" fontId="0" fillId="0" borderId="0" xfId="2" applyNumberFormat="1" applyFont="1" applyFill="1" applyBorder="1"/>
    <xf numFmtId="0" fontId="0" fillId="0" borderId="1" xfId="0" applyBorder="1" applyAlignment="1">
      <alignment horizontal="center"/>
    </xf>
    <xf numFmtId="164" fontId="0" fillId="0" borderId="2" xfId="0" applyNumberFormat="1" applyFill="1" applyBorder="1"/>
    <xf numFmtId="164" fontId="0" fillId="0" borderId="0" xfId="0" applyNumberFormat="1" applyFill="1"/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164" fontId="0" fillId="0" borderId="0" xfId="1" applyNumberFormat="1" applyFont="1" applyBorder="1"/>
    <xf numFmtId="9" fontId="0" fillId="0" borderId="0" xfId="2" applyFont="1" applyFill="1"/>
    <xf numFmtId="164" fontId="0" fillId="0" borderId="2" xfId="1" applyNumberFormat="1" applyFont="1" applyFill="1" applyBorder="1"/>
    <xf numFmtId="2" fontId="0" fillId="0" borderId="0" xfId="1" applyNumberFormat="1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2" fontId="0" fillId="0" borderId="2" xfId="1" applyNumberFormat="1" applyFont="1" applyFill="1" applyBorder="1" applyAlignment="1">
      <alignment horizontal="center" vertical="center"/>
    </xf>
    <xf numFmtId="9" fontId="0" fillId="0" borderId="0" xfId="2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2" xfId="0" applyFill="1" applyBorder="1"/>
    <xf numFmtId="165" fontId="0" fillId="0" borderId="0" xfId="2" applyNumberFormat="1" applyFont="1" applyFill="1"/>
    <xf numFmtId="164" fontId="0" fillId="0" borderId="0" xfId="0" applyNumberFormat="1" applyFill="1" applyAlignment="1">
      <alignment horizontal="center"/>
    </xf>
    <xf numFmtId="2" fontId="0" fillId="0" borderId="2" xfId="0" applyNumberFormat="1" applyFill="1" applyBorder="1"/>
    <xf numFmtId="2" fontId="0" fillId="0" borderId="0" xfId="0" applyNumberFormat="1" applyFill="1"/>
    <xf numFmtId="0" fontId="2" fillId="0" borderId="0" xfId="0" applyFont="1" applyFill="1" applyAlignment="1">
      <alignment horizontal="left"/>
    </xf>
    <xf numFmtId="164" fontId="0" fillId="0" borderId="0" xfId="1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1" applyNumberFormat="1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right"/>
    </xf>
    <xf numFmtId="164" fontId="0" fillId="0" borderId="0" xfId="0" applyNumberFormat="1" applyBorder="1"/>
    <xf numFmtId="0" fontId="2" fillId="0" borderId="0" xfId="0" applyFont="1" applyFill="1"/>
    <xf numFmtId="0" fontId="5" fillId="0" borderId="0" xfId="0" applyFont="1" applyFill="1" applyAlignment="1">
      <alignment horizontal="left"/>
    </xf>
    <xf numFmtId="164" fontId="0" fillId="0" borderId="0" xfId="0" applyNumberFormat="1" applyFill="1" applyAlignment="1">
      <alignment horizontal="right"/>
    </xf>
    <xf numFmtId="0" fontId="0" fillId="0" borderId="2" xfId="0" applyFill="1" applyBorder="1" applyAlignment="1">
      <alignment horizontal="left"/>
    </xf>
    <xf numFmtId="9" fontId="0" fillId="0" borderId="0" xfId="2" applyFont="1" applyFill="1" applyAlignment="1">
      <alignment horizontal="right"/>
    </xf>
    <xf numFmtId="164" fontId="0" fillId="0" borderId="2" xfId="1" applyNumberFormat="1" applyFont="1" applyFill="1" applyBorder="1" applyAlignment="1">
      <alignment horizontal="left"/>
    </xf>
    <xf numFmtId="164" fontId="0" fillId="0" borderId="0" xfId="1" applyNumberFormat="1" applyFont="1" applyFill="1" applyAlignment="1"/>
    <xf numFmtId="164" fontId="2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0" fillId="0" borderId="0" xfId="2" applyNumberFormat="1" applyFont="1" applyFill="1"/>
    <xf numFmtId="165" fontId="0" fillId="0" borderId="0" xfId="2" applyNumberFormat="1" applyFont="1" applyFill="1" applyAlignment="1">
      <alignment horizontal="center"/>
    </xf>
    <xf numFmtId="0" fontId="0" fillId="2" borderId="1" xfId="0" quotePrefix="1" applyFill="1" applyBorder="1" applyAlignment="1">
      <alignment horizontal="center" vertical="center"/>
    </xf>
    <xf numFmtId="16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2" borderId="0" xfId="0" applyFont="1" applyFill="1" applyAlignment="1">
      <alignment horizontal="left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0" fillId="2" borderId="5" xfId="0" quotePrefix="1" applyFill="1" applyBorder="1" applyAlignment="1">
      <alignment horizontal="center" vertical="center"/>
    </xf>
    <xf numFmtId="16" fontId="0" fillId="2" borderId="5" xfId="0" quotePrefix="1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1" quotePrefix="1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9" fontId="0" fillId="0" borderId="12" xfId="2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vertical="center"/>
    </xf>
    <xf numFmtId="9" fontId="0" fillId="0" borderId="0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9" fontId="0" fillId="0" borderId="13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vertical="center"/>
    </xf>
    <xf numFmtId="9" fontId="0" fillId="2" borderId="0" xfId="2" applyFont="1" applyFill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43" fontId="0" fillId="0" borderId="0" xfId="1" applyNumberFormat="1" applyFont="1" applyAlignment="1">
      <alignment horizontal="center"/>
    </xf>
    <xf numFmtId="43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</cellXfs>
  <cellStyles count="209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workbookViewId="0">
      <selection activeCell="J3" sqref="J3"/>
    </sheetView>
  </sheetViews>
  <sheetFormatPr baseColWidth="10" defaultRowHeight="15" x14ac:dyDescent="0"/>
  <cols>
    <col min="1" max="1" width="22.33203125" customWidth="1"/>
    <col min="2" max="2" width="29.33203125" customWidth="1"/>
    <col min="3" max="3" width="14.1640625" bestFit="1" customWidth="1"/>
    <col min="4" max="8" width="13.1640625" bestFit="1" customWidth="1"/>
  </cols>
  <sheetData>
    <row r="1" spans="1:11" ht="20">
      <c r="A1" s="117" t="s">
        <v>658</v>
      </c>
      <c r="B1" s="117"/>
      <c r="C1" s="117"/>
      <c r="D1" s="117"/>
      <c r="E1" s="117"/>
      <c r="F1" s="117"/>
      <c r="G1" s="117"/>
      <c r="H1" s="117"/>
      <c r="I1" s="84"/>
      <c r="J1" s="84"/>
      <c r="K1" s="84"/>
    </row>
    <row r="2" spans="1:11" ht="43" customHeight="1">
      <c r="A2" s="90" t="s">
        <v>661</v>
      </c>
      <c r="B2" s="89"/>
      <c r="C2" s="89"/>
    </row>
    <row r="3" spans="1:11">
      <c r="C3" s="111" t="s">
        <v>100</v>
      </c>
      <c r="D3" s="112"/>
      <c r="E3" s="112"/>
      <c r="F3" s="112"/>
      <c r="G3" s="112"/>
      <c r="H3" s="113"/>
    </row>
    <row r="4" spans="1:11" ht="18">
      <c r="A4" s="89" t="s">
        <v>657</v>
      </c>
      <c r="C4" s="69" t="s">
        <v>629</v>
      </c>
      <c r="D4" s="70" t="s">
        <v>102</v>
      </c>
      <c r="E4" s="70" t="s">
        <v>264</v>
      </c>
      <c r="F4" s="33" t="s">
        <v>104</v>
      </c>
      <c r="G4" s="33" t="s">
        <v>105</v>
      </c>
      <c r="H4" s="71" t="s">
        <v>266</v>
      </c>
    </row>
    <row r="5" spans="1:11">
      <c r="C5" s="7"/>
      <c r="D5" s="8"/>
      <c r="E5" s="8"/>
      <c r="F5" s="9"/>
      <c r="G5" s="9"/>
      <c r="H5" s="22"/>
    </row>
    <row r="6" spans="1:11">
      <c r="C6" s="7"/>
      <c r="D6" s="8"/>
      <c r="E6" s="8"/>
      <c r="F6" s="9"/>
      <c r="G6" s="9"/>
      <c r="H6" s="22"/>
    </row>
    <row r="7" spans="1:11">
      <c r="C7" s="7"/>
      <c r="D7" s="8"/>
      <c r="E7" s="8"/>
      <c r="F7" s="9"/>
      <c r="G7" s="9"/>
      <c r="H7" s="22"/>
    </row>
    <row r="8" spans="1:11">
      <c r="A8" t="s">
        <v>259</v>
      </c>
      <c r="B8" s="2">
        <v>7991661</v>
      </c>
      <c r="C8" s="2">
        <v>2622822.0986797307</v>
      </c>
      <c r="D8" s="2">
        <v>1403710.9833121395</v>
      </c>
      <c r="E8" s="2">
        <v>1494066.4461960492</v>
      </c>
      <c r="F8" s="2">
        <v>902386.01194653416</v>
      </c>
      <c r="G8" s="2">
        <v>926539.06049178971</v>
      </c>
      <c r="H8" s="2">
        <v>642136.39937375649</v>
      </c>
    </row>
    <row r="9" spans="1:11">
      <c r="A9" t="s">
        <v>623</v>
      </c>
      <c r="B9" s="2"/>
      <c r="C9" s="2"/>
      <c r="D9" s="2"/>
      <c r="E9" s="2"/>
      <c r="F9" s="2"/>
      <c r="G9" s="2"/>
      <c r="H9" s="2"/>
    </row>
    <row r="10" spans="1:11">
      <c r="A10" t="s">
        <v>288</v>
      </c>
      <c r="B10" s="2"/>
      <c r="C10" s="2">
        <v>434267</v>
      </c>
      <c r="D10" s="2">
        <v>1042329</v>
      </c>
      <c r="E10" s="2">
        <v>2273396</v>
      </c>
      <c r="F10" s="2">
        <v>4575825</v>
      </c>
      <c r="G10" s="2">
        <v>4099239</v>
      </c>
      <c r="H10" s="2"/>
    </row>
    <row r="11" spans="1:11">
      <c r="B11" s="2"/>
      <c r="C11" s="2"/>
      <c r="D11" s="2"/>
      <c r="E11" s="2"/>
      <c r="F11" s="2"/>
      <c r="G11" s="2"/>
      <c r="H11" s="2"/>
    </row>
    <row r="12" spans="1:11">
      <c r="A12" t="s">
        <v>260</v>
      </c>
      <c r="B12" s="2"/>
      <c r="C12" s="2"/>
      <c r="D12" s="2">
        <v>246039</v>
      </c>
      <c r="E12" s="2">
        <v>172083</v>
      </c>
      <c r="F12" s="2">
        <v>89492</v>
      </c>
      <c r="G12" s="2">
        <v>370088</v>
      </c>
      <c r="H12" s="2">
        <v>102107</v>
      </c>
    </row>
    <row r="13" spans="1:11">
      <c r="B13" s="2"/>
      <c r="C13" s="2"/>
      <c r="D13" s="2"/>
      <c r="E13" s="2"/>
      <c r="F13" s="2"/>
      <c r="G13" s="2"/>
      <c r="H13" s="2"/>
    </row>
    <row r="14" spans="1:11">
      <c r="A14" t="s">
        <v>308</v>
      </c>
      <c r="B14" s="2"/>
      <c r="C14" s="2"/>
      <c r="D14" s="2"/>
      <c r="E14" s="2"/>
      <c r="F14" s="2"/>
      <c r="G14" s="2"/>
      <c r="H14" s="2">
        <v>4959301</v>
      </c>
    </row>
    <row r="15" spans="1:11">
      <c r="B15" s="2"/>
      <c r="C15" s="2"/>
      <c r="D15" s="2"/>
      <c r="E15" s="2"/>
      <c r="F15" s="2">
        <v>0</v>
      </c>
      <c r="G15" s="2">
        <v>0</v>
      </c>
      <c r="H15" s="2"/>
    </row>
    <row r="16" spans="1:11">
      <c r="A16" t="s">
        <v>309</v>
      </c>
      <c r="B16" s="2"/>
      <c r="C16" s="2"/>
      <c r="D16" s="2"/>
      <c r="E16" s="2"/>
      <c r="F16" s="2"/>
      <c r="G16" s="2"/>
      <c r="H16" s="2"/>
    </row>
    <row r="17" spans="1:8" ht="16" thickBot="1">
      <c r="B17" s="2"/>
      <c r="C17" s="6"/>
      <c r="D17" s="6"/>
      <c r="E17" s="6"/>
      <c r="F17" s="6"/>
      <c r="G17" s="6"/>
      <c r="H17" s="6"/>
    </row>
    <row r="18" spans="1:8" ht="16" thickTop="1">
      <c r="A18" t="s">
        <v>261</v>
      </c>
      <c r="B18" s="2"/>
      <c r="C18" s="2">
        <v>3057089.0986797307</v>
      </c>
      <c r="D18" s="2">
        <v>2692078.9833121393</v>
      </c>
      <c r="E18" s="2">
        <v>3939545.4461960495</v>
      </c>
      <c r="F18" s="2">
        <v>5567703.0119465338</v>
      </c>
      <c r="G18" s="2">
        <v>5395866.0604917901</v>
      </c>
      <c r="H18" s="2">
        <v>5703544.3993737567</v>
      </c>
    </row>
    <row r="19" spans="1:8">
      <c r="C19" s="69" t="s">
        <v>629</v>
      </c>
      <c r="D19" s="70" t="s">
        <v>102</v>
      </c>
      <c r="E19" s="70" t="s">
        <v>264</v>
      </c>
      <c r="F19" s="33" t="s">
        <v>104</v>
      </c>
      <c r="G19" s="33" t="s">
        <v>105</v>
      </c>
      <c r="H19" s="71" t="s">
        <v>266</v>
      </c>
    </row>
    <row r="21" spans="1:8">
      <c r="A21" t="s">
        <v>613</v>
      </c>
      <c r="C21" s="2">
        <v>20652282.600626241</v>
      </c>
    </row>
    <row r="23" spans="1:8" ht="32" customHeight="1">
      <c r="A23" s="89" t="s">
        <v>656</v>
      </c>
      <c r="B23" s="89"/>
      <c r="C23" s="114" t="s">
        <v>654</v>
      </c>
      <c r="D23" s="115"/>
      <c r="E23" s="116" t="s">
        <v>288</v>
      </c>
      <c r="F23" s="116"/>
      <c r="G23" s="116" t="s">
        <v>260</v>
      </c>
      <c r="H23" s="116"/>
    </row>
    <row r="24" spans="1:8" ht="31" customHeight="1">
      <c r="C24" s="88" t="s">
        <v>292</v>
      </c>
      <c r="D24" s="103" t="s">
        <v>655</v>
      </c>
      <c r="E24" s="88" t="s">
        <v>292</v>
      </c>
      <c r="F24" s="103" t="s">
        <v>655</v>
      </c>
      <c r="G24" s="88" t="s">
        <v>292</v>
      </c>
      <c r="H24" s="103" t="s">
        <v>655</v>
      </c>
    </row>
    <row r="25" spans="1:8" ht="24" customHeight="1">
      <c r="B25" s="92" t="s">
        <v>649</v>
      </c>
      <c r="C25" s="93">
        <f>C8</f>
        <v>2622822.0986797307</v>
      </c>
      <c r="D25" s="94">
        <f>C25/C18</f>
        <v>0.85794754880139168</v>
      </c>
      <c r="E25" s="93">
        <f>C10</f>
        <v>434267</v>
      </c>
      <c r="F25" s="94">
        <f>E25/C18</f>
        <v>0.14205245119860835</v>
      </c>
      <c r="G25" s="95"/>
      <c r="H25" s="95"/>
    </row>
    <row r="26" spans="1:8" ht="24" customHeight="1">
      <c r="B26" s="104" t="s">
        <v>650</v>
      </c>
      <c r="C26" s="105">
        <f>C8+D8</f>
        <v>4026533.08199187</v>
      </c>
      <c r="D26" s="106">
        <f>C26/(C18+D18)</f>
        <v>0.7003679531659871</v>
      </c>
      <c r="E26" s="105">
        <f>E25+D10</f>
        <v>1476596</v>
      </c>
      <c r="F26" s="106">
        <f>E26/(SUM(C18:D18))</f>
        <v>0.25683646380511027</v>
      </c>
      <c r="G26" s="105">
        <f>D12</f>
        <v>246039</v>
      </c>
      <c r="H26" s="107">
        <f>G26/(SUM(C18:D18))</f>
        <v>4.2795583028902635E-2</v>
      </c>
    </row>
    <row r="27" spans="1:8" ht="24" customHeight="1">
      <c r="B27" s="96" t="s">
        <v>651</v>
      </c>
      <c r="C27" s="97">
        <f>C26+E8</f>
        <v>5520599.5281879194</v>
      </c>
      <c r="D27" s="98">
        <f>C27/(SUM(C18:E18))</f>
        <v>0.56979696139498071</v>
      </c>
      <c r="E27" s="97">
        <f>E26+E10</f>
        <v>3749992</v>
      </c>
      <c r="F27" s="98">
        <f>E27/(SUM(C18:E18))</f>
        <v>0.38704746394760636</v>
      </c>
      <c r="G27" s="97">
        <f>G26+E12</f>
        <v>418122</v>
      </c>
      <c r="H27" s="99">
        <f>G27/(SUM(C18:E18))</f>
        <v>4.315557465741289E-2</v>
      </c>
    </row>
    <row r="28" spans="1:8" ht="24" customHeight="1">
      <c r="B28" s="104" t="s">
        <v>652</v>
      </c>
      <c r="C28" s="105">
        <f>C27+F8</f>
        <v>6422985.5401344532</v>
      </c>
      <c r="D28" s="106">
        <f>C28/(SUM(C18:F18))</f>
        <v>0.42100224015500354</v>
      </c>
      <c r="E28" s="105">
        <f>E27+F10</f>
        <v>8325817</v>
      </c>
      <c r="F28" s="106">
        <f>E28/(SUM(C18:F18))</f>
        <v>0.54572559539768739</v>
      </c>
      <c r="G28" s="105">
        <f>G27+F12</f>
        <v>507614</v>
      </c>
      <c r="H28" s="107">
        <f>G28/(SUM(C17:F18))</f>
        <v>3.3272164447309099E-2</v>
      </c>
    </row>
    <row r="29" spans="1:8" ht="24" customHeight="1">
      <c r="B29" s="92" t="s">
        <v>653</v>
      </c>
      <c r="C29" s="100">
        <f>C28+G8</f>
        <v>7349524.6006262433</v>
      </c>
      <c r="D29" s="101">
        <f>C29/(SUM(C18:G18))</f>
        <v>0.35586984464387406</v>
      </c>
      <c r="E29" s="100">
        <f>E28+G10</f>
        <v>12425056</v>
      </c>
      <c r="F29" s="101">
        <f>E29/(SUM(C18:G18))</f>
        <v>0.60163112428178922</v>
      </c>
      <c r="G29" s="100">
        <f>G28+G12</f>
        <v>877702</v>
      </c>
      <c r="H29" s="102">
        <f>G29/(SUM(C18:G18))</f>
        <v>4.2499031074336807E-2</v>
      </c>
    </row>
    <row r="30" spans="1:8" ht="24" customHeight="1"/>
  </sheetData>
  <mergeCells count="5">
    <mergeCell ref="C3:H3"/>
    <mergeCell ref="C23:D23"/>
    <mergeCell ref="E23:F23"/>
    <mergeCell ref="G23:H23"/>
    <mergeCell ref="A1:H1"/>
  </mergeCells>
  <phoneticPr fontId="6" type="noConversion"/>
  <printOptions horizontalCentered="1" verticalCentered="1"/>
  <pageMargins left="0.25" right="0.25" top="0.5" bottom="0.5" header="0" footer="0"/>
  <pageSetup scale="8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355" zoomScale="125" zoomScaleNormal="125" zoomScalePageLayoutView="125" workbookViewId="0">
      <selection activeCell="A375" sqref="A375"/>
    </sheetView>
  </sheetViews>
  <sheetFormatPr baseColWidth="10" defaultRowHeight="15" x14ac:dyDescent="0"/>
  <cols>
    <col min="1" max="1" width="21.5" style="16" customWidth="1"/>
    <col min="2" max="2" width="22" style="16" customWidth="1"/>
    <col min="3" max="3" width="10.5" style="16" customWidth="1"/>
    <col min="4" max="4" width="12.6640625" style="15" customWidth="1"/>
    <col min="5" max="5" width="14" style="15" customWidth="1"/>
    <col min="6" max="6" width="11.33203125" style="16" customWidth="1"/>
    <col min="7" max="10" width="11.5" style="16" customWidth="1"/>
    <col min="11" max="11" width="13.1640625" style="16" bestFit="1" customWidth="1"/>
    <col min="12" max="16384" width="10.83203125" style="16"/>
  </cols>
  <sheetData>
    <row r="1" spans="1:11" ht="34" customHeight="1">
      <c r="A1" s="117" t="s">
        <v>638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36" customHeight="1">
      <c r="A2" s="83" t="s">
        <v>639</v>
      </c>
    </row>
    <row r="3" spans="1:11">
      <c r="F3" s="111" t="s">
        <v>100</v>
      </c>
      <c r="G3" s="112"/>
      <c r="H3" s="112"/>
      <c r="I3" s="112"/>
      <c r="J3" s="112"/>
      <c r="K3" s="113"/>
    </row>
    <row r="4" spans="1:11">
      <c r="A4" s="28" t="s">
        <v>637</v>
      </c>
      <c r="B4" s="28" t="s">
        <v>630</v>
      </c>
      <c r="C4" s="28" t="s">
        <v>622</v>
      </c>
      <c r="D4" s="28" t="s">
        <v>631</v>
      </c>
      <c r="E4" s="74" t="s">
        <v>632</v>
      </c>
      <c r="F4" s="69" t="s">
        <v>629</v>
      </c>
      <c r="G4" s="70" t="s">
        <v>102</v>
      </c>
      <c r="H4" s="70" t="s">
        <v>264</v>
      </c>
      <c r="I4" s="33" t="s">
        <v>104</v>
      </c>
      <c r="J4" s="33" t="s">
        <v>105</v>
      </c>
      <c r="K4" s="71" t="s">
        <v>266</v>
      </c>
    </row>
    <row r="5" spans="1:11">
      <c r="A5" s="57" t="s">
        <v>208</v>
      </c>
      <c r="B5" s="16" t="s">
        <v>208</v>
      </c>
      <c r="C5" s="14">
        <v>327857</v>
      </c>
      <c r="D5" s="15">
        <v>36</v>
      </c>
      <c r="E5" s="15">
        <v>0.32</v>
      </c>
      <c r="F5" s="30">
        <f t="shared" ref="F5:F38" si="0">C5</f>
        <v>327857</v>
      </c>
    </row>
    <row r="6" spans="1:11">
      <c r="B6" s="16" t="s">
        <v>456</v>
      </c>
      <c r="C6" s="14">
        <v>101308</v>
      </c>
      <c r="F6" s="30">
        <f t="shared" si="0"/>
        <v>101308</v>
      </c>
    </row>
    <row r="7" spans="1:11">
      <c r="B7" s="16" t="s">
        <v>7</v>
      </c>
      <c r="C7" s="14">
        <v>32265</v>
      </c>
      <c r="D7" s="15">
        <v>36</v>
      </c>
      <c r="E7" s="15">
        <v>0.27</v>
      </c>
      <c r="F7" s="30">
        <f t="shared" si="0"/>
        <v>32265</v>
      </c>
    </row>
    <row r="8" spans="1:11">
      <c r="B8" s="16" t="s">
        <v>12</v>
      </c>
      <c r="C8" s="14">
        <v>24831</v>
      </c>
      <c r="D8" s="15">
        <v>21</v>
      </c>
      <c r="E8" s="15">
        <v>0.21</v>
      </c>
      <c r="F8" s="30">
        <f t="shared" si="0"/>
        <v>24831</v>
      </c>
    </row>
    <row r="9" spans="1:11">
      <c r="B9" s="16" t="s">
        <v>14</v>
      </c>
      <c r="C9" s="14">
        <v>23624</v>
      </c>
      <c r="D9" s="15">
        <v>38</v>
      </c>
      <c r="E9" s="15">
        <v>0.32</v>
      </c>
      <c r="F9" s="30">
        <f t="shared" si="0"/>
        <v>23624</v>
      </c>
    </row>
    <row r="10" spans="1:11">
      <c r="B10" s="16" t="s">
        <v>15</v>
      </c>
      <c r="C10" s="14">
        <v>22118</v>
      </c>
      <c r="D10" s="15">
        <v>33</v>
      </c>
      <c r="E10" s="41">
        <v>0.3</v>
      </c>
      <c r="F10" s="30">
        <f t="shared" si="0"/>
        <v>22118</v>
      </c>
    </row>
    <row r="11" spans="1:11">
      <c r="B11" s="16" t="s">
        <v>19</v>
      </c>
      <c r="C11" s="14">
        <v>20433</v>
      </c>
      <c r="D11" s="15">
        <v>51</v>
      </c>
      <c r="E11" s="37">
        <v>0.47</v>
      </c>
      <c r="F11" s="30">
        <f t="shared" si="0"/>
        <v>20433</v>
      </c>
    </row>
    <row r="12" spans="1:11">
      <c r="B12" s="16" t="s">
        <v>26</v>
      </c>
      <c r="C12" s="14">
        <v>18942</v>
      </c>
      <c r="D12" s="15">
        <v>57</v>
      </c>
      <c r="E12" s="37">
        <v>0.46</v>
      </c>
      <c r="F12" s="30">
        <f t="shared" si="0"/>
        <v>18942</v>
      </c>
    </row>
    <row r="13" spans="1:11">
      <c r="B13" s="16" t="s">
        <v>28</v>
      </c>
      <c r="C13" s="14">
        <v>18030</v>
      </c>
      <c r="D13" s="15">
        <v>35</v>
      </c>
      <c r="E13" s="37">
        <v>0.25</v>
      </c>
      <c r="F13" s="30">
        <f t="shared" si="0"/>
        <v>18030</v>
      </c>
    </row>
    <row r="14" spans="1:11">
      <c r="B14" s="16" t="s">
        <v>115</v>
      </c>
      <c r="C14" s="14">
        <v>17511</v>
      </c>
      <c r="D14" s="15">
        <v>24</v>
      </c>
      <c r="E14" s="37">
        <v>0.28000000000000003</v>
      </c>
      <c r="F14" s="30">
        <f t="shared" si="0"/>
        <v>17511</v>
      </c>
    </row>
    <row r="15" spans="1:11">
      <c r="B15" s="16" t="s">
        <v>31</v>
      </c>
      <c r="C15" s="14">
        <v>17460</v>
      </c>
      <c r="D15" s="15">
        <v>25</v>
      </c>
      <c r="E15" s="37">
        <v>0.22</v>
      </c>
      <c r="F15" s="30">
        <f t="shared" si="0"/>
        <v>17460</v>
      </c>
    </row>
    <row r="16" spans="1:11">
      <c r="B16" s="16" t="s">
        <v>33</v>
      </c>
      <c r="C16" s="14">
        <v>17213</v>
      </c>
      <c r="D16" s="15">
        <v>48</v>
      </c>
      <c r="E16" s="37">
        <v>0.41</v>
      </c>
      <c r="F16" s="30">
        <f t="shared" si="0"/>
        <v>17213</v>
      </c>
    </row>
    <row r="17" spans="2:6">
      <c r="B17" s="16" t="s">
        <v>36</v>
      </c>
      <c r="C17" s="14">
        <v>16547</v>
      </c>
      <c r="D17" s="15">
        <v>39</v>
      </c>
      <c r="E17" s="37">
        <v>0.27</v>
      </c>
      <c r="F17" s="30">
        <f t="shared" si="0"/>
        <v>16547</v>
      </c>
    </row>
    <row r="18" spans="2:6">
      <c r="B18" s="16" t="s">
        <v>37</v>
      </c>
      <c r="C18" s="14">
        <v>16502</v>
      </c>
      <c r="D18" s="15">
        <v>44</v>
      </c>
      <c r="E18" s="37">
        <v>0.37</v>
      </c>
      <c r="F18" s="30">
        <f t="shared" si="0"/>
        <v>16502</v>
      </c>
    </row>
    <row r="19" spans="2:6">
      <c r="B19" s="16" t="s">
        <v>38</v>
      </c>
      <c r="C19" s="14">
        <v>16157</v>
      </c>
      <c r="D19" s="15">
        <v>44</v>
      </c>
      <c r="E19" s="37">
        <v>0.33</v>
      </c>
      <c r="F19" s="30">
        <f t="shared" si="0"/>
        <v>16157</v>
      </c>
    </row>
    <row r="20" spans="2:6">
      <c r="B20" s="16" t="s">
        <v>40</v>
      </c>
      <c r="C20" s="14">
        <v>15602</v>
      </c>
      <c r="D20" s="15">
        <v>19</v>
      </c>
      <c r="E20" s="37">
        <v>0.14000000000000001</v>
      </c>
      <c r="F20" s="30">
        <f t="shared" si="0"/>
        <v>15602</v>
      </c>
    </row>
    <row r="21" spans="2:6">
      <c r="B21" s="16" t="s">
        <v>41</v>
      </c>
      <c r="C21" s="14">
        <v>15573</v>
      </c>
      <c r="D21" s="15">
        <v>36</v>
      </c>
      <c r="E21" s="37">
        <v>0.27</v>
      </c>
      <c r="F21" s="30">
        <f t="shared" si="0"/>
        <v>15573</v>
      </c>
    </row>
    <row r="22" spans="2:6">
      <c r="B22" s="16" t="s">
        <v>51</v>
      </c>
      <c r="C22" s="14">
        <v>13942</v>
      </c>
      <c r="D22" s="15">
        <v>51</v>
      </c>
      <c r="E22" s="37">
        <v>0.49</v>
      </c>
      <c r="F22" s="30">
        <f t="shared" si="0"/>
        <v>13942</v>
      </c>
    </row>
    <row r="23" spans="2:6">
      <c r="B23" s="16" t="s">
        <v>52</v>
      </c>
      <c r="C23" s="14">
        <v>13654</v>
      </c>
      <c r="D23" s="15">
        <v>28</v>
      </c>
      <c r="E23" s="37">
        <v>0.21</v>
      </c>
      <c r="F23" s="30">
        <f t="shared" si="0"/>
        <v>13654</v>
      </c>
    </row>
    <row r="24" spans="2:6">
      <c r="B24" s="16" t="s">
        <v>54</v>
      </c>
      <c r="C24" s="14">
        <v>13501</v>
      </c>
      <c r="D24" s="15">
        <v>43</v>
      </c>
      <c r="E24" s="37">
        <v>0.42</v>
      </c>
      <c r="F24" s="30">
        <f t="shared" si="0"/>
        <v>13501</v>
      </c>
    </row>
    <row r="25" spans="2:6">
      <c r="B25" s="16" t="s">
        <v>59</v>
      </c>
      <c r="C25" s="14">
        <v>12571</v>
      </c>
      <c r="D25" s="15">
        <v>50</v>
      </c>
      <c r="E25" s="37">
        <v>0.48</v>
      </c>
      <c r="F25" s="30">
        <f t="shared" si="0"/>
        <v>12571</v>
      </c>
    </row>
    <row r="26" spans="2:6">
      <c r="B26" s="16" t="s">
        <v>62</v>
      </c>
      <c r="C26" s="14">
        <v>12351</v>
      </c>
      <c r="D26" s="15">
        <v>63</v>
      </c>
      <c r="E26" s="37">
        <v>0.48</v>
      </c>
      <c r="F26" s="30">
        <f t="shared" si="0"/>
        <v>12351</v>
      </c>
    </row>
    <row r="27" spans="2:6">
      <c r="B27" s="16" t="s">
        <v>68</v>
      </c>
      <c r="C27" s="14">
        <v>12040</v>
      </c>
      <c r="D27" s="15">
        <v>40</v>
      </c>
      <c r="E27" s="37">
        <v>0.37</v>
      </c>
      <c r="F27" s="30">
        <f t="shared" si="0"/>
        <v>12040</v>
      </c>
    </row>
    <row r="28" spans="2:6">
      <c r="B28" s="16" t="s">
        <v>69</v>
      </c>
      <c r="C28" s="14">
        <v>11966</v>
      </c>
      <c r="D28" s="15">
        <v>55</v>
      </c>
      <c r="E28" s="37">
        <v>0.45</v>
      </c>
      <c r="F28" s="30">
        <f t="shared" si="0"/>
        <v>11966</v>
      </c>
    </row>
    <row r="29" spans="2:6">
      <c r="B29" s="16" t="s">
        <v>80</v>
      </c>
      <c r="C29" s="14">
        <v>11091</v>
      </c>
      <c r="D29" s="15">
        <v>63</v>
      </c>
      <c r="E29" s="37">
        <v>0.43</v>
      </c>
      <c r="F29" s="30">
        <f t="shared" si="0"/>
        <v>11091</v>
      </c>
    </row>
    <row r="30" spans="2:6">
      <c r="B30" s="16" t="s">
        <v>81</v>
      </c>
      <c r="C30" s="14">
        <v>11077</v>
      </c>
      <c r="D30" s="15">
        <v>22</v>
      </c>
      <c r="E30" s="37">
        <v>0.21</v>
      </c>
      <c r="F30" s="30">
        <f t="shared" si="0"/>
        <v>11077</v>
      </c>
    </row>
    <row r="31" spans="2:6">
      <c r="B31" s="16" t="s">
        <v>86</v>
      </c>
      <c r="C31" s="14">
        <v>10629</v>
      </c>
      <c r="D31" s="15">
        <v>30</v>
      </c>
      <c r="E31" s="37">
        <v>0.26</v>
      </c>
      <c r="F31" s="30">
        <f t="shared" si="0"/>
        <v>10629</v>
      </c>
    </row>
    <row r="32" spans="2:6">
      <c r="B32" s="16" t="s">
        <v>87</v>
      </c>
      <c r="C32" s="14">
        <v>10442</v>
      </c>
      <c r="D32" s="15">
        <v>50</v>
      </c>
      <c r="E32" s="37">
        <v>0.47</v>
      </c>
      <c r="F32" s="30">
        <f t="shared" si="0"/>
        <v>10442</v>
      </c>
    </row>
    <row r="33" spans="1:12">
      <c r="B33" s="16" t="s">
        <v>92</v>
      </c>
      <c r="C33" s="14">
        <v>10379</v>
      </c>
      <c r="D33" s="15">
        <v>46</v>
      </c>
      <c r="E33" s="37">
        <v>0.36</v>
      </c>
      <c r="F33" s="30">
        <f t="shared" si="0"/>
        <v>10379</v>
      </c>
    </row>
    <row r="34" spans="1:12">
      <c r="B34" s="16" t="s">
        <v>145</v>
      </c>
      <c r="C34" s="14">
        <v>5242</v>
      </c>
      <c r="D34" s="15">
        <v>34</v>
      </c>
      <c r="E34" s="37">
        <v>0.24</v>
      </c>
      <c r="F34" s="30">
        <f t="shared" si="0"/>
        <v>5242</v>
      </c>
    </row>
    <row r="35" spans="1:12">
      <c r="B35" s="16" t="s">
        <v>164</v>
      </c>
      <c r="C35" s="14">
        <v>3593</v>
      </c>
      <c r="D35" s="15">
        <v>12</v>
      </c>
      <c r="E35" s="37">
        <v>0.16</v>
      </c>
      <c r="F35" s="30">
        <f t="shared" si="0"/>
        <v>3593</v>
      </c>
    </row>
    <row r="36" spans="1:12">
      <c r="B36" s="16" t="s">
        <v>170</v>
      </c>
      <c r="C36" s="14">
        <v>3092</v>
      </c>
      <c r="D36" s="15">
        <v>48</v>
      </c>
      <c r="E36" s="37">
        <v>0.39</v>
      </c>
      <c r="F36" s="30">
        <f t="shared" si="0"/>
        <v>3092</v>
      </c>
    </row>
    <row r="37" spans="1:12">
      <c r="A37" s="21"/>
      <c r="B37" s="21" t="s">
        <v>172</v>
      </c>
      <c r="C37" s="14">
        <v>2893</v>
      </c>
      <c r="D37" s="15">
        <v>28</v>
      </c>
      <c r="E37" s="37">
        <v>0.27</v>
      </c>
      <c r="F37" s="30">
        <f t="shared" si="0"/>
        <v>2893</v>
      </c>
    </row>
    <row r="38" spans="1:12" ht="16" thickBot="1">
      <c r="A38" s="42"/>
      <c r="B38" s="42" t="s">
        <v>184</v>
      </c>
      <c r="C38" s="36">
        <v>1645</v>
      </c>
      <c r="D38" s="38">
        <v>31</v>
      </c>
      <c r="E38" s="39">
        <v>0.28000000000000003</v>
      </c>
      <c r="F38" s="29">
        <f t="shared" si="0"/>
        <v>1645</v>
      </c>
      <c r="G38" s="42"/>
      <c r="H38" s="42"/>
      <c r="I38" s="42"/>
      <c r="J38" s="42"/>
      <c r="K38" s="42"/>
    </row>
    <row r="39" spans="1:12" ht="16" thickTop="1">
      <c r="A39" s="14">
        <f>'SUISSE PAR CANTON '!D5</f>
        <v>1392396</v>
      </c>
      <c r="B39" s="72" t="s">
        <v>633</v>
      </c>
      <c r="C39" s="30">
        <f>SUM(C5:C38)</f>
        <v>882081</v>
      </c>
      <c r="D39" s="65"/>
      <c r="F39" s="30">
        <f>SUM(F5:F38)</f>
        <v>882081</v>
      </c>
    </row>
    <row r="40" spans="1:12">
      <c r="B40" s="72" t="s">
        <v>634</v>
      </c>
      <c r="C40" s="35">
        <f>C39/A39</f>
        <v>0.63349865986400422</v>
      </c>
    </row>
    <row r="41" spans="1:12" ht="16" thickBot="1">
      <c r="B41" s="72" t="s">
        <v>635</v>
      </c>
      <c r="C41" s="14">
        <f>A39-C39</f>
        <v>510315</v>
      </c>
      <c r="F41" s="29">
        <f>C41</f>
        <v>510315</v>
      </c>
    </row>
    <row r="42" spans="1:12" ht="16" thickTop="1">
      <c r="B42" s="72" t="s">
        <v>636</v>
      </c>
      <c r="C42" s="14"/>
      <c r="F42" s="30">
        <f>SUM(F39:F41)</f>
        <v>1392396</v>
      </c>
    </row>
    <row r="43" spans="1:12">
      <c r="C43" s="14"/>
    </row>
    <row r="44" spans="1:12">
      <c r="A44" s="57" t="s">
        <v>107</v>
      </c>
      <c r="B44" s="16" t="s">
        <v>107</v>
      </c>
      <c r="C44" s="14">
        <v>26327</v>
      </c>
      <c r="D44" s="15">
        <v>67</v>
      </c>
      <c r="E44" s="15">
        <v>0.51</v>
      </c>
      <c r="F44" s="30">
        <f t="shared" ref="F44:F49" si="1">C44</f>
        <v>26327</v>
      </c>
      <c r="L44" s="14"/>
    </row>
    <row r="45" spans="1:12">
      <c r="B45" s="16" t="s">
        <v>16</v>
      </c>
      <c r="C45" s="14">
        <v>21787</v>
      </c>
      <c r="D45" s="15">
        <v>67</v>
      </c>
      <c r="E45" s="15">
        <v>0.48</v>
      </c>
      <c r="F45" s="30">
        <f t="shared" si="1"/>
        <v>21787</v>
      </c>
      <c r="L45" s="14"/>
    </row>
    <row r="46" spans="1:12">
      <c r="B46" s="16" t="s">
        <v>47</v>
      </c>
      <c r="C46" s="14">
        <v>14808</v>
      </c>
      <c r="D46" s="15">
        <v>73</v>
      </c>
      <c r="E46" s="37">
        <v>0.48</v>
      </c>
      <c r="F46" s="30">
        <f t="shared" si="1"/>
        <v>14808</v>
      </c>
      <c r="L46" s="14"/>
    </row>
    <row r="47" spans="1:12">
      <c r="B47" s="16" t="s">
        <v>505</v>
      </c>
      <c r="C47" s="14">
        <v>9586</v>
      </c>
      <c r="D47" s="15">
        <v>73</v>
      </c>
      <c r="E47" s="37">
        <v>0.54</v>
      </c>
      <c r="F47" s="30">
        <f t="shared" si="1"/>
        <v>9586</v>
      </c>
      <c r="L47" s="14"/>
    </row>
    <row r="48" spans="1:12">
      <c r="B48" s="16" t="s">
        <v>506</v>
      </c>
      <c r="C48" s="14">
        <v>9070</v>
      </c>
      <c r="D48" s="15">
        <v>66</v>
      </c>
      <c r="E48" s="37">
        <v>0.5</v>
      </c>
      <c r="F48" s="30">
        <f t="shared" si="1"/>
        <v>9070</v>
      </c>
      <c r="L48" s="14"/>
    </row>
    <row r="49" spans="1:12">
      <c r="B49" s="16" t="s">
        <v>507</v>
      </c>
      <c r="C49" s="14">
        <v>8795</v>
      </c>
      <c r="D49" s="15">
        <v>68</v>
      </c>
      <c r="E49" s="37">
        <v>0.52</v>
      </c>
      <c r="F49" s="30">
        <f t="shared" si="1"/>
        <v>8795</v>
      </c>
      <c r="L49" s="14"/>
    </row>
    <row r="50" spans="1:12">
      <c r="B50" s="16" t="s">
        <v>508</v>
      </c>
      <c r="C50" s="14">
        <v>8121</v>
      </c>
      <c r="D50" s="15">
        <v>61</v>
      </c>
      <c r="E50" s="37">
        <v>1.05</v>
      </c>
      <c r="F50" s="30"/>
      <c r="G50" s="30">
        <f>C50</f>
        <v>8121</v>
      </c>
      <c r="L50" s="14"/>
    </row>
    <row r="51" spans="1:12">
      <c r="B51" s="16" t="s">
        <v>509</v>
      </c>
      <c r="C51" s="14">
        <v>5592</v>
      </c>
      <c r="D51" s="15">
        <v>64</v>
      </c>
      <c r="E51" s="37">
        <v>1.0900000000000001</v>
      </c>
      <c r="F51" s="30"/>
      <c r="G51" s="30">
        <f>C51</f>
        <v>5592</v>
      </c>
      <c r="L51" s="14"/>
    </row>
    <row r="52" spans="1:12">
      <c r="B52" s="16" t="s">
        <v>510</v>
      </c>
      <c r="C52" s="14">
        <v>4382</v>
      </c>
      <c r="D52" s="15">
        <v>64</v>
      </c>
      <c r="E52" s="37">
        <v>1.01</v>
      </c>
      <c r="F52" s="30"/>
      <c r="G52" s="30">
        <f>C52</f>
        <v>4382</v>
      </c>
      <c r="L52" s="14"/>
    </row>
    <row r="53" spans="1:12">
      <c r="B53" s="16" t="s">
        <v>511</v>
      </c>
      <c r="C53" s="14">
        <v>3587</v>
      </c>
      <c r="D53" s="15">
        <v>85</v>
      </c>
      <c r="E53" s="37">
        <v>1.03</v>
      </c>
      <c r="F53" s="30"/>
      <c r="G53" s="30">
        <f>C53</f>
        <v>3587</v>
      </c>
      <c r="L53" s="14"/>
    </row>
    <row r="54" spans="1:12" ht="16" thickBot="1">
      <c r="A54" s="42"/>
      <c r="B54" s="42" t="s">
        <v>512</v>
      </c>
      <c r="C54" s="36">
        <v>1969</v>
      </c>
      <c r="D54" s="38">
        <v>60</v>
      </c>
      <c r="E54" s="39">
        <v>0.54</v>
      </c>
      <c r="F54" s="29">
        <f>C54</f>
        <v>1969</v>
      </c>
      <c r="G54" s="42"/>
      <c r="H54" s="42"/>
      <c r="I54" s="42"/>
      <c r="J54" s="42"/>
      <c r="K54" s="42"/>
      <c r="L54" s="14"/>
    </row>
    <row r="55" spans="1:12" ht="16" thickTop="1">
      <c r="A55" s="14">
        <v>115104</v>
      </c>
      <c r="B55" s="72" t="s">
        <v>633</v>
      </c>
      <c r="C55" s="14">
        <f>SUM(C44:C54)</f>
        <v>114024</v>
      </c>
      <c r="E55" s="37"/>
      <c r="F55" s="14">
        <f>SUM(F44:F54)</f>
        <v>92342</v>
      </c>
      <c r="G55" s="14">
        <f>SUM(G44:G54)</f>
        <v>21682</v>
      </c>
      <c r="L55" s="14"/>
    </row>
    <row r="56" spans="1:12">
      <c r="B56" s="72" t="s">
        <v>634</v>
      </c>
      <c r="C56" s="35">
        <f>C55/A55</f>
        <v>0.99061718098415341</v>
      </c>
      <c r="F56" s="43">
        <f>F55/C55</f>
        <v>0.80984704974391353</v>
      </c>
      <c r="G56" s="43">
        <f>G55/C55</f>
        <v>0.19015295025608644</v>
      </c>
    </row>
    <row r="57" spans="1:12" ht="16" thickBot="1">
      <c r="B57" s="72" t="s">
        <v>635</v>
      </c>
      <c r="C57" s="14">
        <f>A55-C55</f>
        <v>1080</v>
      </c>
      <c r="F57" s="36">
        <f>F56*C57</f>
        <v>874.63481372342665</v>
      </c>
      <c r="G57" s="36">
        <f>G56*C57</f>
        <v>205.36518627657335</v>
      </c>
    </row>
    <row r="58" spans="1:12" ht="16" thickTop="1">
      <c r="B58" s="72" t="s">
        <v>636</v>
      </c>
      <c r="C58" s="14"/>
      <c r="F58" s="30">
        <f>F55+F57</f>
        <v>93216.634813723431</v>
      </c>
      <c r="G58" s="30">
        <f>G55+G57</f>
        <v>21887.365186276573</v>
      </c>
    </row>
    <row r="60" spans="1:12">
      <c r="A60" s="47" t="s">
        <v>8</v>
      </c>
      <c r="B60" s="16" t="s">
        <v>106</v>
      </c>
      <c r="C60" s="14">
        <v>30363</v>
      </c>
      <c r="D60" s="15">
        <v>307</v>
      </c>
      <c r="E60" s="15">
        <v>3.01</v>
      </c>
      <c r="K60" s="30">
        <f>C60</f>
        <v>30363</v>
      </c>
    </row>
    <row r="61" spans="1:12">
      <c r="A61" s="15"/>
      <c r="B61" s="16" t="s">
        <v>118</v>
      </c>
      <c r="C61" s="14">
        <v>16408</v>
      </c>
      <c r="D61" s="15">
        <v>262</v>
      </c>
      <c r="E61" s="37">
        <v>2.37</v>
      </c>
      <c r="J61" s="30">
        <f>C61</f>
        <v>16408</v>
      </c>
    </row>
    <row r="62" spans="1:12">
      <c r="A62" s="15"/>
      <c r="B62" s="16" t="s">
        <v>119</v>
      </c>
      <c r="C62" s="14">
        <v>16143</v>
      </c>
      <c r="D62" s="15">
        <v>281</v>
      </c>
      <c r="E62" s="37">
        <v>2.46</v>
      </c>
      <c r="J62" s="30">
        <f>C62</f>
        <v>16143</v>
      </c>
    </row>
    <row r="63" spans="1:12">
      <c r="A63" s="15"/>
      <c r="B63" s="16" t="s">
        <v>42</v>
      </c>
      <c r="C63" s="14">
        <v>15527</v>
      </c>
      <c r="D63" s="15">
        <v>322</v>
      </c>
      <c r="E63" s="37">
        <v>3.08</v>
      </c>
      <c r="K63" s="30">
        <f>C63</f>
        <v>15527</v>
      </c>
    </row>
    <row r="64" spans="1:12">
      <c r="A64" s="15"/>
      <c r="B64" s="16" t="s">
        <v>61</v>
      </c>
      <c r="C64" s="14">
        <v>12467</v>
      </c>
      <c r="D64" s="15">
        <v>230</v>
      </c>
      <c r="E64" s="37">
        <v>2.5499999999999998</v>
      </c>
      <c r="J64" s="30">
        <f>C64</f>
        <v>12467</v>
      </c>
    </row>
    <row r="65" spans="1:12">
      <c r="A65" s="15"/>
      <c r="B65" s="16" t="s">
        <v>201</v>
      </c>
      <c r="C65" s="14">
        <v>6550</v>
      </c>
      <c r="D65" s="15">
        <v>228</v>
      </c>
      <c r="E65" s="15">
        <v>3.13</v>
      </c>
      <c r="K65" s="30">
        <f>C65</f>
        <v>6550</v>
      </c>
    </row>
    <row r="66" spans="1:12">
      <c r="A66" s="15"/>
      <c r="B66" s="16" t="s">
        <v>137</v>
      </c>
      <c r="C66" s="14">
        <v>6261</v>
      </c>
      <c r="D66" s="15">
        <v>302</v>
      </c>
      <c r="E66" s="37">
        <v>2.5499999999999998</v>
      </c>
      <c r="J66" s="30">
        <f>C66</f>
        <v>6261</v>
      </c>
    </row>
    <row r="67" spans="1:12">
      <c r="A67" s="15"/>
      <c r="B67" s="16" t="s">
        <v>203</v>
      </c>
      <c r="C67" s="14">
        <v>5000</v>
      </c>
      <c r="D67" s="15">
        <v>230</v>
      </c>
      <c r="E67" s="37">
        <v>2.56</v>
      </c>
      <c r="J67" s="30">
        <f>C67</f>
        <v>5000</v>
      </c>
    </row>
    <row r="68" spans="1:12">
      <c r="A68" s="15"/>
      <c r="B68" s="16" t="s">
        <v>163</v>
      </c>
      <c r="C68" s="14">
        <v>3596</v>
      </c>
      <c r="D68" s="15">
        <v>269</v>
      </c>
      <c r="E68" s="37">
        <v>2.38</v>
      </c>
      <c r="J68" s="30">
        <f>C68</f>
        <v>3596</v>
      </c>
    </row>
    <row r="69" spans="1:12">
      <c r="A69" s="15"/>
      <c r="B69" s="16" t="s">
        <v>204</v>
      </c>
      <c r="C69" s="14">
        <v>3361</v>
      </c>
      <c r="D69" s="15">
        <v>331</v>
      </c>
      <c r="E69" s="37">
        <v>3.13</v>
      </c>
      <c r="K69" s="30">
        <f>C69</f>
        <v>3361</v>
      </c>
    </row>
    <row r="70" spans="1:12">
      <c r="A70" s="15"/>
      <c r="B70" s="16" t="s">
        <v>205</v>
      </c>
      <c r="C70" s="14">
        <v>2630</v>
      </c>
      <c r="D70" s="15">
        <v>301</v>
      </c>
      <c r="E70" s="37">
        <v>2.59</v>
      </c>
      <c r="J70" s="30">
        <f>C70</f>
        <v>2630</v>
      </c>
    </row>
    <row r="71" spans="1:12">
      <c r="A71" s="15"/>
      <c r="B71" s="16" t="s">
        <v>185</v>
      </c>
      <c r="C71" s="14">
        <v>1519</v>
      </c>
      <c r="D71" s="15">
        <v>291</v>
      </c>
      <c r="E71" s="37">
        <v>2.52</v>
      </c>
      <c r="J71" s="30">
        <f>C71</f>
        <v>1519</v>
      </c>
    </row>
    <row r="72" spans="1:12">
      <c r="A72" s="15"/>
      <c r="B72" s="16" t="s">
        <v>189</v>
      </c>
      <c r="C72" s="14">
        <v>792</v>
      </c>
      <c r="D72" s="15">
        <v>296</v>
      </c>
      <c r="E72" s="15">
        <v>2.5499999999999998</v>
      </c>
      <c r="J72" s="30">
        <f>C72</f>
        <v>792</v>
      </c>
    </row>
    <row r="73" spans="1:12" ht="16" thickBot="1">
      <c r="A73" s="38"/>
      <c r="B73" s="42" t="s">
        <v>192</v>
      </c>
      <c r="C73" s="36">
        <v>212</v>
      </c>
      <c r="D73" s="38">
        <v>312</v>
      </c>
      <c r="E73" s="38">
        <v>3.15</v>
      </c>
      <c r="F73" s="42"/>
      <c r="G73" s="42"/>
      <c r="H73" s="42"/>
      <c r="I73" s="42"/>
      <c r="J73" s="42"/>
      <c r="K73" s="29">
        <f>C73</f>
        <v>212</v>
      </c>
    </row>
    <row r="74" spans="1:12" ht="16" thickTop="1">
      <c r="A74" s="14">
        <v>317022</v>
      </c>
      <c r="B74" s="72" t="s">
        <v>633</v>
      </c>
      <c r="C74" s="14">
        <f>SUM(C60:C73)</f>
        <v>120829</v>
      </c>
      <c r="J74" s="14">
        <f>SUM(J60:J73)</f>
        <v>64816</v>
      </c>
      <c r="K74" s="14">
        <f>SUM(K60:K73)</f>
        <v>56013</v>
      </c>
    </row>
    <row r="75" spans="1:12">
      <c r="B75" s="72" t="s">
        <v>634</v>
      </c>
      <c r="C75" s="35">
        <f>C74/A74</f>
        <v>0.38113758666590963</v>
      </c>
      <c r="J75" s="35">
        <f>J74/C74</f>
        <v>0.53642751326254456</v>
      </c>
      <c r="K75" s="35">
        <f>K74/C74</f>
        <v>0.46357248673745544</v>
      </c>
    </row>
    <row r="76" spans="1:12" ht="16" thickBot="1">
      <c r="B76" s="72" t="s">
        <v>635</v>
      </c>
      <c r="C76" s="14">
        <f>A74-C74</f>
        <v>196193</v>
      </c>
      <c r="J76" s="36">
        <f>J75*C76</f>
        <v>105243.3231095184</v>
      </c>
      <c r="K76" s="36">
        <f>K75*C76</f>
        <v>90949.676890481598</v>
      </c>
    </row>
    <row r="77" spans="1:12" ht="16" thickTop="1">
      <c r="B77" s="72" t="s">
        <v>636</v>
      </c>
      <c r="C77" s="15"/>
      <c r="J77" s="30">
        <f>J74+J76</f>
        <v>170059.32310951839</v>
      </c>
      <c r="K77" s="30">
        <f>K74+K76</f>
        <v>146962.67689048161</v>
      </c>
      <c r="L77" s="30"/>
    </row>
    <row r="78" spans="1:12">
      <c r="C78" s="15"/>
    </row>
    <row r="79" spans="1:12">
      <c r="A79" s="47" t="s">
        <v>1</v>
      </c>
      <c r="B79" s="16" t="s">
        <v>454</v>
      </c>
      <c r="C79" s="55">
        <v>127821</v>
      </c>
      <c r="D79" s="15">
        <v>255</v>
      </c>
      <c r="E79" s="15">
        <v>2.35</v>
      </c>
      <c r="I79" s="59"/>
      <c r="J79" s="30">
        <f>C79</f>
        <v>127821</v>
      </c>
    </row>
    <row r="80" spans="1:12">
      <c r="A80" s="15"/>
      <c r="B80" s="16" t="s">
        <v>467</v>
      </c>
      <c r="C80" s="14">
        <v>27511</v>
      </c>
      <c r="D80" s="15">
        <v>217</v>
      </c>
      <c r="E80" s="15">
        <v>2.16</v>
      </c>
      <c r="I80" s="30">
        <f>C80</f>
        <v>27511</v>
      </c>
    </row>
    <row r="81" spans="1:10">
      <c r="A81" s="15"/>
      <c r="B81" s="16" t="s">
        <v>13</v>
      </c>
      <c r="C81" s="14">
        <v>24579</v>
      </c>
      <c r="D81" s="15">
        <v>231</v>
      </c>
      <c r="E81" s="15">
        <v>2.23</v>
      </c>
      <c r="F81" s="30"/>
      <c r="I81" s="30">
        <f>C81</f>
        <v>24579</v>
      </c>
    </row>
    <row r="82" spans="1:10">
      <c r="A82" s="15"/>
      <c r="B82" s="16" t="s">
        <v>22</v>
      </c>
      <c r="C82" s="14">
        <v>19609</v>
      </c>
      <c r="D82" s="15">
        <v>244</v>
      </c>
      <c r="E82" s="37">
        <v>2.31</v>
      </c>
      <c r="J82" s="30">
        <f>C82</f>
        <v>19609</v>
      </c>
    </row>
    <row r="83" spans="1:10">
      <c r="A83" s="15"/>
      <c r="B83" s="16" t="s">
        <v>111</v>
      </c>
      <c r="C83" s="14">
        <v>18728</v>
      </c>
      <c r="D83" s="15">
        <v>285</v>
      </c>
      <c r="E83" s="37">
        <v>2.52</v>
      </c>
      <c r="J83" s="30">
        <f>C83</f>
        <v>18728</v>
      </c>
    </row>
    <row r="84" spans="1:10">
      <c r="A84" s="15"/>
      <c r="B84" s="16" t="s">
        <v>112</v>
      </c>
      <c r="C84" s="14">
        <v>18394</v>
      </c>
      <c r="D84" s="15">
        <v>237</v>
      </c>
      <c r="E84" s="37">
        <v>2.2200000000000002</v>
      </c>
      <c r="I84" s="30">
        <f>C84</f>
        <v>18394</v>
      </c>
    </row>
    <row r="85" spans="1:10">
      <c r="A85" s="15"/>
      <c r="B85" s="16" t="s">
        <v>34</v>
      </c>
      <c r="C85" s="14">
        <v>17121</v>
      </c>
      <c r="D85" s="15">
        <v>252</v>
      </c>
      <c r="E85" s="37">
        <v>2.3199999999999998</v>
      </c>
      <c r="I85" s="30">
        <f>C85</f>
        <v>17121</v>
      </c>
    </row>
    <row r="86" spans="1:10">
      <c r="A86" s="15"/>
      <c r="B86" s="16" t="s">
        <v>124</v>
      </c>
      <c r="C86" s="14">
        <v>14744</v>
      </c>
      <c r="D86" s="15">
        <v>258</v>
      </c>
      <c r="E86" s="37">
        <v>2.33</v>
      </c>
      <c r="J86" s="30">
        <f>C86</f>
        <v>14744</v>
      </c>
    </row>
    <row r="87" spans="1:10">
      <c r="A87" s="15"/>
      <c r="B87" s="16" t="s">
        <v>73</v>
      </c>
      <c r="C87" s="14">
        <v>11633</v>
      </c>
      <c r="D87" s="15">
        <v>282</v>
      </c>
      <c r="E87" s="37">
        <v>2.46</v>
      </c>
      <c r="J87" s="30">
        <f>C87</f>
        <v>11633</v>
      </c>
    </row>
    <row r="88" spans="1:10">
      <c r="A88" s="15"/>
      <c r="B88" s="16" t="s">
        <v>76</v>
      </c>
      <c r="C88" s="14">
        <v>11430</v>
      </c>
      <c r="D88" s="15">
        <v>254</v>
      </c>
      <c r="E88" s="37">
        <v>2.33</v>
      </c>
      <c r="J88" s="30">
        <f>C88</f>
        <v>11430</v>
      </c>
    </row>
    <row r="89" spans="1:10">
      <c r="A89" s="15"/>
      <c r="B89" s="16" t="s">
        <v>79</v>
      </c>
      <c r="C89" s="14">
        <v>11102</v>
      </c>
      <c r="D89" s="15">
        <v>254</v>
      </c>
      <c r="E89" s="37">
        <v>2.33</v>
      </c>
      <c r="J89" s="30">
        <f>C89</f>
        <v>11102</v>
      </c>
    </row>
    <row r="90" spans="1:10">
      <c r="A90" s="15"/>
      <c r="B90" s="16" t="s">
        <v>463</v>
      </c>
      <c r="C90" s="14">
        <v>10786</v>
      </c>
      <c r="D90" s="15">
        <v>236</v>
      </c>
      <c r="E90" s="37">
        <v>2.2000000000000002</v>
      </c>
      <c r="I90" s="30">
        <f>C90</f>
        <v>10786</v>
      </c>
    </row>
    <row r="91" spans="1:10">
      <c r="A91" s="15"/>
      <c r="B91" s="16" t="s">
        <v>127</v>
      </c>
      <c r="C91" s="14">
        <v>8270</v>
      </c>
      <c r="D91" s="15">
        <v>250</v>
      </c>
      <c r="E91" s="37">
        <v>2.2799999999999998</v>
      </c>
      <c r="I91" s="30">
        <f>C91</f>
        <v>8270</v>
      </c>
    </row>
    <row r="92" spans="1:10">
      <c r="A92" s="15"/>
      <c r="B92" s="16" t="s">
        <v>129</v>
      </c>
      <c r="C92" s="14">
        <v>7955</v>
      </c>
      <c r="D92" s="15">
        <v>256</v>
      </c>
      <c r="E92" s="37">
        <v>2.3199999999999998</v>
      </c>
      <c r="J92" s="30">
        <f>C92</f>
        <v>7955</v>
      </c>
    </row>
    <row r="93" spans="1:10">
      <c r="A93" s="15"/>
      <c r="B93" s="16" t="s">
        <v>131</v>
      </c>
      <c r="C93" s="14">
        <v>7294</v>
      </c>
      <c r="D93" s="15">
        <v>204</v>
      </c>
      <c r="E93" s="37">
        <v>2.04</v>
      </c>
      <c r="I93" s="30">
        <f>C93</f>
        <v>7294</v>
      </c>
    </row>
    <row r="94" spans="1:10">
      <c r="A94" s="15"/>
      <c r="B94" s="16" t="s">
        <v>147</v>
      </c>
      <c r="C94" s="14">
        <v>5139</v>
      </c>
      <c r="D94" s="15">
        <v>237</v>
      </c>
      <c r="E94" s="37">
        <v>2.2200000000000002</v>
      </c>
      <c r="I94" s="30">
        <f>C94</f>
        <v>5139</v>
      </c>
    </row>
    <row r="95" spans="1:10">
      <c r="A95" s="15"/>
      <c r="B95" s="16" t="s">
        <v>153</v>
      </c>
      <c r="C95" s="14">
        <v>4371</v>
      </c>
      <c r="D95" s="15">
        <v>223</v>
      </c>
      <c r="E95" s="37">
        <v>2.1800000000000002</v>
      </c>
      <c r="I95" s="30">
        <f>C95</f>
        <v>4371</v>
      </c>
    </row>
    <row r="96" spans="1:10">
      <c r="A96" s="15"/>
      <c r="B96" s="16" t="s">
        <v>154</v>
      </c>
      <c r="C96" s="14">
        <v>4281</v>
      </c>
      <c r="D96" s="15">
        <v>238</v>
      </c>
      <c r="E96" s="37">
        <v>2.2599999999999998</v>
      </c>
      <c r="I96" s="30">
        <f>C96</f>
        <v>4281</v>
      </c>
    </row>
    <row r="97" spans="1:11">
      <c r="A97" s="15"/>
      <c r="B97" s="16" t="s">
        <v>156</v>
      </c>
      <c r="C97" s="14">
        <v>4235</v>
      </c>
      <c r="D97" s="15">
        <v>274</v>
      </c>
      <c r="E97" s="37">
        <v>2.42</v>
      </c>
      <c r="J97" s="30">
        <f>C97</f>
        <v>4235</v>
      </c>
    </row>
    <row r="98" spans="1:11">
      <c r="A98" s="15"/>
      <c r="B98" s="16" t="s">
        <v>159</v>
      </c>
      <c r="C98" s="14">
        <v>4210</v>
      </c>
      <c r="D98" s="15">
        <v>264</v>
      </c>
      <c r="E98" s="37">
        <v>2.4</v>
      </c>
      <c r="J98" s="30">
        <f>C98</f>
        <v>4210</v>
      </c>
    </row>
    <row r="99" spans="1:11">
      <c r="A99" s="15"/>
      <c r="B99" s="16" t="s">
        <v>160</v>
      </c>
      <c r="C99" s="14">
        <v>4180</v>
      </c>
      <c r="D99" s="15">
        <v>248</v>
      </c>
      <c r="E99" s="15">
        <v>2.27</v>
      </c>
      <c r="I99" s="30">
        <f>C99</f>
        <v>4180</v>
      </c>
    </row>
    <row r="100" spans="1:11">
      <c r="A100" s="15"/>
      <c r="B100" s="16" t="s">
        <v>173</v>
      </c>
      <c r="C100" s="14">
        <v>2759</v>
      </c>
      <c r="D100" s="15">
        <v>212</v>
      </c>
      <c r="E100" s="37">
        <v>2.21</v>
      </c>
      <c r="I100" s="30">
        <f>C100</f>
        <v>2759</v>
      </c>
    </row>
    <row r="101" spans="1:11">
      <c r="A101" s="15"/>
      <c r="B101" s="16" t="s">
        <v>174</v>
      </c>
      <c r="C101" s="14">
        <v>2758</v>
      </c>
      <c r="D101" s="15">
        <v>190</v>
      </c>
      <c r="E101" s="37">
        <v>2.0099999999999998</v>
      </c>
      <c r="H101" s="30"/>
      <c r="I101" s="30">
        <f>C101</f>
        <v>2758</v>
      </c>
    </row>
    <row r="102" spans="1:11">
      <c r="A102" s="15"/>
      <c r="B102" s="16" t="s">
        <v>176</v>
      </c>
      <c r="C102" s="14">
        <v>2570</v>
      </c>
      <c r="D102" s="15">
        <v>269</v>
      </c>
      <c r="E102" s="37">
        <v>2.4</v>
      </c>
      <c r="J102" s="30">
        <f>C102</f>
        <v>2570</v>
      </c>
    </row>
    <row r="103" spans="1:11">
      <c r="A103" s="15"/>
      <c r="B103" s="16" t="s">
        <v>177</v>
      </c>
      <c r="C103" s="14">
        <v>2558</v>
      </c>
      <c r="D103" s="15">
        <v>252</v>
      </c>
      <c r="E103" s="37">
        <v>2.36</v>
      </c>
      <c r="J103" s="30">
        <f>C103</f>
        <v>2558</v>
      </c>
    </row>
    <row r="104" spans="1:11">
      <c r="A104" s="15"/>
      <c r="B104" s="16" t="s">
        <v>178</v>
      </c>
      <c r="C104" s="14">
        <v>2360</v>
      </c>
      <c r="D104" s="15">
        <v>296</v>
      </c>
      <c r="E104" s="37">
        <v>2.58</v>
      </c>
      <c r="J104" s="30">
        <f>C104</f>
        <v>2360</v>
      </c>
    </row>
    <row r="105" spans="1:11">
      <c r="A105" s="15"/>
      <c r="B105" s="16" t="s">
        <v>182</v>
      </c>
      <c r="C105" s="14">
        <v>1798</v>
      </c>
      <c r="D105" s="15">
        <v>246</v>
      </c>
      <c r="E105" s="37">
        <v>2.2799999999999998</v>
      </c>
      <c r="I105" s="30">
        <f>C105</f>
        <v>1798</v>
      </c>
    </row>
    <row r="106" spans="1:11">
      <c r="A106" s="15"/>
      <c r="B106" s="16" t="s">
        <v>183</v>
      </c>
      <c r="C106" s="14">
        <v>1728</v>
      </c>
      <c r="D106" s="15">
        <v>246</v>
      </c>
      <c r="E106" s="37">
        <v>2.2799999999999998</v>
      </c>
      <c r="I106" s="30">
        <f>C106</f>
        <v>1728</v>
      </c>
    </row>
    <row r="107" spans="1:11" ht="16" thickBot="1">
      <c r="A107" s="38"/>
      <c r="B107" s="42" t="s">
        <v>186</v>
      </c>
      <c r="C107" s="36">
        <v>877</v>
      </c>
      <c r="D107" s="38">
        <v>191</v>
      </c>
      <c r="E107" s="39">
        <v>2.0499999999999998</v>
      </c>
      <c r="F107" s="42"/>
      <c r="G107" s="42"/>
      <c r="H107" s="42"/>
      <c r="I107" s="29">
        <f>C107</f>
        <v>877</v>
      </c>
      <c r="J107" s="42"/>
      <c r="K107" s="42"/>
    </row>
    <row r="108" spans="1:11" ht="16" thickTop="1">
      <c r="A108" s="14">
        <v>729971</v>
      </c>
      <c r="B108" s="72" t="s">
        <v>633</v>
      </c>
      <c r="C108" s="14">
        <f>SUM(C80:C107)</f>
        <v>252980</v>
      </c>
      <c r="E108" s="37"/>
      <c r="H108" s="30"/>
      <c r="I108" s="30">
        <f>SUM(I80:I107)</f>
        <v>141846</v>
      </c>
      <c r="J108" s="30">
        <f>SUM(J80:J107)</f>
        <v>111134</v>
      </c>
    </row>
    <row r="109" spans="1:11">
      <c r="B109" s="72" t="s">
        <v>634</v>
      </c>
      <c r="C109" s="35">
        <f>C108/A108</f>
        <v>0.34656171272557401</v>
      </c>
      <c r="F109" s="37"/>
      <c r="H109" s="30"/>
      <c r="I109" s="43">
        <f>I108/C108</f>
        <v>0.56070045062850815</v>
      </c>
      <c r="J109" s="43">
        <f>J108/C108</f>
        <v>0.43929954937149179</v>
      </c>
    </row>
    <row r="110" spans="1:11" ht="16" thickBot="1">
      <c r="B110" s="72" t="s">
        <v>635</v>
      </c>
      <c r="C110" s="14">
        <f>A108-C108</f>
        <v>476991</v>
      </c>
      <c r="F110" s="37"/>
      <c r="H110" s="30"/>
      <c r="I110" s="29">
        <f>C110*I109</f>
        <v>267449.06864574272</v>
      </c>
      <c r="J110" s="29">
        <f>J109*C110</f>
        <v>209541.93135425725</v>
      </c>
    </row>
    <row r="111" spans="1:11" ht="16" thickTop="1">
      <c r="B111" s="72" t="s">
        <v>636</v>
      </c>
      <c r="C111" s="14"/>
      <c r="F111" s="37"/>
      <c r="H111" s="30"/>
      <c r="I111" s="30">
        <f>I108+I110</f>
        <v>409295.06864574272</v>
      </c>
      <c r="J111" s="30">
        <f>J108+J110</f>
        <v>320675.93135425728</v>
      </c>
    </row>
    <row r="112" spans="1:11">
      <c r="C112" s="14"/>
      <c r="F112" s="37"/>
      <c r="H112" s="30"/>
      <c r="I112" s="30"/>
      <c r="J112" s="30"/>
    </row>
    <row r="113" spans="1:11">
      <c r="A113" s="57" t="s">
        <v>464</v>
      </c>
      <c r="B113" s="49" t="s">
        <v>536</v>
      </c>
      <c r="C113" s="14">
        <v>8903</v>
      </c>
      <c r="D113" s="15">
        <v>35</v>
      </c>
      <c r="E113" s="15">
        <v>0.32</v>
      </c>
      <c r="F113" s="30">
        <f>C113</f>
        <v>8903</v>
      </c>
      <c r="I113" s="30"/>
      <c r="J113" s="30"/>
      <c r="K113" s="30"/>
    </row>
    <row r="114" spans="1:11">
      <c r="B114" s="54" t="s">
        <v>547</v>
      </c>
      <c r="C114" s="14">
        <v>4964</v>
      </c>
      <c r="D114" s="15">
        <v>121</v>
      </c>
      <c r="E114" s="15">
        <v>1.21</v>
      </c>
      <c r="G114" s="30">
        <f>C114</f>
        <v>4964</v>
      </c>
      <c r="I114" s="30"/>
    </row>
    <row r="115" spans="1:11">
      <c r="B115" s="49" t="s">
        <v>539</v>
      </c>
      <c r="C115" s="14">
        <v>3958</v>
      </c>
      <c r="D115" s="15">
        <v>121</v>
      </c>
      <c r="E115" s="15">
        <v>1.21</v>
      </c>
      <c r="G115" s="30">
        <f>C115</f>
        <v>3958</v>
      </c>
      <c r="H115" s="14"/>
      <c r="I115" s="30"/>
      <c r="J115" s="30"/>
      <c r="K115" s="30"/>
    </row>
    <row r="116" spans="1:11">
      <c r="B116" s="49" t="s">
        <v>540</v>
      </c>
      <c r="C116" s="14">
        <v>3738</v>
      </c>
      <c r="D116" s="15">
        <v>127</v>
      </c>
      <c r="E116" s="15">
        <v>1.31</v>
      </c>
      <c r="H116" s="14">
        <f>C116</f>
        <v>3738</v>
      </c>
      <c r="I116" s="30"/>
      <c r="J116" s="30"/>
      <c r="K116" s="30"/>
    </row>
    <row r="117" spans="1:11">
      <c r="B117" s="54" t="s">
        <v>550</v>
      </c>
      <c r="C117" s="14">
        <v>2149</v>
      </c>
      <c r="D117" s="15">
        <v>135</v>
      </c>
      <c r="E117" s="15">
        <v>1.31</v>
      </c>
      <c r="H117" s="14">
        <f>C117</f>
        <v>2149</v>
      </c>
      <c r="I117" s="30"/>
    </row>
    <row r="118" spans="1:11">
      <c r="B118" s="49" t="s">
        <v>541</v>
      </c>
      <c r="C118" s="14">
        <v>1965</v>
      </c>
      <c r="D118" s="15">
        <v>116</v>
      </c>
      <c r="E118" s="15">
        <v>1.1599999999999999</v>
      </c>
      <c r="G118" s="30">
        <f>C118</f>
        <v>1965</v>
      </c>
      <c r="H118" s="14"/>
      <c r="I118" s="30"/>
      <c r="J118" s="30"/>
      <c r="K118" s="30"/>
    </row>
    <row r="119" spans="1:11">
      <c r="B119" s="54" t="s">
        <v>548</v>
      </c>
      <c r="C119" s="14">
        <v>1771</v>
      </c>
      <c r="D119" s="15">
        <v>121</v>
      </c>
      <c r="E119" s="15">
        <v>1.21</v>
      </c>
      <c r="G119" s="30">
        <f>C119</f>
        <v>1771</v>
      </c>
      <c r="H119" s="14"/>
      <c r="I119" s="30"/>
    </row>
    <row r="120" spans="1:11">
      <c r="B120" s="49" t="s">
        <v>538</v>
      </c>
      <c r="C120" s="14">
        <v>1575</v>
      </c>
      <c r="D120" s="15">
        <v>121</v>
      </c>
      <c r="E120" s="15">
        <v>1.22</v>
      </c>
      <c r="G120" s="30">
        <f>C120</f>
        <v>1575</v>
      </c>
      <c r="H120" s="14"/>
      <c r="I120" s="30"/>
      <c r="J120" s="30"/>
      <c r="K120" s="30"/>
    </row>
    <row r="121" spans="1:11">
      <c r="B121" s="49" t="s">
        <v>537</v>
      </c>
      <c r="C121" s="14">
        <v>1279</v>
      </c>
      <c r="D121" s="15">
        <v>152</v>
      </c>
      <c r="E121" s="15">
        <v>1.41</v>
      </c>
      <c r="H121" s="14">
        <f>C121</f>
        <v>1279</v>
      </c>
      <c r="I121" s="30"/>
      <c r="J121" s="30"/>
      <c r="K121" s="30"/>
    </row>
    <row r="122" spans="1:11">
      <c r="B122" s="54" t="s">
        <v>551</v>
      </c>
      <c r="C122" s="14">
        <v>851</v>
      </c>
      <c r="D122" s="15">
        <v>128</v>
      </c>
      <c r="E122" s="15">
        <v>1.28</v>
      </c>
      <c r="G122" s="30">
        <f>C122</f>
        <v>851</v>
      </c>
      <c r="H122" s="14"/>
      <c r="I122" s="30"/>
    </row>
    <row r="123" spans="1:11">
      <c r="B123" s="54" t="s">
        <v>552</v>
      </c>
      <c r="C123" s="14">
        <v>696</v>
      </c>
      <c r="D123" s="15">
        <v>131</v>
      </c>
      <c r="E123" s="15">
        <v>1.31</v>
      </c>
      <c r="H123" s="14">
        <f t="shared" ref="H123:H130" si="2">C123</f>
        <v>696</v>
      </c>
      <c r="I123" s="30"/>
    </row>
    <row r="124" spans="1:11">
      <c r="B124" s="54" t="s">
        <v>549</v>
      </c>
      <c r="C124" s="14">
        <v>656</v>
      </c>
      <c r="D124" s="15">
        <v>127</v>
      </c>
      <c r="E124" s="15">
        <v>1.31</v>
      </c>
      <c r="H124" s="14">
        <f t="shared" si="2"/>
        <v>656</v>
      </c>
      <c r="I124" s="30"/>
    </row>
    <row r="125" spans="1:11">
      <c r="B125" s="49" t="s">
        <v>543</v>
      </c>
      <c r="C125" s="14">
        <v>578</v>
      </c>
      <c r="D125" s="15">
        <v>142</v>
      </c>
      <c r="E125" s="15">
        <v>1.37</v>
      </c>
      <c r="H125" s="14">
        <f t="shared" si="2"/>
        <v>578</v>
      </c>
      <c r="I125" s="30"/>
      <c r="J125" s="30"/>
      <c r="K125" s="30"/>
    </row>
    <row r="126" spans="1:11">
      <c r="B126" s="49" t="s">
        <v>545</v>
      </c>
      <c r="C126" s="14">
        <v>522</v>
      </c>
      <c r="D126" s="15">
        <v>129</v>
      </c>
      <c r="E126" s="15">
        <v>1.34</v>
      </c>
      <c r="H126" s="14">
        <f t="shared" si="2"/>
        <v>522</v>
      </c>
      <c r="I126" s="30"/>
      <c r="J126" s="30"/>
      <c r="K126" s="30"/>
    </row>
    <row r="127" spans="1:11">
      <c r="B127" s="54" t="s">
        <v>553</v>
      </c>
      <c r="C127" s="14">
        <v>455</v>
      </c>
      <c r="D127" s="15">
        <v>142</v>
      </c>
      <c r="E127" s="15">
        <v>1.31</v>
      </c>
      <c r="H127" s="14">
        <f t="shared" si="2"/>
        <v>455</v>
      </c>
      <c r="I127" s="30"/>
    </row>
    <row r="128" spans="1:11">
      <c r="B128" s="49" t="s">
        <v>542</v>
      </c>
      <c r="C128" s="14">
        <v>418</v>
      </c>
      <c r="D128" s="15">
        <v>135</v>
      </c>
      <c r="E128" s="15">
        <v>1.46</v>
      </c>
      <c r="H128" s="14">
        <f t="shared" si="2"/>
        <v>418</v>
      </c>
      <c r="I128" s="30"/>
      <c r="J128" s="30"/>
      <c r="K128" s="30"/>
    </row>
    <row r="129" spans="1:11">
      <c r="B129" s="49" t="s">
        <v>544</v>
      </c>
      <c r="C129" s="14">
        <v>186</v>
      </c>
      <c r="D129" s="15">
        <v>154</v>
      </c>
      <c r="E129" s="15">
        <v>1.43</v>
      </c>
      <c r="H129" s="14">
        <f t="shared" si="2"/>
        <v>186</v>
      </c>
      <c r="I129" s="30"/>
      <c r="J129" s="30"/>
      <c r="K129" s="30"/>
    </row>
    <row r="130" spans="1:11" ht="16" thickBot="1">
      <c r="A130" s="42"/>
      <c r="B130" s="60" t="s">
        <v>546</v>
      </c>
      <c r="C130" s="36">
        <v>142</v>
      </c>
      <c r="D130" s="38">
        <v>160</v>
      </c>
      <c r="E130" s="38">
        <v>1.47</v>
      </c>
      <c r="F130" s="42"/>
      <c r="G130" s="42"/>
      <c r="H130" s="36">
        <f t="shared" si="2"/>
        <v>142</v>
      </c>
      <c r="I130" s="29"/>
      <c r="J130" s="42"/>
      <c r="K130" s="42"/>
    </row>
    <row r="131" spans="1:11" ht="16" thickTop="1">
      <c r="A131" s="14">
        <v>35382</v>
      </c>
      <c r="B131" s="72" t="s">
        <v>633</v>
      </c>
      <c r="C131" s="30">
        <f>SUM(C113:C130)</f>
        <v>34806</v>
      </c>
      <c r="F131" s="30">
        <f>SUM(F113:F130)</f>
        <v>8903</v>
      </c>
      <c r="G131" s="30">
        <f>SUM(G113:G130)</f>
        <v>15084</v>
      </c>
      <c r="H131" s="30">
        <f>SUM(H113:H130)</f>
        <v>10819</v>
      </c>
    </row>
    <row r="132" spans="1:11">
      <c r="B132" s="72" t="s">
        <v>634</v>
      </c>
      <c r="C132" s="43">
        <f>C131/A131</f>
        <v>0.98372053586569441</v>
      </c>
      <c r="F132" s="35">
        <f>F131/C131</f>
        <v>0.25578923174165374</v>
      </c>
      <c r="G132" s="35">
        <f>G131/C131</f>
        <v>0.43337355628339941</v>
      </c>
      <c r="H132" s="35">
        <f>H131/C131</f>
        <v>0.31083721197494685</v>
      </c>
    </row>
    <row r="133" spans="1:11" ht="16" thickBot="1">
      <c r="B133" s="72" t="s">
        <v>635</v>
      </c>
      <c r="C133" s="30">
        <f>A131-C131</f>
        <v>576</v>
      </c>
      <c r="F133" s="36">
        <f>C133*F132</f>
        <v>147.33459748319257</v>
      </c>
      <c r="G133" s="36">
        <f>C133*G132</f>
        <v>249.62316841923806</v>
      </c>
      <c r="H133" s="36">
        <f>C133*H132</f>
        <v>179.04223409756938</v>
      </c>
    </row>
    <row r="134" spans="1:11" ht="16" thickTop="1">
      <c r="B134" s="72" t="s">
        <v>636</v>
      </c>
      <c r="F134" s="30">
        <f>F131+F133</f>
        <v>9050.3345974831918</v>
      </c>
      <c r="G134" s="30">
        <f t="shared" ref="G134:H134" si="3">G131+G133</f>
        <v>15333.623168419239</v>
      </c>
      <c r="H134" s="30">
        <f t="shared" si="3"/>
        <v>10998.042234097569</v>
      </c>
      <c r="I134" s="30"/>
    </row>
    <row r="135" spans="1:11" ht="34" customHeight="1">
      <c r="A135" s="117" t="s">
        <v>638</v>
      </c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1:11" ht="36" customHeight="1">
      <c r="A136" s="83" t="s">
        <v>640</v>
      </c>
    </row>
    <row r="137" spans="1:11">
      <c r="F137" s="111" t="s">
        <v>100</v>
      </c>
      <c r="G137" s="112"/>
      <c r="H137" s="112"/>
      <c r="I137" s="112"/>
      <c r="J137" s="112"/>
      <c r="K137" s="113"/>
    </row>
    <row r="138" spans="1:11">
      <c r="A138" s="28" t="s">
        <v>637</v>
      </c>
      <c r="B138" s="28" t="s">
        <v>630</v>
      </c>
      <c r="C138" s="28" t="s">
        <v>622</v>
      </c>
      <c r="D138" s="28" t="s">
        <v>631</v>
      </c>
      <c r="E138" s="74" t="s">
        <v>632</v>
      </c>
      <c r="F138" s="69" t="s">
        <v>629</v>
      </c>
      <c r="G138" s="70" t="s">
        <v>102</v>
      </c>
      <c r="H138" s="70" t="s">
        <v>264</v>
      </c>
      <c r="I138" s="33" t="s">
        <v>104</v>
      </c>
      <c r="J138" s="33" t="s">
        <v>105</v>
      </c>
      <c r="K138" s="71" t="s">
        <v>266</v>
      </c>
    </row>
    <row r="139" spans="1:11">
      <c r="C139" s="15"/>
      <c r="E139" s="37"/>
      <c r="I139" s="30"/>
    </row>
    <row r="140" spans="1:11">
      <c r="A140" s="57" t="s">
        <v>460</v>
      </c>
      <c r="B140" s="16" t="s">
        <v>108</v>
      </c>
      <c r="C140" s="14">
        <v>23298</v>
      </c>
      <c r="D140" s="15">
        <v>15</v>
      </c>
      <c r="E140" s="41">
        <v>0.2</v>
      </c>
      <c r="F140" s="30">
        <f t="shared" ref="F140:F147" si="4">C140</f>
        <v>23298</v>
      </c>
    </row>
    <row r="141" spans="1:11">
      <c r="B141" s="16" t="s">
        <v>23</v>
      </c>
      <c r="C141" s="14">
        <v>19544</v>
      </c>
      <c r="D141" s="15">
        <v>40</v>
      </c>
      <c r="E141" s="37">
        <v>0.28999999999999998</v>
      </c>
      <c r="F141" s="30">
        <f t="shared" si="4"/>
        <v>19544</v>
      </c>
    </row>
    <row r="142" spans="1:11">
      <c r="B142" s="16" t="s">
        <v>125</v>
      </c>
      <c r="C142" s="14">
        <v>13633</v>
      </c>
      <c r="D142" s="15">
        <v>71</v>
      </c>
      <c r="E142" s="37">
        <v>0.42</v>
      </c>
      <c r="F142" s="30">
        <f t="shared" si="4"/>
        <v>13633</v>
      </c>
    </row>
    <row r="143" spans="1:11">
      <c r="B143" s="16" t="s">
        <v>65</v>
      </c>
      <c r="C143" s="14">
        <v>12243</v>
      </c>
      <c r="D143" s="15">
        <v>46</v>
      </c>
      <c r="E143" s="37">
        <v>0.41</v>
      </c>
      <c r="F143" s="30">
        <f t="shared" si="4"/>
        <v>12243</v>
      </c>
    </row>
    <row r="144" spans="1:11">
      <c r="B144" s="16" t="s">
        <v>91</v>
      </c>
      <c r="C144" s="14">
        <v>10383</v>
      </c>
      <c r="D144" s="15">
        <v>30</v>
      </c>
      <c r="E144" s="37">
        <v>0.22</v>
      </c>
      <c r="F144" s="30">
        <f t="shared" si="4"/>
        <v>10383</v>
      </c>
    </row>
    <row r="145" spans="1:11">
      <c r="B145" s="16" t="s">
        <v>139</v>
      </c>
      <c r="C145" s="14">
        <v>5582</v>
      </c>
      <c r="D145" s="15">
        <v>45</v>
      </c>
      <c r="E145" s="37">
        <v>0.32</v>
      </c>
      <c r="F145" s="30">
        <f t="shared" si="4"/>
        <v>5582</v>
      </c>
    </row>
    <row r="146" spans="1:11">
      <c r="B146" s="16" t="s">
        <v>166</v>
      </c>
      <c r="C146" s="14">
        <v>3320</v>
      </c>
      <c r="D146" s="15">
        <v>29</v>
      </c>
      <c r="E146" s="37">
        <v>0.25</v>
      </c>
      <c r="F146" s="30">
        <f t="shared" si="4"/>
        <v>3320</v>
      </c>
    </row>
    <row r="147" spans="1:11" ht="16" thickBot="1">
      <c r="A147" s="42"/>
      <c r="B147" s="42" t="s">
        <v>169</v>
      </c>
      <c r="C147" s="36">
        <v>3227</v>
      </c>
      <c r="D147" s="38">
        <v>30</v>
      </c>
      <c r="E147" s="39">
        <v>0.28000000000000003</v>
      </c>
      <c r="F147" s="29">
        <f t="shared" si="4"/>
        <v>3227</v>
      </c>
      <c r="G147" s="42"/>
      <c r="H147" s="42"/>
      <c r="I147" s="42"/>
      <c r="J147" s="42"/>
      <c r="K147" s="42"/>
    </row>
    <row r="148" spans="1:11" ht="16" thickTop="1">
      <c r="A148" s="14">
        <f>'SUISSE PAR CANTON '!D24</f>
        <v>251973</v>
      </c>
      <c r="B148" s="72" t="s">
        <v>633</v>
      </c>
      <c r="C148" s="14">
        <f>SUM(C140:C147)</f>
        <v>91230</v>
      </c>
      <c r="E148" s="37"/>
      <c r="F148" s="30">
        <f>SUM(F140:F147)</f>
        <v>91230</v>
      </c>
    </row>
    <row r="149" spans="1:11">
      <c r="B149" s="72" t="s">
        <v>634</v>
      </c>
      <c r="C149" s="35">
        <f>C148/A148</f>
        <v>0.36206260194544654</v>
      </c>
      <c r="E149" s="37"/>
      <c r="F149" s="35">
        <f>F148/C148</f>
        <v>1</v>
      </c>
    </row>
    <row r="150" spans="1:11" ht="16" thickBot="1">
      <c r="B150" s="72" t="s">
        <v>635</v>
      </c>
      <c r="C150" s="14">
        <f>A148-C148</f>
        <v>160743</v>
      </c>
      <c r="E150" s="37"/>
      <c r="F150" s="29">
        <f>C150</f>
        <v>160743</v>
      </c>
    </row>
    <row r="151" spans="1:11" ht="16" thickTop="1">
      <c r="B151" s="72" t="s">
        <v>636</v>
      </c>
      <c r="D151" s="65"/>
      <c r="F151" s="30">
        <f>F148+F150</f>
        <v>251973</v>
      </c>
    </row>
    <row r="152" spans="1:11">
      <c r="D152" s="65"/>
    </row>
    <row r="153" spans="1:11">
      <c r="A153" s="47" t="s">
        <v>2</v>
      </c>
      <c r="B153" s="16" t="s">
        <v>458</v>
      </c>
      <c r="C153" s="14">
        <v>54667</v>
      </c>
      <c r="D153" s="15">
        <v>248</v>
      </c>
      <c r="E153" s="15">
        <v>2.41</v>
      </c>
      <c r="J153" s="30">
        <f>C153</f>
        <v>54667</v>
      </c>
    </row>
    <row r="154" spans="1:11">
      <c r="A154" s="15"/>
      <c r="B154" s="16" t="s">
        <v>116</v>
      </c>
      <c r="C154" s="14">
        <v>17373</v>
      </c>
      <c r="D154" s="15">
        <v>221</v>
      </c>
      <c r="E154" s="37">
        <v>2.23</v>
      </c>
      <c r="I154" s="30">
        <f>C154</f>
        <v>17373</v>
      </c>
    </row>
    <row r="155" spans="1:11">
      <c r="A155" s="15"/>
      <c r="B155" s="16" t="s">
        <v>122</v>
      </c>
      <c r="C155" s="14">
        <v>15153</v>
      </c>
      <c r="D155" s="15">
        <v>245</v>
      </c>
      <c r="E155" s="37">
        <v>2.4300000000000002</v>
      </c>
      <c r="J155" s="30">
        <f t="shared" ref="J155:J164" si="5">C155</f>
        <v>15153</v>
      </c>
    </row>
    <row r="156" spans="1:11">
      <c r="A156" s="15"/>
      <c r="B156" s="16" t="s">
        <v>74</v>
      </c>
      <c r="C156" s="14">
        <v>11582</v>
      </c>
      <c r="D156" s="15">
        <v>265</v>
      </c>
      <c r="E156" s="37">
        <v>2.4500000000000002</v>
      </c>
      <c r="J156" s="30">
        <f t="shared" si="5"/>
        <v>11582</v>
      </c>
    </row>
    <row r="157" spans="1:11">
      <c r="A157" s="15"/>
      <c r="B157" s="16" t="s">
        <v>138</v>
      </c>
      <c r="C157" s="14">
        <v>5907</v>
      </c>
      <c r="D157" s="15">
        <v>245</v>
      </c>
      <c r="E157" s="37">
        <v>2.42</v>
      </c>
      <c r="J157" s="30">
        <f t="shared" si="5"/>
        <v>5907</v>
      </c>
    </row>
    <row r="158" spans="1:11">
      <c r="A158" s="15"/>
      <c r="B158" s="16" t="s">
        <v>202</v>
      </c>
      <c r="C158" s="14">
        <v>5795</v>
      </c>
      <c r="D158" s="15">
        <v>200</v>
      </c>
      <c r="E158" s="37">
        <v>2.09</v>
      </c>
      <c r="J158" s="30">
        <f t="shared" si="5"/>
        <v>5795</v>
      </c>
    </row>
    <row r="159" spans="1:11">
      <c r="A159" s="15"/>
      <c r="B159" s="16" t="s">
        <v>148</v>
      </c>
      <c r="C159" s="14">
        <v>4984</v>
      </c>
      <c r="D159" s="15">
        <v>144</v>
      </c>
      <c r="E159" s="37">
        <v>2.41</v>
      </c>
      <c r="J159" s="30">
        <f t="shared" si="5"/>
        <v>4984</v>
      </c>
    </row>
    <row r="160" spans="1:11">
      <c r="A160" s="15"/>
      <c r="B160" s="16" t="s">
        <v>161</v>
      </c>
      <c r="C160" s="14">
        <v>3878</v>
      </c>
      <c r="D160" s="15">
        <v>235</v>
      </c>
      <c r="E160" s="37">
        <v>2.34</v>
      </c>
      <c r="J160" s="30">
        <f t="shared" si="5"/>
        <v>3878</v>
      </c>
    </row>
    <row r="161" spans="1:11">
      <c r="A161" s="15"/>
      <c r="B161" s="16" t="s">
        <v>162</v>
      </c>
      <c r="C161" s="14">
        <v>3655</v>
      </c>
      <c r="D161" s="15">
        <v>247</v>
      </c>
      <c r="E161" s="37">
        <v>2.37</v>
      </c>
      <c r="J161" s="30">
        <f t="shared" si="5"/>
        <v>3655</v>
      </c>
    </row>
    <row r="162" spans="1:11">
      <c r="A162" s="15"/>
      <c r="B162" s="16" t="s">
        <v>179</v>
      </c>
      <c r="C162" s="14">
        <v>2292</v>
      </c>
      <c r="D162" s="15">
        <v>261</v>
      </c>
      <c r="E162" s="37">
        <v>2.46</v>
      </c>
      <c r="J162" s="30">
        <f t="shared" si="5"/>
        <v>2292</v>
      </c>
    </row>
    <row r="163" spans="1:11">
      <c r="A163" s="15"/>
      <c r="B163" s="21" t="s">
        <v>187</v>
      </c>
      <c r="C163" s="14">
        <v>865</v>
      </c>
      <c r="D163" s="15">
        <v>256</v>
      </c>
      <c r="E163" s="37">
        <v>2.4900000000000002</v>
      </c>
      <c r="J163" s="30">
        <f t="shared" si="5"/>
        <v>865</v>
      </c>
    </row>
    <row r="164" spans="1:11" ht="16" thickBot="1">
      <c r="A164" s="38"/>
      <c r="B164" s="42" t="s">
        <v>190</v>
      </c>
      <c r="C164" s="36">
        <v>754</v>
      </c>
      <c r="D164" s="38">
        <v>257</v>
      </c>
      <c r="E164" s="38">
        <v>2.41</v>
      </c>
      <c r="F164" s="42"/>
      <c r="G164" s="42"/>
      <c r="H164" s="42"/>
      <c r="I164" s="42"/>
      <c r="J164" s="29">
        <f t="shared" si="5"/>
        <v>754</v>
      </c>
      <c r="K164" s="42"/>
    </row>
    <row r="165" spans="1:11" ht="16" thickTop="1">
      <c r="A165" s="14">
        <f>'SUISSE PAR CANTON '!D25</f>
        <v>336943</v>
      </c>
      <c r="B165" s="72" t="s">
        <v>633</v>
      </c>
      <c r="C165" s="14">
        <f>SUM(C153:C164)</f>
        <v>126905</v>
      </c>
      <c r="I165" s="48">
        <f>SUM(I153:I164)</f>
        <v>17373</v>
      </c>
      <c r="J165" s="30">
        <f>SUM(J153:J164)</f>
        <v>109532</v>
      </c>
      <c r="K165" s="30"/>
    </row>
    <row r="166" spans="1:11">
      <c r="B166" s="72" t="s">
        <v>634</v>
      </c>
      <c r="C166" s="40">
        <f>C165/A165</f>
        <v>0.37663640437700147</v>
      </c>
      <c r="I166" s="61">
        <f>I165/C165</f>
        <v>0.13689767936645522</v>
      </c>
      <c r="J166" s="35">
        <f>J165/C165</f>
        <v>0.86310232063354475</v>
      </c>
    </row>
    <row r="167" spans="1:11" ht="16" thickBot="1">
      <c r="B167" s="72" t="s">
        <v>635</v>
      </c>
      <c r="C167" s="44">
        <f>A165-C165</f>
        <v>210038</v>
      </c>
      <c r="I167" s="62">
        <f>I166*C167</f>
        <v>28753.714778771522</v>
      </c>
      <c r="J167" s="29">
        <f>J166*C167</f>
        <v>181284.28522122846</v>
      </c>
    </row>
    <row r="168" spans="1:11" ht="16" thickTop="1">
      <c r="B168" s="72" t="s">
        <v>636</v>
      </c>
      <c r="C168" s="15"/>
      <c r="I168" s="30">
        <f>I165+I167</f>
        <v>46126.714778771522</v>
      </c>
      <c r="J168" s="30">
        <f>J165+J167</f>
        <v>290816.28522122849</v>
      </c>
      <c r="K168" s="30"/>
    </row>
    <row r="169" spans="1:11">
      <c r="C169" s="15"/>
    </row>
    <row r="170" spans="1:11">
      <c r="C170" s="15"/>
    </row>
    <row r="171" spans="1:11">
      <c r="A171" s="57" t="s">
        <v>457</v>
      </c>
      <c r="B171" s="16" t="s">
        <v>457</v>
      </c>
      <c r="C171" s="14">
        <v>72959</v>
      </c>
      <c r="D171" s="15">
        <v>54</v>
      </c>
      <c r="E171" s="15">
        <v>0.32</v>
      </c>
      <c r="F171" s="30">
        <f>C171</f>
        <v>72959</v>
      </c>
    </row>
    <row r="172" spans="1:11">
      <c r="B172" s="16" t="s">
        <v>491</v>
      </c>
      <c r="C172" s="14">
        <v>26212</v>
      </c>
      <c r="D172" s="15">
        <v>50</v>
      </c>
      <c r="E172" s="15">
        <v>0.44</v>
      </c>
      <c r="F172" s="30">
        <f>C172</f>
        <v>26212</v>
      </c>
    </row>
    <row r="173" spans="1:11">
      <c r="B173" s="16" t="s">
        <v>113</v>
      </c>
      <c r="C173" s="14">
        <v>18000</v>
      </c>
      <c r="D173" s="15">
        <v>29</v>
      </c>
      <c r="E173" s="37">
        <v>0.21</v>
      </c>
      <c r="F173" s="30">
        <f>C173</f>
        <v>18000</v>
      </c>
    </row>
    <row r="174" spans="1:11">
      <c r="B174" s="16" t="s">
        <v>29</v>
      </c>
      <c r="C174" s="14">
        <v>17763</v>
      </c>
      <c r="D174" s="15">
        <v>44</v>
      </c>
      <c r="E174" s="37">
        <v>0.28999999999999998</v>
      </c>
      <c r="F174" s="30">
        <f>C174</f>
        <v>17763</v>
      </c>
    </row>
    <row r="175" spans="1:11">
      <c r="B175" s="16" t="s">
        <v>57</v>
      </c>
      <c r="C175" s="14">
        <v>12655</v>
      </c>
      <c r="D175" s="15">
        <v>36</v>
      </c>
      <c r="E175" s="37">
        <v>0.23</v>
      </c>
      <c r="F175" s="30">
        <f>C175</f>
        <v>12655</v>
      </c>
    </row>
    <row r="176" spans="1:11">
      <c r="B176" s="16" t="s">
        <v>78</v>
      </c>
      <c r="C176" s="14">
        <v>11242</v>
      </c>
      <c r="D176" s="15">
        <v>115</v>
      </c>
      <c r="E176" s="37">
        <v>1.05</v>
      </c>
      <c r="G176" s="30">
        <f>C176</f>
        <v>11242</v>
      </c>
    </row>
    <row r="177" spans="2:7">
      <c r="B177" s="16" t="s">
        <v>193</v>
      </c>
      <c r="C177" s="14">
        <v>10819</v>
      </c>
      <c r="D177" s="15">
        <v>95</v>
      </c>
      <c r="E177" s="37">
        <v>0.56000000000000005</v>
      </c>
      <c r="F177" s="30">
        <f>C177</f>
        <v>10819</v>
      </c>
    </row>
    <row r="178" spans="2:7">
      <c r="B178" s="16" t="s">
        <v>197</v>
      </c>
      <c r="C178" s="14">
        <v>8647</v>
      </c>
      <c r="D178" s="15">
        <v>66</v>
      </c>
      <c r="E178" s="37">
        <v>0.42</v>
      </c>
      <c r="F178" s="30">
        <f>C178</f>
        <v>8647</v>
      </c>
    </row>
    <row r="179" spans="2:7">
      <c r="B179" s="16" t="s">
        <v>498</v>
      </c>
      <c r="C179" s="14">
        <v>8481</v>
      </c>
      <c r="D179" s="15">
        <v>135</v>
      </c>
      <c r="E179" s="37">
        <v>1.1499999999999999</v>
      </c>
      <c r="G179" s="30">
        <f>C179</f>
        <v>8481</v>
      </c>
    </row>
    <row r="180" spans="2:7">
      <c r="B180" s="16" t="s">
        <v>499</v>
      </c>
      <c r="C180" s="14">
        <v>6871</v>
      </c>
      <c r="D180" s="15">
        <v>115</v>
      </c>
      <c r="E180" s="37">
        <v>1.06</v>
      </c>
      <c r="G180" s="30">
        <f>C180</f>
        <v>6871</v>
      </c>
    </row>
    <row r="181" spans="2:7">
      <c r="B181" s="16" t="s">
        <v>502</v>
      </c>
      <c r="C181" s="14">
        <v>5499</v>
      </c>
      <c r="D181" s="15">
        <v>136</v>
      </c>
      <c r="E181" s="37">
        <v>1.1499999999999999</v>
      </c>
      <c r="G181" s="30">
        <f>C181</f>
        <v>5499</v>
      </c>
    </row>
    <row r="182" spans="2:7">
      <c r="B182" s="16" t="s">
        <v>152</v>
      </c>
      <c r="C182" s="14">
        <v>5428</v>
      </c>
      <c r="D182" s="15">
        <v>100</v>
      </c>
      <c r="E182" s="37">
        <v>1.1299999999999999</v>
      </c>
      <c r="G182" s="14">
        <f>C182</f>
        <v>5428</v>
      </c>
    </row>
    <row r="183" spans="2:7">
      <c r="B183" s="16" t="s">
        <v>142</v>
      </c>
      <c r="C183" s="14">
        <v>5369</v>
      </c>
      <c r="D183" s="15">
        <v>59</v>
      </c>
      <c r="E183" s="37">
        <v>0.49</v>
      </c>
      <c r="F183" s="30">
        <f>C183</f>
        <v>5369</v>
      </c>
      <c r="G183" s="14"/>
    </row>
    <row r="184" spans="2:7">
      <c r="B184" s="16" t="s">
        <v>492</v>
      </c>
      <c r="C184" s="14">
        <v>5084</v>
      </c>
      <c r="D184" s="15">
        <v>129</v>
      </c>
      <c r="E184" s="37">
        <v>1.1200000000000001</v>
      </c>
      <c r="G184" s="14">
        <f t="shared" ref="G184:G190" si="6">C184</f>
        <v>5084</v>
      </c>
    </row>
    <row r="185" spans="2:7">
      <c r="B185" s="16" t="s">
        <v>495</v>
      </c>
      <c r="C185" s="14">
        <v>4922</v>
      </c>
      <c r="D185" s="15">
        <v>109</v>
      </c>
      <c r="E185" s="37">
        <v>1.03</v>
      </c>
      <c r="G185" s="14">
        <f t="shared" si="6"/>
        <v>4922</v>
      </c>
    </row>
    <row r="186" spans="2:7">
      <c r="B186" s="16" t="s">
        <v>501</v>
      </c>
      <c r="C186" s="14">
        <v>4862</v>
      </c>
      <c r="D186" s="15">
        <v>105</v>
      </c>
      <c r="E186" s="37">
        <v>1.1399999999999999</v>
      </c>
      <c r="G186" s="14">
        <f t="shared" si="6"/>
        <v>4862</v>
      </c>
    </row>
    <row r="187" spans="2:7">
      <c r="B187" s="16" t="s">
        <v>151</v>
      </c>
      <c r="C187" s="14">
        <v>4765</v>
      </c>
      <c r="D187" s="15">
        <v>133</v>
      </c>
      <c r="E187" s="37">
        <v>1.1200000000000001</v>
      </c>
      <c r="G187" s="14">
        <f t="shared" si="6"/>
        <v>4765</v>
      </c>
    </row>
    <row r="188" spans="2:7">
      <c r="B188" s="16" t="s">
        <v>494</v>
      </c>
      <c r="C188" s="14">
        <v>4661</v>
      </c>
      <c r="D188" s="15">
        <v>120</v>
      </c>
      <c r="E188" s="37">
        <v>1.05</v>
      </c>
      <c r="G188" s="14">
        <f t="shared" si="6"/>
        <v>4661</v>
      </c>
    </row>
    <row r="189" spans="2:7">
      <c r="B189" s="16" t="s">
        <v>152</v>
      </c>
      <c r="C189" s="14">
        <v>4532</v>
      </c>
      <c r="D189" s="15">
        <v>101</v>
      </c>
      <c r="E189" s="37">
        <v>1.1499999999999999</v>
      </c>
      <c r="G189" s="14">
        <f t="shared" si="6"/>
        <v>4532</v>
      </c>
    </row>
    <row r="190" spans="2:7">
      <c r="B190" s="16" t="s">
        <v>493</v>
      </c>
      <c r="C190" s="14">
        <v>4434</v>
      </c>
      <c r="D190" s="15">
        <v>136</v>
      </c>
      <c r="E190" s="37">
        <v>1.1499999999999999</v>
      </c>
      <c r="G190" s="14">
        <f t="shared" si="6"/>
        <v>4434</v>
      </c>
    </row>
    <row r="191" spans="2:7">
      <c r="B191" s="16" t="s">
        <v>168</v>
      </c>
      <c r="C191" s="14">
        <v>3231</v>
      </c>
      <c r="D191" s="15">
        <v>72</v>
      </c>
      <c r="E191" s="37">
        <v>0.41</v>
      </c>
      <c r="F191" s="30">
        <f>C191</f>
        <v>3231</v>
      </c>
      <c r="G191" s="14"/>
    </row>
    <row r="192" spans="2:7">
      <c r="B192" s="16" t="s">
        <v>500</v>
      </c>
      <c r="C192" s="14">
        <v>3125</v>
      </c>
      <c r="D192" s="15">
        <v>113</v>
      </c>
      <c r="E192" s="37">
        <v>1.03</v>
      </c>
      <c r="F192" s="30"/>
      <c r="G192" s="14">
        <f>C192</f>
        <v>3125</v>
      </c>
    </row>
    <row r="193" spans="1:11">
      <c r="B193" s="16" t="s">
        <v>496</v>
      </c>
      <c r="C193" s="14">
        <v>2723</v>
      </c>
      <c r="D193" s="15">
        <v>96</v>
      </c>
      <c r="E193" s="37">
        <v>1.1000000000000001</v>
      </c>
      <c r="F193" s="30"/>
      <c r="G193" s="14">
        <f>C193</f>
        <v>2723</v>
      </c>
    </row>
    <row r="194" spans="1:11">
      <c r="B194" s="16" t="s">
        <v>181</v>
      </c>
      <c r="C194" s="14">
        <v>1893</v>
      </c>
      <c r="D194" s="15">
        <v>43</v>
      </c>
      <c r="E194" s="37">
        <v>0.34</v>
      </c>
      <c r="F194" s="30">
        <f>C194</f>
        <v>1893</v>
      </c>
    </row>
    <row r="195" spans="1:11">
      <c r="B195" s="16" t="s">
        <v>503</v>
      </c>
      <c r="C195" s="14">
        <v>1679</v>
      </c>
      <c r="D195" s="15">
        <v>89</v>
      </c>
      <c r="E195" s="37">
        <v>1.0900000000000001</v>
      </c>
      <c r="F195" s="30"/>
      <c r="G195" s="14">
        <f>C195</f>
        <v>1679</v>
      </c>
    </row>
    <row r="196" spans="1:11" ht="16" thickBot="1">
      <c r="A196" s="42"/>
      <c r="B196" s="42" t="s">
        <v>497</v>
      </c>
      <c r="C196" s="36">
        <v>1544</v>
      </c>
      <c r="D196" s="38">
        <v>140</v>
      </c>
      <c r="E196" s="39">
        <v>1.2</v>
      </c>
      <c r="F196" s="29"/>
      <c r="G196" s="29">
        <f>C196</f>
        <v>1544</v>
      </c>
      <c r="H196" s="42"/>
      <c r="I196" s="42"/>
      <c r="J196" s="42"/>
      <c r="K196" s="42"/>
    </row>
    <row r="197" spans="1:11" ht="16" thickTop="1">
      <c r="A197" s="14">
        <f>'SUISSE PAR CANTON '!D21</f>
        <v>483156</v>
      </c>
      <c r="B197" s="72" t="s">
        <v>633</v>
      </c>
      <c r="C197" s="14">
        <f>SUM(C171:C196)</f>
        <v>257400</v>
      </c>
      <c r="F197" s="14">
        <f>SUM(F171:F196)</f>
        <v>177548</v>
      </c>
      <c r="G197" s="14">
        <f>SUM(G171:G196)</f>
        <v>79852</v>
      </c>
    </row>
    <row r="198" spans="1:11">
      <c r="B198" s="72" t="s">
        <v>634</v>
      </c>
      <c r="C198" s="35">
        <f>C197/A197</f>
        <v>0.53274718724387149</v>
      </c>
      <c r="F198" s="35">
        <f>F197/C197</f>
        <v>0.68977466977466972</v>
      </c>
      <c r="G198" s="35">
        <f>G197/C197</f>
        <v>0.31022533022533022</v>
      </c>
    </row>
    <row r="199" spans="1:11" ht="16" thickBot="1">
      <c r="B199" s="72" t="s">
        <v>635</v>
      </c>
      <c r="C199" s="14">
        <f>A197-C197</f>
        <v>225756</v>
      </c>
      <c r="F199" s="36">
        <f>C199*F198</f>
        <v>155720.77034965035</v>
      </c>
      <c r="G199" s="36">
        <f>G198*C199</f>
        <v>70035.229650349647</v>
      </c>
    </row>
    <row r="200" spans="1:11" ht="16" thickTop="1">
      <c r="B200" s="72" t="s">
        <v>636</v>
      </c>
      <c r="C200" s="14"/>
      <c r="F200" s="30">
        <f>F197+F199</f>
        <v>333268.77034965035</v>
      </c>
      <c r="G200" s="30">
        <f>G197+G199</f>
        <v>149887.22965034965</v>
      </c>
    </row>
    <row r="201" spans="1:11">
      <c r="C201" s="14"/>
    </row>
    <row r="202" spans="1:11">
      <c r="A202" s="47" t="s">
        <v>35</v>
      </c>
      <c r="B202" s="16" t="s">
        <v>117</v>
      </c>
      <c r="C202" s="14">
        <v>16987</v>
      </c>
      <c r="D202" s="15">
        <v>98</v>
      </c>
      <c r="E202" s="37">
        <v>1.04</v>
      </c>
      <c r="F202" s="37"/>
      <c r="G202" s="30">
        <f>C202</f>
        <v>16987</v>
      </c>
    </row>
    <row r="203" spans="1:11">
      <c r="A203" s="15"/>
      <c r="B203" s="16" t="s">
        <v>120</v>
      </c>
      <c r="C203" s="14">
        <v>16066</v>
      </c>
      <c r="D203" s="15">
        <v>125</v>
      </c>
      <c r="E203" s="37">
        <v>1.19</v>
      </c>
      <c r="F203" s="37"/>
      <c r="G203" s="30">
        <f>C203</f>
        <v>16066</v>
      </c>
    </row>
    <row r="204" spans="1:11">
      <c r="A204" s="15"/>
      <c r="B204" s="16" t="s">
        <v>39</v>
      </c>
      <c r="C204" s="14">
        <v>15928</v>
      </c>
      <c r="D204" s="15">
        <v>137</v>
      </c>
      <c r="E204" s="37">
        <v>1.27</v>
      </c>
      <c r="F204" s="37"/>
      <c r="G204" s="30">
        <f>C204</f>
        <v>15928</v>
      </c>
    </row>
    <row r="205" spans="1:11">
      <c r="A205" s="15"/>
      <c r="B205" s="16" t="s">
        <v>513</v>
      </c>
      <c r="C205" s="14">
        <v>8802</v>
      </c>
      <c r="D205" s="15">
        <v>116</v>
      </c>
      <c r="E205" s="37">
        <v>1.18</v>
      </c>
      <c r="F205" s="37"/>
      <c r="G205" s="30">
        <f>C205</f>
        <v>8802</v>
      </c>
    </row>
    <row r="206" spans="1:11">
      <c r="A206" s="15"/>
      <c r="B206" s="16" t="s">
        <v>514</v>
      </c>
      <c r="C206" s="14">
        <v>8000</v>
      </c>
      <c r="D206" s="15">
        <v>120</v>
      </c>
      <c r="E206" s="37">
        <v>1.21</v>
      </c>
      <c r="F206" s="37"/>
      <c r="G206" s="30">
        <f>C206</f>
        <v>8000</v>
      </c>
    </row>
    <row r="207" spans="1:11">
      <c r="A207" s="15"/>
      <c r="B207" s="16" t="s">
        <v>523</v>
      </c>
      <c r="C207" s="14">
        <v>7551</v>
      </c>
      <c r="D207" s="15">
        <v>142</v>
      </c>
      <c r="E207" s="37">
        <v>1.36</v>
      </c>
      <c r="F207" s="37"/>
      <c r="G207" s="30"/>
      <c r="H207" s="30">
        <f>C207</f>
        <v>7551</v>
      </c>
    </row>
    <row r="208" spans="1:11">
      <c r="A208" s="15"/>
      <c r="B208" s="16" t="s">
        <v>515</v>
      </c>
      <c r="C208" s="14">
        <v>6365</v>
      </c>
      <c r="D208" s="15">
        <v>90</v>
      </c>
      <c r="E208" s="37">
        <v>1.0900000000000001</v>
      </c>
      <c r="F208" s="37"/>
      <c r="G208" s="30">
        <f t="shared" ref="G208:G213" si="7">C208</f>
        <v>6365</v>
      </c>
    </row>
    <row r="209" spans="1:11">
      <c r="A209" s="15"/>
      <c r="B209" s="16" t="s">
        <v>516</v>
      </c>
      <c r="C209" s="14">
        <v>6362</v>
      </c>
      <c r="D209" s="15">
        <v>117</v>
      </c>
      <c r="E209" s="37">
        <v>1.1299999999999999</v>
      </c>
      <c r="F209" s="37"/>
      <c r="G209" s="30">
        <f t="shared" si="7"/>
        <v>6362</v>
      </c>
    </row>
    <row r="210" spans="1:11">
      <c r="A210" s="15"/>
      <c r="B210" s="16" t="s">
        <v>517</v>
      </c>
      <c r="C210" s="14">
        <v>6061</v>
      </c>
      <c r="D210" s="15">
        <v>117</v>
      </c>
      <c r="E210" s="37">
        <v>1.21</v>
      </c>
      <c r="F210" s="37"/>
      <c r="G210" s="30">
        <f t="shared" si="7"/>
        <v>6061</v>
      </c>
    </row>
    <row r="211" spans="1:11">
      <c r="A211" s="15"/>
      <c r="B211" s="16" t="s">
        <v>518</v>
      </c>
      <c r="C211" s="14">
        <v>5756</v>
      </c>
      <c r="D211" s="15">
        <v>104</v>
      </c>
      <c r="E211" s="37">
        <v>1.1200000000000001</v>
      </c>
      <c r="F211" s="37"/>
      <c r="G211" s="30">
        <f t="shared" si="7"/>
        <v>5756</v>
      </c>
    </row>
    <row r="212" spans="1:11">
      <c r="A212" s="15"/>
      <c r="B212" s="16" t="s">
        <v>519</v>
      </c>
      <c r="C212" s="14">
        <v>5476</v>
      </c>
      <c r="D212" s="15">
        <v>101</v>
      </c>
      <c r="E212" s="37">
        <v>1.0900000000000001</v>
      </c>
      <c r="F212" s="37"/>
      <c r="G212" s="30">
        <f t="shared" si="7"/>
        <v>5476</v>
      </c>
    </row>
    <row r="213" spans="1:11">
      <c r="A213" s="15"/>
      <c r="B213" s="16" t="s">
        <v>520</v>
      </c>
      <c r="C213" s="14">
        <v>5177</v>
      </c>
      <c r="D213" s="15">
        <v>122</v>
      </c>
      <c r="E213" s="37">
        <v>1.25</v>
      </c>
      <c r="F213" s="37"/>
      <c r="G213" s="30">
        <f t="shared" si="7"/>
        <v>5177</v>
      </c>
    </row>
    <row r="214" spans="1:11">
      <c r="A214" s="15"/>
      <c r="B214" s="16" t="s">
        <v>522</v>
      </c>
      <c r="C214" s="14">
        <v>1420</v>
      </c>
      <c r="D214" s="15">
        <v>139</v>
      </c>
      <c r="E214" s="37">
        <v>1.37</v>
      </c>
      <c r="F214" s="37"/>
      <c r="H214" s="30">
        <f>C214</f>
        <v>1420</v>
      </c>
    </row>
    <row r="215" spans="1:11">
      <c r="A215" s="15"/>
      <c r="B215" s="16" t="s">
        <v>521</v>
      </c>
      <c r="C215" s="14">
        <v>1031</v>
      </c>
      <c r="D215" s="15">
        <v>144</v>
      </c>
      <c r="E215" s="37">
        <v>1.32</v>
      </c>
      <c r="F215" s="37"/>
      <c r="H215" s="30">
        <f>C215</f>
        <v>1031</v>
      </c>
    </row>
    <row r="216" spans="1:11" ht="16" thickBot="1">
      <c r="A216" s="42"/>
      <c r="B216" s="42"/>
      <c r="C216" s="36"/>
      <c r="D216" s="38"/>
      <c r="E216" s="39"/>
      <c r="F216" s="39"/>
      <c r="G216" s="29"/>
      <c r="H216" s="42"/>
      <c r="I216" s="42"/>
      <c r="J216" s="42"/>
      <c r="K216" s="42"/>
    </row>
    <row r="217" spans="1:11" ht="16" thickTop="1">
      <c r="A217" s="63">
        <v>257393</v>
      </c>
      <c r="B217" s="72" t="s">
        <v>633</v>
      </c>
      <c r="C217" s="14">
        <f>SUM(C202:C216)</f>
        <v>110982</v>
      </c>
      <c r="D217" s="65"/>
      <c r="E217" s="65"/>
      <c r="F217" s="14"/>
      <c r="G217" s="14">
        <f>SUM(G202:G216)</f>
        <v>100980</v>
      </c>
      <c r="H217" s="14">
        <f>SUM(H202:H216)</f>
        <v>10002</v>
      </c>
    </row>
    <row r="218" spans="1:11">
      <c r="B218" s="72" t="s">
        <v>634</v>
      </c>
      <c r="C218" s="40">
        <f>C217/A217</f>
        <v>0.43117722704191647</v>
      </c>
      <c r="E218" s="37"/>
      <c r="F218" s="37"/>
      <c r="G218" s="43">
        <f>G217/C217</f>
        <v>0.90987727739633451</v>
      </c>
      <c r="H218" s="43">
        <f>H217/C217</f>
        <v>9.0122722603665453E-2</v>
      </c>
    </row>
    <row r="219" spans="1:11" ht="16" thickBot="1">
      <c r="B219" s="72" t="s">
        <v>635</v>
      </c>
      <c r="C219" s="14">
        <f>A217-C217</f>
        <v>146411</v>
      </c>
      <c r="F219" s="37"/>
      <c r="G219" s="29">
        <f>C219*G218</f>
        <v>133216.04206087472</v>
      </c>
      <c r="H219" s="36">
        <f>H218*C219</f>
        <v>13194.957939125263</v>
      </c>
    </row>
    <row r="220" spans="1:11" ht="16" thickTop="1">
      <c r="B220" s="72" t="s">
        <v>636</v>
      </c>
      <c r="C220" s="14"/>
      <c r="G220" s="30">
        <f>G217+G219</f>
        <v>234196.04206087472</v>
      </c>
      <c r="H220" s="30">
        <f>H217+H219</f>
        <v>23196.957939125263</v>
      </c>
      <c r="I220" s="30"/>
    </row>
    <row r="221" spans="1:11">
      <c r="C221" s="14"/>
      <c r="H221" s="30"/>
      <c r="I221" s="30"/>
    </row>
    <row r="222" spans="1:11">
      <c r="A222" s="57" t="s">
        <v>225</v>
      </c>
      <c r="C222" s="14"/>
      <c r="H222" s="30"/>
      <c r="I222" s="30"/>
    </row>
    <row r="223" spans="1:11" ht="22" customHeight="1">
      <c r="A223" s="16" t="s">
        <v>603</v>
      </c>
      <c r="C223" s="14"/>
    </row>
    <row r="224" spans="1:11">
      <c r="A224" s="16" t="s">
        <v>225</v>
      </c>
      <c r="B224" s="16" t="s">
        <v>530</v>
      </c>
      <c r="C224" s="14">
        <v>52097</v>
      </c>
      <c r="D224" s="15">
        <v>95</v>
      </c>
      <c r="E224" s="15">
        <v>1.06</v>
      </c>
      <c r="G224" s="30">
        <f t="shared" ref="G224:G229" si="8">C224</f>
        <v>52097</v>
      </c>
    </row>
    <row r="225" spans="1:11">
      <c r="A225" s="16" t="s">
        <v>50</v>
      </c>
      <c r="B225" s="16" t="s">
        <v>534</v>
      </c>
      <c r="C225" s="14">
        <v>39473</v>
      </c>
      <c r="D225" s="15">
        <v>67</v>
      </c>
      <c r="E225" s="15">
        <v>1.01</v>
      </c>
      <c r="G225" s="30">
        <f t="shared" si="8"/>
        <v>39473</v>
      </c>
    </row>
    <row r="226" spans="1:11">
      <c r="A226" s="16" t="s">
        <v>531</v>
      </c>
      <c r="B226" s="16" t="s">
        <v>533</v>
      </c>
      <c r="C226" s="14">
        <v>27550</v>
      </c>
      <c r="D226" s="15">
        <v>104</v>
      </c>
      <c r="E226" s="15">
        <v>1.1299999999999999</v>
      </c>
      <c r="G226" s="30">
        <f t="shared" si="8"/>
        <v>27550</v>
      </c>
    </row>
    <row r="227" spans="1:11">
      <c r="A227" s="16" t="s">
        <v>532</v>
      </c>
      <c r="B227" s="16" t="s">
        <v>50</v>
      </c>
      <c r="C227" s="14">
        <v>14438</v>
      </c>
      <c r="D227" s="15">
        <v>58</v>
      </c>
      <c r="E227" s="15">
        <v>1.1100000000000001</v>
      </c>
      <c r="G227" s="30">
        <f t="shared" si="8"/>
        <v>14438</v>
      </c>
    </row>
    <row r="228" spans="1:11">
      <c r="A228" s="16" t="s">
        <v>66</v>
      </c>
      <c r="B228" s="16" t="s">
        <v>66</v>
      </c>
      <c r="C228" s="14">
        <v>12238</v>
      </c>
      <c r="D228" s="15">
        <v>78</v>
      </c>
      <c r="E228" s="15">
        <v>1.1200000000000001</v>
      </c>
      <c r="G228" s="30">
        <f t="shared" si="8"/>
        <v>12238</v>
      </c>
    </row>
    <row r="229" spans="1:11" ht="16" thickBot="1">
      <c r="A229" s="42" t="s">
        <v>449</v>
      </c>
      <c r="B229" s="42" t="s">
        <v>531</v>
      </c>
      <c r="C229" s="36">
        <v>2108</v>
      </c>
      <c r="D229" s="38">
        <v>70</v>
      </c>
      <c r="E229" s="38">
        <v>1.0900000000000001</v>
      </c>
      <c r="F229" s="42"/>
      <c r="G229" s="29">
        <f t="shared" si="8"/>
        <v>2108</v>
      </c>
      <c r="H229" s="42"/>
      <c r="I229" s="42"/>
      <c r="J229" s="42"/>
      <c r="K229" s="42"/>
    </row>
    <row r="230" spans="1:11" ht="16" thickTop="1">
      <c r="A230" s="14">
        <f>'SUISSE PAR CANTON '!D9</f>
        <v>147904</v>
      </c>
      <c r="C230" s="30">
        <f>SUM(C224:C229)</f>
        <v>147904</v>
      </c>
      <c r="G230" s="30">
        <f>SUM(G224:G229)</f>
        <v>147904</v>
      </c>
    </row>
    <row r="231" spans="1:11">
      <c r="A231" s="14"/>
      <c r="C231" s="30"/>
      <c r="H231" s="30"/>
    </row>
    <row r="232" spans="1:11">
      <c r="A232" s="64" t="s">
        <v>240</v>
      </c>
      <c r="C232" s="30"/>
      <c r="H232" s="30"/>
    </row>
    <row r="233" spans="1:11">
      <c r="A233" s="14"/>
      <c r="B233" s="16" t="s">
        <v>240</v>
      </c>
      <c r="C233" s="30">
        <v>35121</v>
      </c>
      <c r="D233" s="15">
        <v>32</v>
      </c>
      <c r="E233" s="15">
        <v>0.24</v>
      </c>
      <c r="F233" s="30">
        <f>C233</f>
        <v>35121</v>
      </c>
      <c r="G233" s="30"/>
    </row>
    <row r="234" spans="1:11">
      <c r="A234" s="14"/>
      <c r="B234" s="16" t="s">
        <v>96</v>
      </c>
      <c r="C234" s="30">
        <v>10283</v>
      </c>
      <c r="D234" s="15">
        <v>32</v>
      </c>
      <c r="E234" s="15">
        <v>0.26</v>
      </c>
      <c r="F234" s="30">
        <f t="shared" ref="F234:F237" si="9">C234</f>
        <v>10283</v>
      </c>
    </row>
    <row r="235" spans="1:11">
      <c r="A235" s="14"/>
      <c r="B235" s="16" t="s">
        <v>626</v>
      </c>
      <c r="C235" s="30">
        <v>4998</v>
      </c>
      <c r="D235" s="15">
        <v>41</v>
      </c>
      <c r="E235" s="15">
        <v>0.31</v>
      </c>
      <c r="F235" s="30">
        <f t="shared" si="9"/>
        <v>4998</v>
      </c>
    </row>
    <row r="236" spans="1:11">
      <c r="A236" s="14"/>
      <c r="B236" s="16" t="s">
        <v>625</v>
      </c>
      <c r="C236" s="30">
        <v>3827</v>
      </c>
      <c r="D236" s="15">
        <v>36</v>
      </c>
      <c r="E236" s="15">
        <v>0.32</v>
      </c>
      <c r="F236" s="30">
        <f t="shared" si="9"/>
        <v>3827</v>
      </c>
    </row>
    <row r="237" spans="1:11" ht="16" thickBot="1">
      <c r="A237" s="36"/>
      <c r="B237" s="42" t="s">
        <v>171</v>
      </c>
      <c r="C237" s="29">
        <v>3172</v>
      </c>
      <c r="D237" s="38">
        <v>26</v>
      </c>
      <c r="E237" s="66">
        <v>0.3</v>
      </c>
      <c r="F237" s="29">
        <f t="shared" si="9"/>
        <v>3172</v>
      </c>
      <c r="G237" s="42"/>
      <c r="H237" s="42"/>
      <c r="I237" s="42"/>
      <c r="J237" s="42"/>
      <c r="K237" s="42"/>
    </row>
    <row r="238" spans="1:11" ht="16" thickTop="1">
      <c r="A238" s="14">
        <v>77936</v>
      </c>
      <c r="B238" s="72" t="s">
        <v>633</v>
      </c>
      <c r="C238" s="30">
        <f>SUM(C233:C237)</f>
        <v>57401</v>
      </c>
      <c r="F238" s="30">
        <f>SUM(F233:F237)</f>
        <v>57401</v>
      </c>
    </row>
    <row r="239" spans="1:11">
      <c r="A239" s="14"/>
      <c r="B239" s="72" t="s">
        <v>634</v>
      </c>
      <c r="C239" s="35">
        <f>C238/A238</f>
        <v>0.73651457606241022</v>
      </c>
      <c r="F239" s="35">
        <f>F238/C238</f>
        <v>1</v>
      </c>
      <c r="G239" s="30"/>
    </row>
    <row r="240" spans="1:11" ht="16" thickBot="1">
      <c r="A240" s="14"/>
      <c r="B240" s="72" t="s">
        <v>635</v>
      </c>
      <c r="C240" s="30">
        <f>A238-C238</f>
        <v>20535</v>
      </c>
      <c r="F240" s="29">
        <f>C240</f>
        <v>20535</v>
      </c>
      <c r="G240" s="30"/>
    </row>
    <row r="241" spans="1:11" ht="16" thickTop="1">
      <c r="A241" s="14"/>
      <c r="B241" s="72" t="s">
        <v>636</v>
      </c>
      <c r="C241" s="30"/>
      <c r="F241" s="30">
        <f>F238+F240</f>
        <v>77936</v>
      </c>
      <c r="G241" s="30"/>
    </row>
    <row r="242" spans="1:11">
      <c r="H242" s="30"/>
    </row>
    <row r="243" spans="1:11">
      <c r="A243" s="57" t="s">
        <v>465</v>
      </c>
      <c r="B243" s="16" t="s">
        <v>227</v>
      </c>
      <c r="C243" s="14">
        <v>9967</v>
      </c>
      <c r="D243" s="15">
        <v>113</v>
      </c>
      <c r="E243" s="15">
        <v>1.36</v>
      </c>
      <c r="H243" s="30">
        <f t="shared" ref="H243:H249" si="10">C243</f>
        <v>9967</v>
      </c>
    </row>
    <row r="244" spans="1:11">
      <c r="B244" s="16" t="s">
        <v>469</v>
      </c>
      <c r="C244" s="14">
        <v>5697</v>
      </c>
      <c r="D244" s="15">
        <v>114</v>
      </c>
      <c r="E244" s="15">
        <v>1.38</v>
      </c>
      <c r="H244" s="30">
        <f t="shared" si="10"/>
        <v>5697</v>
      </c>
    </row>
    <row r="245" spans="1:11">
      <c r="B245" s="16" t="s">
        <v>470</v>
      </c>
      <c r="C245" s="14">
        <v>5672</v>
      </c>
      <c r="D245" s="15">
        <v>108</v>
      </c>
      <c r="E245" s="15">
        <v>1.33</v>
      </c>
      <c r="H245" s="30">
        <f t="shared" si="10"/>
        <v>5672</v>
      </c>
    </row>
    <row r="246" spans="1:11">
      <c r="B246" s="16" t="s">
        <v>471</v>
      </c>
      <c r="C246" s="14">
        <v>4895</v>
      </c>
      <c r="D246" s="15">
        <v>116</v>
      </c>
      <c r="E246" s="15">
        <v>1.37</v>
      </c>
      <c r="H246" s="30">
        <f t="shared" si="10"/>
        <v>4895</v>
      </c>
    </row>
    <row r="247" spans="1:11">
      <c r="B247" s="16" t="s">
        <v>472</v>
      </c>
      <c r="C247" s="14">
        <v>3939</v>
      </c>
      <c r="D247" s="15">
        <v>128</v>
      </c>
      <c r="E247" s="15">
        <v>1.45</v>
      </c>
      <c r="H247" s="30">
        <f t="shared" si="10"/>
        <v>3939</v>
      </c>
    </row>
    <row r="248" spans="1:11">
      <c r="B248" s="16" t="s">
        <v>473</v>
      </c>
      <c r="C248" s="14">
        <v>3616</v>
      </c>
      <c r="D248" s="15">
        <v>123</v>
      </c>
      <c r="E248" s="15">
        <v>1.41</v>
      </c>
      <c r="H248" s="30">
        <f t="shared" si="10"/>
        <v>3616</v>
      </c>
    </row>
    <row r="249" spans="1:11" ht="16" thickBot="1">
      <c r="A249" s="42"/>
      <c r="B249" s="42" t="s">
        <v>474</v>
      </c>
      <c r="C249" s="36">
        <v>2092</v>
      </c>
      <c r="D249" s="38">
        <v>126</v>
      </c>
      <c r="E249" s="38">
        <v>1.36</v>
      </c>
      <c r="F249" s="42"/>
      <c r="G249" s="42"/>
      <c r="H249" s="29">
        <f t="shared" si="10"/>
        <v>2092</v>
      </c>
      <c r="I249" s="42"/>
      <c r="J249" s="42"/>
      <c r="K249" s="42"/>
    </row>
    <row r="250" spans="1:11" ht="16" thickTop="1">
      <c r="A250" s="14">
        <f>'SUISSE PAR CANTON '!D10</f>
        <v>35878</v>
      </c>
      <c r="C250" s="14">
        <f>SUM(C243:C249)</f>
        <v>35878</v>
      </c>
      <c r="G250" s="30"/>
      <c r="H250" s="30">
        <f>SUM(H243:H249)</f>
        <v>35878</v>
      </c>
    </row>
    <row r="252" spans="1:11" ht="34" customHeight="1">
      <c r="A252" s="117" t="s">
        <v>638</v>
      </c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1:11" ht="36" customHeight="1">
      <c r="A253" s="83" t="s">
        <v>641</v>
      </c>
    </row>
    <row r="254" spans="1:11">
      <c r="F254" s="111" t="s">
        <v>100</v>
      </c>
      <c r="G254" s="112"/>
      <c r="H254" s="112"/>
      <c r="I254" s="112"/>
      <c r="J254" s="112"/>
      <c r="K254" s="113"/>
    </row>
    <row r="255" spans="1:11">
      <c r="A255" s="28" t="s">
        <v>637</v>
      </c>
      <c r="B255" s="28" t="s">
        <v>630</v>
      </c>
      <c r="C255" s="28" t="s">
        <v>622</v>
      </c>
      <c r="D255" s="28" t="s">
        <v>631</v>
      </c>
      <c r="E255" s="74" t="s">
        <v>632</v>
      </c>
      <c r="F255" s="69" t="s">
        <v>629</v>
      </c>
      <c r="G255" s="70" t="s">
        <v>102</v>
      </c>
      <c r="H255" s="70" t="s">
        <v>264</v>
      </c>
      <c r="I255" s="33" t="s">
        <v>104</v>
      </c>
      <c r="J255" s="33" t="s">
        <v>105</v>
      </c>
      <c r="K255" s="71" t="s">
        <v>266</v>
      </c>
    </row>
    <row r="256" spans="1:11">
      <c r="A256" s="47" t="s">
        <v>4</v>
      </c>
      <c r="B256" s="16" t="s">
        <v>483</v>
      </c>
      <c r="C256" s="14">
        <v>37504</v>
      </c>
      <c r="D256" s="15">
        <v>188</v>
      </c>
      <c r="E256" s="15">
        <v>2.11</v>
      </c>
      <c r="I256" s="30">
        <f>C256</f>
        <v>37504</v>
      </c>
    </row>
    <row r="257" spans="1:10">
      <c r="A257" s="15"/>
      <c r="B257" s="16" t="s">
        <v>466</v>
      </c>
      <c r="C257" s="14">
        <v>33054</v>
      </c>
      <c r="D257" s="15">
        <v>180</v>
      </c>
      <c r="E257" s="15">
        <v>2.0299999999999998</v>
      </c>
      <c r="I257" s="30">
        <f>C257</f>
        <v>33054</v>
      </c>
    </row>
    <row r="258" spans="1:10">
      <c r="A258" s="15"/>
      <c r="B258" s="16" t="s">
        <v>452</v>
      </c>
      <c r="C258" s="14">
        <v>15564</v>
      </c>
      <c r="D258" s="15">
        <v>194</v>
      </c>
      <c r="E258" s="15">
        <v>2.13</v>
      </c>
      <c r="I258" s="30">
        <f>C258</f>
        <v>15564</v>
      </c>
    </row>
    <row r="259" spans="1:10">
      <c r="A259" s="15"/>
      <c r="B259" s="16" t="s">
        <v>85</v>
      </c>
      <c r="C259" s="14">
        <v>10812</v>
      </c>
      <c r="D259" s="15">
        <v>210</v>
      </c>
      <c r="E259" s="37">
        <v>2.33</v>
      </c>
      <c r="J259" s="30">
        <f>C259</f>
        <v>10812</v>
      </c>
    </row>
    <row r="260" spans="1:10">
      <c r="A260" s="15"/>
      <c r="B260" s="16" t="s">
        <v>97</v>
      </c>
      <c r="C260" s="14">
        <v>10049</v>
      </c>
      <c r="D260" s="15">
        <v>196</v>
      </c>
      <c r="E260" s="37">
        <v>2.3199999999999998</v>
      </c>
      <c r="I260" s="30"/>
      <c r="J260" s="30">
        <f>C260</f>
        <v>10049</v>
      </c>
    </row>
    <row r="261" spans="1:10">
      <c r="A261" s="15"/>
      <c r="B261" s="16" t="s">
        <v>479</v>
      </c>
      <c r="C261" s="14">
        <v>8887</v>
      </c>
      <c r="D261" s="15">
        <v>184</v>
      </c>
      <c r="E261" s="15">
        <v>2.0699999999999998</v>
      </c>
      <c r="I261" s="30">
        <f t="shared" ref="I261:I266" si="11">C261</f>
        <v>8887</v>
      </c>
    </row>
    <row r="262" spans="1:10">
      <c r="A262" s="15"/>
      <c r="B262" s="16" t="s">
        <v>478</v>
      </c>
      <c r="C262" s="14">
        <v>5700</v>
      </c>
      <c r="D262" s="15">
        <v>182</v>
      </c>
      <c r="E262" s="15">
        <v>2.0499999999999998</v>
      </c>
      <c r="I262" s="30">
        <f t="shared" si="11"/>
        <v>5700</v>
      </c>
    </row>
    <row r="263" spans="1:10">
      <c r="A263" s="15"/>
      <c r="B263" s="16" t="s">
        <v>144</v>
      </c>
      <c r="C263" s="14">
        <v>5311</v>
      </c>
      <c r="D263" s="15">
        <v>191</v>
      </c>
      <c r="E263" s="37">
        <v>2.09</v>
      </c>
      <c r="I263" s="30">
        <f t="shared" si="11"/>
        <v>5311</v>
      </c>
    </row>
    <row r="264" spans="1:10">
      <c r="A264" s="15"/>
      <c r="B264" s="16" t="s">
        <v>482</v>
      </c>
      <c r="C264" s="14">
        <v>4839</v>
      </c>
      <c r="D264" s="15">
        <v>171</v>
      </c>
      <c r="E264" s="37">
        <v>2.0099999999999998</v>
      </c>
      <c r="I264" s="30">
        <f t="shared" si="11"/>
        <v>4839</v>
      </c>
    </row>
    <row r="265" spans="1:10">
      <c r="A265" s="15"/>
      <c r="B265" s="16" t="s">
        <v>489</v>
      </c>
      <c r="C265" s="14">
        <v>4657</v>
      </c>
      <c r="D265" s="15">
        <v>184</v>
      </c>
      <c r="E265" s="37">
        <v>2.0699999999999998</v>
      </c>
      <c r="I265" s="30">
        <f t="shared" si="11"/>
        <v>4657</v>
      </c>
    </row>
    <row r="266" spans="1:10">
      <c r="A266" s="15"/>
      <c r="B266" s="16" t="s">
        <v>487</v>
      </c>
      <c r="C266" s="14">
        <v>4576</v>
      </c>
      <c r="D266" s="15">
        <v>189</v>
      </c>
      <c r="E266" s="37">
        <v>2.09</v>
      </c>
      <c r="I266" s="30">
        <f t="shared" si="11"/>
        <v>4576</v>
      </c>
    </row>
    <row r="267" spans="1:10">
      <c r="A267" s="15"/>
      <c r="B267" s="16" t="s">
        <v>157</v>
      </c>
      <c r="C267" s="14">
        <v>4227</v>
      </c>
      <c r="D267" s="15">
        <v>165</v>
      </c>
      <c r="E267" s="37">
        <v>1.52</v>
      </c>
      <c r="H267" s="30">
        <f>C267</f>
        <v>4227</v>
      </c>
    </row>
    <row r="268" spans="1:10">
      <c r="A268" s="15"/>
      <c r="B268" s="16" t="s">
        <v>490</v>
      </c>
      <c r="C268" s="14">
        <v>3836</v>
      </c>
      <c r="D268" s="15">
        <v>192</v>
      </c>
      <c r="E268" s="37">
        <v>2.1</v>
      </c>
      <c r="I268" s="30">
        <f>C268</f>
        <v>3836</v>
      </c>
    </row>
    <row r="269" spans="1:10">
      <c r="A269" s="15"/>
      <c r="B269" s="16" t="s">
        <v>475</v>
      </c>
      <c r="C269" s="14">
        <v>3257</v>
      </c>
      <c r="D269" s="15">
        <v>179</v>
      </c>
      <c r="E269" s="37">
        <v>2</v>
      </c>
      <c r="H269" s="30">
        <f>C269</f>
        <v>3257</v>
      </c>
    </row>
    <row r="270" spans="1:10">
      <c r="A270" s="15"/>
      <c r="B270" s="16" t="s">
        <v>484</v>
      </c>
      <c r="C270" s="14">
        <v>2570</v>
      </c>
      <c r="D270" s="15">
        <v>192</v>
      </c>
      <c r="E270" s="37">
        <v>1.58</v>
      </c>
      <c r="H270" s="30">
        <f>C270</f>
        <v>2570</v>
      </c>
    </row>
    <row r="271" spans="1:10">
      <c r="A271" s="15"/>
      <c r="B271" s="16" t="s">
        <v>476</v>
      </c>
      <c r="C271" s="14">
        <v>2419</v>
      </c>
      <c r="D271" s="15">
        <v>193</v>
      </c>
      <c r="E271" s="37">
        <v>2.13</v>
      </c>
      <c r="I271" s="30">
        <f>C271</f>
        <v>2419</v>
      </c>
    </row>
    <row r="272" spans="1:10">
      <c r="A272" s="15"/>
      <c r="B272" s="16" t="s">
        <v>485</v>
      </c>
      <c r="C272" s="14">
        <v>1936</v>
      </c>
      <c r="D272" s="15">
        <v>197</v>
      </c>
      <c r="E272" s="37">
        <v>2.13</v>
      </c>
      <c r="I272" s="30">
        <f>C272</f>
        <v>1936</v>
      </c>
    </row>
    <row r="273" spans="1:11">
      <c r="A273" s="15"/>
      <c r="B273" s="16" t="s">
        <v>486</v>
      </c>
      <c r="C273" s="14">
        <v>1908</v>
      </c>
      <c r="D273" s="15">
        <v>168</v>
      </c>
      <c r="E273" s="37">
        <v>1.54</v>
      </c>
      <c r="H273" s="30">
        <f>C273</f>
        <v>1908</v>
      </c>
    </row>
    <row r="274" spans="1:11">
      <c r="A274" s="15"/>
      <c r="B274" s="16" t="s">
        <v>488</v>
      </c>
      <c r="C274" s="14">
        <v>1569</v>
      </c>
      <c r="D274" s="15">
        <v>170</v>
      </c>
      <c r="E274" s="37">
        <v>1.55</v>
      </c>
      <c r="H274" s="30">
        <f>C274</f>
        <v>1569</v>
      </c>
    </row>
    <row r="275" spans="1:11">
      <c r="A275" s="15"/>
      <c r="B275" s="16" t="s">
        <v>480</v>
      </c>
      <c r="C275" s="14">
        <v>1254</v>
      </c>
      <c r="D275" s="15">
        <v>200</v>
      </c>
      <c r="E275" s="37">
        <v>2.25</v>
      </c>
      <c r="I275" s="30">
        <f>C275</f>
        <v>1254</v>
      </c>
    </row>
    <row r="276" spans="1:11">
      <c r="A276" s="15"/>
      <c r="B276" s="16" t="s">
        <v>481</v>
      </c>
      <c r="C276" s="14">
        <v>1106</v>
      </c>
      <c r="D276" s="15">
        <v>201</v>
      </c>
      <c r="E276" s="37">
        <v>2.31</v>
      </c>
      <c r="J276" s="30">
        <f>C276</f>
        <v>1106</v>
      </c>
    </row>
    <row r="277" spans="1:11" ht="16" thickBot="1">
      <c r="A277" s="38"/>
      <c r="B277" s="42" t="s">
        <v>477</v>
      </c>
      <c r="C277" s="36">
        <v>1059</v>
      </c>
      <c r="D277" s="38">
        <v>184</v>
      </c>
      <c r="E277" s="39">
        <v>2.16</v>
      </c>
      <c r="F277" s="42"/>
      <c r="G277" s="42"/>
      <c r="H277" s="42"/>
      <c r="I277" s="29">
        <f>C277</f>
        <v>1059</v>
      </c>
      <c r="J277" s="42"/>
      <c r="K277" s="42"/>
    </row>
    <row r="278" spans="1:11" ht="16" thickTop="1">
      <c r="A278" s="79">
        <f>'SUISSE PAR CANTON '!D28</f>
        <v>173183</v>
      </c>
      <c r="B278" s="72" t="s">
        <v>633</v>
      </c>
      <c r="C278" s="14">
        <f>SUM(C262:C277)</f>
        <v>50224</v>
      </c>
      <c r="D278" s="65"/>
      <c r="E278" s="65"/>
      <c r="F278" s="14"/>
      <c r="G278" s="14"/>
      <c r="H278" s="14">
        <f>SUM(H262:H277)</f>
        <v>13531</v>
      </c>
      <c r="I278" s="14">
        <f>SUM(I262:I277)</f>
        <v>35587</v>
      </c>
      <c r="J278" s="14">
        <f>SUM(J262:J277)</f>
        <v>1106</v>
      </c>
    </row>
    <row r="279" spans="1:11">
      <c r="B279" s="72" t="s">
        <v>634</v>
      </c>
      <c r="C279" s="35">
        <f>C278/A278</f>
        <v>0.2900053700420942</v>
      </c>
      <c r="H279" s="35">
        <f>H278/C278</f>
        <v>0.26941302962726982</v>
      </c>
      <c r="I279" s="35">
        <f>I278/C278</f>
        <v>0.70856562599553996</v>
      </c>
      <c r="J279" s="35">
        <f>J278/C278</f>
        <v>2.2021344377190187E-2</v>
      </c>
    </row>
    <row r="280" spans="1:11" ht="16" thickBot="1">
      <c r="B280" s="72" t="s">
        <v>635</v>
      </c>
      <c r="C280" s="14">
        <f>A278-C278</f>
        <v>122959</v>
      </c>
      <c r="H280" s="29">
        <f>H279*$C$280</f>
        <v>33126.756709939473</v>
      </c>
      <c r="I280" s="29">
        <f t="shared" ref="I280:J280" si="12">I279*$C$280</f>
        <v>87124.5208067856</v>
      </c>
      <c r="J280" s="29">
        <f t="shared" si="12"/>
        <v>2707.7224832749284</v>
      </c>
    </row>
    <row r="281" spans="1:11" ht="16" thickTop="1">
      <c r="B281" s="72" t="s">
        <v>636</v>
      </c>
      <c r="C281" s="14"/>
      <c r="H281" s="30">
        <f>H278+H280</f>
        <v>46657.756709939473</v>
      </c>
      <c r="I281" s="30">
        <f>I278+I280</f>
        <v>122711.5208067856</v>
      </c>
      <c r="J281" s="30">
        <f>J278+J280</f>
        <v>3813.7224832749284</v>
      </c>
    </row>
    <row r="282" spans="1:11">
      <c r="B282" s="48"/>
      <c r="C282" s="14"/>
      <c r="H282" s="30"/>
      <c r="I282" s="30"/>
      <c r="J282" s="30"/>
    </row>
    <row r="283" spans="1:11">
      <c r="A283" s="57" t="s">
        <v>468</v>
      </c>
      <c r="B283" s="16" t="s">
        <v>200</v>
      </c>
      <c r="C283" s="14">
        <v>8064</v>
      </c>
      <c r="D283" s="15">
        <v>106</v>
      </c>
      <c r="E283" s="41">
        <v>1.5</v>
      </c>
      <c r="F283" s="41"/>
      <c r="H283" s="30">
        <f>C283</f>
        <v>8064</v>
      </c>
      <c r="I283" s="30"/>
      <c r="J283" s="30"/>
      <c r="K283" s="30"/>
    </row>
    <row r="284" spans="1:11">
      <c r="B284" s="16" t="s">
        <v>560</v>
      </c>
      <c r="C284" s="14">
        <v>5404</v>
      </c>
      <c r="D284" s="15">
        <v>105</v>
      </c>
      <c r="E284" s="15">
        <v>1.51</v>
      </c>
      <c r="F284" s="15"/>
      <c r="H284" s="30">
        <f>C284</f>
        <v>5404</v>
      </c>
      <c r="I284" s="30"/>
      <c r="J284" s="30"/>
      <c r="K284" s="30"/>
    </row>
    <row r="285" spans="1:11">
      <c r="B285" s="16" t="s">
        <v>556</v>
      </c>
      <c r="C285" s="14">
        <v>5359</v>
      </c>
      <c r="D285" s="15">
        <v>115</v>
      </c>
      <c r="E285" s="15">
        <v>1.58</v>
      </c>
      <c r="F285" s="15"/>
      <c r="H285" s="30">
        <f>C285</f>
        <v>5359</v>
      </c>
      <c r="I285" s="30"/>
      <c r="J285" s="30"/>
      <c r="K285" s="30"/>
    </row>
    <row r="286" spans="1:11">
      <c r="B286" s="16" t="s">
        <v>561</v>
      </c>
      <c r="C286" s="14">
        <v>4451</v>
      </c>
      <c r="D286" s="15">
        <v>105</v>
      </c>
      <c r="E286" s="15">
        <v>1.33</v>
      </c>
      <c r="F286" s="15"/>
      <c r="H286" s="30">
        <f>C286</f>
        <v>4451</v>
      </c>
      <c r="I286" s="30"/>
      <c r="J286" s="30"/>
      <c r="K286" s="30"/>
    </row>
    <row r="287" spans="1:11">
      <c r="B287" s="16" t="s">
        <v>559</v>
      </c>
      <c r="C287" s="14">
        <v>4397</v>
      </c>
      <c r="D287" s="15">
        <v>112</v>
      </c>
      <c r="E287" s="15">
        <v>1.39</v>
      </c>
      <c r="F287" s="15"/>
      <c r="H287" s="30">
        <f>C287</f>
        <v>4397</v>
      </c>
      <c r="I287" s="30"/>
      <c r="J287" s="30"/>
      <c r="K287" s="30"/>
    </row>
    <row r="288" spans="1:11">
      <c r="B288" s="16" t="s">
        <v>562</v>
      </c>
      <c r="C288" s="14">
        <v>2046</v>
      </c>
      <c r="D288" s="15">
        <v>119</v>
      </c>
      <c r="E288" s="15">
        <v>2.02</v>
      </c>
      <c r="F288" s="15"/>
      <c r="I288" s="30">
        <f>C288</f>
        <v>2046</v>
      </c>
      <c r="J288" s="30"/>
      <c r="K288" s="30"/>
    </row>
    <row r="289" spans="1:11">
      <c r="B289" s="16" t="s">
        <v>557</v>
      </c>
      <c r="C289" s="14">
        <v>1796</v>
      </c>
      <c r="D289" s="15">
        <v>112</v>
      </c>
      <c r="E289" s="15">
        <v>1.38</v>
      </c>
      <c r="F289" s="15"/>
      <c r="H289" s="30">
        <f>C289</f>
        <v>1796</v>
      </c>
      <c r="I289" s="30"/>
      <c r="J289" s="30"/>
      <c r="K289" s="30"/>
    </row>
    <row r="290" spans="1:11" ht="16" thickBot="1">
      <c r="A290" s="42"/>
      <c r="B290" s="42" t="s">
        <v>558</v>
      </c>
      <c r="C290" s="36">
        <v>1263</v>
      </c>
      <c r="D290" s="38">
        <v>120</v>
      </c>
      <c r="E290" s="38">
        <v>1.43</v>
      </c>
      <c r="F290" s="38"/>
      <c r="G290" s="42"/>
      <c r="H290" s="29">
        <f>C290</f>
        <v>1263</v>
      </c>
      <c r="I290" s="29"/>
      <c r="J290" s="29"/>
      <c r="K290" s="29"/>
    </row>
    <row r="291" spans="1:11" ht="16" thickTop="1">
      <c r="A291" s="14">
        <v>41311</v>
      </c>
      <c r="B291" s="72" t="s">
        <v>633</v>
      </c>
      <c r="C291" s="14">
        <f>SUM(C283:C290)</f>
        <v>32780</v>
      </c>
      <c r="D291" s="65"/>
      <c r="H291" s="30">
        <f>SUM(H283:H290)</f>
        <v>30734</v>
      </c>
      <c r="I291" s="30">
        <f>SUM(I283:I290)</f>
        <v>2046</v>
      </c>
      <c r="J291" s="30"/>
      <c r="K291" s="30"/>
    </row>
    <row r="292" spans="1:11">
      <c r="B292" s="72" t="s">
        <v>634</v>
      </c>
      <c r="C292" s="35">
        <f>C291/A291</f>
        <v>0.79349325845416474</v>
      </c>
      <c r="D292" s="65"/>
      <c r="H292" s="35">
        <f>H291/C291</f>
        <v>0.93758389261744968</v>
      </c>
      <c r="I292" s="35">
        <f>I291/C291</f>
        <v>6.2416107382550337E-2</v>
      </c>
      <c r="J292" s="30"/>
      <c r="K292" s="30"/>
    </row>
    <row r="293" spans="1:11">
      <c r="B293" s="72" t="s">
        <v>635</v>
      </c>
      <c r="C293" s="14">
        <f>A291-C291</f>
        <v>8531</v>
      </c>
      <c r="D293" s="65"/>
      <c r="H293" s="30">
        <f>H292*C293</f>
        <v>7998.5281879194636</v>
      </c>
      <c r="I293" s="30">
        <f>I292*C293</f>
        <v>532.47181208053689</v>
      </c>
      <c r="J293" s="30"/>
      <c r="K293" s="30"/>
    </row>
    <row r="294" spans="1:11">
      <c r="B294" s="72" t="s">
        <v>636</v>
      </c>
      <c r="C294" s="14"/>
      <c r="D294" s="65"/>
      <c r="H294" s="30">
        <f>H291+H293</f>
        <v>38732.528187919466</v>
      </c>
      <c r="I294" s="30">
        <f>I291+I293</f>
        <v>2578.4718120805369</v>
      </c>
      <c r="J294" s="30"/>
      <c r="K294" s="30"/>
    </row>
    <row r="296" spans="1:11">
      <c r="C296" s="14"/>
    </row>
    <row r="297" spans="1:11">
      <c r="A297" s="57" t="s">
        <v>196</v>
      </c>
      <c r="B297" s="16" t="s">
        <v>196</v>
      </c>
      <c r="C297" s="14">
        <v>78093</v>
      </c>
      <c r="D297" s="15">
        <v>95</v>
      </c>
      <c r="E297" s="15">
        <v>1.29</v>
      </c>
      <c r="G297" s="30">
        <f>C297</f>
        <v>78093</v>
      </c>
    </row>
    <row r="298" spans="1:11">
      <c r="B298" s="16" t="s">
        <v>10</v>
      </c>
      <c r="C298" s="14">
        <v>28481</v>
      </c>
      <c r="D298" s="15">
        <v>93</v>
      </c>
      <c r="E298" s="15">
        <v>1.26</v>
      </c>
      <c r="G298" s="30">
        <f>C298</f>
        <v>28481</v>
      </c>
    </row>
    <row r="299" spans="1:11">
      <c r="B299" s="16" t="s">
        <v>11</v>
      </c>
      <c r="C299" s="14">
        <v>26474</v>
      </c>
      <c r="D299" s="15">
        <v>97</v>
      </c>
      <c r="E299" s="41">
        <v>1.27</v>
      </c>
      <c r="G299" s="30">
        <f>C299</f>
        <v>26474</v>
      </c>
    </row>
    <row r="300" spans="1:11">
      <c r="B300" s="16" t="s">
        <v>55</v>
      </c>
      <c r="C300" s="14">
        <v>13607</v>
      </c>
      <c r="D300" s="15">
        <v>97</v>
      </c>
      <c r="E300" s="41">
        <v>1.27</v>
      </c>
      <c r="G300" s="30">
        <f>C300</f>
        <v>13607</v>
      </c>
    </row>
    <row r="301" spans="1:11">
      <c r="B301" s="16" t="s">
        <v>67</v>
      </c>
      <c r="C301" s="14">
        <v>12461</v>
      </c>
      <c r="D301" s="15">
        <v>89</v>
      </c>
      <c r="E301" s="41">
        <v>1.21</v>
      </c>
      <c r="G301" s="30">
        <f>C301</f>
        <v>12461</v>
      </c>
    </row>
    <row r="302" spans="1:11">
      <c r="B302" s="16" t="s">
        <v>128</v>
      </c>
      <c r="C302" s="14">
        <v>8998</v>
      </c>
      <c r="D302" s="15">
        <v>115</v>
      </c>
      <c r="E302" s="41">
        <v>1.32</v>
      </c>
      <c r="G302" s="30"/>
      <c r="H302" s="30">
        <f>C302</f>
        <v>8998</v>
      </c>
    </row>
    <row r="303" spans="1:11">
      <c r="B303" s="16" t="s">
        <v>564</v>
      </c>
      <c r="C303" s="14">
        <v>8822</v>
      </c>
      <c r="D303" s="15">
        <v>92</v>
      </c>
      <c r="E303" s="41">
        <v>1.27</v>
      </c>
      <c r="G303" s="30">
        <f>C303</f>
        <v>8822</v>
      </c>
    </row>
    <row r="304" spans="1:11">
      <c r="B304" s="16" t="s">
        <v>132</v>
      </c>
      <c r="C304" s="14">
        <v>7343</v>
      </c>
      <c r="D304" s="15">
        <v>114</v>
      </c>
      <c r="E304" s="41">
        <v>1.38</v>
      </c>
      <c r="G304" s="30"/>
      <c r="H304" s="30">
        <f>C304</f>
        <v>7343</v>
      </c>
    </row>
    <row r="305" spans="2:8">
      <c r="B305" s="16" t="s">
        <v>577</v>
      </c>
      <c r="C305" s="14">
        <v>7195</v>
      </c>
      <c r="D305" s="15">
        <v>96</v>
      </c>
      <c r="E305" s="41">
        <v>1.23</v>
      </c>
      <c r="G305" s="30">
        <f>C305</f>
        <v>7195</v>
      </c>
    </row>
    <row r="306" spans="2:8">
      <c r="B306" s="16" t="s">
        <v>571</v>
      </c>
      <c r="C306" s="14">
        <v>6839</v>
      </c>
      <c r="D306" s="15">
        <v>102</v>
      </c>
      <c r="E306" s="41">
        <v>1.33</v>
      </c>
      <c r="G306" s="30"/>
      <c r="H306" s="30">
        <f>C306</f>
        <v>6839</v>
      </c>
    </row>
    <row r="307" spans="2:8">
      <c r="B307" s="16" t="s">
        <v>572</v>
      </c>
      <c r="C307" s="14">
        <v>6697</v>
      </c>
      <c r="D307" s="15">
        <v>91</v>
      </c>
      <c r="E307" s="41">
        <v>1.25</v>
      </c>
      <c r="G307" s="30">
        <f>C307</f>
        <v>6697</v>
      </c>
    </row>
    <row r="308" spans="2:8">
      <c r="B308" s="16" t="s">
        <v>574</v>
      </c>
      <c r="C308" s="14">
        <v>6595</v>
      </c>
      <c r="D308" s="15">
        <v>99</v>
      </c>
      <c r="E308" s="41">
        <v>1.24</v>
      </c>
      <c r="G308" s="30">
        <f>C308</f>
        <v>6595</v>
      </c>
    </row>
    <row r="309" spans="2:8">
      <c r="B309" s="16" t="s">
        <v>578</v>
      </c>
      <c r="C309" s="14">
        <v>6578</v>
      </c>
      <c r="D309" s="15">
        <v>106</v>
      </c>
      <c r="E309" s="41">
        <v>1.33</v>
      </c>
      <c r="G309" s="30"/>
      <c r="H309" s="30">
        <f>C309</f>
        <v>6578</v>
      </c>
    </row>
    <row r="310" spans="2:8">
      <c r="B310" s="16" t="s">
        <v>573</v>
      </c>
      <c r="C310" s="14">
        <v>6147</v>
      </c>
      <c r="D310" s="15">
        <v>100</v>
      </c>
      <c r="E310" s="41">
        <v>1.27</v>
      </c>
      <c r="G310" s="30">
        <f t="shared" ref="G310:G315" si="13">C310</f>
        <v>6147</v>
      </c>
    </row>
    <row r="311" spans="2:8">
      <c r="B311" s="16" t="s">
        <v>565</v>
      </c>
      <c r="C311" s="14">
        <v>6009</v>
      </c>
      <c r="D311" s="15">
        <v>87</v>
      </c>
      <c r="E311" s="41">
        <v>1.18</v>
      </c>
      <c r="G311" s="30">
        <f t="shared" si="13"/>
        <v>6009</v>
      </c>
    </row>
    <row r="312" spans="2:8">
      <c r="B312" s="16" t="s">
        <v>207</v>
      </c>
      <c r="C312" s="14">
        <v>5963</v>
      </c>
      <c r="D312" s="15">
        <v>91</v>
      </c>
      <c r="E312" s="41">
        <v>1.1299999999999999</v>
      </c>
      <c r="G312" s="30">
        <f t="shared" si="13"/>
        <v>5963</v>
      </c>
    </row>
    <row r="313" spans="2:8">
      <c r="B313" s="16" t="s">
        <v>563</v>
      </c>
      <c r="C313" s="14">
        <v>5447</v>
      </c>
      <c r="D313" s="15">
        <v>90</v>
      </c>
      <c r="E313" s="41">
        <v>1.7</v>
      </c>
      <c r="G313" s="30">
        <f t="shared" si="13"/>
        <v>5447</v>
      </c>
    </row>
    <row r="314" spans="2:8">
      <c r="B314" s="16" t="s">
        <v>566</v>
      </c>
      <c r="C314" s="14">
        <v>5010</v>
      </c>
      <c r="D314" s="15">
        <v>104</v>
      </c>
      <c r="E314" s="41">
        <v>1.6</v>
      </c>
      <c r="G314" s="30">
        <f t="shared" si="13"/>
        <v>5010</v>
      </c>
    </row>
    <row r="315" spans="2:8">
      <c r="B315" s="16" t="s">
        <v>569</v>
      </c>
      <c r="C315" s="14">
        <v>4775</v>
      </c>
      <c r="D315" s="15">
        <v>88</v>
      </c>
      <c r="E315" s="41">
        <v>1.6</v>
      </c>
      <c r="G315" s="30">
        <f t="shared" si="13"/>
        <v>4775</v>
      </c>
    </row>
    <row r="316" spans="2:8">
      <c r="B316" s="16" t="s">
        <v>576</v>
      </c>
      <c r="C316" s="14">
        <v>4598</v>
      </c>
      <c r="D316" s="15">
        <v>83</v>
      </c>
      <c r="E316" s="41">
        <v>0.56000000000000005</v>
      </c>
      <c r="F316" s="30">
        <f>C316</f>
        <v>4598</v>
      </c>
    </row>
    <row r="317" spans="2:8">
      <c r="B317" s="16" t="s">
        <v>581</v>
      </c>
      <c r="C317" s="14">
        <v>4416</v>
      </c>
      <c r="D317" s="15">
        <v>93</v>
      </c>
      <c r="E317" s="41">
        <v>1.03</v>
      </c>
      <c r="G317" s="30">
        <f>C317</f>
        <v>4416</v>
      </c>
    </row>
    <row r="318" spans="2:8">
      <c r="B318" s="16" t="s">
        <v>567</v>
      </c>
      <c r="C318" s="14">
        <v>4355</v>
      </c>
      <c r="D318" s="15">
        <v>134</v>
      </c>
      <c r="E318" s="41">
        <v>1.4</v>
      </c>
      <c r="H318" s="30">
        <f>C318</f>
        <v>4355</v>
      </c>
    </row>
    <row r="319" spans="2:8">
      <c r="B319" s="16" t="s">
        <v>194</v>
      </c>
      <c r="C319" s="14">
        <v>4199</v>
      </c>
      <c r="D319" s="15">
        <v>111</v>
      </c>
      <c r="E319" s="41">
        <v>1.26</v>
      </c>
      <c r="G319" s="30">
        <f>C319</f>
        <v>4199</v>
      </c>
    </row>
    <row r="320" spans="2:8">
      <c r="B320" s="16" t="s">
        <v>583</v>
      </c>
      <c r="C320" s="14">
        <v>4191</v>
      </c>
      <c r="D320" s="15">
        <v>93</v>
      </c>
      <c r="E320" s="41">
        <v>1.07</v>
      </c>
      <c r="G320" s="30">
        <f>C320</f>
        <v>4191</v>
      </c>
    </row>
    <row r="321" spans="1:11">
      <c r="B321" s="16" t="s">
        <v>165</v>
      </c>
      <c r="C321" s="14">
        <v>4094</v>
      </c>
      <c r="D321" s="15">
        <v>103</v>
      </c>
      <c r="E321" s="41">
        <v>1.06</v>
      </c>
      <c r="G321" s="30">
        <f>C321</f>
        <v>4094</v>
      </c>
    </row>
    <row r="322" spans="1:11">
      <c r="B322" s="16" t="s">
        <v>580</v>
      </c>
      <c r="C322" s="14">
        <v>3962</v>
      </c>
      <c r="D322" s="15">
        <v>126</v>
      </c>
      <c r="E322" s="41">
        <v>1.32</v>
      </c>
      <c r="G322" s="30">
        <f>C322</f>
        <v>3962</v>
      </c>
    </row>
    <row r="323" spans="1:11">
      <c r="B323" s="16" t="s">
        <v>579</v>
      </c>
      <c r="C323" s="14">
        <v>3828</v>
      </c>
      <c r="D323" s="15">
        <v>108</v>
      </c>
      <c r="E323" s="41">
        <v>1.08</v>
      </c>
      <c r="G323" s="30">
        <f>C323</f>
        <v>3828</v>
      </c>
    </row>
    <row r="324" spans="1:11">
      <c r="B324" s="16" t="s">
        <v>568</v>
      </c>
      <c r="C324" s="14">
        <v>1898</v>
      </c>
      <c r="D324" s="15">
        <v>135</v>
      </c>
      <c r="E324" s="41">
        <v>1.43</v>
      </c>
      <c r="H324" s="30">
        <f>C324</f>
        <v>1898</v>
      </c>
    </row>
    <row r="325" spans="1:11">
      <c r="B325" s="16" t="s">
        <v>570</v>
      </c>
      <c r="C325" s="14">
        <v>1353</v>
      </c>
      <c r="D325" s="15">
        <v>127</v>
      </c>
      <c r="E325" s="41">
        <v>1.31</v>
      </c>
      <c r="H325" s="30">
        <f>C325</f>
        <v>1353</v>
      </c>
    </row>
    <row r="326" spans="1:11">
      <c r="B326" s="16" t="s">
        <v>582</v>
      </c>
      <c r="C326" s="14">
        <v>1272</v>
      </c>
      <c r="D326" s="15">
        <v>98</v>
      </c>
      <c r="E326" s="41">
        <v>1.1200000000000001</v>
      </c>
      <c r="G326" s="30">
        <f>C326</f>
        <v>1272</v>
      </c>
    </row>
    <row r="327" spans="1:11" ht="16" thickBot="1">
      <c r="A327" s="42"/>
      <c r="B327" s="42" t="s">
        <v>575</v>
      </c>
      <c r="C327" s="36">
        <v>693</v>
      </c>
      <c r="D327" s="38">
        <v>120</v>
      </c>
      <c r="E327" s="66">
        <v>1.31</v>
      </c>
      <c r="F327" s="42"/>
      <c r="G327" s="42"/>
      <c r="H327" s="29">
        <f>C327</f>
        <v>693</v>
      </c>
      <c r="I327" s="42"/>
      <c r="J327" s="42"/>
      <c r="K327" s="42"/>
    </row>
    <row r="328" spans="1:11" ht="16" thickTop="1">
      <c r="A328" s="14">
        <f>'SUISSE PAR CANTON '!D7</f>
        <v>381966</v>
      </c>
      <c r="B328" s="72" t="s">
        <v>633</v>
      </c>
      <c r="C328" s="14">
        <f>SUM(C297:C327)</f>
        <v>290393</v>
      </c>
      <c r="F328" s="30">
        <f>SUM(F297:F327)</f>
        <v>4598</v>
      </c>
      <c r="G328" s="30">
        <f>SUM(G297:G327)</f>
        <v>247738</v>
      </c>
      <c r="H328" s="30">
        <f>SUM(H297:H327)</f>
        <v>38057</v>
      </c>
    </row>
    <row r="329" spans="1:11">
      <c r="B329" s="72" t="s">
        <v>634</v>
      </c>
      <c r="C329" s="35">
        <f>C328/A328</f>
        <v>0.76025876648706958</v>
      </c>
      <c r="F329" s="43">
        <f>F328/C328</f>
        <v>1.5833715000017217E-2</v>
      </c>
      <c r="G329" s="43">
        <f>G328/C328</f>
        <v>0.8531128505163692</v>
      </c>
      <c r="H329" s="43">
        <f>H328/C328</f>
        <v>0.13105343448361359</v>
      </c>
    </row>
    <row r="330" spans="1:11" ht="16" thickBot="1">
      <c r="B330" s="72" t="s">
        <v>635</v>
      </c>
      <c r="C330" s="14">
        <f>A328-C328</f>
        <v>91573</v>
      </c>
      <c r="F330" s="29">
        <f>F329*C330</f>
        <v>1449.9407836965765</v>
      </c>
      <c r="G330" s="29">
        <f>G329*C330</f>
        <v>78122.103060335474</v>
      </c>
      <c r="H330" s="29">
        <f>H329*C330</f>
        <v>12000.956155967948</v>
      </c>
    </row>
    <row r="331" spans="1:11" ht="16" thickTop="1">
      <c r="B331" s="72" t="s">
        <v>636</v>
      </c>
      <c r="C331" s="14"/>
      <c r="F331" s="30">
        <f>F328+F330</f>
        <v>6047.9407836965765</v>
      </c>
      <c r="G331" s="30">
        <f t="shared" ref="G331:H331" si="14">G328+G330</f>
        <v>325860.1030603355</v>
      </c>
      <c r="H331" s="30">
        <f t="shared" si="14"/>
        <v>50057.95615596795</v>
      </c>
    </row>
    <row r="332" spans="1:11">
      <c r="C332" s="14"/>
    </row>
    <row r="333" spans="1:11">
      <c r="A333" s="47" t="s">
        <v>72</v>
      </c>
      <c r="B333" s="16" t="s">
        <v>628</v>
      </c>
      <c r="C333" s="14">
        <v>36330</v>
      </c>
      <c r="D333" s="15">
        <v>148</v>
      </c>
      <c r="E333" s="37">
        <v>2.0099999999999998</v>
      </c>
      <c r="F333" s="37"/>
      <c r="H333" s="30"/>
      <c r="I333" s="30">
        <f>C333</f>
        <v>36330</v>
      </c>
    </row>
    <row r="334" spans="1:11">
      <c r="A334" s="22"/>
      <c r="B334" s="21" t="s">
        <v>134</v>
      </c>
      <c r="C334" s="26">
        <v>24184</v>
      </c>
      <c r="D334" s="22">
        <v>177</v>
      </c>
      <c r="E334" s="52">
        <v>2.02</v>
      </c>
      <c r="F334" s="52"/>
      <c r="H334" s="30"/>
      <c r="I334" s="30">
        <f t="shared" ref="I334:I335" si="15">C334</f>
        <v>24184</v>
      </c>
    </row>
    <row r="335" spans="1:11" ht="16" thickBot="1">
      <c r="A335" s="38"/>
      <c r="B335" s="42" t="s">
        <v>627</v>
      </c>
      <c r="C335" s="36">
        <v>10028</v>
      </c>
      <c r="D335" s="38">
        <v>178</v>
      </c>
      <c r="E335" s="38">
        <v>2.04</v>
      </c>
      <c r="F335" s="38"/>
      <c r="G335" s="29"/>
      <c r="H335" s="42"/>
      <c r="I335" s="29">
        <f t="shared" si="15"/>
        <v>10028</v>
      </c>
      <c r="J335" s="42"/>
      <c r="K335" s="42"/>
    </row>
    <row r="336" spans="1:11" ht="16" thickTop="1">
      <c r="A336" s="14">
        <v>70542</v>
      </c>
      <c r="C336" s="14">
        <f>SUM(C333:C335)</f>
        <v>70542</v>
      </c>
      <c r="H336" s="30"/>
      <c r="I336" s="30">
        <f>SUM(I333:I335)</f>
        <v>70542</v>
      </c>
    </row>
    <row r="337" spans="1:12">
      <c r="C337" s="14"/>
      <c r="H337" s="30"/>
      <c r="I337" s="30"/>
      <c r="J337" s="30"/>
    </row>
    <row r="338" spans="1:12">
      <c r="A338" s="47" t="s">
        <v>5</v>
      </c>
      <c r="C338" s="14"/>
    </row>
    <row r="339" spans="1:12">
      <c r="A339" s="16" t="s">
        <v>446</v>
      </c>
      <c r="C339" s="14"/>
    </row>
    <row r="340" spans="1:12">
      <c r="A340" s="16" t="s">
        <v>598</v>
      </c>
      <c r="B340" s="16" t="s">
        <v>599</v>
      </c>
      <c r="C340" s="14">
        <v>40256</v>
      </c>
      <c r="D340" s="15">
        <v>166</v>
      </c>
      <c r="E340" s="15">
        <v>1.45</v>
      </c>
      <c r="H340" s="30">
        <f>C340</f>
        <v>40256</v>
      </c>
    </row>
    <row r="341" spans="1:12">
      <c r="A341" s="16" t="s">
        <v>600</v>
      </c>
      <c r="B341" s="16" t="s">
        <v>601</v>
      </c>
      <c r="C341" s="14">
        <v>26184</v>
      </c>
      <c r="D341" s="15">
        <v>165</v>
      </c>
      <c r="E341" s="15">
        <v>1.36</v>
      </c>
      <c r="H341" s="30">
        <f>C341</f>
        <v>26184</v>
      </c>
    </row>
    <row r="342" spans="1:12">
      <c r="A342" s="16" t="s">
        <v>450</v>
      </c>
      <c r="B342" s="16" t="s">
        <v>593</v>
      </c>
      <c r="C342" s="14">
        <v>24331</v>
      </c>
      <c r="D342" s="15">
        <v>143</v>
      </c>
      <c r="E342" s="15">
        <v>1.19</v>
      </c>
      <c r="G342" s="30">
        <f>C342</f>
        <v>24331</v>
      </c>
    </row>
    <row r="343" spans="1:12">
      <c r="A343" s="16" t="s">
        <v>448</v>
      </c>
      <c r="B343" s="16" t="s">
        <v>602</v>
      </c>
      <c r="C343" s="14">
        <v>21584</v>
      </c>
      <c r="D343" s="15">
        <v>193</v>
      </c>
      <c r="E343" s="15">
        <v>2.08</v>
      </c>
      <c r="I343" s="30">
        <f>C343</f>
        <v>21584</v>
      </c>
    </row>
    <row r="344" spans="1:12">
      <c r="A344" s="16" t="s">
        <v>589</v>
      </c>
      <c r="B344" s="16" t="s">
        <v>590</v>
      </c>
      <c r="C344" s="14">
        <v>18993</v>
      </c>
      <c r="D344" s="15">
        <v>155</v>
      </c>
      <c r="E344" s="15">
        <v>1.35</v>
      </c>
      <c r="H344" s="30">
        <f>C344</f>
        <v>18993</v>
      </c>
    </row>
    <row r="345" spans="1:12">
      <c r="A345" s="16" t="s">
        <v>594</v>
      </c>
      <c r="B345" s="16" t="s">
        <v>595</v>
      </c>
      <c r="C345" s="14">
        <v>18830</v>
      </c>
      <c r="D345" s="15">
        <v>249</v>
      </c>
      <c r="E345" s="15">
        <v>3.02</v>
      </c>
      <c r="K345" s="30">
        <f>C345</f>
        <v>18830</v>
      </c>
    </row>
    <row r="346" spans="1:12">
      <c r="A346" s="16" t="s">
        <v>451</v>
      </c>
      <c r="B346" s="16" t="s">
        <v>588</v>
      </c>
      <c r="C346" s="14">
        <v>12774</v>
      </c>
      <c r="D346" s="15">
        <v>197</v>
      </c>
      <c r="E346" s="15">
        <v>2.0099999999999998</v>
      </c>
      <c r="I346" s="30">
        <f>C346</f>
        <v>12774</v>
      </c>
    </row>
    <row r="347" spans="1:12">
      <c r="A347" s="16" t="s">
        <v>591</v>
      </c>
      <c r="B347" s="16" t="s">
        <v>592</v>
      </c>
      <c r="C347" s="14">
        <v>9576</v>
      </c>
      <c r="D347" s="15">
        <v>207</v>
      </c>
      <c r="E347" s="15">
        <v>2.42</v>
      </c>
      <c r="J347" s="30">
        <f>C347</f>
        <v>9576</v>
      </c>
    </row>
    <row r="348" spans="1:12">
      <c r="A348" s="16" t="s">
        <v>584</v>
      </c>
      <c r="B348" s="16" t="s">
        <v>585</v>
      </c>
      <c r="C348" s="14">
        <v>8160</v>
      </c>
      <c r="D348" s="15">
        <v>205</v>
      </c>
      <c r="E348" s="15">
        <v>2.14</v>
      </c>
      <c r="I348" s="30">
        <f>C348</f>
        <v>8160</v>
      </c>
    </row>
    <row r="349" spans="1:12">
      <c r="A349" s="16" t="s">
        <v>596</v>
      </c>
      <c r="B349" s="16" t="s">
        <v>597</v>
      </c>
      <c r="C349" s="14">
        <v>7997</v>
      </c>
      <c r="D349" s="15">
        <v>240</v>
      </c>
      <c r="E349" s="15">
        <v>2.4500000000000002</v>
      </c>
      <c r="J349" s="30">
        <f>C349</f>
        <v>7997</v>
      </c>
    </row>
    <row r="350" spans="1:12" ht="16" thickBot="1">
      <c r="A350" s="42" t="s">
        <v>586</v>
      </c>
      <c r="B350" s="42" t="s">
        <v>587</v>
      </c>
      <c r="C350" s="36">
        <v>4703</v>
      </c>
      <c r="D350" s="38">
        <v>240</v>
      </c>
      <c r="E350" s="38">
        <v>2.39</v>
      </c>
      <c r="F350" s="42"/>
      <c r="G350" s="42"/>
      <c r="H350" s="42"/>
      <c r="I350" s="42"/>
      <c r="J350" s="29">
        <f>C350</f>
        <v>4703</v>
      </c>
      <c r="K350" s="42"/>
    </row>
    <row r="351" spans="1:12" ht="16" thickTop="1">
      <c r="A351" s="14">
        <f>'SUISSE PAR CANTON '!D22</f>
        <v>193388</v>
      </c>
      <c r="C351" s="14">
        <f>SUM(C340:C350)</f>
        <v>193388</v>
      </c>
      <c r="D351" s="65"/>
      <c r="G351" s="14">
        <f>SUM(G340:G350)</f>
        <v>24331</v>
      </c>
      <c r="H351" s="14">
        <f>SUM(H340:H350)</f>
        <v>85433</v>
      </c>
      <c r="I351" s="14">
        <f>SUM(I340:I350)</f>
        <v>42518</v>
      </c>
      <c r="J351" s="14">
        <f>SUM(J340:J350)</f>
        <v>22276</v>
      </c>
      <c r="K351" s="14">
        <f>SUM(K340:K350)</f>
        <v>18830</v>
      </c>
      <c r="L351" s="30"/>
    </row>
    <row r="352" spans="1:12" ht="13" customHeight="1">
      <c r="C352" s="14"/>
    </row>
    <row r="353" spans="1:11">
      <c r="A353" s="57" t="s">
        <v>64</v>
      </c>
      <c r="B353" s="16" t="s">
        <v>64</v>
      </c>
      <c r="C353" s="14">
        <v>12291</v>
      </c>
      <c r="D353" s="15">
        <v>91</v>
      </c>
      <c r="E353" s="37">
        <v>1.1100000000000001</v>
      </c>
      <c r="F353" s="37"/>
      <c r="G353" s="30">
        <f>C353</f>
        <v>12291</v>
      </c>
    </row>
    <row r="354" spans="1:11">
      <c r="B354" s="16" t="s">
        <v>554</v>
      </c>
      <c r="C354" s="14">
        <v>16988</v>
      </c>
      <c r="D354" s="15">
        <v>84</v>
      </c>
      <c r="E354" s="37">
        <v>1.03</v>
      </c>
      <c r="F354" s="37"/>
      <c r="G354" s="30">
        <f>C354</f>
        <v>16988</v>
      </c>
    </row>
    <row r="355" spans="1:11" ht="16" thickBot="1">
      <c r="A355" s="42"/>
      <c r="B355" s="42" t="s">
        <v>555</v>
      </c>
      <c r="C355" s="36">
        <v>9938</v>
      </c>
      <c r="D355" s="38">
        <v>109</v>
      </c>
      <c r="E355" s="39">
        <v>1.35</v>
      </c>
      <c r="F355" s="39"/>
      <c r="G355" s="29"/>
      <c r="H355" s="29">
        <f>C355</f>
        <v>9938</v>
      </c>
      <c r="I355" s="42"/>
      <c r="J355" s="42"/>
      <c r="K355" s="42"/>
    </row>
    <row r="356" spans="1:11" ht="16" thickTop="1">
      <c r="A356" s="14">
        <f>'SUISSE PAR CANTON '!D12</f>
        <v>39217</v>
      </c>
      <c r="C356" s="14">
        <f>SUM(C353:C355)</f>
        <v>39217</v>
      </c>
      <c r="E356" s="37"/>
      <c r="F356" s="37"/>
      <c r="G356" s="30">
        <f>SUM(G353:G355)</f>
        <v>29279</v>
      </c>
      <c r="H356" s="30">
        <f>SUM(H353:H355)</f>
        <v>9938</v>
      </c>
    </row>
    <row r="357" spans="1:11">
      <c r="C357" s="14"/>
    </row>
    <row r="358" spans="1:11">
      <c r="A358" s="57" t="s">
        <v>504</v>
      </c>
      <c r="B358" s="16" t="s">
        <v>256</v>
      </c>
      <c r="C358" s="14">
        <v>187470</v>
      </c>
      <c r="D358" s="15">
        <v>310</v>
      </c>
      <c r="E358" s="37">
        <v>3.1</v>
      </c>
      <c r="K358" s="30">
        <f t="shared" ref="K358:K369" si="16">C358</f>
        <v>187470</v>
      </c>
    </row>
    <row r="359" spans="1:11">
      <c r="B359" s="16" t="s">
        <v>6</v>
      </c>
      <c r="C359" s="14">
        <v>32844</v>
      </c>
      <c r="D359" s="15">
        <v>308</v>
      </c>
      <c r="E359" s="15">
        <v>3.01</v>
      </c>
      <c r="K359" s="30">
        <f t="shared" si="16"/>
        <v>32844</v>
      </c>
    </row>
    <row r="360" spans="1:11">
      <c r="B360" s="16" t="s">
        <v>9</v>
      </c>
      <c r="C360" s="14">
        <v>28631</v>
      </c>
      <c r="D360" s="15">
        <v>320</v>
      </c>
      <c r="E360" s="41">
        <v>3.1</v>
      </c>
      <c r="K360" s="30">
        <f t="shared" si="16"/>
        <v>28631</v>
      </c>
    </row>
    <row r="361" spans="1:11">
      <c r="B361" s="16" t="s">
        <v>17</v>
      </c>
      <c r="C361" s="14">
        <v>21508</v>
      </c>
      <c r="D361" s="15">
        <v>300</v>
      </c>
      <c r="E361" s="73">
        <v>3</v>
      </c>
      <c r="K361" s="30">
        <f t="shared" si="16"/>
        <v>21508</v>
      </c>
    </row>
    <row r="362" spans="1:11">
      <c r="B362" s="16" t="s">
        <v>109</v>
      </c>
      <c r="C362" s="14">
        <v>19756</v>
      </c>
      <c r="D362" s="15">
        <v>312</v>
      </c>
      <c r="E362" s="37">
        <v>3.14</v>
      </c>
      <c r="K362" s="30">
        <f t="shared" si="16"/>
        <v>19756</v>
      </c>
    </row>
    <row r="363" spans="1:11">
      <c r="B363" s="16" t="s">
        <v>30</v>
      </c>
      <c r="C363" s="14">
        <v>17642</v>
      </c>
      <c r="D363" s="15">
        <v>308</v>
      </c>
      <c r="E363" s="37">
        <v>3.08</v>
      </c>
      <c r="K363" s="30">
        <f t="shared" si="16"/>
        <v>17642</v>
      </c>
    </row>
    <row r="364" spans="1:11">
      <c r="B364" s="16" t="s">
        <v>53</v>
      </c>
      <c r="C364" s="14">
        <v>13564</v>
      </c>
      <c r="D364" s="15">
        <v>307</v>
      </c>
      <c r="E364" s="15">
        <v>3.16</v>
      </c>
      <c r="K364" s="30">
        <f t="shared" si="16"/>
        <v>13564</v>
      </c>
    </row>
    <row r="365" spans="1:11">
      <c r="B365" s="16" t="s">
        <v>56</v>
      </c>
      <c r="C365" s="14">
        <v>12947</v>
      </c>
      <c r="D365" s="15">
        <v>298</v>
      </c>
      <c r="E365" s="37">
        <v>3</v>
      </c>
      <c r="K365" s="30">
        <f t="shared" si="16"/>
        <v>12947</v>
      </c>
    </row>
    <row r="366" spans="1:11">
      <c r="B366" s="16" t="s">
        <v>75</v>
      </c>
      <c r="C366" s="14">
        <v>11435</v>
      </c>
      <c r="D366" s="15">
        <v>306</v>
      </c>
      <c r="E366" s="37">
        <v>3</v>
      </c>
      <c r="K366" s="30">
        <f t="shared" si="16"/>
        <v>11435</v>
      </c>
    </row>
    <row r="367" spans="1:11">
      <c r="B367" s="16" t="s">
        <v>89</v>
      </c>
      <c r="C367" s="14">
        <v>10400</v>
      </c>
      <c r="D367" s="15">
        <v>304</v>
      </c>
      <c r="E367" s="15">
        <v>3.12</v>
      </c>
      <c r="K367" s="30">
        <f t="shared" si="16"/>
        <v>10400</v>
      </c>
    </row>
    <row r="368" spans="1:11">
      <c r="B368" s="16" t="s">
        <v>99</v>
      </c>
      <c r="C368" s="14">
        <v>10003</v>
      </c>
      <c r="D368" s="15">
        <v>308</v>
      </c>
      <c r="E368" s="37">
        <v>3.19</v>
      </c>
      <c r="K368" s="30">
        <f t="shared" si="16"/>
        <v>10003</v>
      </c>
    </row>
    <row r="369" spans="1:11" ht="16" thickBot="1">
      <c r="A369" s="42"/>
      <c r="B369" s="42" t="s">
        <v>188</v>
      </c>
      <c r="C369" s="36">
        <v>816</v>
      </c>
      <c r="D369" s="38">
        <v>315</v>
      </c>
      <c r="E369" s="38">
        <v>3.24</v>
      </c>
      <c r="F369" s="42"/>
      <c r="G369" s="42"/>
      <c r="H369" s="42"/>
      <c r="I369" s="42"/>
      <c r="J369" s="42"/>
      <c r="K369" s="29">
        <f t="shared" si="16"/>
        <v>816</v>
      </c>
    </row>
    <row r="370" spans="1:11" ht="16" thickTop="1">
      <c r="A370" s="48">
        <v>472530</v>
      </c>
      <c r="B370" s="72" t="s">
        <v>633</v>
      </c>
      <c r="C370" s="14">
        <f>SUM(C358:C369)</f>
        <v>367016</v>
      </c>
      <c r="E370" s="41">
        <f>(SUM(E358:E369)/12)</f>
        <v>3.0950000000000002</v>
      </c>
      <c r="K370" s="30">
        <f>SUM(K358:K369)</f>
        <v>367016</v>
      </c>
    </row>
    <row r="371" spans="1:11">
      <c r="B371" s="72" t="s">
        <v>634</v>
      </c>
      <c r="C371" s="35">
        <f>C370/A370</f>
        <v>0.77670412460584515</v>
      </c>
      <c r="K371" s="35">
        <f>K370/C370</f>
        <v>1</v>
      </c>
    </row>
    <row r="372" spans="1:11" ht="16" thickBot="1">
      <c r="B372" s="72" t="s">
        <v>635</v>
      </c>
      <c r="C372" s="67">
        <f>A370-C370</f>
        <v>105514</v>
      </c>
      <c r="K372" s="29">
        <f>C372</f>
        <v>105514</v>
      </c>
    </row>
    <row r="373" spans="1:11" ht="16" thickTop="1">
      <c r="B373" s="72" t="s">
        <v>636</v>
      </c>
      <c r="C373" s="35"/>
      <c r="K373" s="30">
        <f>K370+K372</f>
        <v>472530</v>
      </c>
    </row>
    <row r="374" spans="1:11" ht="46" customHeight="1">
      <c r="A374" s="117" t="s">
        <v>638</v>
      </c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</row>
    <row r="375" spans="1:11" ht="17">
      <c r="A375" s="83" t="s">
        <v>642</v>
      </c>
    </row>
    <row r="376" spans="1:11">
      <c r="F376" s="111" t="s">
        <v>100</v>
      </c>
      <c r="G376" s="112"/>
      <c r="H376" s="112"/>
      <c r="I376" s="112"/>
      <c r="J376" s="112"/>
      <c r="K376" s="113"/>
    </row>
    <row r="377" spans="1:11">
      <c r="A377" s="28" t="s">
        <v>637</v>
      </c>
      <c r="B377" s="28" t="s">
        <v>630</v>
      </c>
      <c r="C377" s="28" t="s">
        <v>622</v>
      </c>
      <c r="D377" s="28" t="s">
        <v>631</v>
      </c>
      <c r="E377" s="74" t="s">
        <v>632</v>
      </c>
      <c r="F377" s="69" t="s">
        <v>629</v>
      </c>
      <c r="G377" s="70" t="s">
        <v>102</v>
      </c>
      <c r="H377" s="70" t="s">
        <v>264</v>
      </c>
      <c r="I377" s="33" t="s">
        <v>104</v>
      </c>
      <c r="J377" s="33" t="s">
        <v>105</v>
      </c>
      <c r="K377" s="71" t="s">
        <v>266</v>
      </c>
    </row>
    <row r="378" spans="1:11">
      <c r="B378" s="58"/>
      <c r="C378" s="35"/>
      <c r="K378" s="30"/>
    </row>
    <row r="379" spans="1:11">
      <c r="C379" s="14"/>
    </row>
    <row r="380" spans="1:11">
      <c r="A380" s="57" t="s">
        <v>535</v>
      </c>
      <c r="B380" s="16" t="s">
        <v>447</v>
      </c>
      <c r="C380" s="14">
        <v>27544</v>
      </c>
      <c r="D380" s="15">
        <v>206</v>
      </c>
      <c r="E380" s="37">
        <v>2.04</v>
      </c>
      <c r="I380" s="30">
        <f>C380</f>
        <v>27544</v>
      </c>
    </row>
    <row r="381" spans="1:11">
      <c r="B381" s="16" t="s">
        <v>524</v>
      </c>
      <c r="C381" s="14">
        <v>21097</v>
      </c>
      <c r="D381" s="15">
        <v>207</v>
      </c>
      <c r="E381" s="37">
        <v>2.14</v>
      </c>
      <c r="I381" s="30">
        <f t="shared" ref="I381:I386" si="17">C381</f>
        <v>21097</v>
      </c>
    </row>
    <row r="382" spans="1:11">
      <c r="B382" s="16" t="s">
        <v>525</v>
      </c>
      <c r="C382" s="14">
        <v>47594</v>
      </c>
      <c r="D382" s="15">
        <v>202</v>
      </c>
      <c r="E382" s="37">
        <v>2.0699999999999998</v>
      </c>
      <c r="I382" s="30">
        <f t="shared" si="17"/>
        <v>47594</v>
      </c>
    </row>
    <row r="383" spans="1:11">
      <c r="B383" s="16" t="s">
        <v>526</v>
      </c>
      <c r="C383" s="14">
        <v>96979</v>
      </c>
      <c r="D383" s="15">
        <v>187</v>
      </c>
      <c r="E383" s="15">
        <v>2.14</v>
      </c>
      <c r="I383" s="30">
        <f t="shared" si="17"/>
        <v>96979</v>
      </c>
    </row>
    <row r="384" spans="1:11">
      <c r="B384" s="16" t="s">
        <v>527</v>
      </c>
      <c r="C384" s="14">
        <v>33419</v>
      </c>
      <c r="D384" s="15">
        <v>180</v>
      </c>
      <c r="E384" s="37">
        <v>2.1</v>
      </c>
      <c r="I384" s="30">
        <f t="shared" si="17"/>
        <v>33419</v>
      </c>
    </row>
    <row r="385" spans="1:11">
      <c r="B385" s="16" t="s">
        <v>528</v>
      </c>
      <c r="C385" s="14">
        <v>41533</v>
      </c>
      <c r="D385" s="15">
        <v>182</v>
      </c>
      <c r="E385" s="37">
        <v>2.16</v>
      </c>
      <c r="I385" s="30">
        <f t="shared" si="17"/>
        <v>41533</v>
      </c>
    </row>
    <row r="386" spans="1:11" ht="16" thickBot="1">
      <c r="A386" s="42"/>
      <c r="B386" s="42" t="s">
        <v>529</v>
      </c>
      <c r="C386" s="36">
        <v>16502</v>
      </c>
      <c r="D386" s="38">
        <v>227</v>
      </c>
      <c r="E386" s="39">
        <v>2.14</v>
      </c>
      <c r="F386" s="42"/>
      <c r="G386" s="42"/>
      <c r="H386" s="42"/>
      <c r="I386" s="29">
        <f t="shared" si="17"/>
        <v>16502</v>
      </c>
      <c r="J386" s="42"/>
      <c r="K386" s="42"/>
    </row>
    <row r="387" spans="1:11" ht="16" thickTop="1">
      <c r="A387" s="14">
        <f>'SUISSE PAR CANTON '!D14</f>
        <v>284668</v>
      </c>
      <c r="C387" s="14">
        <f>SUM(C380:C386)</f>
        <v>284668</v>
      </c>
      <c r="I387" s="30">
        <f>SUM(I380:I386)</f>
        <v>284668</v>
      </c>
    </row>
    <row r="388" spans="1:11">
      <c r="C388" s="14"/>
    </row>
    <row r="389" spans="1:11">
      <c r="A389" s="57" t="s">
        <v>221</v>
      </c>
      <c r="B389" s="16" t="s">
        <v>455</v>
      </c>
      <c r="C389" s="14">
        <v>124381</v>
      </c>
      <c r="D389" s="15">
        <v>156</v>
      </c>
      <c r="E389" s="15">
        <v>2.0099999999999998</v>
      </c>
      <c r="I389" s="30">
        <f t="shared" ref="I389:I406" si="18">C389</f>
        <v>124381</v>
      </c>
    </row>
    <row r="390" spans="1:11">
      <c r="B390" s="16" t="s">
        <v>624</v>
      </c>
      <c r="C390" s="14">
        <v>51203</v>
      </c>
      <c r="D390" s="15">
        <v>148</v>
      </c>
      <c r="E390" s="15">
        <v>2.15</v>
      </c>
      <c r="I390" s="30">
        <f t="shared" si="18"/>
        <v>51203</v>
      </c>
    </row>
    <row r="391" spans="1:11">
      <c r="B391" s="16" t="s">
        <v>459</v>
      </c>
      <c r="C391" s="14">
        <v>42623</v>
      </c>
      <c r="D391" s="15">
        <v>182</v>
      </c>
      <c r="E391" s="15">
        <v>2.11</v>
      </c>
      <c r="I391" s="30">
        <f t="shared" si="18"/>
        <v>42623</v>
      </c>
    </row>
    <row r="392" spans="1:11">
      <c r="B392" s="16" t="s">
        <v>3</v>
      </c>
      <c r="C392" s="14">
        <v>38823</v>
      </c>
      <c r="D392" s="15">
        <v>159</v>
      </c>
      <c r="E392" s="15">
        <v>2.19</v>
      </c>
      <c r="I392" s="30">
        <f t="shared" si="18"/>
        <v>38823</v>
      </c>
    </row>
    <row r="393" spans="1:11">
      <c r="B393" s="16" t="s">
        <v>43</v>
      </c>
      <c r="C393" s="14">
        <v>15438</v>
      </c>
      <c r="D393" s="15">
        <v>152</v>
      </c>
      <c r="E393" s="37">
        <v>2.16</v>
      </c>
      <c r="I393" s="30">
        <f t="shared" si="18"/>
        <v>15438</v>
      </c>
    </row>
    <row r="394" spans="1:11">
      <c r="B394" s="16" t="s">
        <v>44</v>
      </c>
      <c r="C394" s="14">
        <v>15431</v>
      </c>
      <c r="D394" s="15">
        <v>179</v>
      </c>
      <c r="E394" s="37">
        <v>2.25</v>
      </c>
      <c r="I394" s="30">
        <f t="shared" si="18"/>
        <v>15431</v>
      </c>
    </row>
    <row r="395" spans="1:11">
      <c r="B395" s="16" t="s">
        <v>121</v>
      </c>
      <c r="C395" s="14">
        <v>15374</v>
      </c>
      <c r="D395" s="15">
        <v>139</v>
      </c>
      <c r="E395" s="37">
        <v>2.08</v>
      </c>
      <c r="I395" s="30">
        <f t="shared" si="18"/>
        <v>15374</v>
      </c>
    </row>
    <row r="396" spans="1:11">
      <c r="B396" s="16" t="s">
        <v>123</v>
      </c>
      <c r="C396" s="14">
        <v>14938</v>
      </c>
      <c r="D396" s="15">
        <v>108</v>
      </c>
      <c r="E396" s="37">
        <v>2.0299999999999998</v>
      </c>
      <c r="I396" s="30">
        <f t="shared" si="18"/>
        <v>14938</v>
      </c>
    </row>
    <row r="397" spans="1:11">
      <c r="B397" s="16" t="s">
        <v>58</v>
      </c>
      <c r="C397" s="14">
        <v>12625</v>
      </c>
      <c r="D397" s="15">
        <v>156</v>
      </c>
      <c r="E397" s="37">
        <v>2.16</v>
      </c>
      <c r="I397" s="30">
        <f t="shared" si="18"/>
        <v>12625</v>
      </c>
    </row>
    <row r="398" spans="1:11">
      <c r="B398" s="16" t="s">
        <v>60</v>
      </c>
      <c r="C398" s="14">
        <v>12475</v>
      </c>
      <c r="D398" s="15">
        <v>190</v>
      </c>
      <c r="E398" s="37">
        <v>2.25</v>
      </c>
      <c r="I398" s="30">
        <f t="shared" si="18"/>
        <v>12475</v>
      </c>
    </row>
    <row r="399" spans="1:11">
      <c r="B399" s="16" t="s">
        <v>70</v>
      </c>
      <c r="C399" s="14">
        <v>11821</v>
      </c>
      <c r="D399" s="15">
        <v>163</v>
      </c>
      <c r="E399" s="37">
        <v>2.14</v>
      </c>
      <c r="I399" s="30">
        <f t="shared" si="18"/>
        <v>11821</v>
      </c>
    </row>
    <row r="400" spans="1:11">
      <c r="B400" s="16" t="s">
        <v>77</v>
      </c>
      <c r="C400" s="14">
        <v>11364</v>
      </c>
      <c r="D400" s="15">
        <v>162</v>
      </c>
      <c r="E400" s="37">
        <v>2.17</v>
      </c>
      <c r="I400" s="30">
        <f t="shared" si="18"/>
        <v>11364</v>
      </c>
    </row>
    <row r="401" spans="1:11">
      <c r="B401" s="16" t="s">
        <v>82</v>
      </c>
      <c r="C401" s="14">
        <v>10946</v>
      </c>
      <c r="D401" s="15">
        <v>153</v>
      </c>
      <c r="E401" s="37">
        <v>2.1</v>
      </c>
      <c r="I401" s="30">
        <f t="shared" si="18"/>
        <v>10946</v>
      </c>
    </row>
    <row r="402" spans="1:11">
      <c r="B402" s="16" t="s">
        <v>83</v>
      </c>
      <c r="C402" s="14">
        <v>10845</v>
      </c>
      <c r="D402" s="15">
        <v>165</v>
      </c>
      <c r="E402" s="37">
        <v>2.16</v>
      </c>
      <c r="I402" s="30">
        <f t="shared" si="18"/>
        <v>10845</v>
      </c>
    </row>
    <row r="403" spans="1:11">
      <c r="B403" s="16" t="s">
        <v>94</v>
      </c>
      <c r="C403" s="14">
        <v>10221</v>
      </c>
      <c r="D403" s="15">
        <v>165</v>
      </c>
      <c r="E403" s="37">
        <v>2.14</v>
      </c>
      <c r="I403" s="30">
        <f t="shared" si="18"/>
        <v>10221</v>
      </c>
    </row>
    <row r="404" spans="1:11">
      <c r="B404" s="16" t="s">
        <v>199</v>
      </c>
      <c r="C404" s="14">
        <v>7701</v>
      </c>
      <c r="D404" s="15">
        <v>137</v>
      </c>
      <c r="E404" s="37">
        <v>2.0099999999999998</v>
      </c>
      <c r="I404" s="30">
        <f t="shared" si="18"/>
        <v>7701</v>
      </c>
    </row>
    <row r="405" spans="1:11">
      <c r="B405" s="16" t="s">
        <v>133</v>
      </c>
      <c r="C405" s="14">
        <v>6798</v>
      </c>
      <c r="D405" s="15">
        <v>151</v>
      </c>
      <c r="E405" s="37">
        <v>2.15</v>
      </c>
      <c r="I405" s="30">
        <f t="shared" si="18"/>
        <v>6798</v>
      </c>
    </row>
    <row r="406" spans="1:11">
      <c r="B406" s="16" t="s">
        <v>146</v>
      </c>
      <c r="C406" s="14">
        <v>5201</v>
      </c>
      <c r="D406" s="15">
        <v>166</v>
      </c>
      <c r="E406" s="37">
        <v>2.0299999999999998</v>
      </c>
      <c r="I406" s="30">
        <f t="shared" si="18"/>
        <v>5201</v>
      </c>
    </row>
    <row r="407" spans="1:11" ht="16" thickBot="1">
      <c r="A407" s="42"/>
      <c r="B407" s="42" t="s">
        <v>150</v>
      </c>
      <c r="C407" s="36">
        <v>4825</v>
      </c>
      <c r="D407" s="38">
        <v>124</v>
      </c>
      <c r="E407" s="39">
        <v>1.49</v>
      </c>
      <c r="F407" s="42"/>
      <c r="G407" s="45"/>
      <c r="H407" s="29">
        <f>C407</f>
        <v>4825</v>
      </c>
      <c r="I407" s="42"/>
      <c r="J407" s="42"/>
      <c r="K407" s="42"/>
    </row>
    <row r="408" spans="1:11" ht="16" thickTop="1">
      <c r="A408" s="14">
        <v>985046</v>
      </c>
      <c r="B408" s="72" t="s">
        <v>633</v>
      </c>
      <c r="C408" s="14">
        <f>SUM(C389:C407)</f>
        <v>423033</v>
      </c>
      <c r="E408" s="37"/>
      <c r="G408" s="46"/>
      <c r="H408" s="14">
        <f>SUM(H389:H407)</f>
        <v>4825</v>
      </c>
      <c r="I408" s="14">
        <f>SUM(I389:I407)</f>
        <v>418208</v>
      </c>
    </row>
    <row r="409" spans="1:11">
      <c r="B409" s="72" t="s">
        <v>634</v>
      </c>
      <c r="C409" s="35">
        <f>C408/A408</f>
        <v>0.42945507113373388</v>
      </c>
      <c r="E409" s="37"/>
      <c r="G409" s="46"/>
      <c r="H409" s="43">
        <f>H408/C408</f>
        <v>1.1405729576652413E-2</v>
      </c>
      <c r="I409" s="43">
        <f>I408/C408</f>
        <v>0.98859427042334758</v>
      </c>
    </row>
    <row r="410" spans="1:11" ht="16" thickBot="1">
      <c r="B410" s="72" t="s">
        <v>635</v>
      </c>
      <c r="C410" s="14">
        <f>A408-C408</f>
        <v>562013</v>
      </c>
      <c r="E410" s="37"/>
      <c r="G410" s="46"/>
      <c r="H410" s="29">
        <f>H409*C410</f>
        <v>6410.1682965631526</v>
      </c>
      <c r="I410" s="29">
        <f>I409*C410</f>
        <v>555602.83170343679</v>
      </c>
    </row>
    <row r="411" spans="1:11" ht="16" thickTop="1">
      <c r="B411" s="72" t="s">
        <v>636</v>
      </c>
      <c r="C411" s="14"/>
      <c r="E411" s="37"/>
      <c r="G411" s="46"/>
      <c r="H411" s="30">
        <f>H408+H410</f>
        <v>11235.168296563152</v>
      </c>
      <c r="I411" s="30">
        <f>I408+I410</f>
        <v>973810.83170343679</v>
      </c>
    </row>
    <row r="412" spans="1:11">
      <c r="C412" s="14"/>
      <c r="E412" s="37"/>
      <c r="G412" s="46"/>
    </row>
    <row r="413" spans="1:11">
      <c r="A413" s="47" t="s">
        <v>0</v>
      </c>
      <c r="B413" s="16" t="s">
        <v>453</v>
      </c>
      <c r="C413" s="14">
        <v>163216</v>
      </c>
      <c r="D413" s="15">
        <v>116</v>
      </c>
      <c r="E413" s="15">
        <v>1.33</v>
      </c>
      <c r="H413" s="14">
        <f>C413</f>
        <v>163216</v>
      </c>
    </row>
    <row r="414" spans="1:11" ht="16" thickBot="1">
      <c r="A414" s="38"/>
      <c r="B414" s="42" t="s">
        <v>18</v>
      </c>
      <c r="C414" s="36">
        <v>20602</v>
      </c>
      <c r="D414" s="38">
        <v>108</v>
      </c>
      <c r="E414" s="39">
        <v>1.34</v>
      </c>
      <c r="F414" s="42"/>
      <c r="G414" s="42"/>
      <c r="H414" s="29">
        <f>C414</f>
        <v>20602</v>
      </c>
      <c r="I414" s="42"/>
      <c r="J414" s="42"/>
      <c r="K414" s="42"/>
    </row>
    <row r="415" spans="1:11" ht="16" thickTop="1">
      <c r="A415" s="14">
        <v>194090</v>
      </c>
      <c r="B415" s="72" t="s">
        <v>633</v>
      </c>
      <c r="C415" s="14">
        <f>SUM(C413:C414)</f>
        <v>183818</v>
      </c>
      <c r="E415" s="37"/>
      <c r="H415" s="30">
        <f>SUM(H413:H414)</f>
        <v>183818</v>
      </c>
    </row>
    <row r="416" spans="1:11">
      <c r="B416" s="72" t="s">
        <v>634</v>
      </c>
      <c r="C416" s="35">
        <f>C415/A415</f>
        <v>0.94707609871708998</v>
      </c>
      <c r="E416" s="37"/>
    </row>
    <row r="417" spans="1:11" ht="16" thickBot="1">
      <c r="B417" s="72" t="s">
        <v>635</v>
      </c>
      <c r="C417" s="14">
        <f>A415-C415</f>
        <v>10272</v>
      </c>
      <c r="E417" s="37"/>
      <c r="H417" s="29">
        <f>C417</f>
        <v>10272</v>
      </c>
    </row>
    <row r="418" spans="1:11" ht="16" thickTop="1">
      <c r="B418" s="72" t="s">
        <v>636</v>
      </c>
      <c r="C418" s="14"/>
      <c r="E418" s="37"/>
      <c r="H418" s="30">
        <f>H417+H415</f>
        <v>194090</v>
      </c>
    </row>
    <row r="419" spans="1:11">
      <c r="C419" s="14"/>
      <c r="E419" s="37"/>
      <c r="H419" s="30"/>
    </row>
    <row r="420" spans="1:11">
      <c r="A420" s="47" t="s">
        <v>25</v>
      </c>
      <c r="B420" s="16" t="s">
        <v>24</v>
      </c>
      <c r="C420" s="14">
        <v>19314</v>
      </c>
      <c r="D420" s="15">
        <v>112</v>
      </c>
      <c r="E420" s="37">
        <v>1.37</v>
      </c>
      <c r="H420" s="30">
        <f>C420</f>
        <v>19314</v>
      </c>
    </row>
    <row r="421" spans="1:11">
      <c r="A421" s="15"/>
      <c r="B421" s="16" t="s">
        <v>27</v>
      </c>
      <c r="C421" s="14">
        <v>18656</v>
      </c>
      <c r="D421" s="15">
        <v>119</v>
      </c>
      <c r="E421" s="37">
        <v>1.3</v>
      </c>
      <c r="H421" s="30">
        <f>C421</f>
        <v>18656</v>
      </c>
    </row>
    <row r="422" spans="1:11">
      <c r="A422" s="15"/>
      <c r="B422" s="16" t="s">
        <v>32</v>
      </c>
      <c r="C422" s="14">
        <v>17276</v>
      </c>
      <c r="D422" s="15">
        <v>110</v>
      </c>
      <c r="E422" s="37">
        <v>1.27</v>
      </c>
      <c r="G422" s="30">
        <f t="shared" ref="G422:G429" si="19">C422</f>
        <v>17276</v>
      </c>
    </row>
    <row r="423" spans="1:11">
      <c r="A423" s="15"/>
      <c r="B423" s="16" t="s">
        <v>45</v>
      </c>
      <c r="C423" s="14">
        <v>15326</v>
      </c>
      <c r="D423" s="15">
        <v>107</v>
      </c>
      <c r="E423" s="37">
        <v>1.2</v>
      </c>
      <c r="G423" s="30">
        <f t="shared" si="19"/>
        <v>15326</v>
      </c>
    </row>
    <row r="424" spans="1:11">
      <c r="A424" s="15"/>
      <c r="B424" s="16" t="s">
        <v>48</v>
      </c>
      <c r="C424" s="14">
        <v>14721</v>
      </c>
      <c r="D424" s="15">
        <v>119</v>
      </c>
      <c r="E424" s="37">
        <v>1.3</v>
      </c>
      <c r="G424" s="30">
        <f t="shared" si="19"/>
        <v>14721</v>
      </c>
    </row>
    <row r="425" spans="1:11">
      <c r="A425" s="15"/>
      <c r="B425" s="16" t="s">
        <v>126</v>
      </c>
      <c r="C425" s="14">
        <v>13600</v>
      </c>
      <c r="D425" s="15">
        <v>112</v>
      </c>
      <c r="E425" s="37">
        <v>1.26</v>
      </c>
      <c r="G425" s="30">
        <f t="shared" si="19"/>
        <v>13600</v>
      </c>
    </row>
    <row r="426" spans="1:11">
      <c r="A426" s="15"/>
      <c r="B426" s="16" t="s">
        <v>71</v>
      </c>
      <c r="C426" s="14">
        <v>11780</v>
      </c>
      <c r="D426" s="15">
        <v>115</v>
      </c>
      <c r="E426" s="37">
        <v>1.23</v>
      </c>
      <c r="G426" s="30">
        <f t="shared" si="19"/>
        <v>11780</v>
      </c>
    </row>
    <row r="427" spans="1:11">
      <c r="A427" s="15"/>
      <c r="B427" s="16" t="s">
        <v>88</v>
      </c>
      <c r="C427" s="14">
        <v>10442</v>
      </c>
      <c r="D427" s="15">
        <v>118</v>
      </c>
      <c r="E427" s="37">
        <v>1.28</v>
      </c>
      <c r="G427" s="30">
        <f t="shared" si="19"/>
        <v>10442</v>
      </c>
    </row>
    <row r="428" spans="1:11">
      <c r="A428" s="15"/>
      <c r="B428" s="16" t="s">
        <v>93</v>
      </c>
      <c r="C428" s="14">
        <v>10352</v>
      </c>
      <c r="D428" s="15">
        <v>113</v>
      </c>
      <c r="E428" s="37">
        <v>1.21</v>
      </c>
      <c r="G428" s="30">
        <f t="shared" si="19"/>
        <v>10352</v>
      </c>
    </row>
    <row r="429" spans="1:11">
      <c r="A429" s="15"/>
      <c r="B429" s="16" t="s">
        <v>95</v>
      </c>
      <c r="C429" s="14">
        <v>10219</v>
      </c>
      <c r="D429" s="15">
        <v>120</v>
      </c>
      <c r="E429" s="37">
        <v>1.27</v>
      </c>
      <c r="G429" s="30">
        <f t="shared" si="19"/>
        <v>10219</v>
      </c>
    </row>
    <row r="430" spans="1:11" ht="16" thickBot="1">
      <c r="A430" s="38"/>
      <c r="B430" s="42" t="s">
        <v>149</v>
      </c>
      <c r="C430" s="36">
        <v>4857</v>
      </c>
      <c r="D430" s="38">
        <v>131</v>
      </c>
      <c r="E430" s="39">
        <v>1.36</v>
      </c>
      <c r="F430" s="42"/>
      <c r="G430" s="36">
        <f>C430</f>
        <v>4857</v>
      </c>
      <c r="H430" s="36"/>
      <c r="I430" s="42"/>
      <c r="J430" s="42"/>
      <c r="K430" s="42"/>
    </row>
    <row r="431" spans="1:11" ht="16" thickTop="1">
      <c r="A431" s="14">
        <v>277614</v>
      </c>
      <c r="B431" s="72" t="s">
        <v>633</v>
      </c>
      <c r="C431" s="14">
        <f>SUM(C420:C430)</f>
        <v>146543</v>
      </c>
      <c r="E431" s="37"/>
      <c r="G431" s="14">
        <f>SUM(G420:G430)</f>
        <v>108573</v>
      </c>
      <c r="H431" s="14">
        <f>SUM(H420:H430)</f>
        <v>37970</v>
      </c>
    </row>
    <row r="432" spans="1:11">
      <c r="B432" s="72" t="s">
        <v>634</v>
      </c>
      <c r="C432" s="40">
        <f>C431/A431</f>
        <v>0.5278660298111767</v>
      </c>
      <c r="D432" s="37"/>
      <c r="F432" s="14"/>
      <c r="G432" s="35">
        <f>G431/C431</f>
        <v>0.74089516387681431</v>
      </c>
      <c r="H432" s="35">
        <f>H431/C431</f>
        <v>0.25910483612318569</v>
      </c>
    </row>
    <row r="433" spans="1:11" ht="16" thickBot="1">
      <c r="B433" s="72" t="s">
        <v>635</v>
      </c>
      <c r="C433" s="14">
        <f>A431-C431</f>
        <v>131071</v>
      </c>
      <c r="G433" s="29">
        <f>G432*C433</f>
        <v>97109.870024497926</v>
      </c>
      <c r="H433" s="29">
        <f>H432*C433</f>
        <v>33961.129975502074</v>
      </c>
    </row>
    <row r="434" spans="1:11" ht="16" thickTop="1">
      <c r="B434" s="72" t="s">
        <v>636</v>
      </c>
      <c r="C434" s="14"/>
      <c r="G434" s="30">
        <f>G431+G433</f>
        <v>205682.87002449791</v>
      </c>
      <c r="H434" s="30">
        <f>H431+H433</f>
        <v>71931.129975502074</v>
      </c>
    </row>
    <row r="435" spans="1:11">
      <c r="C435" s="14"/>
      <c r="G435" s="30"/>
      <c r="H435" s="30"/>
    </row>
    <row r="436" spans="1:11">
      <c r="A436" s="47" t="s">
        <v>461</v>
      </c>
      <c r="B436" s="16" t="s">
        <v>46</v>
      </c>
      <c r="C436" s="14">
        <v>15222</v>
      </c>
      <c r="D436" s="15">
        <v>51</v>
      </c>
      <c r="E436" s="75">
        <v>0.31</v>
      </c>
      <c r="F436" s="30">
        <f t="shared" ref="F436:F441" si="20">C436</f>
        <v>15222</v>
      </c>
      <c r="G436" s="30"/>
      <c r="H436" s="30"/>
    </row>
    <row r="437" spans="1:11">
      <c r="B437" s="16" t="s">
        <v>609</v>
      </c>
      <c r="C437" s="14">
        <v>5975</v>
      </c>
      <c r="D437" s="15">
        <v>59</v>
      </c>
      <c r="E437" s="75">
        <v>0.42</v>
      </c>
      <c r="F437" s="30">
        <f t="shared" si="20"/>
        <v>5975</v>
      </c>
      <c r="G437" s="30"/>
      <c r="H437" s="30"/>
    </row>
    <row r="438" spans="1:11">
      <c r="B438" s="16" t="s">
        <v>609</v>
      </c>
      <c r="C438" s="14">
        <v>5867</v>
      </c>
      <c r="D438" s="15">
        <v>60</v>
      </c>
      <c r="E438" s="75">
        <v>0.42</v>
      </c>
      <c r="F438" s="30">
        <f t="shared" si="20"/>
        <v>5867</v>
      </c>
      <c r="G438" s="30"/>
      <c r="H438" s="30"/>
    </row>
    <row r="439" spans="1:11">
      <c r="B439" s="16" t="s">
        <v>612</v>
      </c>
      <c r="C439" s="14">
        <v>4133</v>
      </c>
      <c r="D439" s="15">
        <v>64</v>
      </c>
      <c r="E439" s="75">
        <v>0.43</v>
      </c>
      <c r="F439" s="30">
        <f t="shared" si="20"/>
        <v>4133</v>
      </c>
      <c r="G439" s="30"/>
      <c r="H439" s="30"/>
    </row>
    <row r="440" spans="1:11">
      <c r="B440" s="16" t="s">
        <v>611</v>
      </c>
      <c r="C440" s="14">
        <v>2270</v>
      </c>
      <c r="D440" s="15">
        <v>62</v>
      </c>
      <c r="E440" s="75">
        <v>0.43</v>
      </c>
      <c r="F440" s="30">
        <f t="shared" si="20"/>
        <v>2270</v>
      </c>
      <c r="G440" s="30"/>
      <c r="H440" s="30"/>
    </row>
    <row r="441" spans="1:11" ht="16" thickBot="1">
      <c r="A441" s="42"/>
      <c r="B441" s="42" t="s">
        <v>610</v>
      </c>
      <c r="C441" s="36">
        <v>2106</v>
      </c>
      <c r="D441" s="38">
        <v>78</v>
      </c>
      <c r="E441" s="76">
        <v>0.5</v>
      </c>
      <c r="F441" s="29">
        <f t="shared" si="20"/>
        <v>2106</v>
      </c>
      <c r="G441" s="29"/>
      <c r="H441" s="29"/>
      <c r="I441" s="42"/>
      <c r="J441" s="42"/>
      <c r="K441" s="42"/>
    </row>
    <row r="442" spans="1:11" ht="16" thickTop="1">
      <c r="A442" s="14">
        <f>'SUISSE PAR CANTON '!D19</f>
        <v>53438</v>
      </c>
      <c r="B442" s="72" t="s">
        <v>633</v>
      </c>
      <c r="C442" s="14">
        <f>SUM(C436:C441)</f>
        <v>35573</v>
      </c>
      <c r="F442" s="30">
        <f>SUM(F436:F441)</f>
        <v>35573</v>
      </c>
      <c r="G442" s="30"/>
      <c r="H442" s="30"/>
    </row>
    <row r="443" spans="1:11">
      <c r="B443" s="72" t="s">
        <v>634</v>
      </c>
      <c r="C443" s="35">
        <f>C442/A442</f>
        <v>0.66568733859800144</v>
      </c>
      <c r="F443" s="35">
        <f>F442/C442</f>
        <v>1</v>
      </c>
      <c r="G443" s="30"/>
      <c r="H443" s="30"/>
    </row>
    <row r="444" spans="1:11" ht="16" thickBot="1">
      <c r="B444" s="72" t="s">
        <v>635</v>
      </c>
      <c r="C444" s="14">
        <f>A442-C442</f>
        <v>17865</v>
      </c>
      <c r="F444" s="29">
        <f>C444*F443</f>
        <v>17865</v>
      </c>
      <c r="G444" s="30"/>
      <c r="H444" s="30"/>
    </row>
    <row r="445" spans="1:11" ht="16" thickTop="1">
      <c r="B445" s="72" t="s">
        <v>636</v>
      </c>
      <c r="C445" s="14"/>
      <c r="F445" s="30">
        <f>F442+F444</f>
        <v>53438</v>
      </c>
      <c r="G445" s="30"/>
      <c r="H445" s="30"/>
    </row>
    <row r="446" spans="1:11">
      <c r="C446" s="14"/>
      <c r="F446" s="30"/>
      <c r="G446" s="30"/>
      <c r="H446" s="30"/>
    </row>
    <row r="447" spans="1:11">
      <c r="A447" s="47" t="s">
        <v>141</v>
      </c>
      <c r="B447" s="15" t="s">
        <v>446</v>
      </c>
      <c r="C447" s="14"/>
    </row>
    <row r="448" spans="1:11">
      <c r="B448" s="16" t="s">
        <v>140</v>
      </c>
      <c r="C448" s="14">
        <v>5661</v>
      </c>
      <c r="D448" s="15">
        <v>66</v>
      </c>
      <c r="E448" s="15">
        <v>0.48</v>
      </c>
      <c r="F448" s="30">
        <f>C448</f>
        <v>5661</v>
      </c>
    </row>
    <row r="449" spans="1:11">
      <c r="B449" s="16" t="s">
        <v>605</v>
      </c>
      <c r="C449" s="14">
        <v>3441</v>
      </c>
      <c r="D449" s="15">
        <v>70</v>
      </c>
      <c r="E449" s="15">
        <v>0.53</v>
      </c>
      <c r="F449" s="30">
        <f t="shared" ref="F449:F453" si="21">C449</f>
        <v>3441</v>
      </c>
    </row>
    <row r="450" spans="1:11">
      <c r="B450" s="16" t="s">
        <v>606</v>
      </c>
      <c r="C450" s="14">
        <v>2130</v>
      </c>
      <c r="D450" s="15">
        <v>71</v>
      </c>
      <c r="E450" s="15">
        <v>0.54</v>
      </c>
      <c r="F450" s="30">
        <f t="shared" si="21"/>
        <v>2130</v>
      </c>
    </row>
    <row r="451" spans="1:11">
      <c r="B451" s="16" t="s">
        <v>607</v>
      </c>
      <c r="C451" s="14">
        <v>1899</v>
      </c>
      <c r="D451" s="15">
        <v>72</v>
      </c>
      <c r="E451" s="15">
        <v>0.52</v>
      </c>
      <c r="F451" s="30">
        <f t="shared" si="21"/>
        <v>1899</v>
      </c>
    </row>
    <row r="452" spans="1:11">
      <c r="B452" s="16" t="s">
        <v>608</v>
      </c>
      <c r="C452" s="14">
        <v>1452</v>
      </c>
      <c r="D452" s="15">
        <v>65</v>
      </c>
      <c r="E452" s="15">
        <v>0.49</v>
      </c>
      <c r="F452" s="30">
        <f t="shared" si="21"/>
        <v>1452</v>
      </c>
    </row>
    <row r="453" spans="1:11" ht="16" thickBot="1">
      <c r="A453" s="42"/>
      <c r="B453" s="42" t="s">
        <v>604</v>
      </c>
      <c r="C453" s="36">
        <v>1134</v>
      </c>
      <c r="D453" s="38">
        <v>66</v>
      </c>
      <c r="E453" s="38">
        <v>0.49</v>
      </c>
      <c r="F453" s="29">
        <f t="shared" si="21"/>
        <v>1134</v>
      </c>
      <c r="G453" s="42"/>
      <c r="H453" s="42"/>
      <c r="I453" s="42"/>
      <c r="J453" s="42"/>
      <c r="K453" s="42"/>
    </row>
    <row r="454" spans="1:11" ht="16" thickTop="1">
      <c r="A454" s="14">
        <f>'SUISSE PAR CANTON '!D20</f>
        <v>15717</v>
      </c>
      <c r="C454" s="14">
        <f>SUM(C448:C453)</f>
        <v>15717</v>
      </c>
      <c r="F454" s="30">
        <f>SUM(F448:F453)</f>
        <v>15717</v>
      </c>
    </row>
    <row r="455" spans="1:11">
      <c r="C455" s="14"/>
    </row>
    <row r="456" spans="1:11">
      <c r="A456" s="47" t="s">
        <v>21</v>
      </c>
      <c r="B456" s="16" t="s">
        <v>20</v>
      </c>
      <c r="C456" s="14">
        <v>19981</v>
      </c>
      <c r="D456" s="15">
        <v>44</v>
      </c>
      <c r="E456" s="37">
        <v>0.35</v>
      </c>
      <c r="F456" s="30">
        <f t="shared" ref="F456:F459" si="22">C456</f>
        <v>19981</v>
      </c>
    </row>
    <row r="457" spans="1:11">
      <c r="A457" s="15"/>
      <c r="B457" s="16" t="s">
        <v>110</v>
      </c>
      <c r="C457" s="14">
        <v>19497</v>
      </c>
      <c r="D457" s="15">
        <v>69</v>
      </c>
      <c r="E457" s="37">
        <v>1.05</v>
      </c>
      <c r="G457" s="30">
        <f>C457</f>
        <v>19497</v>
      </c>
    </row>
    <row r="458" spans="1:11">
      <c r="A458" s="15"/>
      <c r="B458" s="16" t="s">
        <v>114</v>
      </c>
      <c r="C458" s="14">
        <v>17929</v>
      </c>
      <c r="D458" s="15">
        <v>55</v>
      </c>
      <c r="E458" s="37">
        <v>0.36</v>
      </c>
      <c r="F458" s="30">
        <f t="shared" si="22"/>
        <v>17929</v>
      </c>
    </row>
    <row r="459" spans="1:11">
      <c r="A459" s="15"/>
      <c r="B459" s="16" t="s">
        <v>49</v>
      </c>
      <c r="C459" s="14">
        <v>14443</v>
      </c>
      <c r="D459" s="15">
        <v>63</v>
      </c>
      <c r="E459" s="37">
        <v>0.47</v>
      </c>
      <c r="F459" s="30">
        <f t="shared" si="22"/>
        <v>14443</v>
      </c>
    </row>
    <row r="460" spans="1:11">
      <c r="A460" s="15"/>
      <c r="B460" s="16" t="s">
        <v>63</v>
      </c>
      <c r="C460" s="14">
        <v>12319</v>
      </c>
      <c r="D460" s="15">
        <v>90</v>
      </c>
      <c r="E460" s="37">
        <v>1.06</v>
      </c>
      <c r="G460" s="30">
        <f>C460</f>
        <v>12319</v>
      </c>
    </row>
    <row r="461" spans="1:11">
      <c r="A461" s="15"/>
      <c r="B461" s="16" t="s">
        <v>462</v>
      </c>
      <c r="C461" s="14">
        <v>11961</v>
      </c>
      <c r="D461" s="15">
        <v>99</v>
      </c>
      <c r="E461" s="37">
        <v>1.01</v>
      </c>
      <c r="G461" s="30">
        <f>C461</f>
        <v>11961</v>
      </c>
    </row>
    <row r="462" spans="1:11">
      <c r="A462" s="15"/>
      <c r="B462" s="16" t="s">
        <v>84</v>
      </c>
      <c r="C462" s="14">
        <v>10465</v>
      </c>
      <c r="D462" s="15">
        <v>49</v>
      </c>
      <c r="E462" s="37">
        <v>0.33</v>
      </c>
      <c r="F462" s="30">
        <f>C462</f>
        <v>10465</v>
      </c>
    </row>
    <row r="463" spans="1:11">
      <c r="A463" s="15"/>
      <c r="B463" s="16" t="s">
        <v>136</v>
      </c>
      <c r="C463" s="14">
        <v>10803</v>
      </c>
      <c r="D463" s="15">
        <v>91</v>
      </c>
      <c r="E463" s="37">
        <v>1.1100000000000001</v>
      </c>
      <c r="G463" s="30">
        <f>C463</f>
        <v>10803</v>
      </c>
    </row>
    <row r="464" spans="1:11">
      <c r="A464" s="15"/>
      <c r="B464" s="16" t="s">
        <v>90</v>
      </c>
      <c r="C464" s="14">
        <v>10386</v>
      </c>
      <c r="D464" s="15">
        <v>65</v>
      </c>
      <c r="E464" s="37">
        <v>0.45</v>
      </c>
      <c r="F464" s="30">
        <f>C464</f>
        <v>10386</v>
      </c>
    </row>
    <row r="465" spans="1:11">
      <c r="A465" s="15"/>
      <c r="B465" s="16" t="s">
        <v>98</v>
      </c>
      <c r="C465" s="14">
        <v>10023</v>
      </c>
      <c r="D465" s="15">
        <v>95</v>
      </c>
      <c r="E465" s="37">
        <v>1.04</v>
      </c>
      <c r="G465" s="30">
        <f>C465</f>
        <v>10023</v>
      </c>
    </row>
    <row r="466" spans="1:11">
      <c r="A466" s="15"/>
      <c r="B466" s="16" t="s">
        <v>130</v>
      </c>
      <c r="C466" s="14">
        <v>7568</v>
      </c>
      <c r="D466" s="15">
        <v>68</v>
      </c>
      <c r="E466" s="37">
        <v>0.45</v>
      </c>
      <c r="F466" s="30">
        <f t="shared" ref="F466:F472" si="23">C466</f>
        <v>7568</v>
      </c>
    </row>
    <row r="467" spans="1:11">
      <c r="A467" s="15"/>
      <c r="B467" s="16" t="s">
        <v>135</v>
      </c>
      <c r="C467" s="14">
        <v>6263</v>
      </c>
      <c r="D467" s="15">
        <v>93</v>
      </c>
      <c r="E467" s="37">
        <v>0.56999999999999995</v>
      </c>
      <c r="F467" s="30">
        <f t="shared" si="23"/>
        <v>6263</v>
      </c>
    </row>
    <row r="468" spans="1:11">
      <c r="A468" s="15"/>
      <c r="B468" s="16" t="s">
        <v>143</v>
      </c>
      <c r="C468" s="14">
        <v>5338</v>
      </c>
      <c r="D468" s="15">
        <v>57</v>
      </c>
      <c r="E468" s="37">
        <v>0.4</v>
      </c>
      <c r="F468" s="30">
        <f t="shared" si="23"/>
        <v>5338</v>
      </c>
    </row>
    <row r="469" spans="1:11">
      <c r="A469" s="15"/>
      <c r="B469" s="16" t="s">
        <v>155</v>
      </c>
      <c r="C469" s="14">
        <v>4239</v>
      </c>
      <c r="D469" s="15">
        <v>63</v>
      </c>
      <c r="E469" s="37">
        <v>0.45</v>
      </c>
      <c r="F469" s="30">
        <f t="shared" si="23"/>
        <v>4239</v>
      </c>
    </row>
    <row r="470" spans="1:11">
      <c r="A470" s="15"/>
      <c r="B470" s="16" t="s">
        <v>206</v>
      </c>
      <c r="C470" s="14">
        <v>3899</v>
      </c>
      <c r="D470" s="15">
        <v>46</v>
      </c>
      <c r="E470" s="37">
        <v>0.43</v>
      </c>
      <c r="F470" s="30">
        <f t="shared" si="23"/>
        <v>3899</v>
      </c>
    </row>
    <row r="471" spans="1:11">
      <c r="A471" s="15"/>
      <c r="B471" s="16" t="s">
        <v>175</v>
      </c>
      <c r="C471" s="14">
        <v>2710</v>
      </c>
      <c r="D471" s="15">
        <v>52</v>
      </c>
      <c r="E471" s="37">
        <v>0.52</v>
      </c>
      <c r="F471" s="30">
        <f t="shared" si="23"/>
        <v>2710</v>
      </c>
    </row>
    <row r="472" spans="1:11">
      <c r="A472" s="22"/>
      <c r="B472" s="16" t="s">
        <v>180</v>
      </c>
      <c r="C472" s="14">
        <v>2096</v>
      </c>
      <c r="D472" s="15">
        <v>89</v>
      </c>
      <c r="E472" s="37">
        <v>0.56999999999999995</v>
      </c>
      <c r="F472" s="30">
        <f t="shared" si="23"/>
        <v>2096</v>
      </c>
    </row>
    <row r="473" spans="1:11" ht="16" thickBot="1">
      <c r="A473" s="38"/>
      <c r="B473" s="42" t="s">
        <v>191</v>
      </c>
      <c r="C473" s="36">
        <v>434</v>
      </c>
      <c r="D473" s="38">
        <v>35</v>
      </c>
      <c r="E473" s="38">
        <v>0.32</v>
      </c>
      <c r="F473" s="29">
        <f>C473</f>
        <v>434</v>
      </c>
      <c r="G473" s="42"/>
      <c r="H473" s="42"/>
      <c r="I473" s="42"/>
      <c r="J473" s="42"/>
      <c r="K473" s="42"/>
    </row>
    <row r="474" spans="1:11" ht="16" thickTop="1">
      <c r="A474" s="65">
        <f>'SUISSE PAR CANTON '!D23</f>
        <v>627893</v>
      </c>
      <c r="B474" s="72" t="s">
        <v>633</v>
      </c>
      <c r="C474" s="14">
        <f>SUM(C456:C473)</f>
        <v>170354</v>
      </c>
      <c r="D474" s="65"/>
      <c r="E474" s="65"/>
      <c r="F474" s="14">
        <f t="shared" ref="F474:G474" si="24">SUM(F456:F473)</f>
        <v>105751</v>
      </c>
      <c r="G474" s="14">
        <f t="shared" si="24"/>
        <v>64603</v>
      </c>
      <c r="H474" s="30"/>
    </row>
    <row r="475" spans="1:11">
      <c r="B475" s="72" t="s">
        <v>634</v>
      </c>
      <c r="C475" s="68">
        <f>C474/A474</f>
        <v>0.27131055769056195</v>
      </c>
      <c r="F475" s="43">
        <f>F474/C474</f>
        <v>0.62077203940030756</v>
      </c>
      <c r="G475" s="43">
        <f>G474/C474</f>
        <v>0.37922796059969238</v>
      </c>
    </row>
    <row r="476" spans="1:11" ht="16" thickBot="1">
      <c r="B476" s="72" t="s">
        <v>635</v>
      </c>
      <c r="C476" s="30">
        <f>A474-C474</f>
        <v>457539</v>
      </c>
      <c r="F476" s="29">
        <f>F475*C476</f>
        <v>284027.41813517734</v>
      </c>
      <c r="G476" s="36">
        <f>G475*C476</f>
        <v>173511.58186482266</v>
      </c>
    </row>
    <row r="477" spans="1:11" ht="16" thickTop="1">
      <c r="B477" s="72" t="s">
        <v>636</v>
      </c>
      <c r="F477" s="30">
        <f>F474+F476</f>
        <v>389778.41813517734</v>
      </c>
      <c r="G477" s="30">
        <f>G474+G476</f>
        <v>238114.58186482266</v>
      </c>
      <c r="H477" s="30"/>
    </row>
    <row r="478" spans="1:11">
      <c r="B478" s="58"/>
    </row>
    <row r="479" spans="1:11">
      <c r="A479" s="16" t="s">
        <v>643</v>
      </c>
      <c r="C479" s="14">
        <f>'SUISSE PAR CANTON '!D31</f>
        <v>7991661</v>
      </c>
      <c r="F479" s="14">
        <f>'SUISSE PAR CANTON '!E31</f>
        <v>2622822.0986797307</v>
      </c>
      <c r="G479" s="14">
        <f>'SUISSE PAR CANTON '!F31</f>
        <v>1403710.9833121395</v>
      </c>
      <c r="H479" s="14">
        <f>'SUISSE PAR CANTON '!G31</f>
        <v>1494066.4461960492</v>
      </c>
      <c r="I479" s="14">
        <f>'SUISSE PAR CANTON '!H31</f>
        <v>902386.01194653416</v>
      </c>
      <c r="J479" s="14">
        <f>'SUISSE PAR CANTON '!I31</f>
        <v>926539.06049178971</v>
      </c>
      <c r="K479" s="14">
        <f>'SUISSE PAR CANTON '!J31</f>
        <v>642136.39937375649</v>
      </c>
    </row>
    <row r="480" spans="1:11">
      <c r="A480" s="77" t="s">
        <v>614</v>
      </c>
      <c r="B480" s="78">
        <v>329</v>
      </c>
      <c r="F480" s="69" t="s">
        <v>101</v>
      </c>
      <c r="G480" s="70" t="s">
        <v>102</v>
      </c>
      <c r="H480" s="70" t="s">
        <v>103</v>
      </c>
      <c r="I480" s="33" t="s">
        <v>104</v>
      </c>
      <c r="J480" s="33" t="s">
        <v>105</v>
      </c>
      <c r="K480" s="71" t="s">
        <v>266</v>
      </c>
    </row>
  </sheetData>
  <mergeCells count="8">
    <mergeCell ref="A374:K374"/>
    <mergeCell ref="F376:K376"/>
    <mergeCell ref="F3:K3"/>
    <mergeCell ref="A1:K1"/>
    <mergeCell ref="A135:K135"/>
    <mergeCell ref="F137:K137"/>
    <mergeCell ref="A252:K252"/>
    <mergeCell ref="F254:K254"/>
  </mergeCells>
  <phoneticPr fontId="6" type="noConversion"/>
  <printOptions horizontalCentered="1" verticalCentered="1"/>
  <pageMargins left="0" right="0" top="0.25" bottom="0.25" header="0" footer="0"/>
  <pageSetup paperSize="3" scale="5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7" workbookViewId="0">
      <selection activeCell="E42" sqref="E42:J42"/>
    </sheetView>
  </sheetViews>
  <sheetFormatPr baseColWidth="10" defaultRowHeight="15" x14ac:dyDescent="0"/>
  <cols>
    <col min="1" max="1" width="26.6640625" customWidth="1"/>
    <col min="3" max="3" width="10.6640625" customWidth="1"/>
    <col min="4" max="4" width="11.5" customWidth="1"/>
    <col min="5" max="10" width="12" customWidth="1"/>
    <col min="11" max="11" width="13.1640625" bestFit="1" customWidth="1"/>
  </cols>
  <sheetData>
    <row r="1" spans="1:11" s="16" customFormat="1" ht="22" customHeight="1">
      <c r="A1" s="117" t="s">
        <v>638</v>
      </c>
      <c r="B1" s="117"/>
      <c r="C1" s="117"/>
      <c r="D1" s="117"/>
      <c r="E1" s="117"/>
      <c r="F1" s="117"/>
      <c r="G1" s="117"/>
      <c r="H1" s="117"/>
      <c r="I1" s="117"/>
      <c r="J1" s="117"/>
      <c r="K1" s="84"/>
    </row>
    <row r="2" spans="1:11" ht="19" customHeight="1" thickBot="1">
      <c r="A2" s="89" t="s">
        <v>648</v>
      </c>
    </row>
    <row r="3" spans="1:11" ht="16" customHeight="1" thickBot="1">
      <c r="E3" s="119" t="s">
        <v>100</v>
      </c>
      <c r="F3" s="120"/>
      <c r="G3" s="120"/>
      <c r="H3" s="120"/>
      <c r="I3" s="120"/>
      <c r="J3" s="121"/>
    </row>
    <row r="4" spans="1:11" ht="19" customHeight="1">
      <c r="A4" s="88" t="s">
        <v>619</v>
      </c>
      <c r="B4" s="88" t="s">
        <v>620</v>
      </c>
      <c r="C4" s="88" t="s">
        <v>621</v>
      </c>
      <c r="D4" s="88" t="s">
        <v>622</v>
      </c>
      <c r="E4" s="80" t="s">
        <v>101</v>
      </c>
      <c r="F4" s="81" t="s">
        <v>102</v>
      </c>
      <c r="G4" s="81" t="s">
        <v>103</v>
      </c>
      <c r="H4" s="82" t="s">
        <v>104</v>
      </c>
      <c r="I4" s="82" t="s">
        <v>105</v>
      </c>
      <c r="J4" s="33" t="s">
        <v>266</v>
      </c>
    </row>
    <row r="5" spans="1:11" ht="23" customHeight="1">
      <c r="A5" t="s">
        <v>218</v>
      </c>
      <c r="B5" t="s">
        <v>219</v>
      </c>
      <c r="C5" s="4">
        <v>1351</v>
      </c>
      <c r="D5" s="2">
        <v>1392396</v>
      </c>
      <c r="E5" s="30">
        <f>'SUISSE DÉTAILÉE'!F42</f>
        <v>1392396</v>
      </c>
      <c r="F5" s="16"/>
      <c r="G5" s="16"/>
      <c r="H5" s="16"/>
      <c r="I5" s="16"/>
      <c r="J5" s="16"/>
    </row>
    <row r="6" spans="1:11">
      <c r="A6" t="s">
        <v>220</v>
      </c>
      <c r="B6" t="s">
        <v>221</v>
      </c>
      <c r="C6" s="4">
        <v>1353</v>
      </c>
      <c r="D6" s="2">
        <v>985046</v>
      </c>
      <c r="E6" s="16"/>
      <c r="F6" s="14">
        <f>'SUISSE DÉTAILÉE'!H411</f>
        <v>11235.168296563152</v>
      </c>
      <c r="G6" s="14">
        <f>'SUISSE DÉTAILÉE'!I411</f>
        <v>973810.83170343679</v>
      </c>
      <c r="H6" s="30"/>
      <c r="I6" s="16"/>
      <c r="J6" s="16"/>
    </row>
    <row r="7" spans="1:11">
      <c r="A7" t="s">
        <v>222</v>
      </c>
      <c r="B7" t="s">
        <v>196</v>
      </c>
      <c r="C7" s="4">
        <v>1332</v>
      </c>
      <c r="D7" s="2">
        <v>381966</v>
      </c>
      <c r="E7" s="14">
        <f>'SUISSE DÉTAILÉE'!F331</f>
        <v>6047.9407836965765</v>
      </c>
      <c r="F7" s="14">
        <f>'SUISSE DÉTAILÉE'!G331</f>
        <v>325860.1030603355</v>
      </c>
      <c r="G7" s="14">
        <f>'SUISSE DÉTAILÉE'!H331</f>
        <v>50057.95615596795</v>
      </c>
      <c r="H7" s="30"/>
      <c r="I7" s="16"/>
      <c r="J7" s="16"/>
    </row>
    <row r="8" spans="1:11">
      <c r="A8" t="s">
        <v>223</v>
      </c>
      <c r="B8" t="s">
        <v>198</v>
      </c>
      <c r="C8" s="4">
        <v>12917</v>
      </c>
      <c r="D8" s="2">
        <v>35382</v>
      </c>
      <c r="E8" s="14">
        <f>'SUISSE DÉTAILÉE'!F134</f>
        <v>9050.3345974831918</v>
      </c>
      <c r="F8" s="14">
        <f>'SUISSE DÉTAILÉE'!G134</f>
        <v>15333.623168419239</v>
      </c>
      <c r="G8" s="14">
        <f>'SUISSE DÉTAILÉE'!H134</f>
        <v>10998.042234097569</v>
      </c>
      <c r="H8" s="30"/>
      <c r="I8" s="16"/>
      <c r="J8" s="16"/>
    </row>
    <row r="9" spans="1:11">
      <c r="A9" t="s">
        <v>224</v>
      </c>
      <c r="B9" t="s">
        <v>225</v>
      </c>
      <c r="C9" s="4">
        <v>12917</v>
      </c>
      <c r="D9" s="2">
        <v>147904</v>
      </c>
      <c r="E9" s="16"/>
      <c r="F9" s="30">
        <f>'SUISSE DÉTAILÉE'!G230</f>
        <v>147904</v>
      </c>
      <c r="G9" s="16"/>
      <c r="H9" s="16"/>
      <c r="I9" s="16"/>
      <c r="J9" s="16"/>
    </row>
    <row r="10" spans="1:11">
      <c r="A10" t="s">
        <v>226</v>
      </c>
      <c r="B10" t="s">
        <v>227</v>
      </c>
      <c r="C10" s="4">
        <v>12917</v>
      </c>
      <c r="D10" s="2">
        <v>35878</v>
      </c>
      <c r="E10" s="16"/>
      <c r="F10" s="30"/>
      <c r="G10" s="14">
        <f>'SUISSE DÉTAILÉE'!H250</f>
        <v>35878</v>
      </c>
      <c r="H10" s="16"/>
      <c r="I10" s="16"/>
      <c r="J10" s="16"/>
    </row>
    <row r="11" spans="1:11">
      <c r="A11" t="s">
        <v>228</v>
      </c>
      <c r="B11" t="s">
        <v>200</v>
      </c>
      <c r="C11" s="4">
        <v>12917</v>
      </c>
      <c r="D11" s="2">
        <v>41311</v>
      </c>
      <c r="E11" s="16"/>
      <c r="F11" s="30"/>
      <c r="G11" s="14">
        <f>'SUISSE DÉTAILÉE'!H294</f>
        <v>38732.528187919466</v>
      </c>
      <c r="H11" s="14">
        <f>'SUISSE DÉTAILÉE'!I294</f>
        <v>2578.4718120805369</v>
      </c>
      <c r="I11" s="16"/>
      <c r="J11" s="16"/>
    </row>
    <row r="12" spans="1:11">
      <c r="A12" t="s">
        <v>229</v>
      </c>
      <c r="B12" t="s">
        <v>64</v>
      </c>
      <c r="C12" s="4">
        <v>1352</v>
      </c>
      <c r="D12" s="2">
        <v>39217</v>
      </c>
      <c r="E12" s="16"/>
      <c r="F12" s="30">
        <f>'SUISSE DÉTAILÉE'!G356</f>
        <v>29279</v>
      </c>
      <c r="G12" s="14">
        <f>'SUISSE DÉTAILÉE'!H356</f>
        <v>9938</v>
      </c>
      <c r="H12" s="30"/>
      <c r="I12" s="16"/>
      <c r="J12" s="16"/>
    </row>
    <row r="13" spans="1:11">
      <c r="A13" t="s">
        <v>230</v>
      </c>
      <c r="B13" t="s">
        <v>107</v>
      </c>
      <c r="C13" s="4">
        <v>1352</v>
      </c>
      <c r="D13" s="2">
        <v>115104</v>
      </c>
      <c r="E13" s="30">
        <f>'SUISSE DÉTAILÉE'!F58</f>
        <v>93216.634813723431</v>
      </c>
      <c r="F13" s="30">
        <f>'SUISSE DÉTAILÉE'!G58</f>
        <v>21887.365186276573</v>
      </c>
      <c r="G13" s="30"/>
      <c r="H13" s="16"/>
      <c r="I13" s="16"/>
      <c r="J13" s="16"/>
    </row>
    <row r="14" spans="1:11">
      <c r="A14" t="s">
        <v>231</v>
      </c>
      <c r="B14" t="s">
        <v>232</v>
      </c>
      <c r="C14" s="4">
        <v>1481</v>
      </c>
      <c r="D14" s="2">
        <v>284668</v>
      </c>
      <c r="E14" s="16"/>
      <c r="F14" s="16"/>
      <c r="G14" s="16"/>
      <c r="H14" s="30">
        <f>'SUISSE DÉTAILÉE'!I387</f>
        <v>284668</v>
      </c>
      <c r="I14" s="16"/>
      <c r="J14" s="16"/>
    </row>
    <row r="15" spans="1:11">
      <c r="A15" t="s">
        <v>233</v>
      </c>
      <c r="B15" t="s">
        <v>234</v>
      </c>
      <c r="C15" s="4">
        <v>1481</v>
      </c>
      <c r="D15" s="2">
        <v>257393</v>
      </c>
      <c r="E15" s="16"/>
      <c r="F15" s="30">
        <f>'SUISSE DÉTAILÉE'!G220</f>
        <v>234196.04206087472</v>
      </c>
      <c r="G15" s="14">
        <f>'SUISSE DÉTAILÉE'!H220</f>
        <v>23196.957939125263</v>
      </c>
      <c r="H15" s="30"/>
      <c r="I15" s="16"/>
      <c r="J15" s="16"/>
    </row>
    <row r="16" spans="1:11">
      <c r="A16" t="s">
        <v>235</v>
      </c>
      <c r="B16" t="s">
        <v>236</v>
      </c>
      <c r="C16" s="4">
        <v>1501</v>
      </c>
      <c r="D16" s="2">
        <v>194090</v>
      </c>
      <c r="E16" s="16"/>
      <c r="F16" s="16"/>
      <c r="G16" s="30">
        <f>'SUISSE DÉTAILÉE'!H418</f>
        <v>194090</v>
      </c>
      <c r="H16" s="16"/>
      <c r="I16" s="16"/>
      <c r="J16" s="16"/>
    </row>
    <row r="17" spans="1:12">
      <c r="A17" t="s">
        <v>237</v>
      </c>
      <c r="B17" t="s">
        <v>238</v>
      </c>
      <c r="C17" s="4">
        <v>1501</v>
      </c>
      <c r="D17" s="2">
        <v>277614</v>
      </c>
      <c r="E17" s="16"/>
      <c r="F17" s="14">
        <f>'SUISSE DÉTAILÉE'!G434</f>
        <v>205682.87002449791</v>
      </c>
      <c r="G17" s="14">
        <f>'SUISSE DÉTAILÉE'!H434</f>
        <v>71931.129975502074</v>
      </c>
      <c r="H17" s="30"/>
      <c r="I17" s="16"/>
      <c r="J17" s="16"/>
    </row>
    <row r="18" spans="1:12">
      <c r="A18" t="s">
        <v>239</v>
      </c>
      <c r="B18" t="s">
        <v>240</v>
      </c>
      <c r="C18" s="4">
        <v>1501</v>
      </c>
      <c r="D18" s="30">
        <v>77936</v>
      </c>
      <c r="E18" s="16">
        <f>'SUISSE DÉTAILÉE'!F241</f>
        <v>77936</v>
      </c>
      <c r="F18" s="16"/>
      <c r="G18" s="16"/>
      <c r="H18" s="16"/>
      <c r="I18" s="16"/>
      <c r="J18" s="16"/>
    </row>
    <row r="19" spans="1:12">
      <c r="A19" t="s">
        <v>241</v>
      </c>
      <c r="B19" t="s">
        <v>445</v>
      </c>
      <c r="C19" s="4">
        <v>1513</v>
      </c>
      <c r="D19" s="2">
        <v>53438</v>
      </c>
      <c r="E19" s="30">
        <f>'SUISSE DÉTAILÉE'!F445</f>
        <v>53438</v>
      </c>
      <c r="F19" s="16"/>
      <c r="G19" s="16"/>
      <c r="H19" s="16"/>
      <c r="I19" s="16"/>
      <c r="J19" s="16"/>
    </row>
    <row r="20" spans="1:12">
      <c r="A20" t="s">
        <v>242</v>
      </c>
      <c r="B20" t="s">
        <v>140</v>
      </c>
      <c r="C20" s="4">
        <v>1513</v>
      </c>
      <c r="D20" s="2">
        <f>15717</f>
        <v>15717</v>
      </c>
      <c r="E20" s="30">
        <f>'SUISSE DÉTAILÉE'!F454</f>
        <v>15717</v>
      </c>
      <c r="F20" s="16"/>
      <c r="G20" s="16"/>
      <c r="H20" s="16"/>
      <c r="I20" s="16"/>
      <c r="J20" s="16"/>
    </row>
    <row r="21" spans="1:12">
      <c r="A21" t="s">
        <v>243</v>
      </c>
      <c r="B21" t="s">
        <v>244</v>
      </c>
      <c r="C21" s="4">
        <v>1803</v>
      </c>
      <c r="D21" s="2">
        <v>483156</v>
      </c>
      <c r="E21" s="30">
        <f>'SUISSE DÉTAILÉE'!F200</f>
        <v>333268.77034965035</v>
      </c>
      <c r="F21" s="14">
        <f>'SUISSE DÉTAILÉE'!G200</f>
        <v>149887.22965034965</v>
      </c>
      <c r="G21" s="30"/>
      <c r="H21" s="16"/>
      <c r="I21" s="16"/>
      <c r="J21" s="16"/>
    </row>
    <row r="22" spans="1:12">
      <c r="A22" t="s">
        <v>245</v>
      </c>
      <c r="B22" t="s">
        <v>246</v>
      </c>
      <c r="C22" s="4">
        <v>1803</v>
      </c>
      <c r="D22" s="2">
        <v>193388</v>
      </c>
      <c r="E22" s="16"/>
      <c r="F22" s="14">
        <f>'SUISSE DÉTAILÉE'!G351</f>
        <v>24331</v>
      </c>
      <c r="G22" s="14">
        <f>'SUISSE DÉTAILÉE'!H351</f>
        <v>85433</v>
      </c>
      <c r="H22" s="14">
        <f>'SUISSE DÉTAILÉE'!I351</f>
        <v>42518</v>
      </c>
      <c r="I22" s="14">
        <f>'SUISSE DÉTAILÉE'!J351</f>
        <v>22276</v>
      </c>
      <c r="J22" s="14">
        <f>'SUISSE DÉTAILÉE'!K351</f>
        <v>18830</v>
      </c>
    </row>
    <row r="23" spans="1:12">
      <c r="A23" t="s">
        <v>247</v>
      </c>
      <c r="B23" t="s">
        <v>195</v>
      </c>
      <c r="C23" s="4">
        <v>1803</v>
      </c>
      <c r="D23" s="2">
        <v>627893</v>
      </c>
      <c r="E23" s="30">
        <f>'SUISSE DÉTAILÉE'!F477</f>
        <v>389778.41813517734</v>
      </c>
      <c r="F23" s="14">
        <f>'SUISSE DÉTAILÉE'!G477</f>
        <v>238114.58186482266</v>
      </c>
      <c r="G23" s="30"/>
      <c r="H23" s="16"/>
      <c r="I23" s="16"/>
      <c r="J23" s="16"/>
    </row>
    <row r="24" spans="1:12">
      <c r="A24" t="s">
        <v>248</v>
      </c>
      <c r="B24" t="s">
        <v>167</v>
      </c>
      <c r="C24" s="4">
        <v>1803</v>
      </c>
      <c r="D24" s="2">
        <v>251973</v>
      </c>
      <c r="E24" s="30">
        <f>'SUISSE DÉTAILÉE'!F151</f>
        <v>251973</v>
      </c>
      <c r="F24" s="16"/>
      <c r="G24" s="16"/>
      <c r="H24" s="16"/>
      <c r="I24" s="16"/>
      <c r="J24" s="16"/>
    </row>
    <row r="25" spans="1:12">
      <c r="A25" t="s">
        <v>249</v>
      </c>
      <c r="B25" t="s">
        <v>250</v>
      </c>
      <c r="C25" s="4">
        <v>1803</v>
      </c>
      <c r="D25" s="2">
        <v>336943</v>
      </c>
      <c r="E25" s="16"/>
      <c r="F25" s="16"/>
      <c r="G25" s="16"/>
      <c r="H25" s="14">
        <f>'SUISSE DÉTAILÉE'!I168</f>
        <v>46126.714778771522</v>
      </c>
      <c r="I25" s="30">
        <f>'SUISSE DÉTAILÉE'!J168</f>
        <v>290816.28522122849</v>
      </c>
      <c r="J25" s="30"/>
    </row>
    <row r="26" spans="1:12">
      <c r="A26" t="s">
        <v>251</v>
      </c>
      <c r="B26" t="s">
        <v>252</v>
      </c>
      <c r="C26" s="4">
        <v>1803</v>
      </c>
      <c r="D26" s="2">
        <v>729971</v>
      </c>
      <c r="E26" s="16"/>
      <c r="F26" s="16"/>
      <c r="G26" s="16"/>
      <c r="H26" s="14">
        <f>'SUISSE DÉTAILÉE'!I111</f>
        <v>409295.06864574272</v>
      </c>
      <c r="I26" s="14">
        <f>'SUISSE DÉTAILÉE'!J111</f>
        <v>320675.93135425728</v>
      </c>
      <c r="J26" s="30"/>
    </row>
    <row r="27" spans="1:12">
      <c r="A27" t="s">
        <v>253</v>
      </c>
      <c r="B27" t="s">
        <v>106</v>
      </c>
      <c r="C27" s="4">
        <v>1815</v>
      </c>
      <c r="D27" s="2">
        <v>317022</v>
      </c>
      <c r="E27" s="16"/>
      <c r="F27" s="16"/>
      <c r="G27" s="16"/>
      <c r="H27" s="16"/>
      <c r="I27" s="14">
        <f>'SUISSE DÉTAILÉE'!J77</f>
        <v>170059.32310951839</v>
      </c>
      <c r="J27" s="14">
        <f>'SUISSE DÉTAILÉE'!K77</f>
        <v>146962.67689048161</v>
      </c>
      <c r="K27" s="3"/>
    </row>
    <row r="28" spans="1:12">
      <c r="A28" t="s">
        <v>254</v>
      </c>
      <c r="B28" t="s">
        <v>158</v>
      </c>
      <c r="C28" s="4">
        <v>1815</v>
      </c>
      <c r="D28" s="2">
        <v>173183</v>
      </c>
      <c r="E28" s="16"/>
      <c r="F28" s="16"/>
      <c r="G28" s="16"/>
      <c r="H28" s="14">
        <f>'SUISSE DÉTAILÉE'!H281</f>
        <v>46657.756709939473</v>
      </c>
      <c r="I28" s="14">
        <f>'SUISSE DÉTAILÉE'!I281</f>
        <v>122711.5208067856</v>
      </c>
      <c r="J28" s="14">
        <f>'SUISSE DÉTAILÉE'!J281</f>
        <v>3813.7224832749284</v>
      </c>
      <c r="K28" s="3"/>
    </row>
    <row r="29" spans="1:12">
      <c r="A29" t="s">
        <v>255</v>
      </c>
      <c r="B29" t="s">
        <v>256</v>
      </c>
      <c r="C29" s="4">
        <v>1815</v>
      </c>
      <c r="D29" s="2">
        <v>472530</v>
      </c>
      <c r="E29" s="16"/>
      <c r="F29" s="16"/>
      <c r="G29" s="16"/>
      <c r="H29" s="16"/>
      <c r="I29" s="30"/>
      <c r="J29" s="30">
        <f>'SUISSE DÉTAILÉE'!K373</f>
        <v>472530</v>
      </c>
    </row>
    <row r="30" spans="1:12" ht="16" thickBot="1">
      <c r="A30" t="s">
        <v>257</v>
      </c>
      <c r="B30" t="s">
        <v>258</v>
      </c>
      <c r="C30" s="4">
        <v>1979</v>
      </c>
      <c r="D30" s="6">
        <v>70542</v>
      </c>
      <c r="E30" s="42"/>
      <c r="F30" s="42"/>
      <c r="G30" s="36"/>
      <c r="H30" s="29">
        <f>'SUISSE DÉTAILÉE'!I336</f>
        <v>70542</v>
      </c>
      <c r="I30" s="42"/>
      <c r="J30" s="42"/>
      <c r="K30" s="50"/>
      <c r="L30" s="50"/>
    </row>
    <row r="31" spans="1:12" ht="16" thickTop="1">
      <c r="A31" s="11" t="s">
        <v>259</v>
      </c>
      <c r="D31" s="3">
        <f t="shared" ref="D31:J31" si="0">SUM(D5:D30)</f>
        <v>7991661</v>
      </c>
      <c r="E31" s="30">
        <f t="shared" si="0"/>
        <v>2622822.0986797307</v>
      </c>
      <c r="F31" s="30">
        <f t="shared" si="0"/>
        <v>1403710.9833121395</v>
      </c>
      <c r="G31" s="30">
        <f t="shared" si="0"/>
        <v>1494066.4461960492</v>
      </c>
      <c r="H31" s="30">
        <f t="shared" si="0"/>
        <v>902386.01194653416</v>
      </c>
      <c r="I31" s="30">
        <f t="shared" si="0"/>
        <v>926539.06049178971</v>
      </c>
      <c r="J31" s="30">
        <f t="shared" si="0"/>
        <v>642136.39937375649</v>
      </c>
      <c r="K31" s="25"/>
      <c r="L31" s="21"/>
    </row>
    <row r="32" spans="1:12" ht="7" customHeight="1">
      <c r="A32" s="53" t="s">
        <v>623</v>
      </c>
      <c r="H32" s="16"/>
      <c r="K32" s="56"/>
      <c r="L32" s="50"/>
    </row>
    <row r="33" spans="1:12">
      <c r="A33" s="11" t="s">
        <v>288</v>
      </c>
      <c r="E33" s="2">
        <f>ALLEMAGNE!E81</f>
        <v>434267</v>
      </c>
      <c r="F33" s="2">
        <f>ALLEMAGNE!F81</f>
        <v>1042329</v>
      </c>
      <c r="G33" s="2">
        <f>ALLEMAGNE!G81</f>
        <v>2273396</v>
      </c>
      <c r="H33" s="14">
        <f>ALLEMAGNE!H81</f>
        <v>4575825</v>
      </c>
      <c r="I33" s="2">
        <f>ALLEMAGNE!I81</f>
        <v>4099239</v>
      </c>
      <c r="K33" s="56"/>
      <c r="L33" s="50"/>
    </row>
    <row r="34" spans="1:12" ht="7" customHeight="1">
      <c r="H34" s="16"/>
      <c r="K34" s="50"/>
    </row>
    <row r="35" spans="1:12">
      <c r="A35" s="11" t="s">
        <v>260</v>
      </c>
      <c r="E35" s="2">
        <f>AUTRICHE!F24</f>
        <v>0</v>
      </c>
      <c r="F35" s="2">
        <f>AUTRICHE!G24</f>
        <v>246039</v>
      </c>
      <c r="G35" s="2">
        <f>AUTRICHE!H24</f>
        <v>172083</v>
      </c>
      <c r="H35" s="14">
        <f>AUTRICHE!I24</f>
        <v>89492</v>
      </c>
      <c r="I35" s="2">
        <f>AUTRICHE!J24</f>
        <v>370088</v>
      </c>
      <c r="J35" s="2">
        <f>AUTRICHE!K24</f>
        <v>102107</v>
      </c>
      <c r="K35" s="3"/>
    </row>
    <row r="36" spans="1:12" ht="7" customHeight="1">
      <c r="A36" s="11"/>
      <c r="E36" s="2"/>
      <c r="F36" s="2"/>
      <c r="G36" s="2"/>
      <c r="H36" s="14"/>
      <c r="I36" s="2"/>
      <c r="J36" s="2"/>
      <c r="K36" s="3"/>
    </row>
    <row r="37" spans="1:12">
      <c r="A37" s="11" t="s">
        <v>308</v>
      </c>
      <c r="J37" s="2">
        <f>ITALIE!J24</f>
        <v>4959301</v>
      </c>
    </row>
    <row r="38" spans="1:12" ht="7" customHeight="1">
      <c r="H38">
        <v>0</v>
      </c>
      <c r="I38">
        <v>0</v>
      </c>
    </row>
    <row r="39" spans="1:12">
      <c r="A39" s="11" t="s">
        <v>309</v>
      </c>
    </row>
    <row r="40" spans="1:12" ht="7" customHeight="1" thickBot="1">
      <c r="E40" s="5"/>
      <c r="F40" s="5"/>
      <c r="G40" s="5"/>
      <c r="H40" s="5"/>
      <c r="I40" s="5"/>
      <c r="J40" s="5"/>
    </row>
    <row r="41" spans="1:12" ht="16" thickTop="1">
      <c r="A41" t="s">
        <v>261</v>
      </c>
      <c r="E41" s="3">
        <f t="shared" ref="E41:J41" si="1">SUM(E31:E40)</f>
        <v>3057089.0986797307</v>
      </c>
      <c r="F41" s="3">
        <f t="shared" si="1"/>
        <v>2692078.9833121393</v>
      </c>
      <c r="G41" s="3">
        <f t="shared" si="1"/>
        <v>3939545.4461960495</v>
      </c>
      <c r="H41" s="3">
        <f t="shared" si="1"/>
        <v>5567703.0119465338</v>
      </c>
      <c r="I41" s="3">
        <f t="shared" si="1"/>
        <v>5395866.0604917901</v>
      </c>
      <c r="J41" s="3">
        <f t="shared" si="1"/>
        <v>5703544.3993737567</v>
      </c>
      <c r="K41" s="3"/>
    </row>
    <row r="42" spans="1:12">
      <c r="E42" s="69" t="s">
        <v>101</v>
      </c>
      <c r="F42" s="70" t="s">
        <v>102</v>
      </c>
      <c r="G42" s="70" t="s">
        <v>103</v>
      </c>
      <c r="H42" s="33" t="s">
        <v>104</v>
      </c>
      <c r="I42" s="33" t="s">
        <v>105</v>
      </c>
      <c r="J42" s="71" t="s">
        <v>266</v>
      </c>
    </row>
    <row r="43" spans="1:12" ht="7" customHeight="1">
      <c r="E43" s="3"/>
      <c r="G43" s="3"/>
      <c r="I43" s="3"/>
    </row>
    <row r="44" spans="1:12">
      <c r="A44" t="s">
        <v>613</v>
      </c>
      <c r="E44" s="3">
        <f>SUM(E41:I41)</f>
        <v>20652282.600626241</v>
      </c>
      <c r="G44" s="3"/>
      <c r="I44" s="3"/>
    </row>
    <row r="45" spans="1:12">
      <c r="D45" s="21"/>
      <c r="E45" s="118"/>
      <c r="F45" s="118"/>
      <c r="G45" s="118"/>
      <c r="H45" s="118"/>
      <c r="I45" s="118"/>
      <c r="J45" s="118"/>
    </row>
    <row r="46" spans="1:12">
      <c r="D46" s="21"/>
      <c r="E46" s="7"/>
      <c r="F46" s="8"/>
      <c r="G46" s="8"/>
      <c r="H46" s="9"/>
      <c r="I46" s="9"/>
      <c r="J46" s="22"/>
    </row>
    <row r="47" spans="1:12">
      <c r="D47" s="21"/>
      <c r="E47" s="23"/>
      <c r="F47" s="8"/>
      <c r="G47" s="23"/>
      <c r="H47" s="9"/>
      <c r="I47" s="24"/>
      <c r="J47" s="22"/>
    </row>
    <row r="48" spans="1:12">
      <c r="D48" s="21"/>
      <c r="E48" s="25"/>
      <c r="F48" s="21"/>
      <c r="G48" s="25"/>
      <c r="H48" s="21"/>
      <c r="I48" s="25"/>
      <c r="J48" s="21"/>
    </row>
    <row r="49" spans="4:11">
      <c r="D49" s="21"/>
      <c r="E49" s="21"/>
      <c r="F49" s="21"/>
      <c r="G49" s="21"/>
      <c r="H49" s="21"/>
      <c r="I49" s="21"/>
      <c r="J49" s="21"/>
    </row>
    <row r="50" spans="4:11">
      <c r="D50" s="21"/>
      <c r="E50" s="26"/>
      <c r="F50" s="26"/>
      <c r="G50" s="26"/>
      <c r="H50" s="26"/>
      <c r="I50" s="26"/>
      <c r="J50" s="21"/>
    </row>
    <row r="51" spans="4:11">
      <c r="D51" s="21"/>
      <c r="E51" s="26"/>
      <c r="F51" s="26"/>
      <c r="G51" s="26"/>
      <c r="H51" s="26"/>
      <c r="I51" s="26"/>
      <c r="J51" s="21"/>
    </row>
    <row r="52" spans="4:11">
      <c r="D52" s="21"/>
      <c r="E52" s="26"/>
      <c r="F52" s="26"/>
      <c r="G52" s="26"/>
      <c r="H52" s="26"/>
      <c r="I52" s="26"/>
      <c r="J52" s="21"/>
    </row>
    <row r="53" spans="4:11">
      <c r="D53" s="21"/>
      <c r="E53" s="26"/>
      <c r="F53" s="26"/>
      <c r="G53" s="26"/>
      <c r="H53" s="26"/>
      <c r="I53" s="21"/>
      <c r="J53" s="21"/>
    </row>
    <row r="54" spans="4:11">
      <c r="D54" s="21"/>
      <c r="E54" s="27"/>
      <c r="F54" s="21"/>
      <c r="G54" s="27"/>
      <c r="H54" s="21"/>
      <c r="I54" s="21"/>
      <c r="J54" s="21"/>
    </row>
    <row r="55" spans="4:11">
      <c r="D55" s="21"/>
      <c r="E55" s="21"/>
      <c r="F55" s="21"/>
      <c r="G55" s="27"/>
      <c r="H55" s="21"/>
      <c r="I55" s="27"/>
      <c r="J55" s="21"/>
      <c r="K55" s="12"/>
    </row>
    <row r="56" spans="4:11">
      <c r="E56" s="12"/>
      <c r="G56" s="12"/>
    </row>
    <row r="57" spans="4:11">
      <c r="E57" s="12"/>
    </row>
    <row r="58" spans="4:11">
      <c r="G58" s="12"/>
    </row>
  </sheetData>
  <mergeCells count="3">
    <mergeCell ref="E45:J45"/>
    <mergeCell ref="E3:J3"/>
    <mergeCell ref="A1:J1"/>
  </mergeCells>
  <phoneticPr fontId="6" type="noConversion"/>
  <printOptions horizontalCentered="1" verticalCentered="1"/>
  <pageMargins left="0" right="0" top="0.25" bottom="0.25" header="0.5" footer="0"/>
  <pageSetup scale="9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A2" sqref="A2"/>
    </sheetView>
  </sheetViews>
  <sheetFormatPr baseColWidth="10" defaultRowHeight="15" x14ac:dyDescent="0"/>
  <cols>
    <col min="1" max="1" width="8.1640625" customWidth="1"/>
    <col min="2" max="2" width="44.1640625" customWidth="1"/>
    <col min="3" max="3" width="29.1640625" customWidth="1"/>
    <col min="4" max="4" width="25.1640625" style="4" customWidth="1"/>
    <col min="5" max="7" width="12.83203125" customWidth="1"/>
    <col min="8" max="8" width="12.83203125" style="16" customWidth="1"/>
    <col min="9" max="10" width="12.83203125" customWidth="1"/>
  </cols>
  <sheetData>
    <row r="1" spans="1:11" s="16" customFormat="1" ht="34" customHeight="1">
      <c r="A1" s="117" t="s">
        <v>638</v>
      </c>
      <c r="B1" s="117"/>
      <c r="C1" s="117"/>
      <c r="D1" s="117"/>
      <c r="E1" s="117"/>
      <c r="F1" s="117"/>
      <c r="G1" s="117"/>
      <c r="H1" s="117"/>
      <c r="I1" s="117"/>
      <c r="J1" s="117"/>
      <c r="K1" s="84"/>
    </row>
    <row r="2" spans="1:11" ht="28" customHeight="1">
      <c r="A2" s="87" t="s">
        <v>646</v>
      </c>
      <c r="B2" s="86"/>
    </row>
    <row r="3" spans="1:11" ht="25" customHeight="1">
      <c r="A3" s="88" t="s">
        <v>396</v>
      </c>
      <c r="B3" s="88" t="s">
        <v>314</v>
      </c>
      <c r="C3" s="88" t="s">
        <v>376</v>
      </c>
      <c r="D3" s="88" t="s">
        <v>407</v>
      </c>
      <c r="E3" s="33" t="s">
        <v>262</v>
      </c>
      <c r="F3" s="33" t="s">
        <v>263</v>
      </c>
      <c r="G3" s="33" t="s">
        <v>264</v>
      </c>
      <c r="H3" s="33" t="s">
        <v>265</v>
      </c>
      <c r="I3" s="33" t="s">
        <v>105</v>
      </c>
      <c r="J3" s="33" t="s">
        <v>266</v>
      </c>
    </row>
    <row r="4" spans="1:11" ht="37" customHeight="1">
      <c r="A4" s="85" t="s">
        <v>644</v>
      </c>
      <c r="B4" s="51"/>
      <c r="C4" s="51"/>
      <c r="D4" s="51"/>
      <c r="E4" s="22"/>
      <c r="F4" s="22"/>
      <c r="G4" s="22"/>
      <c r="H4" s="22"/>
      <c r="I4" s="22"/>
      <c r="J4" s="22"/>
    </row>
    <row r="5" spans="1:11" ht="15" customHeight="1">
      <c r="A5" s="4" t="s">
        <v>275</v>
      </c>
      <c r="B5" t="s">
        <v>313</v>
      </c>
      <c r="C5" t="s">
        <v>312</v>
      </c>
      <c r="D5" s="4" t="s">
        <v>397</v>
      </c>
      <c r="E5" s="2">
        <v>163699</v>
      </c>
      <c r="F5" s="2"/>
      <c r="G5" s="2"/>
      <c r="H5" s="14"/>
      <c r="I5" s="2"/>
      <c r="J5" s="2"/>
    </row>
    <row r="6" spans="1:11">
      <c r="A6" s="4" t="s">
        <v>275</v>
      </c>
      <c r="B6" t="s">
        <v>315</v>
      </c>
      <c r="C6" t="s">
        <v>267</v>
      </c>
      <c r="D6" s="4" t="s">
        <v>398</v>
      </c>
      <c r="E6" s="2">
        <v>270568</v>
      </c>
      <c r="F6" s="2"/>
      <c r="G6" s="2"/>
      <c r="H6" s="14"/>
      <c r="I6" s="2"/>
      <c r="J6" s="2"/>
    </row>
    <row r="7" spans="1:11">
      <c r="A7" s="4" t="s">
        <v>275</v>
      </c>
      <c r="B7" t="s">
        <v>317</v>
      </c>
      <c r="C7" t="s">
        <v>316</v>
      </c>
      <c r="D7" s="4">
        <v>78532</v>
      </c>
      <c r="E7" s="2"/>
      <c r="F7" s="2">
        <v>132476</v>
      </c>
      <c r="G7" s="2"/>
      <c r="H7" s="14"/>
      <c r="I7" s="2"/>
      <c r="J7" s="2"/>
    </row>
    <row r="8" spans="1:11">
      <c r="A8" s="4" t="s">
        <v>275</v>
      </c>
      <c r="B8" t="s">
        <v>318</v>
      </c>
      <c r="C8" t="s">
        <v>319</v>
      </c>
      <c r="D8" s="4">
        <v>88131</v>
      </c>
      <c r="E8" s="2"/>
      <c r="F8" s="2">
        <v>78641</v>
      </c>
      <c r="G8" s="2"/>
      <c r="H8" s="14"/>
      <c r="I8" s="2"/>
      <c r="J8" s="2"/>
    </row>
    <row r="9" spans="1:11">
      <c r="A9" s="4" t="s">
        <v>275</v>
      </c>
      <c r="B9" t="s">
        <v>320</v>
      </c>
      <c r="C9" t="s">
        <v>268</v>
      </c>
      <c r="D9" s="4">
        <v>72488</v>
      </c>
      <c r="E9" s="2"/>
      <c r="G9" s="2">
        <v>127272</v>
      </c>
      <c r="H9" s="14"/>
      <c r="I9" s="2"/>
      <c r="J9" s="2"/>
    </row>
    <row r="10" spans="1:11">
      <c r="A10" s="4" t="s">
        <v>275</v>
      </c>
      <c r="B10" t="s">
        <v>321</v>
      </c>
      <c r="C10" t="s">
        <v>322</v>
      </c>
      <c r="D10" s="4" t="s">
        <v>399</v>
      </c>
      <c r="E10" s="2"/>
      <c r="F10" s="2">
        <v>205843</v>
      </c>
      <c r="G10" s="2"/>
      <c r="H10" s="14"/>
      <c r="I10" s="2"/>
      <c r="J10" s="2"/>
    </row>
    <row r="11" spans="1:11">
      <c r="A11" s="4" t="s">
        <v>275</v>
      </c>
      <c r="B11" t="s">
        <v>269</v>
      </c>
      <c r="C11" t="s">
        <v>278</v>
      </c>
      <c r="D11" s="4">
        <v>72336</v>
      </c>
      <c r="E11" s="2"/>
      <c r="F11" s="2"/>
      <c r="G11" s="2">
        <v>187698</v>
      </c>
      <c r="H11" s="14"/>
      <c r="I11" s="2"/>
      <c r="J11" s="2"/>
    </row>
    <row r="12" spans="1:11">
      <c r="A12" s="4" t="s">
        <v>275</v>
      </c>
      <c r="B12" t="s">
        <v>324</v>
      </c>
      <c r="C12" t="s">
        <v>270</v>
      </c>
      <c r="D12" s="4" t="s">
        <v>400</v>
      </c>
      <c r="E12" s="2"/>
      <c r="F12" s="2"/>
      <c r="G12" s="2">
        <v>214894</v>
      </c>
      <c r="J12" s="2"/>
    </row>
    <row r="13" spans="1:11">
      <c r="A13" s="4" t="s">
        <v>275</v>
      </c>
      <c r="B13" t="s">
        <v>325</v>
      </c>
      <c r="C13" t="s">
        <v>271</v>
      </c>
      <c r="D13" s="4">
        <v>72250</v>
      </c>
      <c r="E13" s="2"/>
      <c r="F13" s="2"/>
      <c r="G13" s="2">
        <v>115055</v>
      </c>
      <c r="H13" s="14"/>
      <c r="I13" s="2"/>
      <c r="J13" s="2"/>
    </row>
    <row r="14" spans="1:11">
      <c r="A14" s="4" t="s">
        <v>275</v>
      </c>
      <c r="B14" t="s">
        <v>326</v>
      </c>
      <c r="C14" t="s">
        <v>272</v>
      </c>
      <c r="D14" s="4">
        <v>78628</v>
      </c>
      <c r="E14" s="2"/>
      <c r="F14" s="2">
        <v>135553</v>
      </c>
      <c r="G14" s="2"/>
      <c r="H14" s="14"/>
      <c r="I14" s="2"/>
      <c r="J14" s="2"/>
    </row>
    <row r="15" spans="1:11">
      <c r="A15" s="4" t="s">
        <v>275</v>
      </c>
      <c r="B15" t="s">
        <v>327</v>
      </c>
      <c r="C15" t="s">
        <v>328</v>
      </c>
      <c r="D15" s="4" t="s">
        <v>401</v>
      </c>
      <c r="E15" s="2"/>
      <c r="F15" s="2">
        <v>204585</v>
      </c>
      <c r="G15" s="2"/>
      <c r="H15" s="14"/>
      <c r="I15" s="2"/>
      <c r="J15" s="2"/>
    </row>
    <row r="16" spans="1:11">
      <c r="A16" s="4" t="s">
        <v>275</v>
      </c>
      <c r="B16" t="s">
        <v>329</v>
      </c>
      <c r="C16" t="s">
        <v>273</v>
      </c>
      <c r="D16" s="4">
        <v>79312</v>
      </c>
      <c r="E16" s="2"/>
      <c r="F16" s="2"/>
      <c r="G16" s="2">
        <v>157399</v>
      </c>
      <c r="H16" s="14"/>
      <c r="I16" s="2"/>
      <c r="J16" s="2"/>
    </row>
    <row r="17" spans="1:10">
      <c r="A17" s="4" t="s">
        <v>275</v>
      </c>
      <c r="B17" t="s">
        <v>330</v>
      </c>
      <c r="C17" t="s">
        <v>402</v>
      </c>
      <c r="D17" s="4" t="s">
        <v>337</v>
      </c>
      <c r="E17" s="2"/>
      <c r="F17" s="2"/>
      <c r="G17" s="2">
        <v>247711</v>
      </c>
      <c r="H17" s="14"/>
      <c r="I17" s="2"/>
      <c r="J17" s="2"/>
    </row>
    <row r="18" spans="1:10">
      <c r="A18" s="4" t="s">
        <v>275</v>
      </c>
      <c r="B18" t="s">
        <v>341</v>
      </c>
      <c r="C18" t="s">
        <v>274</v>
      </c>
      <c r="D18" s="4" t="s">
        <v>342</v>
      </c>
      <c r="E18" s="2"/>
      <c r="F18" s="2">
        <v>220606</v>
      </c>
      <c r="G18" s="2"/>
      <c r="H18" s="14"/>
      <c r="I18" s="2"/>
      <c r="J18" s="2"/>
    </row>
    <row r="19" spans="1:10">
      <c r="A19" s="4" t="s">
        <v>275</v>
      </c>
      <c r="B19" s="16" t="s">
        <v>276</v>
      </c>
      <c r="C19" t="s">
        <v>277</v>
      </c>
      <c r="D19" s="4" t="s">
        <v>403</v>
      </c>
      <c r="E19" s="2"/>
      <c r="F19" s="2"/>
      <c r="G19" s="2"/>
      <c r="H19" s="14">
        <v>411700</v>
      </c>
      <c r="I19" s="2"/>
      <c r="J19" s="2"/>
    </row>
    <row r="20" spans="1:10">
      <c r="A20" s="4" t="s">
        <v>275</v>
      </c>
      <c r="B20" t="s">
        <v>323</v>
      </c>
      <c r="C20" t="s">
        <v>279</v>
      </c>
      <c r="D20" s="4" t="s">
        <v>404</v>
      </c>
      <c r="E20" s="2"/>
      <c r="F20" s="2"/>
      <c r="G20" s="2">
        <v>272425</v>
      </c>
      <c r="H20" s="14"/>
      <c r="I20" s="2"/>
      <c r="J20" s="2"/>
    </row>
    <row r="21" spans="1:10">
      <c r="A21" s="4" t="s">
        <v>275</v>
      </c>
      <c r="B21" t="s">
        <v>332</v>
      </c>
      <c r="C21" t="s">
        <v>333</v>
      </c>
      <c r="D21" s="4">
        <v>88400</v>
      </c>
      <c r="E21" s="2"/>
      <c r="F21" s="2"/>
      <c r="G21" s="2">
        <v>187747</v>
      </c>
      <c r="H21" s="14"/>
      <c r="I21" s="2"/>
      <c r="J21" s="2"/>
    </row>
    <row r="22" spans="1:10">
      <c r="A22" s="4" t="s">
        <v>275</v>
      </c>
      <c r="B22" t="s">
        <v>336</v>
      </c>
      <c r="C22" t="s">
        <v>280</v>
      </c>
      <c r="D22" s="4" t="s">
        <v>335</v>
      </c>
      <c r="E22" s="2"/>
      <c r="F22" s="2"/>
      <c r="G22" s="2"/>
      <c r="H22" s="14">
        <v>274691</v>
      </c>
      <c r="I22" s="2"/>
      <c r="J22" s="2"/>
    </row>
    <row r="23" spans="1:10">
      <c r="A23" s="4" t="s">
        <v>275</v>
      </c>
      <c r="B23" t="s">
        <v>340</v>
      </c>
      <c r="C23" t="s">
        <v>339</v>
      </c>
      <c r="D23" s="4" t="s">
        <v>338</v>
      </c>
      <c r="E23" s="2"/>
      <c r="F23" s="2"/>
      <c r="G23" s="2"/>
      <c r="H23" s="14">
        <v>508577</v>
      </c>
      <c r="I23" s="2"/>
      <c r="J23" s="2"/>
    </row>
    <row r="24" spans="1:10">
      <c r="A24" s="4" t="s">
        <v>275</v>
      </c>
      <c r="B24" t="s">
        <v>343</v>
      </c>
      <c r="C24" t="s">
        <v>281</v>
      </c>
      <c r="D24" s="4" t="s">
        <v>334</v>
      </c>
      <c r="E24" s="2"/>
      <c r="F24" s="2"/>
      <c r="G24" s="2"/>
      <c r="H24" s="14">
        <v>187123</v>
      </c>
      <c r="I24" s="2"/>
      <c r="J24" s="2"/>
    </row>
    <row r="25" spans="1:10">
      <c r="A25" s="4" t="s">
        <v>275</v>
      </c>
      <c r="B25" t="s">
        <v>345</v>
      </c>
      <c r="C25" t="str">
        <f>B25</f>
        <v>LANDKREIS GÖPPINGEN</v>
      </c>
      <c r="D25" s="4" t="s">
        <v>344</v>
      </c>
      <c r="E25" s="2"/>
      <c r="F25" s="2"/>
      <c r="G25" s="2"/>
      <c r="H25" s="14">
        <v>247835</v>
      </c>
      <c r="I25" s="2"/>
      <c r="J25" s="2"/>
    </row>
    <row r="26" spans="1:10">
      <c r="A26" s="4" t="s">
        <v>275</v>
      </c>
      <c r="B26" t="s">
        <v>346</v>
      </c>
      <c r="C26" t="s">
        <v>348</v>
      </c>
      <c r="D26" s="4" t="s">
        <v>347</v>
      </c>
      <c r="E26" s="2"/>
      <c r="F26" s="2"/>
      <c r="G26" s="2"/>
      <c r="H26" s="14">
        <v>127608</v>
      </c>
      <c r="I26" s="2"/>
      <c r="J26" s="2"/>
    </row>
    <row r="27" spans="1:10">
      <c r="A27" s="4" t="s">
        <v>275</v>
      </c>
      <c r="B27" t="s">
        <v>364</v>
      </c>
      <c r="C27" t="s">
        <v>365</v>
      </c>
      <c r="D27" s="4">
        <v>75365</v>
      </c>
      <c r="E27" s="2"/>
      <c r="F27" s="2"/>
      <c r="G27" s="2"/>
      <c r="H27" s="14">
        <v>150709</v>
      </c>
      <c r="I27" s="2"/>
      <c r="J27" s="2"/>
    </row>
    <row r="28" spans="1:10">
      <c r="A28" s="4" t="s">
        <v>275</v>
      </c>
      <c r="B28" t="s">
        <v>361</v>
      </c>
      <c r="C28" t="s">
        <v>362</v>
      </c>
      <c r="D28" s="4" t="s">
        <v>363</v>
      </c>
      <c r="E28" s="2"/>
      <c r="F28" s="2"/>
      <c r="G28" s="2"/>
      <c r="H28" s="14"/>
      <c r="I28" s="2">
        <v>427106</v>
      </c>
      <c r="J28" s="2"/>
    </row>
    <row r="29" spans="1:10">
      <c r="A29" s="4" t="s">
        <v>275</v>
      </c>
      <c r="B29" t="s">
        <v>366</v>
      </c>
      <c r="C29" t="s">
        <v>367</v>
      </c>
      <c r="D29" s="4">
        <v>76437</v>
      </c>
      <c r="E29" s="2"/>
      <c r="F29" s="2"/>
      <c r="G29" s="2"/>
      <c r="H29" s="14"/>
      <c r="I29" s="2">
        <v>222472</v>
      </c>
      <c r="J29" s="2"/>
    </row>
    <row r="30" spans="1:10">
      <c r="A30" s="4" t="s">
        <v>275</v>
      </c>
      <c r="B30" t="s">
        <v>368</v>
      </c>
      <c r="C30" t="s">
        <v>369</v>
      </c>
      <c r="D30" s="4" t="s">
        <v>370</v>
      </c>
      <c r="E30" s="2"/>
      <c r="F30" s="2"/>
      <c r="G30" s="2">
        <v>367208</v>
      </c>
      <c r="H30" s="14"/>
      <c r="I30" s="2"/>
      <c r="J30" s="2"/>
    </row>
    <row r="31" spans="1:10">
      <c r="A31" s="4" t="s">
        <v>275</v>
      </c>
      <c r="B31" t="s">
        <v>371</v>
      </c>
      <c r="C31" t="s">
        <v>373</v>
      </c>
      <c r="D31" s="4" t="s">
        <v>372</v>
      </c>
      <c r="E31" s="2"/>
      <c r="F31" s="2"/>
      <c r="G31" s="2"/>
      <c r="H31" s="14">
        <v>192092</v>
      </c>
      <c r="I31" s="2"/>
      <c r="J31" s="2"/>
    </row>
    <row r="32" spans="1:10">
      <c r="A32" s="4" t="s">
        <v>275</v>
      </c>
      <c r="B32" t="s">
        <v>374</v>
      </c>
      <c r="C32" t="s">
        <v>377</v>
      </c>
      <c r="D32" s="4" t="s">
        <v>375</v>
      </c>
      <c r="E32" s="2"/>
      <c r="F32" s="2"/>
      <c r="G32" s="2"/>
      <c r="H32" s="14">
        <v>516478</v>
      </c>
      <c r="I32" s="2"/>
      <c r="J32" s="2"/>
    </row>
    <row r="33" spans="1:10">
      <c r="A33" s="4" t="s">
        <v>275</v>
      </c>
      <c r="B33" t="s">
        <v>379</v>
      </c>
      <c r="C33" t="s">
        <v>381</v>
      </c>
      <c r="D33" s="4" t="s">
        <v>380</v>
      </c>
      <c r="E33" s="2"/>
      <c r="F33" s="2"/>
      <c r="G33" s="2"/>
      <c r="H33" s="14">
        <v>408827</v>
      </c>
      <c r="I33" s="2"/>
      <c r="J33" s="2"/>
    </row>
    <row r="34" spans="1:10">
      <c r="A34" s="4" t="s">
        <v>275</v>
      </c>
      <c r="B34" t="s">
        <v>382</v>
      </c>
      <c r="C34" t="s">
        <v>384</v>
      </c>
      <c r="D34" s="4" t="s">
        <v>383</v>
      </c>
      <c r="E34" s="2"/>
      <c r="F34" s="2"/>
      <c r="G34" s="2"/>
      <c r="H34" s="14"/>
      <c r="I34" s="2">
        <v>306484</v>
      </c>
      <c r="J34" s="2"/>
    </row>
    <row r="35" spans="1:10">
      <c r="A35" s="4" t="s">
        <v>275</v>
      </c>
      <c r="B35" t="s">
        <v>386</v>
      </c>
      <c r="C35" t="s">
        <v>385</v>
      </c>
      <c r="D35" s="4" t="s">
        <v>360</v>
      </c>
      <c r="E35" s="2"/>
      <c r="F35" s="2"/>
      <c r="G35" s="2"/>
      <c r="H35" s="14"/>
      <c r="I35" s="2">
        <v>324453</v>
      </c>
      <c r="J35" s="2"/>
    </row>
    <row r="36" spans="1:10">
      <c r="A36" s="4" t="s">
        <v>275</v>
      </c>
      <c r="B36" t="s">
        <v>388</v>
      </c>
      <c r="C36" t="s">
        <v>387</v>
      </c>
      <c r="D36" s="4">
        <v>74653</v>
      </c>
      <c r="E36" s="2"/>
      <c r="F36" s="2"/>
      <c r="G36" s="2"/>
      <c r="H36" s="14"/>
      <c r="I36" s="2">
        <v>107498</v>
      </c>
      <c r="J36" s="2"/>
    </row>
    <row r="37" spans="1:10">
      <c r="A37" s="4" t="s">
        <v>275</v>
      </c>
      <c r="B37" t="s">
        <v>389</v>
      </c>
      <c r="C37" t="s">
        <v>390</v>
      </c>
      <c r="D37" s="4">
        <v>74523</v>
      </c>
      <c r="E37" s="2"/>
      <c r="F37" s="2"/>
      <c r="G37" s="2"/>
      <c r="H37" s="14"/>
      <c r="I37" s="2">
        <v>186929</v>
      </c>
      <c r="J37" s="2"/>
    </row>
    <row r="38" spans="1:10">
      <c r="A38" s="4" t="s">
        <v>275</v>
      </c>
      <c r="B38" t="s">
        <v>393</v>
      </c>
      <c r="C38" t="s">
        <v>392</v>
      </c>
      <c r="D38" s="4" t="s">
        <v>391</v>
      </c>
      <c r="E38" s="2"/>
      <c r="F38" s="2"/>
      <c r="G38" s="2"/>
      <c r="H38" s="14"/>
      <c r="I38" s="2">
        <v>527287</v>
      </c>
      <c r="J38" s="2"/>
    </row>
    <row r="39" spans="1:10">
      <c r="A39" s="4" t="s">
        <v>275</v>
      </c>
      <c r="B39" t="s">
        <v>394</v>
      </c>
      <c r="C39" t="s">
        <v>395</v>
      </c>
      <c r="D39" s="4">
        <v>74821</v>
      </c>
      <c r="E39" s="2"/>
      <c r="F39" s="2"/>
      <c r="G39" s="2"/>
      <c r="H39" s="14"/>
      <c r="I39" s="2">
        <v>141847</v>
      </c>
      <c r="J39" s="2"/>
    </row>
    <row r="40" spans="1:10">
      <c r="A40" s="4"/>
      <c r="E40" s="2"/>
      <c r="F40" s="2"/>
      <c r="G40" s="2"/>
      <c r="H40" s="14"/>
      <c r="I40" s="2"/>
      <c r="J40" s="2"/>
    </row>
    <row r="41" spans="1:10">
      <c r="A41" s="4"/>
      <c r="B41" s="20" t="s">
        <v>350</v>
      </c>
      <c r="E41" s="2"/>
      <c r="F41" s="2"/>
      <c r="G41" s="2"/>
      <c r="H41" s="14"/>
      <c r="I41" s="2"/>
      <c r="J41" s="2"/>
    </row>
    <row r="42" spans="1:10">
      <c r="A42" s="4" t="s">
        <v>275</v>
      </c>
      <c r="B42" t="s">
        <v>354</v>
      </c>
      <c r="D42" s="4" t="s">
        <v>337</v>
      </c>
      <c r="E42" s="2"/>
      <c r="F42" s="2"/>
      <c r="G42" s="2">
        <v>218053</v>
      </c>
      <c r="H42" s="14"/>
      <c r="I42" s="2"/>
      <c r="J42" s="2"/>
    </row>
    <row r="43" spans="1:10">
      <c r="A43" s="4" t="s">
        <v>275</v>
      </c>
      <c r="B43" t="s">
        <v>355</v>
      </c>
      <c r="D43" s="4" t="s">
        <v>334</v>
      </c>
      <c r="E43" s="2"/>
      <c r="F43" s="2"/>
      <c r="G43" s="2"/>
      <c r="H43" s="14">
        <v>117977</v>
      </c>
      <c r="I43" s="2"/>
      <c r="J43" s="2"/>
    </row>
    <row r="44" spans="1:10">
      <c r="A44" s="4" t="s">
        <v>275</v>
      </c>
      <c r="B44" t="s">
        <v>353</v>
      </c>
      <c r="D44" s="4" t="s">
        <v>349</v>
      </c>
      <c r="E44" s="2"/>
      <c r="F44" s="2"/>
      <c r="G44" s="2"/>
      <c r="H44" s="14"/>
      <c r="I44" s="2">
        <v>52585</v>
      </c>
      <c r="J44" s="2"/>
    </row>
    <row r="45" spans="1:10">
      <c r="A45" s="4" t="s">
        <v>275</v>
      </c>
      <c r="B45" t="s">
        <v>351</v>
      </c>
      <c r="D45" s="4" t="s">
        <v>360</v>
      </c>
      <c r="E45" s="2"/>
      <c r="F45" s="2"/>
      <c r="G45" s="2"/>
      <c r="H45" s="14"/>
      <c r="I45" s="2">
        <v>117531</v>
      </c>
      <c r="J45" s="2"/>
    </row>
    <row r="46" spans="1:10">
      <c r="A46" s="4" t="s">
        <v>275</v>
      </c>
      <c r="B46" t="s">
        <v>358</v>
      </c>
      <c r="D46" s="4" t="s">
        <v>363</v>
      </c>
      <c r="E46" s="2"/>
      <c r="F46" s="2"/>
      <c r="G46" s="2"/>
      <c r="H46" s="14"/>
      <c r="I46" s="2">
        <v>291995</v>
      </c>
      <c r="J46" s="2"/>
    </row>
    <row r="47" spans="1:10">
      <c r="A47" s="4" t="s">
        <v>275</v>
      </c>
      <c r="B47" t="s">
        <v>359</v>
      </c>
      <c r="E47" s="2"/>
      <c r="F47" s="2"/>
      <c r="G47" s="2"/>
      <c r="H47" s="14"/>
      <c r="I47" s="2"/>
      <c r="J47" s="2">
        <v>294627</v>
      </c>
    </row>
    <row r="48" spans="1:10">
      <c r="A48" s="4" t="s">
        <v>275</v>
      </c>
      <c r="B48" t="s">
        <v>357</v>
      </c>
      <c r="D48" s="4" t="s">
        <v>372</v>
      </c>
      <c r="E48" s="2"/>
      <c r="F48" s="2"/>
      <c r="G48" s="2"/>
      <c r="H48" s="14">
        <v>116425</v>
      </c>
      <c r="I48" s="2"/>
      <c r="J48" s="2"/>
    </row>
    <row r="49" spans="1:10">
      <c r="A49" s="4" t="s">
        <v>275</v>
      </c>
      <c r="B49" t="s">
        <v>352</v>
      </c>
      <c r="D49" s="4" t="s">
        <v>378</v>
      </c>
      <c r="E49" s="2"/>
      <c r="F49" s="2"/>
      <c r="G49" s="2"/>
      <c r="H49" s="14">
        <v>591015</v>
      </c>
      <c r="I49" s="2"/>
      <c r="J49" s="2"/>
    </row>
    <row r="50" spans="1:10">
      <c r="A50" s="4" t="s">
        <v>275</v>
      </c>
      <c r="B50" t="s">
        <v>356</v>
      </c>
      <c r="D50" s="4" t="s">
        <v>391</v>
      </c>
      <c r="E50" s="2"/>
      <c r="F50" s="2"/>
      <c r="G50" s="2"/>
      <c r="H50" s="14"/>
      <c r="I50" s="2">
        <v>148415</v>
      </c>
      <c r="J50" s="2"/>
    </row>
    <row r="51" spans="1:10">
      <c r="E51" s="2"/>
      <c r="F51" s="2"/>
      <c r="G51" s="2"/>
      <c r="H51" s="14"/>
      <c r="I51" s="2"/>
      <c r="J51" s="2"/>
    </row>
    <row r="52" spans="1:10" ht="37" customHeight="1">
      <c r="A52" s="85" t="s">
        <v>645</v>
      </c>
      <c r="B52" s="51"/>
      <c r="C52" s="51"/>
      <c r="D52" s="51"/>
      <c r="E52" s="22"/>
      <c r="F52" s="22"/>
      <c r="G52" s="22"/>
      <c r="H52" s="22"/>
      <c r="I52" s="22"/>
      <c r="J52" s="22"/>
    </row>
    <row r="53" spans="1:10">
      <c r="A53" s="4" t="s">
        <v>282</v>
      </c>
      <c r="B53" t="s">
        <v>405</v>
      </c>
      <c r="C53" t="s">
        <v>406</v>
      </c>
      <c r="D53" s="4">
        <v>89407</v>
      </c>
      <c r="E53" s="2"/>
      <c r="F53" s="2"/>
      <c r="G53" s="2"/>
      <c r="H53" s="14"/>
      <c r="I53" s="2"/>
      <c r="J53" s="2">
        <v>93122</v>
      </c>
    </row>
    <row r="54" spans="1:10">
      <c r="A54" s="4" t="s">
        <v>282</v>
      </c>
      <c r="B54" t="s">
        <v>408</v>
      </c>
      <c r="C54" t="str">
        <f>B54</f>
        <v>LANDKREIS GÜNZBURG</v>
      </c>
      <c r="D54" s="4">
        <v>89312</v>
      </c>
      <c r="E54" s="2"/>
      <c r="F54" s="2"/>
      <c r="G54" s="2"/>
      <c r="H54" s="14">
        <v>120130</v>
      </c>
      <c r="I54" s="2"/>
      <c r="J54" s="2"/>
    </row>
    <row r="55" spans="1:10">
      <c r="A55" s="4" t="s">
        <v>282</v>
      </c>
      <c r="B55" t="s">
        <v>411</v>
      </c>
      <c r="C55" t="s">
        <v>286</v>
      </c>
      <c r="D55" s="4" t="s">
        <v>413</v>
      </c>
      <c r="E55" s="2"/>
      <c r="F55" s="2"/>
      <c r="G55" s="2">
        <v>136383</v>
      </c>
      <c r="H55" s="14"/>
    </row>
    <row r="56" spans="1:10">
      <c r="A56" s="4" t="s">
        <v>282</v>
      </c>
      <c r="B56" t="s">
        <v>284</v>
      </c>
      <c r="C56" t="s">
        <v>283</v>
      </c>
      <c r="D56" s="4" t="s">
        <v>410</v>
      </c>
      <c r="E56" s="2"/>
      <c r="F56" s="2"/>
      <c r="G56" s="2"/>
      <c r="H56" s="14"/>
      <c r="I56" s="2">
        <v>272699</v>
      </c>
    </row>
    <row r="57" spans="1:10">
      <c r="A57" s="4" t="s">
        <v>282</v>
      </c>
      <c r="B57" t="s">
        <v>412</v>
      </c>
      <c r="C57" t="s">
        <v>283</v>
      </c>
      <c r="D57" s="4" t="s">
        <v>409</v>
      </c>
      <c r="E57" s="2"/>
      <c r="F57" s="2"/>
      <c r="G57" s="2"/>
      <c r="H57" s="14"/>
      <c r="I57" s="2">
        <v>239004</v>
      </c>
    </row>
    <row r="58" spans="1:10">
      <c r="A58" s="4" t="s">
        <v>282</v>
      </c>
      <c r="B58" t="s">
        <v>414</v>
      </c>
      <c r="C58" t="s">
        <v>415</v>
      </c>
      <c r="D58" s="4">
        <v>87527</v>
      </c>
      <c r="E58" s="2"/>
      <c r="F58" s="2"/>
      <c r="G58" s="2"/>
      <c r="H58" s="14">
        <v>149457</v>
      </c>
      <c r="I58" s="2"/>
      <c r="J58" s="2"/>
    </row>
    <row r="59" spans="1:10">
      <c r="A59" s="4" t="s">
        <v>282</v>
      </c>
      <c r="B59" t="s">
        <v>419</v>
      </c>
      <c r="C59" t="s">
        <v>422</v>
      </c>
      <c r="D59" s="4" t="s">
        <v>418</v>
      </c>
      <c r="E59" s="2"/>
      <c r="F59" s="2"/>
      <c r="G59" s="2"/>
      <c r="H59" s="14">
        <v>165270</v>
      </c>
      <c r="I59" s="2"/>
      <c r="J59" s="2"/>
    </row>
    <row r="60" spans="1:10">
      <c r="A60" s="4" t="s">
        <v>282</v>
      </c>
      <c r="B60" t="s">
        <v>421</v>
      </c>
      <c r="C60" t="s">
        <v>420</v>
      </c>
      <c r="D60" s="4">
        <v>86609</v>
      </c>
      <c r="E60" s="2"/>
      <c r="F60" s="2"/>
      <c r="G60" s="2"/>
      <c r="H60" s="14"/>
      <c r="I60" s="2">
        <v>128939</v>
      </c>
      <c r="J60" s="2"/>
    </row>
    <row r="61" spans="1:10">
      <c r="A61" s="4" t="s">
        <v>282</v>
      </c>
      <c r="B61" t="s">
        <v>424</v>
      </c>
      <c r="C61" t="s">
        <v>423</v>
      </c>
      <c r="D61" s="4">
        <v>86551</v>
      </c>
      <c r="E61" s="2"/>
      <c r="F61" s="2"/>
      <c r="G61" s="2"/>
      <c r="H61" s="14"/>
      <c r="I61" s="2">
        <v>127250</v>
      </c>
      <c r="J61" s="2"/>
    </row>
    <row r="62" spans="1:10">
      <c r="A62" s="4" t="s">
        <v>282</v>
      </c>
      <c r="B62" t="s">
        <v>425</v>
      </c>
      <c r="C62" t="s">
        <v>426</v>
      </c>
      <c r="D62" s="4">
        <v>82319</v>
      </c>
      <c r="E62" s="2"/>
      <c r="F62" s="2"/>
      <c r="G62" s="2"/>
      <c r="H62" s="14"/>
      <c r="I62" s="2">
        <v>129530</v>
      </c>
      <c r="J62" s="2"/>
    </row>
    <row r="63" spans="1:10">
      <c r="A63" s="4" t="s">
        <v>282</v>
      </c>
      <c r="B63" t="s">
        <v>428</v>
      </c>
      <c r="C63" t="s">
        <v>427</v>
      </c>
      <c r="D63" s="4">
        <v>82256</v>
      </c>
      <c r="E63" s="2"/>
      <c r="F63" s="2"/>
      <c r="G63" s="2"/>
      <c r="H63" s="14"/>
      <c r="I63" s="2">
        <v>205194</v>
      </c>
      <c r="J63" s="2"/>
    </row>
    <row r="64" spans="1:10">
      <c r="A64" s="4" t="s">
        <v>282</v>
      </c>
      <c r="B64" t="s">
        <v>429</v>
      </c>
      <c r="C64" t="s">
        <v>430</v>
      </c>
      <c r="D64" s="4">
        <v>85221</v>
      </c>
      <c r="E64" s="2"/>
      <c r="F64" s="2"/>
      <c r="G64" s="2"/>
      <c r="H64" s="14"/>
      <c r="I64" s="2">
        <v>142021</v>
      </c>
      <c r="J64" s="2"/>
    </row>
    <row r="65" spans="1:10">
      <c r="A65" s="4" t="s">
        <v>282</v>
      </c>
      <c r="B65" t="s">
        <v>431</v>
      </c>
      <c r="C65" t="s">
        <v>432</v>
      </c>
      <c r="D65" s="4">
        <v>83646</v>
      </c>
      <c r="E65" s="2"/>
      <c r="F65" s="2"/>
      <c r="G65" s="2"/>
      <c r="H65" s="14"/>
      <c r="I65" s="2"/>
      <c r="J65" s="2">
        <v>120664</v>
      </c>
    </row>
    <row r="66" spans="1:10">
      <c r="A66" s="4" t="s">
        <v>282</v>
      </c>
      <c r="B66" t="s">
        <v>433</v>
      </c>
      <c r="C66" t="s">
        <v>434</v>
      </c>
      <c r="D66" s="4">
        <v>82362</v>
      </c>
      <c r="E66" s="2"/>
      <c r="F66" s="2"/>
      <c r="G66" s="2"/>
      <c r="H66" s="14"/>
      <c r="I66" s="2"/>
      <c r="J66" s="2">
        <v>129568</v>
      </c>
    </row>
    <row r="67" spans="1:10">
      <c r="A67" s="4" t="s">
        <v>282</v>
      </c>
      <c r="B67" t="s">
        <v>437</v>
      </c>
      <c r="C67" t="s">
        <v>436</v>
      </c>
      <c r="D67" s="4" t="s">
        <v>435</v>
      </c>
      <c r="E67" s="2"/>
      <c r="F67" s="2"/>
      <c r="G67" s="2"/>
      <c r="H67" s="14">
        <v>114223</v>
      </c>
      <c r="I67" s="2"/>
      <c r="J67" s="2"/>
    </row>
    <row r="68" spans="1:10">
      <c r="A68" s="4" t="s">
        <v>282</v>
      </c>
      <c r="B68" t="s">
        <v>440</v>
      </c>
      <c r="C68" t="s">
        <v>285</v>
      </c>
      <c r="D68" s="4">
        <v>87616</v>
      </c>
      <c r="E68" s="2"/>
      <c r="F68" s="2"/>
      <c r="G68" s="2"/>
      <c r="H68" s="14">
        <v>134118</v>
      </c>
      <c r="I68" s="2"/>
      <c r="J68" s="2"/>
    </row>
    <row r="69" spans="1:10">
      <c r="A69" s="4" t="s">
        <v>282</v>
      </c>
      <c r="B69" t="s">
        <v>439</v>
      </c>
      <c r="C69" t="s">
        <v>289</v>
      </c>
      <c r="D69" s="4" t="s">
        <v>438</v>
      </c>
      <c r="E69" s="2"/>
      <c r="F69" s="2"/>
      <c r="G69" s="2"/>
      <c r="H69" s="14"/>
      <c r="I69" s="2"/>
      <c r="J69" s="2">
        <v>84710</v>
      </c>
    </row>
    <row r="70" spans="1:10">
      <c r="A70" s="4" t="s">
        <v>282</v>
      </c>
      <c r="B70" t="s">
        <v>442</v>
      </c>
      <c r="C70" t="s">
        <v>443</v>
      </c>
      <c r="D70" s="4" t="s">
        <v>441</v>
      </c>
      <c r="E70" s="2"/>
      <c r="F70" s="2"/>
      <c r="G70" s="2"/>
      <c r="H70" s="14"/>
      <c r="J70" s="2">
        <v>325744</v>
      </c>
    </row>
    <row r="71" spans="1:10">
      <c r="A71" s="4"/>
      <c r="E71" s="2"/>
      <c r="F71" s="2"/>
      <c r="G71" s="2"/>
      <c r="H71" s="14"/>
      <c r="I71" s="2"/>
      <c r="J71" s="2"/>
    </row>
    <row r="72" spans="1:10">
      <c r="A72" s="4"/>
      <c r="E72" s="2"/>
      <c r="F72" s="2"/>
      <c r="G72" s="2"/>
      <c r="H72" s="14"/>
      <c r="I72" s="2"/>
      <c r="J72" s="2"/>
    </row>
    <row r="73" spans="1:10">
      <c r="A73" s="4"/>
      <c r="B73" s="20" t="s">
        <v>331</v>
      </c>
      <c r="E73" s="2"/>
      <c r="F73" s="2"/>
      <c r="G73" s="2"/>
      <c r="H73" s="14"/>
      <c r="I73" s="2"/>
      <c r="J73" s="2"/>
    </row>
    <row r="74" spans="1:10">
      <c r="A74" s="4" t="s">
        <v>282</v>
      </c>
      <c r="B74" t="s">
        <v>417</v>
      </c>
      <c r="D74" s="4" t="s">
        <v>416</v>
      </c>
      <c r="E74" s="2"/>
      <c r="F74" s="2">
        <v>64625</v>
      </c>
      <c r="G74" s="2"/>
      <c r="H74" s="14"/>
      <c r="I74" s="2"/>
      <c r="J74" s="2"/>
    </row>
    <row r="75" spans="1:10">
      <c r="A75" s="4" t="s">
        <v>282</v>
      </c>
      <c r="B75" t="s">
        <v>444</v>
      </c>
      <c r="D75" s="4">
        <v>87700</v>
      </c>
      <c r="E75" s="2"/>
      <c r="F75" s="2"/>
      <c r="G75" s="2">
        <v>41551</v>
      </c>
      <c r="H75" s="14"/>
      <c r="I75" s="2"/>
      <c r="J75" s="2"/>
    </row>
    <row r="76" spans="1:10">
      <c r="A76" s="4" t="s">
        <v>282</v>
      </c>
      <c r="B76" t="s">
        <v>290</v>
      </c>
      <c r="D76" s="4" t="s">
        <v>441</v>
      </c>
      <c r="E76" s="2"/>
      <c r="F76" s="2"/>
      <c r="G76" s="2"/>
      <c r="H76" s="14"/>
      <c r="J76" s="2">
        <v>1388308</v>
      </c>
    </row>
    <row r="77" spans="1:10">
      <c r="A77" s="4" t="s">
        <v>282</v>
      </c>
      <c r="B77" t="s">
        <v>287</v>
      </c>
      <c r="D77" s="4">
        <v>87600</v>
      </c>
      <c r="E77" s="2"/>
      <c r="F77" s="2"/>
      <c r="G77" s="2"/>
      <c r="H77" s="14">
        <v>41570</v>
      </c>
      <c r="I77" s="2"/>
    </row>
    <row r="80" spans="1:10" ht="16" thickBot="1">
      <c r="E80" s="13"/>
      <c r="F80" s="13"/>
      <c r="G80" s="13"/>
      <c r="H80" s="29"/>
      <c r="I80" s="13"/>
      <c r="J80" s="13"/>
    </row>
    <row r="81" spans="1:10" ht="16" thickTop="1">
      <c r="A81" t="s">
        <v>647</v>
      </c>
      <c r="E81" s="3">
        <f t="shared" ref="E81:J81" si="0">SUM(E5:E80)</f>
        <v>434267</v>
      </c>
      <c r="F81" s="3">
        <f t="shared" si="0"/>
        <v>1042329</v>
      </c>
      <c r="G81" s="3">
        <f t="shared" si="0"/>
        <v>2273396</v>
      </c>
      <c r="H81" s="30">
        <f t="shared" si="0"/>
        <v>4575825</v>
      </c>
      <c r="I81" s="3">
        <f t="shared" si="0"/>
        <v>4099239</v>
      </c>
      <c r="J81" s="3">
        <f t="shared" si="0"/>
        <v>2436743</v>
      </c>
    </row>
    <row r="82" spans="1:10">
      <c r="E82" s="3"/>
      <c r="F82" s="3"/>
      <c r="G82" s="3"/>
      <c r="H82" s="30"/>
      <c r="I82" s="3"/>
      <c r="J82" s="3"/>
    </row>
    <row r="83" spans="1:10">
      <c r="B83" s="124" t="s">
        <v>614</v>
      </c>
      <c r="C83" s="123">
        <v>66</v>
      </c>
      <c r="E83" s="71" t="s">
        <v>262</v>
      </c>
      <c r="F83" s="71" t="s">
        <v>263</v>
      </c>
      <c r="G83" s="71" t="s">
        <v>264</v>
      </c>
      <c r="H83" s="71" t="s">
        <v>265</v>
      </c>
      <c r="I83" s="71" t="s">
        <v>105</v>
      </c>
      <c r="J83" s="71" t="s">
        <v>266</v>
      </c>
    </row>
  </sheetData>
  <mergeCells count="1">
    <mergeCell ref="A1:J1"/>
  </mergeCells>
  <phoneticPr fontId="6" type="noConversion"/>
  <printOptions horizontalCentered="1" verticalCentered="1"/>
  <pageMargins left="0.25" right="0.25" top="2" bottom="1" header="0.5" footer="0.5"/>
  <pageSetup paperSize="3" scale="64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2" workbookViewId="0">
      <selection sqref="A1:K26"/>
    </sheetView>
  </sheetViews>
  <sheetFormatPr baseColWidth="10" defaultRowHeight="15" x14ac:dyDescent="0"/>
  <cols>
    <col min="1" max="1" width="14.83203125" customWidth="1"/>
    <col min="5" max="5" width="11.5" bestFit="1" customWidth="1"/>
    <col min="6" max="6" width="9" customWidth="1"/>
    <col min="7" max="11" width="10" customWidth="1"/>
  </cols>
  <sheetData>
    <row r="2" spans="1:13" s="16" customFormat="1" ht="34" customHeight="1">
      <c r="A2" s="117" t="s">
        <v>638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84"/>
      <c r="M2" s="84"/>
    </row>
    <row r="3" spans="1:13" s="16" customFormat="1" ht="21" customHeight="1">
      <c r="A3" s="89" t="s">
        <v>659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3">
      <c r="F4" s="111" t="s">
        <v>100</v>
      </c>
      <c r="G4" s="112"/>
      <c r="H4" s="112"/>
      <c r="I4" s="112"/>
      <c r="J4" s="112"/>
      <c r="K4" s="113"/>
    </row>
    <row r="5" spans="1:13">
      <c r="A5" s="28" t="s">
        <v>615</v>
      </c>
      <c r="B5" s="28" t="s">
        <v>446</v>
      </c>
      <c r="C5" s="28" t="s">
        <v>660</v>
      </c>
      <c r="D5" s="28" t="s">
        <v>631</v>
      </c>
      <c r="E5" s="28" t="s">
        <v>622</v>
      </c>
      <c r="F5" s="69" t="s">
        <v>629</v>
      </c>
      <c r="G5" s="70" t="s">
        <v>102</v>
      </c>
      <c r="H5" s="70" t="s">
        <v>264</v>
      </c>
      <c r="I5" s="33" t="s">
        <v>104</v>
      </c>
      <c r="J5" s="33" t="s">
        <v>105</v>
      </c>
      <c r="K5" s="71" t="s">
        <v>266</v>
      </c>
    </row>
    <row r="6" spans="1:13">
      <c r="A6" s="11" t="s">
        <v>212</v>
      </c>
      <c r="I6" s="16"/>
    </row>
    <row r="7" spans="1:13">
      <c r="I7" s="16"/>
    </row>
    <row r="8" spans="1:13">
      <c r="B8" t="s">
        <v>209</v>
      </c>
      <c r="C8">
        <v>111</v>
      </c>
      <c r="D8">
        <v>1.34</v>
      </c>
      <c r="E8" s="2">
        <v>128140</v>
      </c>
      <c r="H8" s="3">
        <f>E8</f>
        <v>128140</v>
      </c>
      <c r="I8" s="16"/>
    </row>
    <row r="9" spans="1:13">
      <c r="B9" t="s">
        <v>210</v>
      </c>
      <c r="C9">
        <v>90</v>
      </c>
      <c r="D9">
        <v>1.03</v>
      </c>
      <c r="E9" s="2">
        <v>83517</v>
      </c>
      <c r="G9" s="3">
        <f>E9</f>
        <v>83517</v>
      </c>
      <c r="I9" s="16"/>
    </row>
    <row r="10" spans="1:13">
      <c r="B10" t="s">
        <v>211</v>
      </c>
      <c r="C10">
        <v>106</v>
      </c>
      <c r="D10">
        <v>1.06</v>
      </c>
      <c r="E10" s="2">
        <v>101228</v>
      </c>
      <c r="G10" s="3">
        <f>E10</f>
        <v>101228</v>
      </c>
      <c r="I10" s="16"/>
    </row>
    <row r="11" spans="1:13" ht="16" thickBot="1">
      <c r="B11" t="s">
        <v>213</v>
      </c>
      <c r="C11">
        <v>124</v>
      </c>
      <c r="D11">
        <v>1.1200000000000001</v>
      </c>
      <c r="E11" s="6">
        <v>61294</v>
      </c>
      <c r="G11" s="3">
        <f>E11</f>
        <v>61294</v>
      </c>
      <c r="I11" s="16"/>
    </row>
    <row r="12" spans="1:13" ht="16" thickTop="1">
      <c r="E12" s="2">
        <f>SUM(E8:E11)</f>
        <v>374179</v>
      </c>
      <c r="I12" s="16"/>
    </row>
    <row r="13" spans="1:13">
      <c r="I13" s="16"/>
    </row>
    <row r="14" spans="1:13">
      <c r="A14" s="11" t="s">
        <v>216</v>
      </c>
      <c r="I14" s="16"/>
    </row>
    <row r="15" spans="1:13">
      <c r="I15" s="16"/>
    </row>
    <row r="16" spans="1:13">
      <c r="B16" t="s">
        <v>214</v>
      </c>
      <c r="C16">
        <v>186</v>
      </c>
      <c r="D16">
        <v>1.57</v>
      </c>
      <c r="E16" s="2">
        <v>43943</v>
      </c>
      <c r="H16" s="3">
        <f>E16</f>
        <v>43943</v>
      </c>
      <c r="I16" s="16"/>
    </row>
    <row r="17" spans="1:12">
      <c r="B17" t="s">
        <v>215</v>
      </c>
      <c r="C17">
        <v>216</v>
      </c>
      <c r="D17">
        <v>2.19</v>
      </c>
      <c r="E17" s="2">
        <v>31758</v>
      </c>
      <c r="I17" s="30">
        <f>E17</f>
        <v>31758</v>
      </c>
    </row>
    <row r="18" spans="1:12">
      <c r="B18" t="s">
        <v>217</v>
      </c>
      <c r="C18">
        <v>204</v>
      </c>
      <c r="D18">
        <v>2.11</v>
      </c>
      <c r="E18" s="2">
        <v>57734</v>
      </c>
      <c r="I18" s="30">
        <f>E18</f>
        <v>57734</v>
      </c>
    </row>
    <row r="19" spans="1:12">
      <c r="B19" t="s">
        <v>616</v>
      </c>
      <c r="C19">
        <v>260</v>
      </c>
      <c r="D19" s="1">
        <v>2.4</v>
      </c>
      <c r="E19" s="2">
        <v>167954</v>
      </c>
      <c r="I19" s="16"/>
      <c r="J19" s="3">
        <f>E19</f>
        <v>167954</v>
      </c>
    </row>
    <row r="20" spans="1:12">
      <c r="B20" t="s">
        <v>291</v>
      </c>
      <c r="C20">
        <v>260</v>
      </c>
      <c r="D20" s="1">
        <v>2.4</v>
      </c>
      <c r="E20" s="2">
        <v>122458</v>
      </c>
      <c r="I20" s="16"/>
      <c r="J20" s="3">
        <f>E20</f>
        <v>122458</v>
      </c>
    </row>
    <row r="21" spans="1:12">
      <c r="B21" t="s">
        <v>617</v>
      </c>
      <c r="C21">
        <v>287</v>
      </c>
      <c r="D21" s="1">
        <v>2.5</v>
      </c>
      <c r="E21" s="2">
        <v>79676</v>
      </c>
      <c r="I21" s="16"/>
      <c r="J21" s="3">
        <f>E21</f>
        <v>79676</v>
      </c>
    </row>
    <row r="22" spans="1:12" ht="16" thickBot="1">
      <c r="B22" t="s">
        <v>618</v>
      </c>
      <c r="C22">
        <v>332</v>
      </c>
      <c r="D22" s="1">
        <v>3.17</v>
      </c>
      <c r="E22" s="6">
        <v>102107</v>
      </c>
      <c r="I22" s="16"/>
      <c r="K22" s="3">
        <f>E22</f>
        <v>102107</v>
      </c>
    </row>
    <row r="23" spans="1:12" ht="17" thickTop="1" thickBot="1">
      <c r="E23" s="2">
        <f>SUM(E16:E22)</f>
        <v>605630</v>
      </c>
      <c r="F23" s="5"/>
      <c r="G23" s="5"/>
      <c r="H23" s="5"/>
      <c r="I23" s="42"/>
      <c r="J23" s="5"/>
      <c r="K23" s="5"/>
      <c r="L23" s="50"/>
    </row>
    <row r="24" spans="1:12" ht="16" thickTop="1">
      <c r="A24" t="s">
        <v>643</v>
      </c>
      <c r="E24" s="2">
        <f>E12+E23</f>
        <v>979809</v>
      </c>
      <c r="F24" s="2">
        <f t="shared" ref="F24:K24" si="0">SUM(F7:F23)</f>
        <v>0</v>
      </c>
      <c r="G24" s="2">
        <f t="shared" si="0"/>
        <v>246039</v>
      </c>
      <c r="H24" s="2">
        <f t="shared" si="0"/>
        <v>172083</v>
      </c>
      <c r="I24" s="2">
        <f t="shared" si="0"/>
        <v>89492</v>
      </c>
      <c r="J24" s="2">
        <f t="shared" si="0"/>
        <v>370088</v>
      </c>
      <c r="K24" s="2">
        <f t="shared" si="0"/>
        <v>102107</v>
      </c>
    </row>
    <row r="25" spans="1:12">
      <c r="E25" s="2"/>
      <c r="F25" s="69" t="s">
        <v>629</v>
      </c>
      <c r="G25" s="70" t="s">
        <v>102</v>
      </c>
      <c r="H25" s="70" t="s">
        <v>264</v>
      </c>
      <c r="I25" s="33" t="s">
        <v>104</v>
      </c>
      <c r="J25" s="33" t="s">
        <v>105</v>
      </c>
      <c r="K25" s="71" t="s">
        <v>266</v>
      </c>
    </row>
    <row r="26" spans="1:12">
      <c r="A26" s="10" t="s">
        <v>614</v>
      </c>
      <c r="B26">
        <v>11</v>
      </c>
      <c r="E26" s="34"/>
    </row>
    <row r="27" spans="1:12">
      <c r="E27" s="34"/>
    </row>
  </sheetData>
  <mergeCells count="2">
    <mergeCell ref="F4:K4"/>
    <mergeCell ref="A2:K2"/>
  </mergeCells>
  <phoneticPr fontId="6" type="noConversion"/>
  <printOptions horizontalCentered="1" verticalCentered="1"/>
  <pageMargins left="0.25" right="0.25" top="1.25" bottom="0.25" header="0.5" footer="0.25"/>
  <pageSetup scale="9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M6" sqref="M6"/>
    </sheetView>
  </sheetViews>
  <sheetFormatPr baseColWidth="10" defaultRowHeight="15" x14ac:dyDescent="0"/>
  <cols>
    <col min="1" max="1" width="16.5" customWidth="1"/>
    <col min="2" max="2" width="4.83203125" customWidth="1"/>
    <col min="3" max="3" width="11.5" customWidth="1"/>
    <col min="4" max="4" width="10.5" style="91" customWidth="1"/>
    <col min="11" max="11" width="9.6640625" style="91" customWidth="1"/>
  </cols>
  <sheetData>
    <row r="1" spans="1:11" s="16" customFormat="1" ht="34" customHeight="1">
      <c r="A1" s="117" t="s">
        <v>638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s="16" customFormat="1" ht="34" customHeight="1">
      <c r="A2" s="84" t="s">
        <v>663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16" customFormat="1" ht="34" customHeight="1">
      <c r="A3" s="84" t="s">
        <v>662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>
      <c r="A4" s="17" t="s">
        <v>311</v>
      </c>
      <c r="B4" s="17"/>
      <c r="C4" s="18" t="s">
        <v>292</v>
      </c>
      <c r="D4" s="31" t="s">
        <v>664</v>
      </c>
      <c r="E4" s="122" t="s">
        <v>100</v>
      </c>
      <c r="F4" s="122"/>
      <c r="G4" s="122"/>
      <c r="H4" s="122"/>
      <c r="I4" s="122"/>
      <c r="J4" s="19"/>
      <c r="K4" s="31" t="s">
        <v>293</v>
      </c>
    </row>
    <row r="5" spans="1:11">
      <c r="C5" s="14"/>
      <c r="D5" s="15"/>
      <c r="E5" s="69" t="s">
        <v>101</v>
      </c>
      <c r="F5" s="70" t="s">
        <v>294</v>
      </c>
      <c r="G5" s="70" t="s">
        <v>264</v>
      </c>
      <c r="H5" s="33" t="s">
        <v>104</v>
      </c>
      <c r="I5" s="33" t="s">
        <v>105</v>
      </c>
      <c r="J5" s="69" t="s">
        <v>295</v>
      </c>
      <c r="K5" s="15"/>
    </row>
    <row r="7" spans="1:11">
      <c r="A7" s="20" t="s">
        <v>296</v>
      </c>
    </row>
    <row r="8" spans="1:11">
      <c r="D8" s="108"/>
    </row>
    <row r="9" spans="1:11">
      <c r="A9" t="s">
        <v>297</v>
      </c>
      <c r="C9" s="2">
        <v>79333</v>
      </c>
      <c r="D9" s="108">
        <v>3.1</v>
      </c>
      <c r="J9" s="3">
        <f t="shared" ref="J9:J14" si="0">C9</f>
        <v>79333</v>
      </c>
      <c r="K9" s="91">
        <v>275</v>
      </c>
    </row>
    <row r="10" spans="1:11">
      <c r="A10" t="s">
        <v>298</v>
      </c>
      <c r="C10" s="2">
        <v>83422</v>
      </c>
      <c r="D10" s="108">
        <v>3.05</v>
      </c>
      <c r="J10" s="3">
        <f t="shared" si="0"/>
        <v>83422</v>
      </c>
      <c r="K10" s="91">
        <v>271</v>
      </c>
    </row>
    <row r="11" spans="1:11">
      <c r="A11" t="s">
        <v>299</v>
      </c>
      <c r="C11" s="2">
        <v>47240</v>
      </c>
      <c r="D11" s="108">
        <v>3.09</v>
      </c>
      <c r="J11" s="3">
        <f t="shared" si="0"/>
        <v>47240</v>
      </c>
      <c r="K11" s="91">
        <v>338</v>
      </c>
    </row>
    <row r="12" spans="1:11">
      <c r="A12" t="s">
        <v>300</v>
      </c>
      <c r="C12" s="2">
        <v>181101</v>
      </c>
      <c r="D12" s="108">
        <v>3.47</v>
      </c>
      <c r="J12" s="3">
        <f t="shared" si="0"/>
        <v>181101</v>
      </c>
      <c r="K12" s="91">
        <v>300</v>
      </c>
    </row>
    <row r="13" spans="1:11">
      <c r="A13" t="s">
        <v>301</v>
      </c>
      <c r="C13" s="2">
        <v>850684</v>
      </c>
      <c r="D13" s="108">
        <v>3.33</v>
      </c>
      <c r="J13" s="3">
        <f t="shared" si="0"/>
        <v>850684</v>
      </c>
      <c r="K13" s="91">
        <v>323</v>
      </c>
    </row>
    <row r="14" spans="1:11">
      <c r="A14" t="s">
        <v>302</v>
      </c>
      <c r="C14" s="2">
        <v>3075083</v>
      </c>
      <c r="D14" s="108">
        <v>3.34</v>
      </c>
      <c r="J14" s="3">
        <f t="shared" si="0"/>
        <v>3075083</v>
      </c>
      <c r="K14" s="91">
        <v>317</v>
      </c>
    </row>
    <row r="15" spans="1:11">
      <c r="A15" t="s">
        <v>303</v>
      </c>
      <c r="C15" s="2"/>
      <c r="D15" s="108"/>
    </row>
    <row r="16" spans="1:11">
      <c r="A16" t="s">
        <v>304</v>
      </c>
      <c r="C16" s="2">
        <v>539569</v>
      </c>
      <c r="D16" s="108">
        <v>3.53</v>
      </c>
      <c r="J16" s="3">
        <f>C16</f>
        <v>539569</v>
      </c>
      <c r="K16" s="91">
        <v>354</v>
      </c>
    </row>
    <row r="17" spans="1:11">
      <c r="C17" s="2"/>
      <c r="D17" s="108"/>
    </row>
    <row r="18" spans="1:11">
      <c r="A18" s="20" t="s">
        <v>305</v>
      </c>
      <c r="C18" s="2"/>
      <c r="D18" s="108"/>
    </row>
    <row r="19" spans="1:11">
      <c r="C19" s="2"/>
      <c r="D19" s="108"/>
    </row>
    <row r="20" spans="1:11">
      <c r="A20" t="s">
        <v>306</v>
      </c>
      <c r="C20" s="2">
        <v>102869</v>
      </c>
      <c r="D20" s="108">
        <v>3.47</v>
      </c>
      <c r="J20" s="3">
        <f>C20</f>
        <v>102869</v>
      </c>
      <c r="K20" s="91">
        <v>373</v>
      </c>
    </row>
    <row r="21" spans="1:11">
      <c r="A21" t="s">
        <v>307</v>
      </c>
      <c r="C21" s="2"/>
      <c r="D21" s="108"/>
    </row>
    <row r="22" spans="1:11" ht="16" thickBot="1">
      <c r="C22" s="6"/>
      <c r="D22" s="109"/>
      <c r="E22" s="5"/>
      <c r="F22" s="5"/>
      <c r="G22" s="5"/>
      <c r="H22" s="5"/>
      <c r="I22" s="5"/>
      <c r="J22" s="5"/>
      <c r="K22" s="110"/>
    </row>
    <row r="23" spans="1:11" ht="16" thickTop="1">
      <c r="C23" s="2"/>
      <c r="D23" s="108"/>
    </row>
    <row r="24" spans="1:11">
      <c r="A24" s="11" t="s">
        <v>310</v>
      </c>
      <c r="C24" s="2"/>
      <c r="D24" s="108"/>
      <c r="J24" s="3">
        <f>SUM(J9:J23)</f>
        <v>4959301</v>
      </c>
    </row>
    <row r="25" spans="1:11">
      <c r="C25" s="2"/>
      <c r="D25" s="108"/>
    </row>
    <row r="26" spans="1:11">
      <c r="A26" s="10" t="s">
        <v>614</v>
      </c>
      <c r="B26" s="32">
        <v>10</v>
      </c>
      <c r="C26" s="2"/>
      <c r="D26" s="108"/>
    </row>
    <row r="27" spans="1:11">
      <c r="C27" s="2"/>
      <c r="D27" s="108"/>
    </row>
    <row r="28" spans="1:11">
      <c r="C28" s="2"/>
    </row>
  </sheetData>
  <mergeCells count="2">
    <mergeCell ref="E4:I4"/>
    <mergeCell ref="A1:K1"/>
  </mergeCells>
  <phoneticPr fontId="6" type="noConversion"/>
  <printOptions horizontalCentered="1" verticalCentered="1"/>
  <pageMargins left="0.25" right="0.25" top="1.5" bottom="0.25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DISTRIBUTION PAR PAYS</vt:lpstr>
      <vt:lpstr>SUISSE DÉTAILÉE</vt:lpstr>
      <vt:lpstr>SUISSE PAR CANTON </vt:lpstr>
      <vt:lpstr>ALLEMAGNE</vt:lpstr>
      <vt:lpstr>AUTRICHE</vt:lpstr>
      <vt:lpstr>ITALIE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2013-12-08T11:15:12Z</cp:lastPrinted>
  <dcterms:created xsi:type="dcterms:W3CDTF">2013-08-02T11:09:36Z</dcterms:created>
  <dcterms:modified xsi:type="dcterms:W3CDTF">2013-12-08T12:29:20Z</dcterms:modified>
</cp:coreProperties>
</file>