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FLUID\lab3\"/>
    </mc:Choice>
  </mc:AlternateContent>
  <xr:revisionPtr revIDLastSave="0" documentId="13_ncr:1_{A7353A12-3F73-47CD-AF26-16A81C4C7C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1" l="1"/>
  <c r="J25" i="1"/>
  <c r="J24" i="1"/>
  <c r="J23" i="1"/>
  <c r="J22" i="1"/>
  <c r="K22" i="1"/>
  <c r="L22" i="1"/>
  <c r="L24" i="1"/>
  <c r="L23" i="1"/>
  <c r="K24" i="1"/>
  <c r="K23" i="1"/>
  <c r="L25" i="1"/>
  <c r="L26" i="1"/>
  <c r="K25" i="1"/>
  <c r="K26" i="1"/>
  <c r="I23" i="1"/>
  <c r="I24" i="1"/>
  <c r="I25" i="1"/>
  <c r="I26" i="1"/>
  <c r="I22" i="1"/>
  <c r="H23" i="1"/>
  <c r="H24" i="1"/>
  <c r="H25" i="1"/>
  <c r="H26" i="1"/>
  <c r="H22" i="1"/>
  <c r="G23" i="1"/>
  <c r="G24" i="1"/>
  <c r="G25" i="1"/>
  <c r="G26" i="1"/>
  <c r="G22" i="1"/>
  <c r="E19" i="1"/>
  <c r="E20" i="1" s="1"/>
  <c r="E18" i="1"/>
  <c r="E17" i="1"/>
  <c r="E16" i="1"/>
</calcChain>
</file>

<file path=xl/sharedStrings.xml><?xml version="1.0" encoding="utf-8"?>
<sst xmlns="http://schemas.openxmlformats.org/spreadsheetml/2006/main" count="34" uniqueCount="28">
  <si>
    <t>น้ำหนักเรือWs</t>
  </si>
  <si>
    <t>น้ำหนักเลื่อนWj</t>
  </si>
  <si>
    <t>น้ำหนักแม่เหล็กWa</t>
  </si>
  <si>
    <t>น้ำหนักเรือทั้งหมดW</t>
  </si>
  <si>
    <t>ความกว้างเรือD</t>
  </si>
  <si>
    <t>ความยาวเรือL</t>
  </si>
  <si>
    <t>ความหนาท้องเรือT</t>
  </si>
  <si>
    <t>ระยะจุดศูนย์ถ่วงถึงท้องเรือ</t>
  </si>
  <si>
    <t>หน่วย</t>
  </si>
  <si>
    <t>g</t>
  </si>
  <si>
    <t>mm</t>
  </si>
  <si>
    <t>ระยะจากน้ำหนักเลื่อนถึงท้องเรือ(มม.)Y1</t>
  </si>
  <si>
    <t>มุมเอียงของเรือ องศา</t>
  </si>
  <si>
    <t>ระยะนำหนักเลื่อนจากแนวศูนย์กลางเรือ x1 มม</t>
  </si>
  <si>
    <t>ผลการทดลอง</t>
  </si>
  <si>
    <t>อัตราส่วนwต่อwj  R</t>
  </si>
  <si>
    <t>รายชื่อตัวแปร</t>
  </si>
  <si>
    <t>โมเมนต์ที่สองของพื้นที่,(มม.4)  I</t>
  </si>
  <si>
    <t>ปริมาตรน้ำที่ถูกแทนที่, (มม.3)  V</t>
  </si>
  <si>
    <t>ระยะจากจุดเมตาเซนเตอร์ (M) ถึงจุดศูนย์กลางการลอยตัว (B), (มม)  BM</t>
  </si>
  <si>
    <t>ความลึกเรือที่จม, (มม.)   OC</t>
  </si>
  <si>
    <t>ความลึกของจุดศูนย์กลางการลอยตัว, (มม.)   OB</t>
  </si>
  <si>
    <t>ระยะจากน้ำหนักเลื่อนถึงท้องเรือ Y1 (มม.)</t>
  </si>
  <si>
    <t>ระยะจากจุด G ถึงผิวน้ำ CG (มม.)</t>
  </si>
  <si>
    <t>ระยะเมตาเซนตริก   GM (มม.)</t>
  </si>
  <si>
    <t>ระยะจากจุด M ถึงผิวน้ำ    CM (มม.)</t>
  </si>
  <si>
    <t>ระยะจากจุดศูนย์ถาวง (G) ถึงท้องเรือ Y bar (มม.)</t>
  </si>
  <si>
    <t>dx1/d0                           มม./องศา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</si>
</sst>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0.0"/>
    <numFmt numFmtId="188" formatCode="0.000"/>
  </numFmts>
  <fonts count="1" x14ac:knownFonts="1">
    <font>
      <sz val="11"/>
      <color theme="1"/>
      <name val="Tahom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87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87" fontId="0" fillId="4" borderId="1" xfId="0" applyNumberFormat="1" applyFill="1" applyBorder="1" applyAlignment="1">
      <alignment horizontal="center" vertical="center"/>
    </xf>
    <xf numFmtId="187" fontId="0" fillId="2" borderId="1" xfId="0" applyNumberFormat="1" applyFill="1" applyBorder="1" applyAlignment="1">
      <alignment horizontal="center" vertical="center"/>
    </xf>
    <xf numFmtId="0" fontId="0" fillId="6" borderId="0" xfId="0" applyFill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88" fontId="0" fillId="0" borderId="1" xfId="0" applyNumberFormat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88" fontId="0" fillId="7" borderId="1" xfId="0" applyNumberFormat="1" applyFill="1" applyBorder="1" applyAlignment="1">
      <alignment horizontal="center" vertical="center"/>
    </xf>
    <xf numFmtId="187" fontId="0" fillId="7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top" wrapText="1"/>
    </xf>
    <xf numFmtId="188" fontId="0" fillId="0" borderId="1" xfId="0" applyNumberFormat="1" applyFill="1" applyBorder="1" applyAlignment="1">
      <alignment horizontal="center" vertical="center"/>
    </xf>
    <xf numFmtId="0" fontId="0" fillId="6" borderId="0" xfId="0" applyFon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หน้า3-8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56.0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Sheet1!$G$4:$S$4</c:f>
              <c:numCache>
                <c:formatCode>0.0</c:formatCode>
                <c:ptCount val="13"/>
                <c:pt idx="0">
                  <c:v>-45</c:v>
                </c:pt>
                <c:pt idx="1">
                  <c:v>-37.5</c:v>
                </c:pt>
                <c:pt idx="2">
                  <c:v>-30</c:v>
                </c:pt>
                <c:pt idx="3">
                  <c:v>-22.5</c:v>
                </c:pt>
                <c:pt idx="4">
                  <c:v>-15</c:v>
                </c:pt>
                <c:pt idx="5">
                  <c:v>-7.5</c:v>
                </c:pt>
                <c:pt idx="6">
                  <c:v>0</c:v>
                </c:pt>
                <c:pt idx="7">
                  <c:v>7.5</c:v>
                </c:pt>
                <c:pt idx="8">
                  <c:v>15</c:v>
                </c:pt>
                <c:pt idx="9">
                  <c:v>22.5</c:v>
                </c:pt>
                <c:pt idx="10">
                  <c:v>30</c:v>
                </c:pt>
                <c:pt idx="11">
                  <c:v>37.5</c:v>
                </c:pt>
                <c:pt idx="12">
                  <c:v>45</c:v>
                </c:pt>
              </c:numCache>
            </c:numRef>
          </c:xVal>
          <c:yVal>
            <c:numRef>
              <c:f>Sheet1!$G$5:$S$5</c:f>
              <c:numCache>
                <c:formatCode>0.0</c:formatCode>
                <c:ptCount val="13"/>
                <c:pt idx="0">
                  <c:v>-8</c:v>
                </c:pt>
                <c:pt idx="1">
                  <c:v>-6.5</c:v>
                </c:pt>
                <c:pt idx="2">
                  <c:v>-5.2</c:v>
                </c:pt>
                <c:pt idx="3">
                  <c:v>-3.7</c:v>
                </c:pt>
                <c:pt idx="4">
                  <c:v>-2.5</c:v>
                </c:pt>
                <c:pt idx="5">
                  <c:v>-1.3</c:v>
                </c:pt>
                <c:pt idx="6">
                  <c:v>0</c:v>
                </c:pt>
                <c:pt idx="7">
                  <c:v>1.2</c:v>
                </c:pt>
                <c:pt idx="8">
                  <c:v>2.5</c:v>
                </c:pt>
                <c:pt idx="9">
                  <c:v>3.6</c:v>
                </c:pt>
                <c:pt idx="10">
                  <c:v>5.0999999999999996</c:v>
                </c:pt>
                <c:pt idx="11">
                  <c:v>6.5</c:v>
                </c:pt>
                <c:pt idx="1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9-4F03-A09C-659C606E30F6}"/>
            </c:ext>
          </c:extLst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153.0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Sheet1!$H$4:$R$4</c:f>
              <c:numCache>
                <c:formatCode>0.0</c:formatCode>
                <c:ptCount val="11"/>
                <c:pt idx="0">
                  <c:v>-37.5</c:v>
                </c:pt>
                <c:pt idx="1">
                  <c:v>-30</c:v>
                </c:pt>
                <c:pt idx="2">
                  <c:v>-22.5</c:v>
                </c:pt>
                <c:pt idx="3">
                  <c:v>-15</c:v>
                </c:pt>
                <c:pt idx="4">
                  <c:v>-7.5</c:v>
                </c:pt>
                <c:pt idx="5">
                  <c:v>0</c:v>
                </c:pt>
                <c:pt idx="6">
                  <c:v>7.5</c:v>
                </c:pt>
                <c:pt idx="7">
                  <c:v>15</c:v>
                </c:pt>
                <c:pt idx="8">
                  <c:v>22.5</c:v>
                </c:pt>
                <c:pt idx="9">
                  <c:v>30</c:v>
                </c:pt>
                <c:pt idx="10">
                  <c:v>37.5</c:v>
                </c:pt>
              </c:numCache>
            </c:numRef>
          </c:xVal>
          <c:yVal>
            <c:numRef>
              <c:f>Sheet1!$H$6:$R$6</c:f>
              <c:numCache>
                <c:formatCode>0.0</c:formatCode>
                <c:ptCount val="11"/>
                <c:pt idx="0">
                  <c:v>-7.9</c:v>
                </c:pt>
                <c:pt idx="1">
                  <c:v>-6.2</c:v>
                </c:pt>
                <c:pt idx="2">
                  <c:v>-4.7</c:v>
                </c:pt>
                <c:pt idx="3">
                  <c:v>-3.2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89-4F03-A09C-659C606E30F6}"/>
            </c:ext>
          </c:extLst>
        </c:ser>
        <c:ser>
          <c:idx val="2"/>
          <c:order val="2"/>
          <c:tx>
            <c:strRef>
              <c:f>Sheet1!$F$7</c:f>
              <c:strCache>
                <c:ptCount val="1"/>
                <c:pt idx="0">
                  <c:v>208.0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Sheet1!$I$4:$Q$4</c:f>
              <c:numCache>
                <c:formatCode>0.0</c:formatCode>
                <c:ptCount val="9"/>
                <c:pt idx="0">
                  <c:v>-30</c:v>
                </c:pt>
                <c:pt idx="1">
                  <c:v>-22.5</c:v>
                </c:pt>
                <c:pt idx="2">
                  <c:v>-15</c:v>
                </c:pt>
                <c:pt idx="3">
                  <c:v>-7.5</c:v>
                </c:pt>
                <c:pt idx="4">
                  <c:v>0</c:v>
                </c:pt>
                <c:pt idx="5">
                  <c:v>7.5</c:v>
                </c:pt>
                <c:pt idx="6">
                  <c:v>15</c:v>
                </c:pt>
                <c:pt idx="7">
                  <c:v>22.5</c:v>
                </c:pt>
                <c:pt idx="8">
                  <c:v>30</c:v>
                </c:pt>
              </c:numCache>
            </c:numRef>
          </c:xVal>
          <c:yVal>
            <c:numRef>
              <c:f>Sheet1!$I$7:$Q$7</c:f>
              <c:numCache>
                <c:formatCode>0.0</c:formatCode>
                <c:ptCount val="9"/>
                <c:pt idx="0">
                  <c:v>-7.7</c:v>
                </c:pt>
                <c:pt idx="1">
                  <c:v>-5.7</c:v>
                </c:pt>
                <c:pt idx="2">
                  <c:v>-3.7</c:v>
                </c:pt>
                <c:pt idx="3">
                  <c:v>-2</c:v>
                </c:pt>
                <c:pt idx="4">
                  <c:v>0</c:v>
                </c:pt>
                <c:pt idx="5">
                  <c:v>1.9</c:v>
                </c:pt>
                <c:pt idx="6">
                  <c:v>3.5</c:v>
                </c:pt>
                <c:pt idx="7">
                  <c:v>3.6</c:v>
                </c:pt>
                <c:pt idx="8">
                  <c:v>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89-4F03-A09C-659C606E30F6}"/>
            </c:ext>
          </c:extLst>
        </c:ser>
        <c:ser>
          <c:idx val="3"/>
          <c:order val="3"/>
          <c:tx>
            <c:strRef>
              <c:f>Sheet1!$F$8</c:f>
              <c:strCache>
                <c:ptCount val="1"/>
                <c:pt idx="0">
                  <c:v>263.5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Sheet1!$J$4:$P$4</c:f>
              <c:numCache>
                <c:formatCode>0.0</c:formatCode>
                <c:ptCount val="7"/>
                <c:pt idx="0">
                  <c:v>-22.5</c:v>
                </c:pt>
                <c:pt idx="1">
                  <c:v>-15</c:v>
                </c:pt>
                <c:pt idx="2">
                  <c:v>-7.5</c:v>
                </c:pt>
                <c:pt idx="3">
                  <c:v>0</c:v>
                </c:pt>
                <c:pt idx="4">
                  <c:v>7.5</c:v>
                </c:pt>
                <c:pt idx="5">
                  <c:v>15</c:v>
                </c:pt>
                <c:pt idx="6">
                  <c:v>22.5</c:v>
                </c:pt>
              </c:numCache>
            </c:numRef>
          </c:xVal>
          <c:yVal>
            <c:numRef>
              <c:f>Sheet1!$J$8:$P$8</c:f>
              <c:numCache>
                <c:formatCode>0.0</c:formatCode>
                <c:ptCount val="7"/>
                <c:pt idx="0">
                  <c:v>-7.1</c:v>
                </c:pt>
                <c:pt idx="1">
                  <c:v>-4.9000000000000004</c:v>
                </c:pt>
                <c:pt idx="2">
                  <c:v>-2.6</c:v>
                </c:pt>
                <c:pt idx="3">
                  <c:v>0</c:v>
                </c:pt>
                <c:pt idx="4">
                  <c:v>2.4</c:v>
                </c:pt>
                <c:pt idx="5">
                  <c:v>4.5</c:v>
                </c:pt>
                <c:pt idx="6">
                  <c:v>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89-4F03-A09C-659C606E30F6}"/>
            </c:ext>
          </c:extLst>
        </c:ser>
        <c:ser>
          <c:idx val="4"/>
          <c:order val="4"/>
          <c:tx>
            <c:strRef>
              <c:f>Sheet1!$F$9</c:f>
              <c:strCache>
                <c:ptCount val="1"/>
                <c:pt idx="0">
                  <c:v>319.0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Sheet1!$K$4:$O$4</c:f>
              <c:numCache>
                <c:formatCode>0.0</c:formatCode>
                <c:ptCount val="5"/>
                <c:pt idx="0">
                  <c:v>-15</c:v>
                </c:pt>
                <c:pt idx="1">
                  <c:v>-7.5</c:v>
                </c:pt>
                <c:pt idx="2">
                  <c:v>0</c:v>
                </c:pt>
                <c:pt idx="3">
                  <c:v>7.5</c:v>
                </c:pt>
                <c:pt idx="4">
                  <c:v>15</c:v>
                </c:pt>
              </c:numCache>
            </c:numRef>
          </c:xVal>
          <c:yVal>
            <c:numRef>
              <c:f>Sheet1!$K$9:$O$9</c:f>
              <c:numCache>
                <c:formatCode>0.0</c:formatCode>
                <c:ptCount val="5"/>
                <c:pt idx="0">
                  <c:v>-6.5</c:v>
                </c:pt>
                <c:pt idx="1">
                  <c:v>-3.7</c:v>
                </c:pt>
                <c:pt idx="2">
                  <c:v>0</c:v>
                </c:pt>
                <c:pt idx="3">
                  <c:v>3.4</c:v>
                </c:pt>
                <c:pt idx="4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89-4F03-A09C-659C606E3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400607"/>
        <c:axId val="1512251503"/>
      </c:scatterChart>
      <c:valAx>
        <c:axId val="160840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12251503"/>
        <c:crosses val="autoZero"/>
        <c:crossBetween val="midCat"/>
        <c:majorUnit val="10"/>
      </c:valAx>
      <c:valAx>
        <c:axId val="1512251503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08400607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หน้า3-9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7"/>
            <c:dispRSqr val="0"/>
            <c:dispEq val="1"/>
            <c:trendlineLbl>
              <c:layout>
                <c:manualLayout>
                  <c:x val="6.24071368672277E-3"/>
                  <c:y val="-0.356324950221739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Sheet1!$K$22:$K$26</c:f>
              <c:numCache>
                <c:formatCode>0.000</c:formatCode>
                <c:ptCount val="5"/>
                <c:pt idx="0">
                  <c:v>42.412500000000001</c:v>
                </c:pt>
                <c:pt idx="1">
                  <c:v>36.483870967741936</c:v>
                </c:pt>
                <c:pt idx="2">
                  <c:v>29.960264900662246</c:v>
                </c:pt>
                <c:pt idx="3">
                  <c:v>24.235714285714288</c:v>
                </c:pt>
                <c:pt idx="4">
                  <c:v>17.811023622047244</c:v>
                </c:pt>
              </c:numCache>
            </c:numRef>
          </c:xVal>
          <c:yVal>
            <c:numRef>
              <c:f>Sheet1!$I$22:$I$26</c:f>
              <c:numCache>
                <c:formatCode>0.000</c:formatCode>
                <c:ptCount val="5"/>
                <c:pt idx="0">
                  <c:v>-13.062998175357723</c:v>
                </c:pt>
                <c:pt idx="1">
                  <c:v>-0.19827668994658865</c:v>
                </c:pt>
                <c:pt idx="2">
                  <c:v>7.096153018276226</c:v>
                </c:pt>
                <c:pt idx="3">
                  <c:v>14.456895723846522</c:v>
                </c:pt>
                <c:pt idx="4">
                  <c:v>21.81763842941681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1-48BA-95B3-C784DA0C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128479"/>
        <c:axId val="2091191471"/>
      </c:scatterChart>
      <c:valAx>
        <c:axId val="1617128479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91191471"/>
        <c:crosses val="autoZero"/>
        <c:crossBetween val="midCat"/>
        <c:majorUnit val="5"/>
      </c:valAx>
      <c:valAx>
        <c:axId val="2091191471"/>
        <c:scaling>
          <c:orientation val="minMax"/>
          <c:max val="8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1712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26</xdr:row>
      <xdr:rowOff>137160</xdr:rowOff>
    </xdr:from>
    <xdr:to>
      <xdr:col>6</xdr:col>
      <xdr:colOff>0</xdr:colOff>
      <xdr:row>54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851DC1-141B-6454-4C3E-ECDCB5F4E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598170</xdr:colOff>
      <xdr:row>29</xdr:row>
      <xdr:rowOff>167640</xdr:rowOff>
    </xdr:from>
    <xdr:to>
      <xdr:col>16</xdr:col>
      <xdr:colOff>247650</xdr:colOff>
      <xdr:row>50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8E84F3-CA5B-950D-D1C6-72E1ADC0A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29112-2AE5-DD4D-A7F0-10D3E464D529}">
  <dimension ref="A1:AA56"/>
  <sheetViews>
    <sheetView tabSelected="1" topLeftCell="A4" zoomScale="55" zoomScaleNormal="55" zoomScaleSheetLayoutView="100" workbookViewId="0">
      <selection activeCell="Q21" sqref="Q21"/>
    </sheetView>
  </sheetViews>
  <sheetFormatPr defaultRowHeight="13.8" x14ac:dyDescent="0.25"/>
  <cols>
    <col min="2" max="2" width="35.09765625" customWidth="1"/>
    <col min="3" max="3" width="11.3984375" bestFit="1" customWidth="1"/>
    <col min="4" max="4" width="9.8984375" customWidth="1"/>
    <col min="5" max="5" width="12.19921875" customWidth="1"/>
    <col min="6" max="6" width="14.8984375" customWidth="1"/>
    <col min="10" max="10" width="9.69921875" customWidth="1"/>
  </cols>
  <sheetData>
    <row r="1" spans="1:27" x14ac:dyDescent="0.25">
      <c r="A1" s="22"/>
      <c r="B1" s="22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23"/>
      <c r="V1" s="23"/>
      <c r="W1" s="23"/>
      <c r="X1" s="23"/>
      <c r="Y1" s="23"/>
      <c r="Z1" s="23"/>
      <c r="AA1" s="23"/>
    </row>
    <row r="2" spans="1:27" ht="48" customHeight="1" x14ac:dyDescent="0.25">
      <c r="A2" s="7"/>
      <c r="B2" s="8" t="s">
        <v>16</v>
      </c>
      <c r="C2" s="8" t="s">
        <v>14</v>
      </c>
      <c r="D2" s="8" t="s">
        <v>8</v>
      </c>
      <c r="E2" s="7"/>
      <c r="F2" s="2" t="s">
        <v>11</v>
      </c>
      <c r="G2" s="3" t="s">
        <v>12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7"/>
      <c r="U2" s="23"/>
      <c r="V2" s="23"/>
      <c r="W2" s="23"/>
      <c r="X2" s="23"/>
      <c r="Y2" s="23"/>
      <c r="Z2" s="23"/>
      <c r="AA2" s="23"/>
    </row>
    <row r="3" spans="1:27" x14ac:dyDescent="0.25">
      <c r="A3" s="7"/>
      <c r="B3" s="9" t="s">
        <v>0</v>
      </c>
      <c r="C3" s="10">
        <v>2472</v>
      </c>
      <c r="D3" s="9" t="s">
        <v>9</v>
      </c>
      <c r="E3" s="7"/>
      <c r="F3" s="2"/>
      <c r="G3" s="4" t="s">
        <v>13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7"/>
      <c r="U3" s="23"/>
      <c r="V3" s="23"/>
      <c r="W3" s="23"/>
      <c r="X3" s="23"/>
      <c r="Y3" s="23"/>
      <c r="Z3" s="23"/>
      <c r="AA3" s="23"/>
    </row>
    <row r="4" spans="1:27" x14ac:dyDescent="0.25">
      <c r="A4" s="7"/>
      <c r="B4" s="9" t="s">
        <v>1</v>
      </c>
      <c r="C4" s="10">
        <v>388</v>
      </c>
      <c r="D4" s="9" t="s">
        <v>9</v>
      </c>
      <c r="E4" s="7"/>
      <c r="F4" s="2"/>
      <c r="G4" s="5">
        <v>-45</v>
      </c>
      <c r="H4" s="5">
        <v>-37.5</v>
      </c>
      <c r="I4" s="5">
        <v>-30</v>
      </c>
      <c r="J4" s="5">
        <v>-22.5</v>
      </c>
      <c r="K4" s="5">
        <v>-15</v>
      </c>
      <c r="L4" s="5">
        <v>-7.5</v>
      </c>
      <c r="M4" s="5">
        <v>0</v>
      </c>
      <c r="N4" s="5">
        <v>7.5</v>
      </c>
      <c r="O4" s="5">
        <v>15</v>
      </c>
      <c r="P4" s="5">
        <v>22.5</v>
      </c>
      <c r="Q4" s="5">
        <v>30</v>
      </c>
      <c r="R4" s="5">
        <v>37.5</v>
      </c>
      <c r="S4" s="5">
        <v>45</v>
      </c>
      <c r="T4" s="7"/>
      <c r="U4" s="23"/>
      <c r="V4" s="23"/>
      <c r="W4" s="23"/>
      <c r="X4" s="23"/>
      <c r="Y4" s="23"/>
      <c r="Z4" s="23"/>
      <c r="AA4" s="23"/>
    </row>
    <row r="5" spans="1:27" x14ac:dyDescent="0.25">
      <c r="A5" s="7"/>
      <c r="B5" s="9" t="s">
        <v>2</v>
      </c>
      <c r="C5" s="10">
        <v>66</v>
      </c>
      <c r="D5" s="9" t="s">
        <v>9</v>
      </c>
      <c r="E5" s="7"/>
      <c r="F5" s="5">
        <v>56</v>
      </c>
      <c r="G5" s="6">
        <v>-8</v>
      </c>
      <c r="H5" s="6">
        <v>-6.5</v>
      </c>
      <c r="I5" s="6">
        <v>-5.2</v>
      </c>
      <c r="J5" s="6">
        <v>-3.7</v>
      </c>
      <c r="K5" s="6">
        <v>-2.5</v>
      </c>
      <c r="L5" s="6">
        <v>-1.3</v>
      </c>
      <c r="M5" s="6">
        <v>0</v>
      </c>
      <c r="N5" s="6">
        <v>1.2</v>
      </c>
      <c r="O5" s="6">
        <v>2.5</v>
      </c>
      <c r="P5" s="6">
        <v>3.6</v>
      </c>
      <c r="Q5" s="6">
        <v>5.0999999999999996</v>
      </c>
      <c r="R5" s="6">
        <v>6.5</v>
      </c>
      <c r="S5" s="6">
        <v>8</v>
      </c>
      <c r="T5" s="7"/>
      <c r="U5" s="23"/>
      <c r="V5" s="23"/>
      <c r="W5" s="23"/>
      <c r="X5" s="23"/>
      <c r="Y5" s="23"/>
      <c r="Z5" s="23"/>
      <c r="AA5" s="23"/>
    </row>
    <row r="6" spans="1:27" x14ac:dyDescent="0.25">
      <c r="A6" s="7"/>
      <c r="B6" s="9" t="s">
        <v>3</v>
      </c>
      <c r="C6" s="10">
        <v>2926</v>
      </c>
      <c r="D6" s="9" t="s">
        <v>9</v>
      </c>
      <c r="E6" s="7"/>
      <c r="F6" s="5">
        <v>153</v>
      </c>
      <c r="G6" s="15"/>
      <c r="H6" s="6">
        <v>-7.9</v>
      </c>
      <c r="I6" s="6">
        <v>-6.2</v>
      </c>
      <c r="J6" s="6">
        <v>-4.7</v>
      </c>
      <c r="K6" s="6">
        <v>-3.2</v>
      </c>
      <c r="L6" s="6">
        <v>-1.5</v>
      </c>
      <c r="M6" s="6">
        <v>0</v>
      </c>
      <c r="N6" s="6">
        <v>1.5</v>
      </c>
      <c r="O6" s="6">
        <v>3</v>
      </c>
      <c r="P6" s="6">
        <v>4.5</v>
      </c>
      <c r="Q6" s="6">
        <v>6</v>
      </c>
      <c r="R6" s="6">
        <v>7.6</v>
      </c>
      <c r="S6" s="15"/>
      <c r="T6" s="7"/>
      <c r="U6" s="23"/>
      <c r="V6" s="23"/>
      <c r="W6" s="23"/>
      <c r="X6" s="23"/>
      <c r="Y6" s="23"/>
      <c r="Z6" s="23"/>
      <c r="AA6" s="23"/>
    </row>
    <row r="7" spans="1:27" x14ac:dyDescent="0.25">
      <c r="A7" s="7"/>
      <c r="B7" s="9" t="s">
        <v>4</v>
      </c>
      <c r="C7" s="10">
        <v>198</v>
      </c>
      <c r="D7" s="9" t="s">
        <v>10</v>
      </c>
      <c r="E7" s="7"/>
      <c r="F7" s="5">
        <v>208</v>
      </c>
      <c r="G7" s="15"/>
      <c r="H7" s="15"/>
      <c r="I7" s="6">
        <v>-7.7</v>
      </c>
      <c r="J7" s="6">
        <v>-5.7</v>
      </c>
      <c r="K7" s="6">
        <v>-3.7</v>
      </c>
      <c r="L7" s="6">
        <v>-2</v>
      </c>
      <c r="M7" s="6">
        <v>0</v>
      </c>
      <c r="N7" s="6">
        <v>1.9</v>
      </c>
      <c r="O7" s="6">
        <v>3.5</v>
      </c>
      <c r="P7" s="6">
        <v>3.6</v>
      </c>
      <c r="Q7" s="6">
        <v>7.4</v>
      </c>
      <c r="R7" s="15"/>
      <c r="S7" s="15"/>
      <c r="T7" s="7"/>
      <c r="U7" s="23"/>
      <c r="V7" s="23"/>
      <c r="W7" s="23"/>
      <c r="X7" s="23"/>
      <c r="Y7" s="23"/>
      <c r="Z7" s="23"/>
      <c r="AA7" s="23"/>
    </row>
    <row r="8" spans="1:27" x14ac:dyDescent="0.25">
      <c r="A8" s="7"/>
      <c r="B8" s="9" t="s">
        <v>5</v>
      </c>
      <c r="C8" s="10">
        <v>356</v>
      </c>
      <c r="D8" s="9" t="s">
        <v>10</v>
      </c>
      <c r="E8" s="7"/>
      <c r="F8" s="5">
        <v>263.5</v>
      </c>
      <c r="G8" s="15"/>
      <c r="H8" s="15"/>
      <c r="I8" s="15"/>
      <c r="J8" s="6">
        <v>-7.1</v>
      </c>
      <c r="K8" s="6">
        <v>-4.9000000000000004</v>
      </c>
      <c r="L8" s="6">
        <v>-2.6</v>
      </c>
      <c r="M8" s="6">
        <v>0</v>
      </c>
      <c r="N8" s="6">
        <v>2.4</v>
      </c>
      <c r="O8" s="6">
        <v>4.5</v>
      </c>
      <c r="P8" s="6">
        <v>6.9</v>
      </c>
      <c r="Q8" s="15"/>
      <c r="R8" s="15"/>
      <c r="S8" s="15"/>
      <c r="T8" s="7"/>
      <c r="U8" s="23"/>
      <c r="V8" s="23"/>
      <c r="W8" s="23"/>
      <c r="X8" s="23"/>
      <c r="Y8" s="23"/>
      <c r="Z8" s="23"/>
      <c r="AA8" s="23"/>
    </row>
    <row r="9" spans="1:27" x14ac:dyDescent="0.25">
      <c r="A9" s="7"/>
      <c r="B9" s="9" t="s">
        <v>6</v>
      </c>
      <c r="C9" s="10">
        <v>2</v>
      </c>
      <c r="D9" s="9" t="s">
        <v>10</v>
      </c>
      <c r="E9" s="7"/>
      <c r="F9" s="5">
        <v>319</v>
      </c>
      <c r="G9" s="15"/>
      <c r="H9" s="15"/>
      <c r="I9" s="15"/>
      <c r="J9" s="15"/>
      <c r="K9" s="6">
        <v>-6.5</v>
      </c>
      <c r="L9" s="6">
        <v>-3.7</v>
      </c>
      <c r="M9" s="6">
        <v>0</v>
      </c>
      <c r="N9" s="6">
        <v>3.4</v>
      </c>
      <c r="O9" s="6">
        <v>6.2</v>
      </c>
      <c r="P9" s="15"/>
      <c r="Q9" s="15"/>
      <c r="R9" s="15"/>
      <c r="S9" s="15"/>
      <c r="T9" s="7"/>
      <c r="U9" s="23"/>
      <c r="V9" s="23"/>
      <c r="W9" s="23"/>
      <c r="X9" s="23"/>
      <c r="Y9" s="23"/>
      <c r="Z9" s="23"/>
      <c r="AA9" s="23"/>
    </row>
    <row r="10" spans="1:27" x14ac:dyDescent="0.25">
      <c r="A10" s="7"/>
      <c r="B10" s="9" t="s">
        <v>7</v>
      </c>
      <c r="C10" s="10">
        <v>43.5</v>
      </c>
      <c r="D10" s="9" t="s">
        <v>10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23"/>
      <c r="V10" s="23"/>
      <c r="W10" s="23"/>
      <c r="X10" s="23"/>
      <c r="Y10" s="23"/>
      <c r="Z10" s="23"/>
      <c r="AA10" s="23"/>
    </row>
    <row r="11" spans="1:27" x14ac:dyDescent="0.25">
      <c r="A11" s="7"/>
      <c r="B11" s="9" t="s">
        <v>15</v>
      </c>
      <c r="C11" s="10">
        <v>7.54</v>
      </c>
      <c r="D11" s="9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23"/>
      <c r="V11" s="23"/>
      <c r="W11" s="23"/>
      <c r="X11" s="23"/>
      <c r="Y11" s="23"/>
      <c r="Z11" s="23"/>
      <c r="AA11" s="23"/>
    </row>
    <row r="12" spans="1:27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23"/>
      <c r="V12" s="23"/>
      <c r="W12" s="23"/>
      <c r="X12" s="23"/>
      <c r="Y12" s="23"/>
      <c r="Z12" s="23"/>
      <c r="AA12" s="23"/>
    </row>
    <row r="13" spans="1:27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23"/>
      <c r="V13" s="23"/>
      <c r="W13" s="23"/>
      <c r="X13" s="23"/>
      <c r="Y13" s="23"/>
      <c r="Z13" s="23"/>
      <c r="AA13" s="23"/>
    </row>
    <row r="14" spans="1:27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23"/>
      <c r="V14" s="23"/>
      <c r="W14" s="23"/>
      <c r="X14" s="23"/>
      <c r="Y14" s="23"/>
      <c r="Z14" s="23"/>
      <c r="AA14" s="23"/>
    </row>
    <row r="15" spans="1:27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23"/>
      <c r="V15" s="23"/>
      <c r="W15" s="23"/>
      <c r="X15" s="23"/>
      <c r="Y15" s="23"/>
      <c r="Z15" s="23"/>
      <c r="AA15" s="23"/>
    </row>
    <row r="16" spans="1:27" ht="13.8" customHeight="1" x14ac:dyDescent="0.25">
      <c r="A16" s="7"/>
      <c r="B16" s="16" t="s">
        <v>17</v>
      </c>
      <c r="C16" s="16"/>
      <c r="D16" s="16"/>
      <c r="E16" s="12">
        <f>(C8*(C7^3))/12</f>
        <v>230284296</v>
      </c>
      <c r="F16" s="7"/>
      <c r="G16" s="20" t="s">
        <v>22</v>
      </c>
      <c r="H16" s="20" t="s">
        <v>26</v>
      </c>
      <c r="I16" s="20" t="s">
        <v>23</v>
      </c>
      <c r="J16" s="20" t="s">
        <v>27</v>
      </c>
      <c r="K16" s="20" t="s">
        <v>24</v>
      </c>
      <c r="L16" s="20" t="s">
        <v>25</v>
      </c>
      <c r="M16" s="7"/>
      <c r="N16" s="7"/>
      <c r="O16" s="7"/>
      <c r="P16" s="7"/>
      <c r="Q16" s="7"/>
      <c r="R16" s="7"/>
      <c r="S16" s="7"/>
      <c r="T16" s="7"/>
      <c r="U16" s="23"/>
      <c r="V16" s="23"/>
      <c r="W16" s="23"/>
      <c r="X16" s="23"/>
      <c r="Y16" s="23"/>
      <c r="Z16" s="23"/>
      <c r="AA16" s="23"/>
    </row>
    <row r="17" spans="1:27" x14ac:dyDescent="0.25">
      <c r="A17" s="7"/>
      <c r="B17" s="17" t="s">
        <v>18</v>
      </c>
      <c r="C17" s="18"/>
      <c r="D17" s="19"/>
      <c r="E17" s="13">
        <f>C6*1000</f>
        <v>2926000</v>
      </c>
      <c r="F17" s="7"/>
      <c r="G17" s="20"/>
      <c r="H17" s="20"/>
      <c r="I17" s="20"/>
      <c r="J17" s="20"/>
      <c r="K17" s="20"/>
      <c r="L17" s="20"/>
      <c r="M17" s="7"/>
      <c r="N17" s="7"/>
      <c r="O17" s="7"/>
      <c r="P17" s="7"/>
      <c r="Q17" s="7"/>
      <c r="R17" s="7"/>
      <c r="S17" s="7"/>
      <c r="T17" s="7"/>
      <c r="U17" s="23"/>
      <c r="V17" s="23"/>
      <c r="W17" s="23"/>
      <c r="X17" s="23"/>
      <c r="Y17" s="23"/>
      <c r="Z17" s="23"/>
      <c r="AA17" s="23"/>
    </row>
    <row r="18" spans="1:27" x14ac:dyDescent="0.25">
      <c r="A18" s="7"/>
      <c r="B18" s="17" t="s">
        <v>19</v>
      </c>
      <c r="C18" s="18"/>
      <c r="D18" s="19"/>
      <c r="E18" s="14">
        <f>E16/E17</f>
        <v>78.702766917293232</v>
      </c>
      <c r="F18" s="7"/>
      <c r="G18" s="20"/>
      <c r="H18" s="20"/>
      <c r="I18" s="20"/>
      <c r="J18" s="20"/>
      <c r="K18" s="20"/>
      <c r="L18" s="20"/>
      <c r="M18" s="7"/>
      <c r="N18" s="7"/>
      <c r="O18" s="7"/>
      <c r="P18" s="7"/>
      <c r="Q18" s="7"/>
      <c r="R18" s="7"/>
      <c r="S18" s="7"/>
      <c r="T18" s="7"/>
      <c r="U18" s="23"/>
      <c r="V18" s="23"/>
      <c r="W18" s="23"/>
      <c r="X18" s="23"/>
      <c r="Y18" s="23"/>
      <c r="Z18" s="23"/>
      <c r="AA18" s="23"/>
    </row>
    <row r="19" spans="1:27" x14ac:dyDescent="0.25">
      <c r="A19" s="7"/>
      <c r="B19" s="17" t="s">
        <v>20</v>
      </c>
      <c r="C19" s="18"/>
      <c r="D19" s="19"/>
      <c r="E19" s="14">
        <f>E17/(C8*C7)</f>
        <v>41.510611735330833</v>
      </c>
      <c r="F19" s="7"/>
      <c r="G19" s="20"/>
      <c r="H19" s="20"/>
      <c r="I19" s="20"/>
      <c r="J19" s="20"/>
      <c r="K19" s="20"/>
      <c r="L19" s="20"/>
      <c r="M19" s="7"/>
      <c r="N19" s="7"/>
      <c r="O19" s="7"/>
      <c r="P19" s="7"/>
      <c r="Q19" s="7"/>
      <c r="R19" s="7"/>
      <c r="S19" s="7"/>
      <c r="T19" s="7"/>
      <c r="U19" s="23"/>
      <c r="V19" s="23"/>
      <c r="W19" s="23"/>
      <c r="X19" s="23"/>
      <c r="Y19" s="23"/>
      <c r="Z19" s="23"/>
      <c r="AA19" s="23"/>
    </row>
    <row r="20" spans="1:27" x14ac:dyDescent="0.25">
      <c r="A20" s="7"/>
      <c r="B20" s="17" t="s">
        <v>21</v>
      </c>
      <c r="C20" s="18"/>
      <c r="D20" s="19"/>
      <c r="E20" s="14">
        <f>E19*0.5</f>
        <v>20.755305867665417</v>
      </c>
      <c r="F20" s="7"/>
      <c r="G20" s="20"/>
      <c r="H20" s="20"/>
      <c r="I20" s="20"/>
      <c r="J20" s="20"/>
      <c r="K20" s="20"/>
      <c r="L20" s="20"/>
      <c r="M20" s="7"/>
      <c r="N20" s="7"/>
      <c r="O20" s="7"/>
      <c r="P20" s="7"/>
      <c r="Q20" s="7"/>
      <c r="R20" s="7"/>
      <c r="S20" s="7"/>
      <c r="T20" s="7"/>
      <c r="U20" s="23"/>
      <c r="V20" s="23"/>
      <c r="W20" s="23"/>
      <c r="X20" s="23"/>
      <c r="Y20" s="23"/>
      <c r="Z20" s="23"/>
      <c r="AA20" s="23"/>
    </row>
    <row r="21" spans="1:27" x14ac:dyDescent="0.25">
      <c r="A21" s="7"/>
      <c r="B21" s="7"/>
      <c r="C21" s="7"/>
      <c r="D21" s="7"/>
      <c r="E21" s="7"/>
      <c r="F21" s="7"/>
      <c r="G21" s="20"/>
      <c r="H21" s="20"/>
      <c r="I21" s="20"/>
      <c r="J21" s="20"/>
      <c r="K21" s="20"/>
      <c r="L21" s="20"/>
      <c r="M21" s="7"/>
      <c r="N21" s="7"/>
      <c r="O21" s="7"/>
      <c r="P21" s="7"/>
      <c r="Q21" s="7"/>
      <c r="R21" s="7"/>
      <c r="S21" s="7"/>
      <c r="T21" s="7"/>
      <c r="U21" s="23"/>
      <c r="V21" s="23"/>
      <c r="W21" s="23"/>
      <c r="X21" s="23"/>
      <c r="Y21" s="23"/>
      <c r="Z21" s="23"/>
      <c r="AA21" s="23"/>
    </row>
    <row r="22" spans="1:27" x14ac:dyDescent="0.25">
      <c r="A22" s="7"/>
      <c r="B22" s="7"/>
      <c r="C22" s="7"/>
      <c r="D22" s="7"/>
      <c r="E22" s="7"/>
      <c r="F22" s="7"/>
      <c r="G22" s="1">
        <f>F5</f>
        <v>56</v>
      </c>
      <c r="H22" s="11">
        <f>((G22+C$9)/C$11)+E$20</f>
        <v>28.44761355997311</v>
      </c>
      <c r="I22" s="11">
        <f>H22-E$19</f>
        <v>-13.062998175357723</v>
      </c>
      <c r="J22" s="11">
        <f>(S4-G4)/(S5-G5)</f>
        <v>5.625</v>
      </c>
      <c r="K22" s="11">
        <f>J22*C$11</f>
        <v>42.412500000000001</v>
      </c>
      <c r="L22" s="11">
        <f>K22+I22</f>
        <v>29.349501824642278</v>
      </c>
      <c r="M22" s="7"/>
      <c r="N22" s="7"/>
      <c r="O22" s="7"/>
      <c r="P22" s="7"/>
      <c r="Q22" s="7"/>
      <c r="R22" s="7"/>
      <c r="S22" s="7"/>
      <c r="T22" s="7"/>
      <c r="U22" s="23"/>
      <c r="V22" s="23"/>
      <c r="W22" s="23"/>
      <c r="X22" s="23"/>
      <c r="Y22" s="23"/>
      <c r="Z22" s="23"/>
      <c r="AA22" s="23"/>
    </row>
    <row r="23" spans="1:27" x14ac:dyDescent="0.25">
      <c r="A23" s="7"/>
      <c r="B23" s="7"/>
      <c r="C23" s="7"/>
      <c r="D23" s="7"/>
      <c r="E23" s="7"/>
      <c r="F23" s="7"/>
      <c r="G23" s="1">
        <f t="shared" ref="G23:G26" si="0">F6</f>
        <v>153</v>
      </c>
      <c r="H23" s="11">
        <f t="shared" ref="H23:H26" si="1">((G23+C$9)/C$11)+E$20</f>
        <v>41.312335045384245</v>
      </c>
      <c r="I23" s="11">
        <f t="shared" ref="I23:I26" si="2">H23-E$19</f>
        <v>-0.19827668994658865</v>
      </c>
      <c r="J23" s="11">
        <f>(R4-H4)/(R6-H6)</f>
        <v>4.838709677419355</v>
      </c>
      <c r="K23" s="11">
        <f t="shared" ref="K23:K26" si="3">J23*C$11</f>
        <v>36.483870967741936</v>
      </c>
      <c r="L23" s="11">
        <f>K23+I23</f>
        <v>36.285594277795347</v>
      </c>
      <c r="M23" s="7"/>
      <c r="N23" s="7"/>
      <c r="O23" s="7"/>
      <c r="P23" s="7"/>
      <c r="Q23" s="7"/>
      <c r="R23" s="7"/>
      <c r="S23" s="7"/>
      <c r="T23" s="7"/>
      <c r="U23" s="23"/>
      <c r="V23" s="23"/>
      <c r="W23" s="23"/>
      <c r="X23" s="23"/>
      <c r="Y23" s="23"/>
      <c r="Z23" s="23"/>
      <c r="AA23" s="23"/>
    </row>
    <row r="24" spans="1:27" x14ac:dyDescent="0.25">
      <c r="A24" s="7"/>
      <c r="B24" s="7"/>
      <c r="C24" s="7"/>
      <c r="D24" s="7"/>
      <c r="E24" s="7"/>
      <c r="F24" s="7"/>
      <c r="G24" s="1">
        <f t="shared" si="0"/>
        <v>208</v>
      </c>
      <c r="H24" s="11">
        <f t="shared" si="1"/>
        <v>48.60676475360706</v>
      </c>
      <c r="I24" s="11">
        <f t="shared" si="2"/>
        <v>7.096153018276226</v>
      </c>
      <c r="J24" s="11">
        <f>(Q4-I4)/(Q7-I7)</f>
        <v>3.9735099337748339</v>
      </c>
      <c r="K24" s="11">
        <f>J24*C$11</f>
        <v>29.960264900662246</v>
      </c>
      <c r="L24" s="11">
        <f>K24+I24</f>
        <v>37.056417918938472</v>
      </c>
      <c r="M24" s="7"/>
      <c r="N24" s="7"/>
      <c r="O24" s="7"/>
      <c r="P24" s="7"/>
      <c r="Q24" s="7"/>
      <c r="R24" s="7"/>
      <c r="S24" s="7"/>
      <c r="T24" s="7"/>
      <c r="U24" s="23"/>
      <c r="V24" s="23"/>
      <c r="W24" s="23"/>
      <c r="X24" s="23"/>
      <c r="Y24" s="23"/>
      <c r="Z24" s="23"/>
      <c r="AA24" s="23"/>
    </row>
    <row r="25" spans="1:27" x14ac:dyDescent="0.25">
      <c r="A25" s="7"/>
      <c r="B25" s="7"/>
      <c r="C25" s="7"/>
      <c r="D25" s="7"/>
      <c r="E25" s="7"/>
      <c r="F25" s="7"/>
      <c r="G25" s="1">
        <f t="shared" si="0"/>
        <v>263.5</v>
      </c>
      <c r="H25" s="11">
        <f t="shared" si="1"/>
        <v>55.967507459177355</v>
      </c>
      <c r="I25" s="11">
        <f t="shared" si="2"/>
        <v>14.456895723846522</v>
      </c>
      <c r="J25" s="11">
        <f>(P4-J4)/(P8-J8)</f>
        <v>3.2142857142857144</v>
      </c>
      <c r="K25" s="11">
        <f t="shared" si="3"/>
        <v>24.235714285714288</v>
      </c>
      <c r="L25" s="11">
        <f t="shared" ref="L23:L26" si="4">K25+I25</f>
        <v>38.692610009560809</v>
      </c>
      <c r="M25" s="7"/>
      <c r="N25" s="7"/>
      <c r="O25" s="7"/>
      <c r="P25" s="7"/>
      <c r="Q25" s="7"/>
      <c r="R25" s="7"/>
      <c r="S25" s="7"/>
      <c r="T25" s="7"/>
      <c r="U25" s="23"/>
      <c r="V25" s="23"/>
      <c r="W25" s="23"/>
      <c r="X25" s="23"/>
      <c r="Y25" s="23"/>
      <c r="Z25" s="23"/>
      <c r="AA25" s="23"/>
    </row>
    <row r="26" spans="1:27" x14ac:dyDescent="0.25">
      <c r="A26" s="7"/>
      <c r="B26" s="7"/>
      <c r="C26" s="7"/>
      <c r="D26" s="7"/>
      <c r="E26" s="7"/>
      <c r="F26" s="7"/>
      <c r="G26" s="1">
        <f t="shared" si="0"/>
        <v>319</v>
      </c>
      <c r="H26" s="11">
        <f t="shared" si="1"/>
        <v>63.328250164747644</v>
      </c>
      <c r="I26" s="11">
        <f t="shared" si="2"/>
        <v>21.81763842941681</v>
      </c>
      <c r="J26" s="21">
        <f>(O4-K4)/(O9-K9)</f>
        <v>2.3622047244094491</v>
      </c>
      <c r="K26" s="11">
        <f t="shared" si="3"/>
        <v>17.811023622047244</v>
      </c>
      <c r="L26" s="11">
        <f t="shared" si="4"/>
        <v>39.628662051464055</v>
      </c>
      <c r="M26" s="7"/>
      <c r="N26" s="7"/>
      <c r="O26" s="7"/>
      <c r="P26" s="7"/>
      <c r="Q26" s="7"/>
      <c r="R26" s="7"/>
      <c r="S26" s="7"/>
      <c r="T26" s="7"/>
      <c r="U26" s="23"/>
      <c r="V26" s="23"/>
      <c r="W26" s="23"/>
      <c r="X26" s="23"/>
      <c r="Y26" s="23"/>
      <c r="Z26" s="23"/>
      <c r="AA26" s="23"/>
    </row>
    <row r="27" spans="1:27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23"/>
      <c r="V27" s="23"/>
      <c r="W27" s="23"/>
      <c r="X27" s="23"/>
      <c r="Y27" s="23"/>
      <c r="Z27" s="23"/>
      <c r="AA27" s="23"/>
    </row>
    <row r="28" spans="1:27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23"/>
      <c r="V28" s="23"/>
      <c r="W28" s="23"/>
      <c r="X28" s="23"/>
      <c r="Y28" s="23"/>
      <c r="Z28" s="23"/>
      <c r="AA28" s="23"/>
    </row>
    <row r="29" spans="1:27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23"/>
      <c r="V29" s="23"/>
      <c r="W29" s="23"/>
      <c r="X29" s="23"/>
      <c r="Y29" s="23"/>
      <c r="Z29" s="23"/>
      <c r="AA29" s="23"/>
    </row>
    <row r="30" spans="1:27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23"/>
      <c r="V30" s="23"/>
      <c r="W30" s="23"/>
      <c r="X30" s="23"/>
      <c r="Y30" s="23"/>
      <c r="Z30" s="23"/>
      <c r="AA30" s="23"/>
    </row>
    <row r="31" spans="1:27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23"/>
      <c r="V31" s="23"/>
      <c r="W31" s="23"/>
      <c r="X31" s="23"/>
      <c r="Y31" s="23"/>
      <c r="Z31" s="23"/>
      <c r="AA31" s="23"/>
    </row>
    <row r="32" spans="1:27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23"/>
      <c r="V32" s="23"/>
      <c r="W32" s="23"/>
      <c r="X32" s="23"/>
      <c r="Y32" s="23"/>
      <c r="Z32" s="23"/>
      <c r="AA32" s="23"/>
    </row>
    <row r="33" spans="1:27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23"/>
      <c r="V33" s="23"/>
      <c r="W33" s="23"/>
      <c r="X33" s="23"/>
      <c r="Y33" s="23"/>
      <c r="Z33" s="23"/>
      <c r="AA33" s="23"/>
    </row>
    <row r="34" spans="1:27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23"/>
      <c r="V34" s="23"/>
      <c r="W34" s="23"/>
      <c r="X34" s="23"/>
      <c r="Y34" s="23"/>
      <c r="Z34" s="23"/>
      <c r="AA34" s="23"/>
    </row>
    <row r="35" spans="1:27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23"/>
      <c r="V35" s="23"/>
      <c r="W35" s="23"/>
      <c r="X35" s="23"/>
      <c r="Y35" s="23"/>
      <c r="Z35" s="23"/>
      <c r="AA35" s="23"/>
    </row>
    <row r="36" spans="1:27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23"/>
      <c r="V36" s="23"/>
      <c r="W36" s="23"/>
      <c r="X36" s="23"/>
      <c r="Y36" s="23"/>
      <c r="Z36" s="23"/>
      <c r="AA36" s="23"/>
    </row>
    <row r="37" spans="1:27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23"/>
      <c r="V37" s="23"/>
      <c r="W37" s="23"/>
      <c r="X37" s="23"/>
      <c r="Y37" s="23"/>
      <c r="Z37" s="23"/>
      <c r="AA37" s="23"/>
    </row>
    <row r="38" spans="1:27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23"/>
      <c r="V38" s="23"/>
      <c r="W38" s="23"/>
      <c r="X38" s="23"/>
      <c r="Y38" s="23"/>
      <c r="Z38" s="23"/>
      <c r="AA38" s="23"/>
    </row>
    <row r="39" spans="1:27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23"/>
      <c r="V39" s="23"/>
      <c r="W39" s="23"/>
      <c r="X39" s="23"/>
      <c r="Y39" s="23"/>
      <c r="Z39" s="23"/>
      <c r="AA39" s="23"/>
    </row>
    <row r="40" spans="1:27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23"/>
      <c r="V40" s="23"/>
      <c r="W40" s="23"/>
      <c r="X40" s="23"/>
      <c r="Y40" s="23"/>
      <c r="Z40" s="23"/>
      <c r="AA40" s="23"/>
    </row>
    <row r="41" spans="1:27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23"/>
      <c r="V41" s="23"/>
      <c r="W41" s="23"/>
      <c r="X41" s="23"/>
      <c r="Y41" s="23"/>
      <c r="Z41" s="23"/>
      <c r="AA41" s="23"/>
    </row>
    <row r="42" spans="1:27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23"/>
      <c r="V42" s="23"/>
      <c r="W42" s="23"/>
      <c r="X42" s="23"/>
      <c r="Y42" s="23"/>
      <c r="Z42" s="23"/>
      <c r="AA42" s="23"/>
    </row>
    <row r="43" spans="1:27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23"/>
      <c r="V43" s="23"/>
      <c r="W43" s="23"/>
      <c r="X43" s="23"/>
      <c r="Y43" s="23"/>
      <c r="Z43" s="23"/>
      <c r="AA43" s="23"/>
    </row>
    <row r="44" spans="1:27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23"/>
      <c r="V44" s="23"/>
      <c r="W44" s="23"/>
      <c r="X44" s="23"/>
      <c r="Y44" s="23"/>
      <c r="Z44" s="23"/>
      <c r="AA44" s="23"/>
    </row>
    <row r="45" spans="1:27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23"/>
      <c r="V45" s="23"/>
      <c r="W45" s="23"/>
      <c r="X45" s="23"/>
      <c r="Y45" s="23"/>
      <c r="Z45" s="23"/>
      <c r="AA45" s="23"/>
    </row>
    <row r="46" spans="1:27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23"/>
      <c r="V46" s="23"/>
      <c r="W46" s="23"/>
      <c r="X46" s="23"/>
      <c r="Y46" s="23"/>
      <c r="Z46" s="23"/>
      <c r="AA46" s="23"/>
    </row>
    <row r="47" spans="1:27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23"/>
      <c r="V47" s="23"/>
      <c r="W47" s="23"/>
      <c r="X47" s="23"/>
      <c r="Y47" s="23"/>
      <c r="Z47" s="23"/>
      <c r="AA47" s="23"/>
    </row>
    <row r="48" spans="1:27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23"/>
      <c r="V48" s="23"/>
      <c r="W48" s="23"/>
      <c r="X48" s="23"/>
      <c r="Y48" s="23"/>
      <c r="Z48" s="23"/>
      <c r="AA48" s="23"/>
    </row>
    <row r="49" spans="1:27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23"/>
      <c r="V49" s="23"/>
      <c r="W49" s="23"/>
      <c r="X49" s="23"/>
      <c r="Y49" s="23"/>
      <c r="Z49" s="23"/>
      <c r="AA49" s="23"/>
    </row>
    <row r="50" spans="1:27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23"/>
      <c r="V50" s="23"/>
      <c r="W50" s="23"/>
      <c r="X50" s="23"/>
      <c r="Y50" s="23"/>
      <c r="Z50" s="23"/>
      <c r="AA50" s="23"/>
    </row>
    <row r="51" spans="1:27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23"/>
      <c r="V51" s="23"/>
      <c r="W51" s="23"/>
      <c r="X51" s="23"/>
      <c r="Y51" s="23"/>
      <c r="Z51" s="23"/>
      <c r="AA51" s="23"/>
    </row>
    <row r="52" spans="1:27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23"/>
      <c r="V52" s="23"/>
      <c r="W52" s="23"/>
      <c r="X52" s="23"/>
      <c r="Y52" s="23"/>
      <c r="Z52" s="23"/>
      <c r="AA52" s="23"/>
    </row>
    <row r="53" spans="1:27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23"/>
      <c r="V53" s="23"/>
      <c r="W53" s="23"/>
      <c r="X53" s="23"/>
      <c r="Y53" s="23"/>
      <c r="Z53" s="23"/>
      <c r="AA53" s="23"/>
    </row>
    <row r="54" spans="1:27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23"/>
      <c r="V54" s="23"/>
      <c r="W54" s="23"/>
      <c r="X54" s="23"/>
      <c r="Y54" s="23"/>
      <c r="Z54" s="23"/>
      <c r="AA54" s="23"/>
    </row>
    <row r="55" spans="1:27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23"/>
      <c r="V55" s="23"/>
      <c r="W55" s="23"/>
      <c r="X55" s="23"/>
      <c r="Y55" s="23"/>
      <c r="Z55" s="23"/>
      <c r="AA55" s="23"/>
    </row>
    <row r="56" spans="1:27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23"/>
      <c r="V56" s="23"/>
      <c r="W56" s="23"/>
      <c r="X56" s="23"/>
      <c r="Y56" s="23"/>
      <c r="Z56" s="23"/>
      <c r="AA56" s="23"/>
    </row>
  </sheetData>
  <mergeCells count="15">
    <mergeCell ref="A1:B1"/>
    <mergeCell ref="B17:D17"/>
    <mergeCell ref="B18:D18"/>
    <mergeCell ref="B19:D19"/>
    <mergeCell ref="B20:D20"/>
    <mergeCell ref="G16:G21"/>
    <mergeCell ref="F2:F4"/>
    <mergeCell ref="G2:S2"/>
    <mergeCell ref="G3:S3"/>
    <mergeCell ref="B16:D16"/>
    <mergeCell ref="H16:H21"/>
    <mergeCell ref="I16:I21"/>
    <mergeCell ref="J16:J21"/>
    <mergeCell ref="K16:K21"/>
    <mergeCell ref="L16:L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Soravis AMNUAYSARN</dc:creator>
  <cp:lastModifiedBy>USER</cp:lastModifiedBy>
  <dcterms:created xsi:type="dcterms:W3CDTF">2023-08-23T12:39:56Z</dcterms:created>
  <dcterms:modified xsi:type="dcterms:W3CDTF">2023-08-23T14:48:43Z</dcterms:modified>
</cp:coreProperties>
</file>