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LABFLUID\lab4\"/>
    </mc:Choice>
  </mc:AlternateContent>
  <xr:revisionPtr revIDLastSave="0" documentId="13_ncr:1_{9A81BC7C-048A-4684-9BEB-C7FDEF5A8E3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1" i="1" l="1"/>
  <c r="N12" i="1"/>
  <c r="N13" i="1"/>
  <c r="D41" i="1" s="1"/>
  <c r="N14" i="1"/>
  <c r="N15" i="1"/>
  <c r="D43" i="1" s="1"/>
  <c r="N16" i="1"/>
  <c r="N17" i="1"/>
  <c r="D45" i="1" s="1"/>
  <c r="N18" i="1"/>
  <c r="N19" i="1"/>
  <c r="N10" i="1"/>
  <c r="L11" i="1"/>
  <c r="L12" i="1"/>
  <c r="D27" i="1" s="1"/>
  <c r="L13" i="1"/>
  <c r="D28" i="1" s="1"/>
  <c r="L14" i="1"/>
  <c r="L15" i="1"/>
  <c r="L16" i="1"/>
  <c r="D31" i="1" s="1"/>
  <c r="L17" i="1"/>
  <c r="L18" i="1"/>
  <c r="L19" i="1"/>
  <c r="L10" i="1"/>
  <c r="D25" i="1"/>
  <c r="D26" i="1"/>
  <c r="D29" i="1"/>
  <c r="D30" i="1"/>
  <c r="D32" i="1"/>
  <c r="D33" i="1"/>
  <c r="D34" i="1"/>
  <c r="D38" i="1"/>
  <c r="D48" i="1" s="1"/>
  <c r="D39" i="1"/>
  <c r="D52" i="1" s="1"/>
  <c r="D40" i="1"/>
  <c r="D42" i="1"/>
  <c r="D44" i="1"/>
  <c r="D46" i="1"/>
  <c r="D47" i="1"/>
  <c r="J10" i="1"/>
  <c r="C25" i="1" s="1"/>
  <c r="J11" i="1"/>
  <c r="C26" i="1" s="1"/>
  <c r="J12" i="1"/>
  <c r="C27" i="1" s="1"/>
  <c r="J13" i="1"/>
  <c r="C28" i="1" s="1"/>
  <c r="J14" i="1"/>
  <c r="C29" i="1" s="1"/>
  <c r="J15" i="1"/>
  <c r="C30" i="1"/>
  <c r="F30" i="1" s="1"/>
  <c r="J16" i="1"/>
  <c r="C31" i="1"/>
  <c r="C44" i="1" s="1"/>
  <c r="J17" i="1"/>
  <c r="C32" i="1"/>
  <c r="C45" i="1" s="1"/>
  <c r="J18" i="1"/>
  <c r="C33" i="1" s="1"/>
  <c r="J19" i="1"/>
  <c r="C34" i="1"/>
  <c r="C47" i="1" s="1"/>
  <c r="E31" i="1"/>
  <c r="E32" i="1"/>
  <c r="D35" i="1" l="1"/>
  <c r="F29" i="1"/>
  <c r="E29" i="1"/>
  <c r="C42" i="1"/>
  <c r="F28" i="1"/>
  <c r="E28" i="1"/>
  <c r="C41" i="1"/>
  <c r="C39" i="1"/>
  <c r="E26" i="1"/>
  <c r="F26" i="1"/>
  <c r="F47" i="1"/>
  <c r="E47" i="1"/>
  <c r="C46" i="1"/>
  <c r="F33" i="1"/>
  <c r="E33" i="1"/>
  <c r="E45" i="1"/>
  <c r="F45" i="1"/>
  <c r="D51" i="1"/>
  <c r="C35" i="1"/>
  <c r="F25" i="1"/>
  <c r="C51" i="1"/>
  <c r="C38" i="1"/>
  <c r="E25" i="1"/>
  <c r="E44" i="1"/>
  <c r="F44" i="1"/>
  <c r="C40" i="1"/>
  <c r="E27" i="1"/>
  <c r="F27" i="1"/>
  <c r="E30" i="1"/>
  <c r="E34" i="1"/>
  <c r="C43" i="1"/>
  <c r="F34" i="1"/>
  <c r="F32" i="1"/>
  <c r="F31" i="1"/>
  <c r="F35" i="1" l="1"/>
  <c r="E43" i="1"/>
  <c r="F43" i="1"/>
  <c r="F40" i="1"/>
  <c r="E40" i="1"/>
  <c r="E35" i="1"/>
  <c r="F38" i="1"/>
  <c r="C52" i="1"/>
  <c r="E38" i="1"/>
  <c r="C48" i="1"/>
  <c r="F46" i="1"/>
  <c r="E46" i="1"/>
  <c r="F39" i="1"/>
  <c r="E39" i="1"/>
  <c r="F41" i="1"/>
  <c r="E41" i="1"/>
  <c r="F42" i="1"/>
  <c r="E42" i="1"/>
  <c r="E48" i="1" l="1"/>
  <c r="F48" i="1"/>
  <c r="E52" i="1" s="1"/>
  <c r="E51" i="1"/>
  <c r="H51" i="1" l="1"/>
  <c r="F51" i="1"/>
  <c r="H52" i="1"/>
  <c r="F52" i="1"/>
</calcChain>
</file>

<file path=xl/sharedStrings.xml><?xml version="1.0" encoding="utf-8"?>
<sst xmlns="http://schemas.openxmlformats.org/spreadsheetml/2006/main" count="38" uniqueCount="29">
  <si>
    <t>n</t>
  </si>
  <si>
    <t>Time</t>
  </si>
  <si>
    <t>อัตราเร็วเชิงมุม</t>
  </si>
  <si>
    <t>การทดลองที่</t>
  </si>
  <si>
    <t>r</t>
  </si>
  <si>
    <t>ระดับผิวน้ำ</t>
  </si>
  <si>
    <t>พลังงานรวม</t>
  </si>
  <si>
    <t>r2</t>
  </si>
  <si>
    <t>Z</t>
  </si>
  <si>
    <t>H</t>
  </si>
  <si>
    <t>X(r2)</t>
  </si>
  <si>
    <t>Y(Z)</t>
  </si>
  <si>
    <t>X2</t>
  </si>
  <si>
    <t>Xy</t>
  </si>
  <si>
    <t>Y(H)</t>
  </si>
  <si>
    <t>XY</t>
  </si>
  <si>
    <t>r2-Z</t>
  </si>
  <si>
    <t>r2-H</t>
  </si>
  <si>
    <t>ความสัมพันธ์</t>
  </si>
  <si>
    <t>Xbar</t>
  </si>
  <si>
    <t>Ybar</t>
  </si>
  <si>
    <t>m</t>
  </si>
  <si>
    <t>C</t>
  </si>
  <si>
    <t>รวม</t>
  </si>
  <si>
    <t>w</t>
  </si>
  <si>
    <t>เฉลี่ย</t>
  </si>
  <si>
    <t>Y = m(x)+c</t>
  </si>
  <si>
    <t>H = 0.0061(r2) + 0.3538</t>
  </si>
  <si>
    <t>Z = 0.003(r2) + 2.1101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</si>
</sst>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87" formatCode="0.0000"/>
    <numFmt numFmtId="188" formatCode="0.000"/>
  </numFmts>
  <fonts count="1" x14ac:knownFonts="1">
    <font>
      <sz val="11"/>
      <color theme="1"/>
      <name val="Tahoma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2" fontId="0" fillId="3" borderId="4" xfId="0" applyNumberFormat="1" applyFill="1" applyBorder="1" applyAlignment="1">
      <alignment horizontal="center" vertical="center"/>
    </xf>
    <xf numFmtId="2" fontId="0" fillId="3" borderId="9" xfId="0" applyNumberForma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187" fontId="0" fillId="4" borderId="2" xfId="0" applyNumberFormat="1" applyFill="1" applyBorder="1" applyAlignment="1">
      <alignment horizontal="center" vertical="center"/>
    </xf>
    <xf numFmtId="188" fontId="0" fillId="4" borderId="2" xfId="0" applyNumberForma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/>
              <a:t>หน้า</a:t>
            </a:r>
            <a:r>
              <a:rPr lang="en-US"/>
              <a:t>4-8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>
        <c:manualLayout>
          <c:layoutTarget val="inner"/>
          <c:xMode val="edge"/>
          <c:yMode val="edge"/>
          <c:x val="0.11118217084322109"/>
          <c:y val="0.16919820506307678"/>
          <c:w val="0.84977208610578303"/>
          <c:h val="0.57417802613383007"/>
        </c:manualLayout>
      </c:layout>
      <c:scatterChart>
        <c:scatterStyle val="lineMarker"/>
        <c:varyColors val="0"/>
        <c:ser>
          <c:idx val="0"/>
          <c:order val="0"/>
          <c:tx>
            <c:v>r-Z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Sheet1!$C$10:$C$19</c:f>
              <c:numCache>
                <c:formatCode>General</c:formatCode>
                <c:ptCount val="10"/>
                <c:pt idx="0">
                  <c:v>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Sheet1!$D$25:$D$34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8</c:v>
                </c:pt>
                <c:pt idx="4">
                  <c:v>11</c:v>
                </c:pt>
                <c:pt idx="5">
                  <c:v>14</c:v>
                </c:pt>
                <c:pt idx="6">
                  <c:v>18</c:v>
                </c:pt>
                <c:pt idx="7">
                  <c:v>22</c:v>
                </c:pt>
                <c:pt idx="8">
                  <c:v>26</c:v>
                </c:pt>
                <c:pt idx="9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A9-4BE6-9784-B5799E5EC17C}"/>
            </c:ext>
          </c:extLst>
        </c:ser>
        <c:ser>
          <c:idx val="1"/>
          <c:order val="1"/>
          <c:tx>
            <c:v>r-H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Sheet1!$C$10:$C$19</c:f>
              <c:numCache>
                <c:formatCode>General</c:formatCode>
                <c:ptCount val="10"/>
                <c:pt idx="0">
                  <c:v>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Sheet1!$D$38:$D$47</c:f>
              <c:numCache>
                <c:formatCode>General</c:formatCode>
                <c:ptCount val="10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11</c:v>
                </c:pt>
                <c:pt idx="4">
                  <c:v>16</c:v>
                </c:pt>
                <c:pt idx="5">
                  <c:v>22</c:v>
                </c:pt>
                <c:pt idx="6">
                  <c:v>30</c:v>
                </c:pt>
                <c:pt idx="7">
                  <c:v>39</c:v>
                </c:pt>
                <c:pt idx="8">
                  <c:v>49</c:v>
                </c:pt>
                <c:pt idx="9">
                  <c:v>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A9-4BE6-9784-B5799E5EC1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186479"/>
        <c:axId val="43025023"/>
      </c:scatterChart>
      <c:valAx>
        <c:axId val="70186479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3025023"/>
        <c:crosses val="autoZero"/>
        <c:crossBetween val="midCat"/>
        <c:majorUnit val="10"/>
      </c:valAx>
      <c:valAx>
        <c:axId val="43025023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Z,H(mm)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701864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/>
              <a:t>หน้า</a:t>
            </a:r>
            <a:r>
              <a:rPr lang="en-US"/>
              <a:t>4-9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r2-Z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511135188482911E-2"/>
                  <c:y val="0.1046508956621122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h-TH"/>
                </a:p>
              </c:txPr>
            </c:trendlineLbl>
          </c:trendline>
          <c:xVal>
            <c:numRef>
              <c:f>Sheet1!$C$25:$C$34</c:f>
              <c:numCache>
                <c:formatCode>General</c:formatCode>
                <c:ptCount val="10"/>
                <c:pt idx="0">
                  <c:v>0</c:v>
                </c:pt>
                <c:pt idx="1">
                  <c:v>400</c:v>
                </c:pt>
                <c:pt idx="2">
                  <c:v>900</c:v>
                </c:pt>
                <c:pt idx="3">
                  <c:v>1600</c:v>
                </c:pt>
                <c:pt idx="4">
                  <c:v>2500</c:v>
                </c:pt>
                <c:pt idx="5">
                  <c:v>3600</c:v>
                </c:pt>
                <c:pt idx="6">
                  <c:v>4900</c:v>
                </c:pt>
                <c:pt idx="7">
                  <c:v>6400</c:v>
                </c:pt>
                <c:pt idx="8">
                  <c:v>8100</c:v>
                </c:pt>
                <c:pt idx="9">
                  <c:v>10000</c:v>
                </c:pt>
              </c:numCache>
            </c:numRef>
          </c:xVal>
          <c:yVal>
            <c:numRef>
              <c:f>Sheet1!$D$25:$D$34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8</c:v>
                </c:pt>
                <c:pt idx="4">
                  <c:v>11</c:v>
                </c:pt>
                <c:pt idx="5">
                  <c:v>14</c:v>
                </c:pt>
                <c:pt idx="6">
                  <c:v>18</c:v>
                </c:pt>
                <c:pt idx="7">
                  <c:v>22</c:v>
                </c:pt>
                <c:pt idx="8">
                  <c:v>26</c:v>
                </c:pt>
                <c:pt idx="9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44-47C4-80FD-32DADF99B3B4}"/>
            </c:ext>
          </c:extLst>
        </c:ser>
        <c:ser>
          <c:idx val="1"/>
          <c:order val="1"/>
          <c:tx>
            <c:v>r2-H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0819619958949273E-2"/>
                  <c:y val="-1.31535117191313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h-TH"/>
                </a:p>
              </c:txPr>
            </c:trendlineLbl>
          </c:trendline>
          <c:xVal>
            <c:numRef>
              <c:f>Sheet1!$C$38:$C$47</c:f>
              <c:numCache>
                <c:formatCode>General</c:formatCode>
                <c:ptCount val="10"/>
                <c:pt idx="0">
                  <c:v>0</c:v>
                </c:pt>
                <c:pt idx="1">
                  <c:v>400</c:v>
                </c:pt>
                <c:pt idx="2">
                  <c:v>900</c:v>
                </c:pt>
                <c:pt idx="3">
                  <c:v>1600</c:v>
                </c:pt>
                <c:pt idx="4">
                  <c:v>2500</c:v>
                </c:pt>
                <c:pt idx="5">
                  <c:v>3600</c:v>
                </c:pt>
                <c:pt idx="6">
                  <c:v>4900</c:v>
                </c:pt>
                <c:pt idx="7">
                  <c:v>6400</c:v>
                </c:pt>
                <c:pt idx="8">
                  <c:v>8100</c:v>
                </c:pt>
                <c:pt idx="9">
                  <c:v>10000</c:v>
                </c:pt>
              </c:numCache>
            </c:numRef>
          </c:xVal>
          <c:yVal>
            <c:numRef>
              <c:f>Sheet1!$D$38:$D$47</c:f>
              <c:numCache>
                <c:formatCode>General</c:formatCode>
                <c:ptCount val="10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11</c:v>
                </c:pt>
                <c:pt idx="4">
                  <c:v>16</c:v>
                </c:pt>
                <c:pt idx="5">
                  <c:v>22</c:v>
                </c:pt>
                <c:pt idx="6">
                  <c:v>30</c:v>
                </c:pt>
                <c:pt idx="7">
                  <c:v>39</c:v>
                </c:pt>
                <c:pt idx="8">
                  <c:v>49</c:v>
                </c:pt>
                <c:pt idx="9">
                  <c:v>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44-47C4-80FD-32DADF99B3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186479"/>
        <c:axId val="43025023"/>
      </c:scatterChart>
      <c:valAx>
        <c:axId val="70186479"/>
        <c:scaling>
          <c:orientation val="minMax"/>
          <c:max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r2(mm)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3025023"/>
        <c:crosses val="autoZero"/>
        <c:crossBetween val="midCat"/>
      </c:valAx>
      <c:valAx>
        <c:axId val="43025023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Z,H(mm)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701864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346710</xdr:colOff>
      <xdr:row>19</xdr:row>
      <xdr:rowOff>160020</xdr:rowOff>
    </xdr:from>
    <xdr:to>
      <xdr:col>14</xdr:col>
      <xdr:colOff>381000</xdr:colOff>
      <xdr:row>36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76F126-5D3A-9948-DAC1-0280C28BD9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304800</xdr:colOff>
      <xdr:row>35</xdr:row>
      <xdr:rowOff>137160</xdr:rowOff>
    </xdr:from>
    <xdr:to>
      <xdr:col>17</xdr:col>
      <xdr:colOff>441960</xdr:colOff>
      <xdr:row>55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A17EBCE-0EDB-4D1F-BF85-BE7D9C28A3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4060B-6D82-1841-9C91-544FF131202E}">
  <dimension ref="A1:N53"/>
  <sheetViews>
    <sheetView tabSelected="1" topLeftCell="A21" zoomScaleNormal="150" zoomScaleSheetLayoutView="100" workbookViewId="0">
      <selection activeCell="H63" sqref="H63"/>
    </sheetView>
  </sheetViews>
  <sheetFormatPr defaultRowHeight="13.8" x14ac:dyDescent="0.25"/>
  <cols>
    <col min="2" max="2" width="11.296875" bestFit="1" customWidth="1"/>
    <col min="4" max="4" width="12.19921875" bestFit="1" customWidth="1"/>
    <col min="5" max="5" width="12.5" bestFit="1" customWidth="1"/>
    <col min="6" max="6" width="12" bestFit="1" customWidth="1"/>
    <col min="7" max="7" width="21.3984375" bestFit="1" customWidth="1"/>
    <col min="8" max="8" width="10.5" bestFit="1" customWidth="1"/>
    <col min="10" max="10" width="9" bestFit="1" customWidth="1"/>
    <col min="12" max="12" width="9.796875" bestFit="1" customWidth="1"/>
  </cols>
  <sheetData>
    <row r="1" spans="1:14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14.4" thickBot="1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14.4" thickBot="1" x14ac:dyDescent="0.3">
      <c r="A3" s="1"/>
      <c r="B3" s="2" t="s">
        <v>0</v>
      </c>
      <c r="C3" s="2" t="s">
        <v>1</v>
      </c>
      <c r="D3" s="2" t="s">
        <v>2</v>
      </c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 x14ac:dyDescent="0.25">
      <c r="A4" s="1"/>
      <c r="B4" s="3">
        <v>30</v>
      </c>
      <c r="C4" s="6">
        <v>23.5</v>
      </c>
      <c r="D4" s="3">
        <v>8.0169999999999995</v>
      </c>
      <c r="E4" s="1"/>
      <c r="F4" s="1"/>
      <c r="G4" s="1"/>
      <c r="H4" s="1"/>
      <c r="I4" s="1"/>
      <c r="J4" s="1"/>
      <c r="K4" s="1"/>
      <c r="L4" s="1"/>
      <c r="M4" s="1"/>
      <c r="N4" s="1"/>
    </row>
    <row r="5" spans="1:14" x14ac:dyDescent="0.25">
      <c r="A5" s="1"/>
      <c r="B5" s="4">
        <v>30</v>
      </c>
      <c r="C5" s="7">
        <v>23.82</v>
      </c>
      <c r="D5" s="4">
        <v>7.9089999999999998</v>
      </c>
      <c r="E5" s="1"/>
      <c r="F5" s="1"/>
      <c r="G5" s="1"/>
      <c r="H5" s="1"/>
      <c r="I5" s="1"/>
      <c r="J5" s="1"/>
      <c r="K5" s="1"/>
      <c r="L5" s="1"/>
      <c r="M5" s="1"/>
      <c r="N5" s="1"/>
    </row>
    <row r="6" spans="1:14" ht="14.4" thickBot="1" x14ac:dyDescent="0.3">
      <c r="A6" s="1"/>
      <c r="B6" s="5">
        <v>30</v>
      </c>
      <c r="C6" s="8">
        <v>23.66</v>
      </c>
      <c r="D6" s="4">
        <v>7.9630000000000001</v>
      </c>
      <c r="E6" s="1"/>
      <c r="F6" s="1"/>
      <c r="G6" s="1"/>
      <c r="H6" s="1"/>
      <c r="I6" s="1"/>
      <c r="J6" s="1"/>
      <c r="K6" s="1"/>
      <c r="L6" s="1"/>
      <c r="M6" s="1"/>
      <c r="N6" s="1"/>
    </row>
    <row r="7" spans="1:14" ht="14.4" thickBot="1" x14ac:dyDescent="0.3">
      <c r="A7" s="1"/>
      <c r="B7" s="10" t="s">
        <v>25</v>
      </c>
      <c r="C7" s="11"/>
      <c r="D7" s="12">
        <v>7.9630000000000001</v>
      </c>
      <c r="E7" s="1"/>
      <c r="F7" s="1"/>
      <c r="G7" s="1"/>
      <c r="H7" s="1"/>
      <c r="I7" s="1"/>
      <c r="J7" s="1"/>
      <c r="K7" s="1"/>
      <c r="L7" s="1"/>
      <c r="M7" s="1"/>
      <c r="N7" s="1"/>
    </row>
    <row r="8" spans="1:14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9" spans="1:14" x14ac:dyDescent="0.25">
      <c r="A9" s="1"/>
      <c r="B9" s="16" t="s">
        <v>3</v>
      </c>
      <c r="C9" s="16" t="s">
        <v>4</v>
      </c>
      <c r="D9" s="16" t="s">
        <v>5</v>
      </c>
      <c r="E9" s="16" t="s">
        <v>6</v>
      </c>
      <c r="F9" s="1"/>
      <c r="H9" s="16" t="s">
        <v>3</v>
      </c>
      <c r="I9" s="16" t="s">
        <v>4</v>
      </c>
      <c r="J9" s="16" t="s">
        <v>7</v>
      </c>
      <c r="K9" s="16" t="s">
        <v>5</v>
      </c>
      <c r="L9" s="16" t="s">
        <v>8</v>
      </c>
      <c r="M9" s="16" t="s">
        <v>6</v>
      </c>
      <c r="N9" s="16" t="s">
        <v>9</v>
      </c>
    </row>
    <row r="10" spans="1:14" x14ac:dyDescent="0.25">
      <c r="A10" s="1"/>
      <c r="B10" s="17">
        <v>1</v>
      </c>
      <c r="C10" s="9">
        <v>0</v>
      </c>
      <c r="D10" s="9">
        <v>20</v>
      </c>
      <c r="E10" s="9">
        <v>77</v>
      </c>
      <c r="F10" s="1"/>
      <c r="H10" s="17">
        <v>1</v>
      </c>
      <c r="I10" s="19">
        <v>0</v>
      </c>
      <c r="J10" s="19">
        <f>I10^2</f>
        <v>0</v>
      </c>
      <c r="K10" s="19">
        <v>20</v>
      </c>
      <c r="L10" s="19">
        <f>(K10-K$10)</f>
        <v>0</v>
      </c>
      <c r="M10" s="19">
        <v>77</v>
      </c>
      <c r="N10" s="19">
        <f>M10-M$10</f>
        <v>0</v>
      </c>
    </row>
    <row r="11" spans="1:14" x14ac:dyDescent="0.25">
      <c r="A11" s="1"/>
      <c r="B11" s="17">
        <v>2</v>
      </c>
      <c r="C11" s="9">
        <v>20</v>
      </c>
      <c r="D11" s="9">
        <v>22</v>
      </c>
      <c r="E11" s="9">
        <v>80</v>
      </c>
      <c r="F11" s="1"/>
      <c r="H11" s="17">
        <v>2</v>
      </c>
      <c r="I11" s="19">
        <v>20</v>
      </c>
      <c r="J11" s="19">
        <f t="shared" ref="J11:J19" si="0">I11^2</f>
        <v>400</v>
      </c>
      <c r="K11" s="19">
        <v>22</v>
      </c>
      <c r="L11" s="19">
        <f>(K11-K$10)</f>
        <v>2</v>
      </c>
      <c r="M11" s="19">
        <v>80</v>
      </c>
      <c r="N11" s="19">
        <f>M11-M$10</f>
        <v>3</v>
      </c>
    </row>
    <row r="12" spans="1:14" x14ac:dyDescent="0.25">
      <c r="A12" s="1"/>
      <c r="B12" s="17">
        <v>3</v>
      </c>
      <c r="C12" s="9">
        <v>30</v>
      </c>
      <c r="D12" s="9">
        <v>25</v>
      </c>
      <c r="E12" s="9">
        <v>83</v>
      </c>
      <c r="F12" s="1"/>
      <c r="H12" s="17">
        <v>3</v>
      </c>
      <c r="I12" s="19">
        <v>30</v>
      </c>
      <c r="J12" s="19">
        <f t="shared" si="0"/>
        <v>900</v>
      </c>
      <c r="K12" s="19">
        <v>25</v>
      </c>
      <c r="L12" s="19">
        <f>(K12-K$10)</f>
        <v>5</v>
      </c>
      <c r="M12" s="19">
        <v>83</v>
      </c>
      <c r="N12" s="19">
        <f>M12-M$10</f>
        <v>6</v>
      </c>
    </row>
    <row r="13" spans="1:14" x14ac:dyDescent="0.25">
      <c r="A13" s="1"/>
      <c r="B13" s="17">
        <v>4</v>
      </c>
      <c r="C13" s="9">
        <v>40</v>
      </c>
      <c r="D13" s="9">
        <v>28</v>
      </c>
      <c r="E13" s="9">
        <v>88</v>
      </c>
      <c r="F13" s="1"/>
      <c r="H13" s="17">
        <v>4</v>
      </c>
      <c r="I13" s="19">
        <v>40</v>
      </c>
      <c r="J13" s="19">
        <f t="shared" si="0"/>
        <v>1600</v>
      </c>
      <c r="K13" s="19">
        <v>28</v>
      </c>
      <c r="L13" s="19">
        <f>(K13-K$10)</f>
        <v>8</v>
      </c>
      <c r="M13" s="19">
        <v>88</v>
      </c>
      <c r="N13" s="19">
        <f>M13-M$10</f>
        <v>11</v>
      </c>
    </row>
    <row r="14" spans="1:14" x14ac:dyDescent="0.25">
      <c r="A14" s="1"/>
      <c r="B14" s="17">
        <v>5</v>
      </c>
      <c r="C14" s="9">
        <v>50</v>
      </c>
      <c r="D14" s="9">
        <v>31</v>
      </c>
      <c r="E14" s="9">
        <v>93</v>
      </c>
      <c r="F14" s="1"/>
      <c r="H14" s="17">
        <v>5</v>
      </c>
      <c r="I14" s="19">
        <v>50</v>
      </c>
      <c r="J14" s="19">
        <f t="shared" si="0"/>
        <v>2500</v>
      </c>
      <c r="K14" s="19">
        <v>31</v>
      </c>
      <c r="L14" s="19">
        <f>(K14-K$10)</f>
        <v>11</v>
      </c>
      <c r="M14" s="19">
        <v>93</v>
      </c>
      <c r="N14" s="19">
        <f>M14-M$10</f>
        <v>16</v>
      </c>
    </row>
    <row r="15" spans="1:14" x14ac:dyDescent="0.25">
      <c r="A15" s="1"/>
      <c r="B15" s="17">
        <v>6</v>
      </c>
      <c r="C15" s="9">
        <v>60</v>
      </c>
      <c r="D15" s="9">
        <v>34</v>
      </c>
      <c r="E15" s="9">
        <v>99</v>
      </c>
      <c r="F15" s="1"/>
      <c r="H15" s="17">
        <v>6</v>
      </c>
      <c r="I15" s="19">
        <v>60</v>
      </c>
      <c r="J15" s="19">
        <f t="shared" si="0"/>
        <v>3600</v>
      </c>
      <c r="K15" s="19">
        <v>34</v>
      </c>
      <c r="L15" s="19">
        <f>(K15-K$10)</f>
        <v>14</v>
      </c>
      <c r="M15" s="19">
        <v>99</v>
      </c>
      <c r="N15" s="19">
        <f>M15-M$10</f>
        <v>22</v>
      </c>
    </row>
    <row r="16" spans="1:14" x14ac:dyDescent="0.25">
      <c r="A16" s="1"/>
      <c r="B16" s="17">
        <v>7</v>
      </c>
      <c r="C16" s="9">
        <v>70</v>
      </c>
      <c r="D16" s="9">
        <v>38</v>
      </c>
      <c r="E16" s="9">
        <v>107</v>
      </c>
      <c r="F16" s="1"/>
      <c r="H16" s="17">
        <v>7</v>
      </c>
      <c r="I16" s="19">
        <v>70</v>
      </c>
      <c r="J16" s="19">
        <f t="shared" si="0"/>
        <v>4900</v>
      </c>
      <c r="K16" s="19">
        <v>38</v>
      </c>
      <c r="L16" s="19">
        <f>(K16-K$10)</f>
        <v>18</v>
      </c>
      <c r="M16" s="19">
        <v>107</v>
      </c>
      <c r="N16" s="19">
        <f>M16-M$10</f>
        <v>30</v>
      </c>
    </row>
    <row r="17" spans="1:14" x14ac:dyDescent="0.25">
      <c r="A17" s="1"/>
      <c r="B17" s="17">
        <v>8</v>
      </c>
      <c r="C17" s="9">
        <v>80</v>
      </c>
      <c r="D17" s="9">
        <v>42</v>
      </c>
      <c r="E17" s="9">
        <v>116</v>
      </c>
      <c r="F17" s="1"/>
      <c r="H17" s="17">
        <v>8</v>
      </c>
      <c r="I17" s="19">
        <v>80</v>
      </c>
      <c r="J17" s="19">
        <f t="shared" si="0"/>
        <v>6400</v>
      </c>
      <c r="K17" s="19">
        <v>42</v>
      </c>
      <c r="L17" s="19">
        <f>(K17-K$10)</f>
        <v>22</v>
      </c>
      <c r="M17" s="19">
        <v>116</v>
      </c>
      <c r="N17" s="19">
        <f>M17-M$10</f>
        <v>39</v>
      </c>
    </row>
    <row r="18" spans="1:14" x14ac:dyDescent="0.25">
      <c r="A18" s="1"/>
      <c r="B18" s="17">
        <v>9</v>
      </c>
      <c r="C18" s="9">
        <v>90</v>
      </c>
      <c r="D18" s="9">
        <v>46</v>
      </c>
      <c r="E18" s="9">
        <v>126</v>
      </c>
      <c r="F18" s="1"/>
      <c r="H18" s="17">
        <v>9</v>
      </c>
      <c r="I18" s="19">
        <v>90</v>
      </c>
      <c r="J18" s="19">
        <f t="shared" si="0"/>
        <v>8100</v>
      </c>
      <c r="K18" s="19">
        <v>46</v>
      </c>
      <c r="L18" s="19">
        <f>(K18-K$10)</f>
        <v>26</v>
      </c>
      <c r="M18" s="19">
        <v>126</v>
      </c>
      <c r="N18" s="19">
        <f>M18-M$10</f>
        <v>49</v>
      </c>
    </row>
    <row r="19" spans="1:14" x14ac:dyDescent="0.25">
      <c r="A19" s="1"/>
      <c r="B19" s="17">
        <v>10</v>
      </c>
      <c r="C19" s="9">
        <v>100</v>
      </c>
      <c r="D19" s="9">
        <v>51</v>
      </c>
      <c r="E19" s="9">
        <v>140</v>
      </c>
      <c r="F19" s="1"/>
      <c r="H19" s="17">
        <v>10</v>
      </c>
      <c r="I19" s="19">
        <v>100</v>
      </c>
      <c r="J19" s="19">
        <f t="shared" si="0"/>
        <v>10000</v>
      </c>
      <c r="K19" s="19">
        <v>51</v>
      </c>
      <c r="L19" s="19">
        <f>(K19-K$10)</f>
        <v>31</v>
      </c>
      <c r="M19" s="19">
        <v>140</v>
      </c>
      <c r="N19" s="19">
        <f>M19-M$10</f>
        <v>63</v>
      </c>
    </row>
    <row r="20" spans="1:14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</row>
    <row r="21" spans="1:14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</row>
    <row r="22" spans="1:14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</row>
    <row r="23" spans="1:14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</row>
    <row r="24" spans="1:14" x14ac:dyDescent="0.25">
      <c r="A24" s="1"/>
      <c r="B24" s="16" t="s">
        <v>3</v>
      </c>
      <c r="C24" s="16" t="s">
        <v>10</v>
      </c>
      <c r="D24" s="16" t="s">
        <v>11</v>
      </c>
      <c r="E24" s="16" t="s">
        <v>12</v>
      </c>
      <c r="F24" s="16" t="s">
        <v>15</v>
      </c>
      <c r="G24" s="1"/>
      <c r="H24" s="1"/>
      <c r="I24" s="1"/>
      <c r="J24" s="1"/>
      <c r="K24" s="1"/>
      <c r="L24" s="1"/>
      <c r="M24" s="1"/>
      <c r="N24" s="1"/>
    </row>
    <row r="25" spans="1:14" x14ac:dyDescent="0.25">
      <c r="A25" s="1"/>
      <c r="B25" s="17">
        <v>1</v>
      </c>
      <c r="C25" s="13">
        <f>J10</f>
        <v>0</v>
      </c>
      <c r="D25" s="13">
        <f>L10</f>
        <v>0</v>
      </c>
      <c r="E25" s="13">
        <f>C25^2</f>
        <v>0</v>
      </c>
      <c r="F25" s="13">
        <f>C25*D25</f>
        <v>0</v>
      </c>
      <c r="G25" s="1"/>
      <c r="H25" s="1"/>
      <c r="I25" s="1"/>
      <c r="J25" s="1"/>
      <c r="K25" s="1"/>
      <c r="L25" s="1"/>
      <c r="M25" s="1"/>
      <c r="N25" s="1"/>
    </row>
    <row r="26" spans="1:14" x14ac:dyDescent="0.25">
      <c r="A26" s="1"/>
      <c r="B26" s="17">
        <v>2</v>
      </c>
      <c r="C26" s="13">
        <f>J11</f>
        <v>400</v>
      </c>
      <c r="D26" s="13">
        <f>L11</f>
        <v>2</v>
      </c>
      <c r="E26" s="13">
        <f t="shared" ref="E26:E34" si="1">C26^2</f>
        <v>160000</v>
      </c>
      <c r="F26" s="13">
        <f t="shared" ref="F26:F34" si="2">C26*D26</f>
        <v>800</v>
      </c>
      <c r="G26" s="1"/>
      <c r="H26" s="1"/>
      <c r="I26" s="1"/>
      <c r="J26" s="1"/>
      <c r="K26" s="1"/>
      <c r="L26" s="1"/>
      <c r="M26" s="1"/>
      <c r="N26" s="1"/>
    </row>
    <row r="27" spans="1:14" x14ac:dyDescent="0.25">
      <c r="A27" s="1"/>
      <c r="B27" s="17">
        <v>3</v>
      </c>
      <c r="C27" s="13">
        <f>J12</f>
        <v>900</v>
      </c>
      <c r="D27" s="13">
        <f>L12</f>
        <v>5</v>
      </c>
      <c r="E27" s="13">
        <f t="shared" si="1"/>
        <v>810000</v>
      </c>
      <c r="F27" s="13">
        <f t="shared" si="2"/>
        <v>4500</v>
      </c>
      <c r="G27" s="1"/>
      <c r="H27" s="1"/>
      <c r="I27" s="1"/>
      <c r="J27" s="1"/>
      <c r="K27" s="1"/>
      <c r="L27" s="1"/>
      <c r="M27" s="1"/>
      <c r="N27" s="1"/>
    </row>
    <row r="28" spans="1:14" x14ac:dyDescent="0.25">
      <c r="A28" s="1"/>
      <c r="B28" s="17">
        <v>4</v>
      </c>
      <c r="C28" s="13">
        <f>J13</f>
        <v>1600</v>
      </c>
      <c r="D28" s="13">
        <f>L13</f>
        <v>8</v>
      </c>
      <c r="E28" s="13">
        <f t="shared" si="1"/>
        <v>2560000</v>
      </c>
      <c r="F28" s="13">
        <f t="shared" si="2"/>
        <v>12800</v>
      </c>
      <c r="G28" s="1"/>
      <c r="H28" s="1"/>
      <c r="I28" s="1"/>
      <c r="J28" s="1"/>
      <c r="K28" s="1"/>
      <c r="L28" s="1"/>
      <c r="M28" s="1"/>
      <c r="N28" s="1"/>
    </row>
    <row r="29" spans="1:14" x14ac:dyDescent="0.25">
      <c r="A29" s="1"/>
      <c r="B29" s="17">
        <v>5</v>
      </c>
      <c r="C29" s="13">
        <f>J14</f>
        <v>2500</v>
      </c>
      <c r="D29" s="13">
        <f>L14</f>
        <v>11</v>
      </c>
      <c r="E29" s="13">
        <f t="shared" si="1"/>
        <v>6250000</v>
      </c>
      <c r="F29" s="13">
        <f t="shared" si="2"/>
        <v>27500</v>
      </c>
      <c r="G29" s="1"/>
      <c r="H29" s="1"/>
      <c r="I29" s="1"/>
      <c r="J29" s="1"/>
      <c r="K29" s="1"/>
      <c r="L29" s="1"/>
      <c r="M29" s="1"/>
      <c r="N29" s="1"/>
    </row>
    <row r="30" spans="1:14" x14ac:dyDescent="0.25">
      <c r="A30" s="1"/>
      <c r="B30" s="17">
        <v>6</v>
      </c>
      <c r="C30" s="13">
        <f>J15</f>
        <v>3600</v>
      </c>
      <c r="D30" s="13">
        <f>L15</f>
        <v>14</v>
      </c>
      <c r="E30" s="13">
        <f t="shared" si="1"/>
        <v>12960000</v>
      </c>
      <c r="F30" s="13">
        <f t="shared" si="2"/>
        <v>50400</v>
      </c>
      <c r="G30" s="1"/>
      <c r="H30" s="1"/>
      <c r="I30" s="1"/>
      <c r="J30" s="1"/>
      <c r="K30" s="1"/>
      <c r="L30" s="1"/>
      <c r="M30" s="1"/>
      <c r="N30" s="1"/>
    </row>
    <row r="31" spans="1:14" x14ac:dyDescent="0.25">
      <c r="A31" s="1"/>
      <c r="B31" s="17">
        <v>7</v>
      </c>
      <c r="C31" s="13">
        <f>J16</f>
        <v>4900</v>
      </c>
      <c r="D31" s="13">
        <f>L16</f>
        <v>18</v>
      </c>
      <c r="E31" s="13">
        <f t="shared" si="1"/>
        <v>24010000</v>
      </c>
      <c r="F31" s="13">
        <f t="shared" si="2"/>
        <v>88200</v>
      </c>
      <c r="G31" s="1"/>
      <c r="H31" s="1"/>
      <c r="I31" s="1"/>
      <c r="J31" s="1"/>
      <c r="K31" s="1"/>
      <c r="L31" s="1"/>
      <c r="M31" s="1"/>
      <c r="N31" s="1"/>
    </row>
    <row r="32" spans="1:14" x14ac:dyDescent="0.25">
      <c r="A32" s="1"/>
      <c r="B32" s="17">
        <v>8</v>
      </c>
      <c r="C32" s="13">
        <f>J17</f>
        <v>6400</v>
      </c>
      <c r="D32" s="13">
        <f>L17</f>
        <v>22</v>
      </c>
      <c r="E32" s="13">
        <f t="shared" si="1"/>
        <v>40960000</v>
      </c>
      <c r="F32" s="13">
        <f t="shared" si="2"/>
        <v>140800</v>
      </c>
      <c r="G32" s="1"/>
      <c r="H32" s="1"/>
      <c r="I32" s="1"/>
      <c r="J32" s="1"/>
      <c r="K32" s="1"/>
      <c r="L32" s="1"/>
      <c r="M32" s="1"/>
      <c r="N32" s="1"/>
    </row>
    <row r="33" spans="1:14" x14ac:dyDescent="0.25">
      <c r="A33" s="1"/>
      <c r="B33" s="17">
        <v>9</v>
      </c>
      <c r="C33" s="13">
        <f>J18</f>
        <v>8100</v>
      </c>
      <c r="D33" s="13">
        <f>L18</f>
        <v>26</v>
      </c>
      <c r="E33" s="13">
        <f t="shared" si="1"/>
        <v>65610000</v>
      </c>
      <c r="F33" s="13">
        <f t="shared" si="2"/>
        <v>210600</v>
      </c>
      <c r="G33" s="1"/>
      <c r="H33" s="1"/>
      <c r="I33" s="1"/>
      <c r="J33" s="1"/>
      <c r="K33" s="1"/>
      <c r="L33" s="1"/>
      <c r="M33" s="1"/>
      <c r="N33" s="1"/>
    </row>
    <row r="34" spans="1:14" x14ac:dyDescent="0.25">
      <c r="A34" s="1"/>
      <c r="B34" s="17">
        <v>10</v>
      </c>
      <c r="C34" s="13">
        <f>J19</f>
        <v>10000</v>
      </c>
      <c r="D34" s="13">
        <f>L19</f>
        <v>31</v>
      </c>
      <c r="E34" s="13">
        <f t="shared" si="1"/>
        <v>100000000</v>
      </c>
      <c r="F34" s="13">
        <f t="shared" si="2"/>
        <v>310000</v>
      </c>
      <c r="G34" s="1"/>
      <c r="H34" s="1"/>
      <c r="I34" s="1"/>
      <c r="J34" s="1"/>
      <c r="K34" s="1"/>
      <c r="L34" s="1"/>
      <c r="M34" s="1"/>
      <c r="N34" s="1"/>
    </row>
    <row r="35" spans="1:14" x14ac:dyDescent="0.25">
      <c r="A35" s="1"/>
      <c r="B35" s="18" t="s">
        <v>23</v>
      </c>
      <c r="C35" s="18">
        <f>SUM(C25:C34)</f>
        <v>38400</v>
      </c>
      <c r="D35" s="18">
        <f t="shared" ref="D35:F35" si="3">SUM(D25:D34)</f>
        <v>137</v>
      </c>
      <c r="E35" s="18">
        <f t="shared" si="3"/>
        <v>253320000</v>
      </c>
      <c r="F35" s="18">
        <f t="shared" si="3"/>
        <v>845600</v>
      </c>
      <c r="G35" s="1"/>
      <c r="H35" s="1"/>
      <c r="I35" s="1"/>
      <c r="J35" s="1"/>
      <c r="K35" s="1"/>
      <c r="L35" s="1"/>
      <c r="M35" s="1"/>
      <c r="N35" s="1"/>
    </row>
    <row r="36" spans="1:14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</row>
    <row r="37" spans="1:14" x14ac:dyDescent="0.25">
      <c r="A37" s="1"/>
      <c r="B37" s="16" t="s">
        <v>3</v>
      </c>
      <c r="C37" s="16" t="s">
        <v>10</v>
      </c>
      <c r="D37" s="16" t="s">
        <v>14</v>
      </c>
      <c r="E37" s="16" t="s">
        <v>12</v>
      </c>
      <c r="F37" s="16" t="s">
        <v>13</v>
      </c>
      <c r="G37" s="1"/>
      <c r="H37" s="1"/>
      <c r="I37" s="1"/>
      <c r="J37" s="1"/>
      <c r="K37" s="1"/>
      <c r="L37" s="1"/>
      <c r="M37" s="1"/>
      <c r="N37" s="1"/>
    </row>
    <row r="38" spans="1:14" x14ac:dyDescent="0.25">
      <c r="A38" s="1"/>
      <c r="B38" s="17">
        <v>1</v>
      </c>
      <c r="C38" s="13">
        <f>C25</f>
        <v>0</v>
      </c>
      <c r="D38" s="13">
        <f>N10</f>
        <v>0</v>
      </c>
      <c r="E38" s="13">
        <f>C38^2</f>
        <v>0</v>
      </c>
      <c r="F38" s="13">
        <f>C38*D38</f>
        <v>0</v>
      </c>
      <c r="G38" s="1"/>
      <c r="H38" s="1"/>
      <c r="I38" s="1"/>
      <c r="J38" s="1"/>
      <c r="K38" s="1"/>
      <c r="L38" s="1"/>
      <c r="M38" s="1"/>
      <c r="N38" s="1"/>
    </row>
    <row r="39" spans="1:14" x14ac:dyDescent="0.25">
      <c r="A39" s="1"/>
      <c r="B39" s="17">
        <v>2</v>
      </c>
      <c r="C39" s="13">
        <f t="shared" ref="C39:C47" si="4">C26</f>
        <v>400</v>
      </c>
      <c r="D39" s="13">
        <f>N11</f>
        <v>3</v>
      </c>
      <c r="E39" s="13">
        <f t="shared" ref="E39:E47" si="5">C39^2</f>
        <v>160000</v>
      </c>
      <c r="F39" s="13">
        <f t="shared" ref="F39:F47" si="6">C39*D39</f>
        <v>1200</v>
      </c>
      <c r="G39" s="1"/>
      <c r="H39" s="1"/>
      <c r="I39" s="1"/>
      <c r="J39" s="1"/>
      <c r="K39" s="1"/>
      <c r="L39" s="1"/>
      <c r="M39" s="1"/>
      <c r="N39" s="1"/>
    </row>
    <row r="40" spans="1:14" x14ac:dyDescent="0.25">
      <c r="A40" s="1"/>
      <c r="B40" s="17">
        <v>3</v>
      </c>
      <c r="C40" s="13">
        <f t="shared" si="4"/>
        <v>900</v>
      </c>
      <c r="D40" s="13">
        <f>N12</f>
        <v>6</v>
      </c>
      <c r="E40" s="13">
        <f t="shared" si="5"/>
        <v>810000</v>
      </c>
      <c r="F40" s="13">
        <f t="shared" si="6"/>
        <v>5400</v>
      </c>
      <c r="G40" s="1"/>
      <c r="H40" s="1"/>
      <c r="I40" s="1"/>
      <c r="J40" s="1"/>
      <c r="K40" s="1"/>
      <c r="L40" s="1"/>
      <c r="M40" s="1"/>
      <c r="N40" s="1"/>
    </row>
    <row r="41" spans="1:14" x14ac:dyDescent="0.25">
      <c r="A41" s="1"/>
      <c r="B41" s="17">
        <v>4</v>
      </c>
      <c r="C41" s="13">
        <f t="shared" si="4"/>
        <v>1600</v>
      </c>
      <c r="D41" s="13">
        <f>N13</f>
        <v>11</v>
      </c>
      <c r="E41" s="13">
        <f t="shared" si="5"/>
        <v>2560000</v>
      </c>
      <c r="F41" s="13">
        <f t="shared" si="6"/>
        <v>17600</v>
      </c>
      <c r="G41" s="1"/>
      <c r="H41" s="1"/>
      <c r="I41" s="1"/>
      <c r="J41" s="1"/>
      <c r="K41" s="1"/>
      <c r="L41" s="1"/>
      <c r="M41" s="1"/>
      <c r="N41" s="1"/>
    </row>
    <row r="42" spans="1:14" x14ac:dyDescent="0.25">
      <c r="A42" s="1"/>
      <c r="B42" s="17">
        <v>5</v>
      </c>
      <c r="C42" s="13">
        <f t="shared" si="4"/>
        <v>2500</v>
      </c>
      <c r="D42" s="13">
        <f>N14</f>
        <v>16</v>
      </c>
      <c r="E42" s="13">
        <f t="shared" si="5"/>
        <v>6250000</v>
      </c>
      <c r="F42" s="13">
        <f t="shared" si="6"/>
        <v>40000</v>
      </c>
      <c r="G42" s="1"/>
      <c r="H42" s="1"/>
      <c r="I42" s="1"/>
      <c r="J42" s="1"/>
      <c r="K42" s="1"/>
      <c r="L42" s="1"/>
      <c r="M42" s="1"/>
      <c r="N42" s="1"/>
    </row>
    <row r="43" spans="1:14" x14ac:dyDescent="0.25">
      <c r="A43" s="1"/>
      <c r="B43" s="17">
        <v>6</v>
      </c>
      <c r="C43" s="13">
        <f t="shared" si="4"/>
        <v>3600</v>
      </c>
      <c r="D43" s="13">
        <f>N15</f>
        <v>22</v>
      </c>
      <c r="E43" s="13">
        <f t="shared" si="5"/>
        <v>12960000</v>
      </c>
      <c r="F43" s="13">
        <f t="shared" si="6"/>
        <v>79200</v>
      </c>
      <c r="G43" s="1"/>
      <c r="H43" s="1"/>
      <c r="I43" s="1"/>
      <c r="J43" s="1"/>
      <c r="K43" s="1"/>
      <c r="L43" s="1"/>
      <c r="M43" s="1"/>
      <c r="N43" s="1"/>
    </row>
    <row r="44" spans="1:14" x14ac:dyDescent="0.25">
      <c r="A44" s="1"/>
      <c r="B44" s="17">
        <v>7</v>
      </c>
      <c r="C44" s="13">
        <f t="shared" si="4"/>
        <v>4900</v>
      </c>
      <c r="D44" s="13">
        <f>N16</f>
        <v>30</v>
      </c>
      <c r="E44" s="13">
        <f t="shared" si="5"/>
        <v>24010000</v>
      </c>
      <c r="F44" s="13">
        <f t="shared" si="6"/>
        <v>147000</v>
      </c>
      <c r="G44" s="1"/>
      <c r="H44" s="1"/>
      <c r="I44" s="1"/>
      <c r="J44" s="1"/>
      <c r="K44" s="1"/>
      <c r="L44" s="1"/>
      <c r="M44" s="1"/>
      <c r="N44" s="1"/>
    </row>
    <row r="45" spans="1:14" x14ac:dyDescent="0.25">
      <c r="A45" s="1"/>
      <c r="B45" s="17">
        <v>8</v>
      </c>
      <c r="C45" s="13">
        <f t="shared" si="4"/>
        <v>6400</v>
      </c>
      <c r="D45" s="13">
        <f>N17</f>
        <v>39</v>
      </c>
      <c r="E45" s="13">
        <f t="shared" si="5"/>
        <v>40960000</v>
      </c>
      <c r="F45" s="13">
        <f t="shared" si="6"/>
        <v>249600</v>
      </c>
      <c r="G45" s="1"/>
      <c r="H45" s="1"/>
      <c r="I45" s="1"/>
      <c r="J45" s="1"/>
      <c r="K45" s="1"/>
      <c r="L45" s="1"/>
      <c r="M45" s="1"/>
      <c r="N45" s="1"/>
    </row>
    <row r="46" spans="1:14" x14ac:dyDescent="0.25">
      <c r="A46" s="1"/>
      <c r="B46" s="17">
        <v>9</v>
      </c>
      <c r="C46" s="13">
        <f t="shared" si="4"/>
        <v>8100</v>
      </c>
      <c r="D46" s="13">
        <f>N18</f>
        <v>49</v>
      </c>
      <c r="E46" s="13">
        <f t="shared" si="5"/>
        <v>65610000</v>
      </c>
      <c r="F46" s="13">
        <f t="shared" si="6"/>
        <v>396900</v>
      </c>
      <c r="G46" s="1"/>
      <c r="H46" s="1"/>
      <c r="I46" s="1"/>
      <c r="J46" s="1"/>
      <c r="K46" s="1"/>
      <c r="L46" s="1"/>
      <c r="M46" s="1"/>
      <c r="N46" s="1"/>
    </row>
    <row r="47" spans="1:14" x14ac:dyDescent="0.25">
      <c r="A47" s="1"/>
      <c r="B47" s="17">
        <v>10</v>
      </c>
      <c r="C47" s="13">
        <f t="shared" si="4"/>
        <v>10000</v>
      </c>
      <c r="D47" s="13">
        <f>N19</f>
        <v>63</v>
      </c>
      <c r="E47" s="13">
        <f t="shared" si="5"/>
        <v>100000000</v>
      </c>
      <c r="F47" s="13">
        <f t="shared" si="6"/>
        <v>630000</v>
      </c>
      <c r="G47" s="1"/>
      <c r="H47" s="1"/>
      <c r="I47" s="1"/>
      <c r="J47" s="1"/>
      <c r="K47" s="1"/>
      <c r="L47" s="1"/>
      <c r="M47" s="1"/>
      <c r="N47" s="1"/>
    </row>
    <row r="48" spans="1:14" x14ac:dyDescent="0.25">
      <c r="A48" s="1"/>
      <c r="B48" s="18" t="s">
        <v>23</v>
      </c>
      <c r="C48" s="18">
        <f>SUM(C38:C47)</f>
        <v>38400</v>
      </c>
      <c r="D48" s="18">
        <f t="shared" ref="D48" si="7">SUM(D38:D47)</f>
        <v>239</v>
      </c>
      <c r="E48" s="18">
        <f t="shared" ref="E48" si="8">SUM(E38:E47)</f>
        <v>253320000</v>
      </c>
      <c r="F48" s="18">
        <f t="shared" ref="F48" si="9">SUM(F38:F47)</f>
        <v>1566900</v>
      </c>
      <c r="G48" s="1"/>
      <c r="H48" s="1"/>
      <c r="I48" s="1"/>
      <c r="J48" s="1"/>
      <c r="K48" s="1"/>
      <c r="L48" s="1"/>
      <c r="M48" s="1"/>
      <c r="N48" s="1"/>
    </row>
    <row r="49" spans="1:14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</row>
    <row r="50" spans="1:14" x14ac:dyDescent="0.25">
      <c r="A50" s="1"/>
      <c r="B50" s="16" t="s">
        <v>18</v>
      </c>
      <c r="C50" s="16" t="s">
        <v>19</v>
      </c>
      <c r="D50" s="16" t="s">
        <v>20</v>
      </c>
      <c r="E50" s="16" t="s">
        <v>21</v>
      </c>
      <c r="F50" s="16" t="s">
        <v>22</v>
      </c>
      <c r="G50" s="16" t="s">
        <v>26</v>
      </c>
      <c r="H50" s="16" t="s">
        <v>24</v>
      </c>
      <c r="I50" s="1"/>
      <c r="J50" s="1"/>
      <c r="K50" s="1"/>
      <c r="L50" s="1"/>
      <c r="M50" s="1"/>
      <c r="N50" s="1"/>
    </row>
    <row r="51" spans="1:14" x14ac:dyDescent="0.25">
      <c r="A51" s="1"/>
      <c r="B51" s="17" t="s">
        <v>16</v>
      </c>
      <c r="C51" s="13">
        <f>AVERAGE(C25:C34)</f>
        <v>3840</v>
      </c>
      <c r="D51" s="13">
        <f>AVERAGE(D25:D34)</f>
        <v>13.7</v>
      </c>
      <c r="E51" s="14">
        <f>((F35/10)-(C51*D51))/((E35/10)-(C51^2))</f>
        <v>3.018212045643467E-3</v>
      </c>
      <c r="F51" s="15">
        <f>D51-(E51*C51)</f>
        <v>2.110065744729086</v>
      </c>
      <c r="G51" s="19" t="s">
        <v>28</v>
      </c>
      <c r="H51" s="15">
        <f>SQRT(E51*9.81*2*1000)</f>
        <v>7.6952790940631139</v>
      </c>
      <c r="I51" s="1"/>
      <c r="J51" s="1"/>
      <c r="K51" s="1"/>
      <c r="L51" s="1"/>
      <c r="M51" s="1"/>
      <c r="N51" s="1"/>
    </row>
    <row r="52" spans="1:14" x14ac:dyDescent="0.25">
      <c r="A52" s="1"/>
      <c r="B52" s="17" t="s">
        <v>17</v>
      </c>
      <c r="C52" s="13">
        <f>AVERAGE(C38:C47)</f>
        <v>3840</v>
      </c>
      <c r="D52" s="13">
        <f>AVERAGE(D38:D47)</f>
        <v>23.9</v>
      </c>
      <c r="E52" s="14">
        <f>((F48/10)-(C52*D52))/((E48/10)-(C52^2))</f>
        <v>6.1318295171163004E-3</v>
      </c>
      <c r="F52" s="15">
        <f>D52-(E52*C52)</f>
        <v>0.35377465427340482</v>
      </c>
      <c r="G52" s="19" t="s">
        <v>27</v>
      </c>
      <c r="H52" s="15">
        <f>SQRT(E52*9.81*1000)</f>
        <v>7.7558524717087618</v>
      </c>
      <c r="I52" s="1"/>
      <c r="J52" s="1"/>
      <c r="K52" s="1"/>
      <c r="L52" s="1"/>
      <c r="M52" s="1"/>
      <c r="N52" s="1"/>
    </row>
    <row r="53" spans="1:14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</row>
  </sheetData>
  <mergeCells count="1">
    <mergeCell ref="B7:C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Soravis AMNUAYSARN</dc:creator>
  <cp:lastModifiedBy>USER</cp:lastModifiedBy>
  <dcterms:created xsi:type="dcterms:W3CDTF">2023-08-23T10:15:29Z</dcterms:created>
  <dcterms:modified xsi:type="dcterms:W3CDTF">2023-08-23T11:39:43Z</dcterms:modified>
</cp:coreProperties>
</file>