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8\"/>
    </mc:Choice>
  </mc:AlternateContent>
  <xr:revisionPtr revIDLastSave="0" documentId="13_ncr:1_{B30CDECB-5613-46A1-8270-617EE3358F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O32" i="1"/>
  <c r="O33" i="1"/>
  <c r="O34" i="1"/>
  <c r="O35" i="1"/>
  <c r="O36" i="1"/>
  <c r="O37" i="1"/>
  <c r="O38" i="1"/>
  <c r="O39" i="1"/>
  <c r="O40" i="1"/>
  <c r="O31" i="1"/>
  <c r="L31" i="1"/>
  <c r="J45" i="1"/>
  <c r="J44" i="1"/>
  <c r="S5" i="1"/>
  <c r="S6" i="1"/>
  <c r="S7" i="1"/>
  <c r="S8" i="1"/>
  <c r="S9" i="1"/>
  <c r="S10" i="1"/>
  <c r="S11" i="1"/>
  <c r="S12" i="1"/>
  <c r="S13" i="1"/>
  <c r="S4" i="1"/>
  <c r="Q5" i="1"/>
  <c r="Q6" i="1"/>
  <c r="Q7" i="1"/>
  <c r="Q8" i="1"/>
  <c r="Q9" i="1"/>
  <c r="Q10" i="1"/>
  <c r="Q11" i="1"/>
  <c r="Q12" i="1"/>
  <c r="Q13" i="1"/>
  <c r="Q4" i="1"/>
  <c r="P5" i="1"/>
  <c r="P6" i="1"/>
  <c r="P7" i="1"/>
  <c r="P8" i="1"/>
  <c r="P9" i="1"/>
  <c r="P10" i="1"/>
  <c r="P11" i="1"/>
  <c r="P12" i="1"/>
  <c r="P13" i="1"/>
  <c r="P4" i="1"/>
  <c r="N5" i="1"/>
  <c r="N6" i="1"/>
  <c r="N7" i="1"/>
  <c r="N8" i="1"/>
  <c r="N9" i="1"/>
  <c r="N10" i="1"/>
  <c r="N11" i="1"/>
  <c r="N12" i="1"/>
  <c r="N13" i="1"/>
  <c r="N4" i="1"/>
  <c r="M39" i="1" l="1"/>
  <c r="M40" i="1"/>
  <c r="M31" i="1"/>
  <c r="L26" i="1"/>
  <c r="N26" i="1" s="1"/>
  <c r="M26" i="1"/>
  <c r="M27" i="1"/>
  <c r="M18" i="1"/>
  <c r="L38" i="1"/>
  <c r="L33" i="1"/>
  <c r="L34" i="1"/>
  <c r="L37" i="1"/>
  <c r="R6" i="1"/>
  <c r="L20" i="1" s="1"/>
  <c r="R7" i="1"/>
  <c r="L21" i="1" s="1"/>
  <c r="R10" i="1"/>
  <c r="L24" i="1" s="1"/>
  <c r="R11" i="1"/>
  <c r="L25" i="1" s="1"/>
  <c r="N25" i="1" s="1"/>
  <c r="R12" i="1"/>
  <c r="R13" i="1"/>
  <c r="L27" i="1" s="1"/>
  <c r="R5" i="1"/>
  <c r="L19" i="1" s="1"/>
  <c r="L35" i="1"/>
  <c r="L36" i="1"/>
  <c r="L39" i="1"/>
  <c r="L40" i="1"/>
  <c r="R4" i="1"/>
  <c r="L18" i="1" s="1"/>
  <c r="M19" i="1"/>
  <c r="M20" i="1"/>
  <c r="M21" i="1"/>
  <c r="M22" i="1"/>
  <c r="M23" i="1"/>
  <c r="M24" i="1"/>
  <c r="M25" i="1"/>
  <c r="O5" i="1"/>
  <c r="O6" i="1"/>
  <c r="O7" i="1"/>
  <c r="O8" i="1"/>
  <c r="O9" i="1"/>
  <c r="O10" i="1"/>
  <c r="O11" i="1"/>
  <c r="O12" i="1"/>
  <c r="O13" i="1"/>
  <c r="O4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H5" i="1"/>
  <c r="H8" i="1"/>
  <c r="H6" i="1"/>
  <c r="H7" i="1"/>
  <c r="N35" i="1" l="1"/>
  <c r="N37" i="1"/>
  <c r="N38" i="1"/>
  <c r="N40" i="1"/>
  <c r="N34" i="1"/>
  <c r="N24" i="1"/>
  <c r="O24" i="1"/>
  <c r="N39" i="1"/>
  <c r="O19" i="1"/>
  <c r="N19" i="1"/>
  <c r="O25" i="1"/>
  <c r="N27" i="1"/>
  <c r="O27" i="1"/>
  <c r="O21" i="1"/>
  <c r="N21" i="1"/>
  <c r="N36" i="1"/>
  <c r="O20" i="1"/>
  <c r="N20" i="1"/>
  <c r="N33" i="1"/>
  <c r="K44" i="1"/>
  <c r="R9" i="1"/>
  <c r="L23" i="1" s="1"/>
  <c r="M37" i="1"/>
  <c r="M38" i="1"/>
  <c r="R8" i="1"/>
  <c r="L22" i="1" s="1"/>
  <c r="M36" i="1"/>
  <c r="O26" i="1"/>
  <c r="M35" i="1"/>
  <c r="M34" i="1"/>
  <c r="L32" i="1"/>
  <c r="M33" i="1"/>
  <c r="M32" i="1"/>
  <c r="N18" i="1"/>
  <c r="O18" i="1"/>
  <c r="N31" i="1"/>
  <c r="O22" i="1" l="1"/>
  <c r="N22" i="1"/>
  <c r="O23" i="1"/>
  <c r="N23" i="1"/>
  <c r="N28" i="1" s="1"/>
  <c r="K45" i="1"/>
  <c r="N32" i="1"/>
  <c r="N41" i="1" s="1"/>
  <c r="O41" i="1"/>
  <c r="L44" i="1"/>
  <c r="L45" i="1" l="1"/>
  <c r="M45" i="1" s="1"/>
  <c r="M44" i="1"/>
</calcChain>
</file>

<file path=xl/sharedStrings.xml><?xml version="1.0" encoding="utf-8"?>
<sst xmlns="http://schemas.openxmlformats.org/spreadsheetml/2006/main" count="44" uniqueCount="36">
  <si>
    <t>So 10^-3</t>
  </si>
  <si>
    <t>Yn(mm)</t>
  </si>
  <si>
    <t>Li</t>
  </si>
  <si>
    <t>X</t>
  </si>
  <si>
    <t>Xi</t>
  </si>
  <si>
    <t>x1-xi</t>
  </si>
  <si>
    <t>เฉลี่ย</t>
  </si>
  <si>
    <t>การทดลอง</t>
  </si>
  <si>
    <t>ปริมาตร m3</t>
  </si>
  <si>
    <t>Time s</t>
  </si>
  <si>
    <t>ความลึกน้ำ (mm)</t>
  </si>
  <si>
    <t>การทดลองที่</t>
  </si>
  <si>
    <t>Q</t>
  </si>
  <si>
    <t>Yn</t>
  </si>
  <si>
    <t>V</t>
  </si>
  <si>
    <t>R</t>
  </si>
  <si>
    <t>Sqrt(RSo)</t>
  </si>
  <si>
    <t>R2/3So1/2</t>
  </si>
  <si>
    <t>b</t>
  </si>
  <si>
    <t>mm</t>
  </si>
  <si>
    <t>P m</t>
  </si>
  <si>
    <t>Y</t>
  </si>
  <si>
    <t>X2</t>
  </si>
  <si>
    <t>Xy</t>
  </si>
  <si>
    <t>Xbar</t>
  </si>
  <si>
    <t>Ybar</t>
  </si>
  <si>
    <t>M</t>
  </si>
  <si>
    <t>C</t>
  </si>
  <si>
    <t>Y=Mx+c</t>
  </si>
  <si>
    <t>สปส</t>
  </si>
  <si>
    <t>เชซี</t>
  </si>
  <si>
    <t>แมนนิ่ง</t>
  </si>
  <si>
    <t>A m2</t>
  </si>
  <si>
    <t xml:space="preserve"> </t>
  </si>
  <si>
    <t>v= 88.3 sqrt(RSo) - 0.392</t>
  </si>
  <si>
    <t>v = 122(R2/3So1/2) - 0.118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</si>
</sst>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"/>
    <numFmt numFmtId="191" formatCode="0.0000"/>
  </numFmts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91" fontId="0" fillId="0" borderId="1" xfId="0" applyNumberForma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เชซี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.0000000000000009E-3"/>
            <c:backward val="1.0400000000000001E-2"/>
            <c:dispRSqr val="0"/>
            <c:dispEq val="1"/>
            <c:trendlineLbl>
              <c:layout>
                <c:manualLayout>
                  <c:x val="-0.16769335083114612"/>
                  <c:y val="4.74992709244677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88.3x - 0.392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Sheet1!$L$18:$L$27</c:f>
              <c:numCache>
                <c:formatCode>0.00E+00</c:formatCode>
                <c:ptCount val="10"/>
                <c:pt idx="0">
                  <c:v>1.4530702128521734E-2</c:v>
                </c:pt>
                <c:pt idx="1">
                  <c:v>1.4402945981332309E-2</c:v>
                </c:pt>
                <c:pt idx="2">
                  <c:v>1.420182133824068E-2</c:v>
                </c:pt>
                <c:pt idx="3">
                  <c:v>1.3914188843148229E-2</c:v>
                </c:pt>
                <c:pt idx="4">
                  <c:v>1.3682192110637132E-2</c:v>
                </c:pt>
                <c:pt idx="5">
                  <c:v>1.2982223830808817E-2</c:v>
                </c:pt>
                <c:pt idx="6">
                  <c:v>1.2011080511172655E-2</c:v>
                </c:pt>
                <c:pt idx="7">
                  <c:v>1.163010894025779E-2</c:v>
                </c:pt>
                <c:pt idx="8">
                  <c:v>1.1064649591750988E-2</c:v>
                </c:pt>
                <c:pt idx="9">
                  <c:v>1.0418537247010588E-2</c:v>
                </c:pt>
              </c:numCache>
            </c:numRef>
          </c:xVal>
          <c:yVal>
            <c:numRef>
              <c:f>Sheet1!$M$18:$M$27</c:f>
              <c:numCache>
                <c:formatCode>0.000</c:formatCode>
                <c:ptCount val="10"/>
                <c:pt idx="0">
                  <c:v>0.90547723177500683</c:v>
                </c:pt>
                <c:pt idx="1">
                  <c:v>0.91257195629875409</c:v>
                </c:pt>
                <c:pt idx="2">
                  <c:v>0.83461028707255425</c:v>
                </c:pt>
                <c:pt idx="3">
                  <c:v>0.84349359711678551</c:v>
                </c:pt>
                <c:pt idx="4">
                  <c:v>0.81116322834853261</c:v>
                </c:pt>
                <c:pt idx="5">
                  <c:v>0.73131490419774747</c:v>
                </c:pt>
                <c:pt idx="6">
                  <c:v>0.67984431565171566</c:v>
                </c:pt>
                <c:pt idx="7">
                  <c:v>0.60521697028384669</c:v>
                </c:pt>
                <c:pt idx="8">
                  <c:v>0.59336396574806516</c:v>
                </c:pt>
                <c:pt idx="9">
                  <c:v>0.54810287891037146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E-4A8C-ACC6-BF369FE5A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82991"/>
        <c:axId val="1932407679"/>
      </c:scatterChart>
      <c:valAx>
        <c:axId val="1488982991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2407679"/>
        <c:crossesAt val="-0.60000000000000009"/>
        <c:crossBetween val="midCat"/>
        <c:majorUnit val="2.0000000000000005E-3"/>
      </c:valAx>
      <c:valAx>
        <c:axId val="1932407679"/>
        <c:scaling>
          <c:orientation val="minMax"/>
          <c:max val="1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8898299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แมนนิ่ง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.0000000000000009E-3"/>
            <c:backward val="5.2000000000000006E-3"/>
            <c:dispRSqr val="0"/>
            <c:dispEq val="1"/>
            <c:trendlineLbl>
              <c:layout>
                <c:manualLayout>
                  <c:x val="-0.10228397187889662"/>
                  <c:y val="2.70047914478193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Sheet1!$L$31:$L$40</c:f>
              <c:numCache>
                <c:formatCode>0.00E+00</c:formatCode>
                <c:ptCount val="10"/>
                <c:pt idx="0">
                  <c:v>8.2801916289704219E-3</c:v>
                </c:pt>
                <c:pt idx="1">
                  <c:v>8.1832665381379698E-3</c:v>
                </c:pt>
                <c:pt idx="2">
                  <c:v>8.0312592923454332E-3</c:v>
                </c:pt>
                <c:pt idx="3">
                  <c:v>7.8151163023686444E-3</c:v>
                </c:pt>
                <c:pt idx="4">
                  <c:v>7.6418615719702739E-3</c:v>
                </c:pt>
                <c:pt idx="5">
                  <c:v>7.125090385229761E-3</c:v>
                </c:pt>
                <c:pt idx="6">
                  <c:v>6.4234402960102431E-3</c:v>
                </c:pt>
                <c:pt idx="7">
                  <c:v>6.1532321164109163E-3</c:v>
                </c:pt>
                <c:pt idx="8">
                  <c:v>5.757604211708108E-3</c:v>
                </c:pt>
                <c:pt idx="9">
                  <c:v>5.3137434909265903E-3</c:v>
                </c:pt>
              </c:numCache>
            </c:numRef>
          </c:xVal>
          <c:yVal>
            <c:numRef>
              <c:f>Sheet1!$M$31:$M$40</c:f>
              <c:numCache>
                <c:formatCode>0.000</c:formatCode>
                <c:ptCount val="10"/>
                <c:pt idx="0">
                  <c:v>0.90547723177500683</c:v>
                </c:pt>
                <c:pt idx="1">
                  <c:v>0.91257195629875409</c:v>
                </c:pt>
                <c:pt idx="2">
                  <c:v>0.83461028707255425</c:v>
                </c:pt>
                <c:pt idx="3">
                  <c:v>0.84349359711678551</c:v>
                </c:pt>
                <c:pt idx="4">
                  <c:v>0.81116322834853261</c:v>
                </c:pt>
                <c:pt idx="5">
                  <c:v>0.73131490419774747</c:v>
                </c:pt>
                <c:pt idx="6">
                  <c:v>0.67984431565171566</c:v>
                </c:pt>
                <c:pt idx="7">
                  <c:v>0.60521697028384669</c:v>
                </c:pt>
                <c:pt idx="8">
                  <c:v>0.59336396574806516</c:v>
                </c:pt>
                <c:pt idx="9">
                  <c:v>0.54810287891037146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2-418A-A1CF-48DCD840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82991"/>
        <c:axId val="1932407679"/>
      </c:scatterChart>
      <c:valAx>
        <c:axId val="1488982991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2407679"/>
        <c:crossesAt val="-0.8"/>
        <c:crossBetween val="midCat"/>
        <c:majorUnit val="2.0000000000000005E-3"/>
      </c:valAx>
      <c:valAx>
        <c:axId val="1932407679"/>
        <c:scaling>
          <c:orientation val="minMax"/>
          <c:max val="1.2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88982991"/>
        <c:crossesAt val="0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415290</xdr:colOff>
      <xdr:row>10</xdr:row>
      <xdr:rowOff>68580</xdr:rowOff>
    </xdr:from>
    <xdr:to>
      <xdr:col>24</xdr:col>
      <xdr:colOff>365760</xdr:colOff>
      <xdr:row>37</xdr:row>
      <xdr:rowOff>144780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AD6BDEA-2E5D-0EB6-30B2-8AD0C0645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426720</xdr:colOff>
      <xdr:row>38</xdr:row>
      <xdr:rowOff>106680</xdr:rowOff>
    </xdr:from>
    <xdr:to>
      <xdr:col>24</xdr:col>
      <xdr:colOff>342900</xdr:colOff>
      <xdr:row>70</xdr:row>
      <xdr:rowOff>30480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D9ACC2B9-7A09-428C-B776-08C9228C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9815-60D7-F244-973D-B8EA8DA4B9D3}">
  <dimension ref="C1:X45"/>
  <sheetViews>
    <sheetView tabSelected="1" topLeftCell="L1" zoomScaleNormal="150" zoomScaleSheetLayoutView="100" workbookViewId="0">
      <selection activeCell="V6" sqref="V6"/>
    </sheetView>
  </sheetViews>
  <sheetFormatPr defaultRowHeight="13.8" x14ac:dyDescent="0.25"/>
  <cols>
    <col min="3" max="3" width="9" bestFit="1" customWidth="1"/>
    <col min="4" max="4" width="9.796875" bestFit="1" customWidth="1"/>
    <col min="6" max="6" width="14" bestFit="1" customWidth="1"/>
    <col min="7" max="7" width="7.8984375" customWidth="1"/>
    <col min="11" max="11" width="10.09765625" bestFit="1" customWidth="1"/>
    <col min="13" max="13" width="9.3984375" bestFit="1" customWidth="1"/>
    <col min="14" max="14" width="23.8984375" bestFit="1" customWidth="1"/>
    <col min="16" max="17" width="9.3984375" bestFit="1" customWidth="1"/>
    <col min="19" max="19" width="10.3984375" customWidth="1"/>
    <col min="21" max="21" width="9.296875" bestFit="1" customWidth="1"/>
  </cols>
  <sheetData>
    <row r="1" spans="3:23" x14ac:dyDescent="0.25">
      <c r="C1" s="1"/>
      <c r="D1" s="3" t="s">
        <v>18</v>
      </c>
      <c r="E1" s="3">
        <v>150</v>
      </c>
      <c r="F1" s="3" t="s">
        <v>19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3:2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3:23" x14ac:dyDescent="0.25">
      <c r="C3" s="1"/>
      <c r="D3" s="3" t="s">
        <v>4</v>
      </c>
      <c r="E3" s="3" t="s">
        <v>5</v>
      </c>
      <c r="F3" s="3" t="s">
        <v>2</v>
      </c>
      <c r="G3" s="3" t="s">
        <v>1</v>
      </c>
      <c r="H3" s="3" t="s">
        <v>0</v>
      </c>
      <c r="I3" s="1"/>
      <c r="J3" s="1"/>
      <c r="K3" s="3" t="s">
        <v>11</v>
      </c>
      <c r="L3" s="3" t="s">
        <v>12</v>
      </c>
      <c r="M3" s="3" t="s">
        <v>13</v>
      </c>
      <c r="N3" s="3" t="s">
        <v>32</v>
      </c>
      <c r="O3" s="3" t="s">
        <v>20</v>
      </c>
      <c r="P3" s="3" t="s">
        <v>14</v>
      </c>
      <c r="Q3" s="3" t="s">
        <v>15</v>
      </c>
      <c r="R3" s="3" t="s">
        <v>16</v>
      </c>
      <c r="S3" s="3" t="s">
        <v>17</v>
      </c>
      <c r="T3" s="1"/>
      <c r="U3" s="1"/>
      <c r="V3" s="1"/>
      <c r="W3" s="1"/>
    </row>
    <row r="4" spans="3:23" x14ac:dyDescent="0.25">
      <c r="C4" s="1"/>
      <c r="D4" s="3">
        <v>1</v>
      </c>
      <c r="E4" s="3">
        <v>0</v>
      </c>
      <c r="F4" s="3">
        <v>0</v>
      </c>
      <c r="G4" s="3">
        <v>163</v>
      </c>
      <c r="H4" s="3">
        <v>0</v>
      </c>
      <c r="I4" s="1"/>
      <c r="J4" s="1"/>
      <c r="K4" s="3">
        <v>1</v>
      </c>
      <c r="L4" s="8">
        <f>D11/E11</f>
        <v>8.5567598402738147E-3</v>
      </c>
      <c r="M4" s="7">
        <f>F11</f>
        <v>63</v>
      </c>
      <c r="N4" s="8">
        <f>M4*(10^-3)*E$1*(10^-3)</f>
        <v>9.4500000000000001E-3</v>
      </c>
      <c r="O4" s="3">
        <f>(2*M4+E$1)/1000</f>
        <v>0.27600000000000002</v>
      </c>
      <c r="P4" s="6">
        <f>L4/(N4)</f>
        <v>0.90547723177500683</v>
      </c>
      <c r="Q4" s="9">
        <f>(N4)/O4</f>
        <v>3.4239130434782605E-2</v>
      </c>
      <c r="R4" s="9">
        <f>SQRT(Q4*H$8*10^-3)</f>
        <v>1.4530702128521734E-2</v>
      </c>
      <c r="S4" s="8">
        <f>(Q4^(2/3))*((H$8*10^-3)^0.5)</f>
        <v>8.2801916289704219E-3</v>
      </c>
      <c r="T4" s="1"/>
      <c r="U4" s="1"/>
      <c r="V4" s="1"/>
      <c r="W4" s="1"/>
    </row>
    <row r="5" spans="3:23" x14ac:dyDescent="0.25">
      <c r="C5" s="1"/>
      <c r="D5" s="3">
        <v>2</v>
      </c>
      <c r="E5" s="3">
        <v>2</v>
      </c>
      <c r="F5" s="3">
        <v>2</v>
      </c>
      <c r="G5" s="3">
        <v>175</v>
      </c>
      <c r="H5" s="4">
        <f>(G5-G4)/F5</f>
        <v>6</v>
      </c>
      <c r="I5" s="1"/>
      <c r="J5" s="1"/>
      <c r="K5" s="3">
        <v>2</v>
      </c>
      <c r="L5" s="8">
        <f t="shared" ref="L5:L13" si="0">D12/E12</f>
        <v>8.3500334001335996E-3</v>
      </c>
      <c r="M5" s="7">
        <f t="shared" ref="M5:M13" si="1">F12</f>
        <v>61</v>
      </c>
      <c r="N5" s="8">
        <f t="shared" ref="N5:N13" si="2">M5*(10^-3)*E$1*(10^-3)</f>
        <v>9.1500000000000001E-3</v>
      </c>
      <c r="O5" s="3">
        <f t="shared" ref="O5:O13" si="3">(2*M5+E$1)/1000</f>
        <v>0.27200000000000002</v>
      </c>
      <c r="P5" s="6">
        <f t="shared" ref="P5:P13" si="4">L5/(N5)</f>
        <v>0.91257195629875409</v>
      </c>
      <c r="Q5" s="9">
        <f t="shared" ref="Q5:Q13" si="5">(N5)/O5</f>
        <v>3.363970588235294E-2</v>
      </c>
      <c r="R5" s="9">
        <f t="shared" ref="R5:R13" si="6">SQRT(Q5*H$8*10^-3)</f>
        <v>1.4402945981332309E-2</v>
      </c>
      <c r="S5" s="8">
        <f t="shared" ref="S5:S13" si="7">(Q5^(2/3))*((H$8*10^-3)^0.5)</f>
        <v>8.1832665381379698E-3</v>
      </c>
      <c r="T5" s="1"/>
      <c r="U5" s="1"/>
      <c r="V5" s="1"/>
      <c r="W5" s="1"/>
    </row>
    <row r="6" spans="3:23" x14ac:dyDescent="0.25">
      <c r="C6" s="1"/>
      <c r="D6" s="3">
        <v>3</v>
      </c>
      <c r="E6" s="3">
        <v>4</v>
      </c>
      <c r="F6" s="3">
        <v>2</v>
      </c>
      <c r="G6" s="3">
        <v>185</v>
      </c>
      <c r="H6" s="4">
        <f t="shared" ref="H6:H7" si="8">(G6-G5)/F6</f>
        <v>5</v>
      </c>
      <c r="I6" s="1"/>
      <c r="J6" s="1"/>
      <c r="K6" s="3">
        <v>3</v>
      </c>
      <c r="L6" s="8">
        <f t="shared" si="0"/>
        <v>7.2611094975312228E-3</v>
      </c>
      <c r="M6" s="7">
        <f t="shared" si="1"/>
        <v>58</v>
      </c>
      <c r="N6" s="8">
        <f t="shared" si="2"/>
        <v>8.7000000000000011E-3</v>
      </c>
      <c r="O6" s="3">
        <f t="shared" si="3"/>
        <v>0.26600000000000001</v>
      </c>
      <c r="P6" s="6">
        <f t="shared" si="4"/>
        <v>0.83461028707255425</v>
      </c>
      <c r="Q6" s="9">
        <f t="shared" si="5"/>
        <v>3.2706766917293233E-2</v>
      </c>
      <c r="R6" s="9">
        <f t="shared" si="6"/>
        <v>1.420182133824068E-2</v>
      </c>
      <c r="S6" s="8">
        <f t="shared" si="7"/>
        <v>8.0312592923454332E-3</v>
      </c>
      <c r="T6" s="1"/>
      <c r="U6" s="1"/>
      <c r="V6" s="1"/>
      <c r="W6" s="1"/>
    </row>
    <row r="7" spans="3:23" x14ac:dyDescent="0.25">
      <c r="C7" s="1"/>
      <c r="D7" s="3">
        <v>4</v>
      </c>
      <c r="E7" s="3">
        <v>6</v>
      </c>
      <c r="F7" s="3">
        <v>2</v>
      </c>
      <c r="G7" s="3">
        <v>200</v>
      </c>
      <c r="H7" s="4">
        <f t="shared" si="8"/>
        <v>7.5</v>
      </c>
      <c r="I7" s="1"/>
      <c r="J7" s="1"/>
      <c r="K7" s="3">
        <v>4</v>
      </c>
      <c r="L7" s="8">
        <f t="shared" si="0"/>
        <v>6.8322981366459624E-3</v>
      </c>
      <c r="M7" s="7">
        <f t="shared" si="1"/>
        <v>54</v>
      </c>
      <c r="N7" s="8">
        <f t="shared" si="2"/>
        <v>8.0999999999999996E-3</v>
      </c>
      <c r="O7" s="3">
        <f t="shared" si="3"/>
        <v>0.25800000000000001</v>
      </c>
      <c r="P7" s="6">
        <f t="shared" si="4"/>
        <v>0.84349359711678551</v>
      </c>
      <c r="Q7" s="9">
        <f t="shared" si="5"/>
        <v>3.1395348837209298E-2</v>
      </c>
      <c r="R7" s="9">
        <f t="shared" si="6"/>
        <v>1.3914188843148229E-2</v>
      </c>
      <c r="S7" s="8">
        <f t="shared" si="7"/>
        <v>7.8151163023686444E-3</v>
      </c>
      <c r="T7" s="1"/>
      <c r="U7" s="1"/>
      <c r="V7" s="1"/>
      <c r="W7" s="1"/>
    </row>
    <row r="8" spans="3:23" x14ac:dyDescent="0.25">
      <c r="C8" s="1"/>
      <c r="D8" s="5" t="s">
        <v>6</v>
      </c>
      <c r="E8" s="5"/>
      <c r="F8" s="5"/>
      <c r="G8" s="5"/>
      <c r="H8" s="4">
        <f>AVERAGE(H5:H7)</f>
        <v>6.166666666666667</v>
      </c>
      <c r="I8" s="1"/>
      <c r="J8" s="1"/>
      <c r="K8" s="3">
        <v>5</v>
      </c>
      <c r="L8" s="8">
        <f t="shared" si="0"/>
        <v>6.2053986968662747E-3</v>
      </c>
      <c r="M8" s="7">
        <f t="shared" si="1"/>
        <v>51</v>
      </c>
      <c r="N8" s="8">
        <f t="shared" si="2"/>
        <v>7.6500000000000005E-3</v>
      </c>
      <c r="O8" s="3">
        <f t="shared" si="3"/>
        <v>0.252</v>
      </c>
      <c r="P8" s="6">
        <f t="shared" si="4"/>
        <v>0.81116322834853261</v>
      </c>
      <c r="Q8" s="9">
        <f t="shared" si="5"/>
        <v>3.035714285714286E-2</v>
      </c>
      <c r="R8" s="9">
        <f t="shared" si="6"/>
        <v>1.3682192110637132E-2</v>
      </c>
      <c r="S8" s="8">
        <f t="shared" si="7"/>
        <v>7.6418615719702739E-3</v>
      </c>
      <c r="T8" s="1"/>
      <c r="U8" s="1"/>
      <c r="V8" s="1"/>
      <c r="W8" s="1"/>
    </row>
    <row r="9" spans="3:23" x14ac:dyDescent="0.25">
      <c r="C9" s="1"/>
      <c r="D9" s="1"/>
      <c r="E9" s="1"/>
      <c r="F9" s="1"/>
      <c r="G9" s="1"/>
      <c r="H9" s="1"/>
      <c r="I9" s="1"/>
      <c r="J9" s="1"/>
      <c r="K9" s="3">
        <v>6</v>
      </c>
      <c r="L9" s="8">
        <f t="shared" si="0"/>
        <v>4.7169811320754715E-3</v>
      </c>
      <c r="M9" s="7">
        <f t="shared" si="1"/>
        <v>43</v>
      </c>
      <c r="N9" s="8">
        <f t="shared" si="2"/>
        <v>6.45E-3</v>
      </c>
      <c r="O9" s="3">
        <f t="shared" si="3"/>
        <v>0.23599999999999999</v>
      </c>
      <c r="P9" s="6">
        <f t="shared" si="4"/>
        <v>0.73131490419774747</v>
      </c>
      <c r="Q9" s="9">
        <f t="shared" si="5"/>
        <v>2.7330508474576274E-2</v>
      </c>
      <c r="R9" s="9">
        <f t="shared" si="6"/>
        <v>1.2982223830808817E-2</v>
      </c>
      <c r="S9" s="8">
        <f t="shared" si="7"/>
        <v>7.125090385229761E-3</v>
      </c>
      <c r="T9" s="1"/>
      <c r="U9" s="1"/>
      <c r="V9" s="1"/>
      <c r="W9" s="1"/>
    </row>
    <row r="10" spans="3:23" x14ac:dyDescent="0.25">
      <c r="C10" s="3" t="s">
        <v>7</v>
      </c>
      <c r="D10" s="3" t="s">
        <v>8</v>
      </c>
      <c r="E10" s="3" t="s">
        <v>9</v>
      </c>
      <c r="F10" s="3" t="s">
        <v>10</v>
      </c>
      <c r="G10" s="1"/>
      <c r="H10" s="1"/>
      <c r="I10" s="1"/>
      <c r="J10" s="1"/>
      <c r="K10" s="3">
        <v>7</v>
      </c>
      <c r="L10" s="8">
        <f t="shared" si="0"/>
        <v>3.4672060098237503E-3</v>
      </c>
      <c r="M10" s="7">
        <f t="shared" si="1"/>
        <v>34</v>
      </c>
      <c r="N10" s="8">
        <f t="shared" si="2"/>
        <v>5.1000000000000004E-3</v>
      </c>
      <c r="O10" s="3">
        <f t="shared" si="3"/>
        <v>0.218</v>
      </c>
      <c r="P10" s="6">
        <f t="shared" si="4"/>
        <v>0.67984431565171566</v>
      </c>
      <c r="Q10" s="9">
        <f t="shared" si="5"/>
        <v>2.3394495412844038E-2</v>
      </c>
      <c r="R10" s="9">
        <f t="shared" si="6"/>
        <v>1.2011080511172655E-2</v>
      </c>
      <c r="S10" s="8">
        <f t="shared" si="7"/>
        <v>6.4234402960102431E-3</v>
      </c>
      <c r="T10" s="1"/>
      <c r="U10" s="1"/>
      <c r="V10" s="1"/>
      <c r="W10" s="1"/>
    </row>
    <row r="11" spans="3:23" x14ac:dyDescent="0.25">
      <c r="C11" s="3">
        <v>1</v>
      </c>
      <c r="D11" s="6">
        <v>0.3</v>
      </c>
      <c r="E11" s="3">
        <v>35.06</v>
      </c>
      <c r="F11" s="3">
        <v>63</v>
      </c>
      <c r="G11" s="1"/>
      <c r="H11" s="1"/>
      <c r="I11" s="1"/>
      <c r="J11" s="1"/>
      <c r="K11" s="3">
        <v>8</v>
      </c>
      <c r="L11" s="8">
        <f t="shared" si="0"/>
        <v>2.8142589118198874E-3</v>
      </c>
      <c r="M11" s="7">
        <f t="shared" si="1"/>
        <v>31</v>
      </c>
      <c r="N11" s="8">
        <f t="shared" si="2"/>
        <v>4.6500000000000005E-3</v>
      </c>
      <c r="O11" s="3">
        <f t="shared" si="3"/>
        <v>0.21199999999999999</v>
      </c>
      <c r="P11" s="6">
        <f t="shared" si="4"/>
        <v>0.60521697028384669</v>
      </c>
      <c r="Q11" s="9">
        <f t="shared" si="5"/>
        <v>2.1933962264150945E-2</v>
      </c>
      <c r="R11" s="9">
        <f t="shared" si="6"/>
        <v>1.163010894025779E-2</v>
      </c>
      <c r="S11" s="8">
        <f t="shared" si="7"/>
        <v>6.1532321164109163E-3</v>
      </c>
      <c r="T11" s="1"/>
      <c r="U11" s="1"/>
      <c r="V11" s="1"/>
      <c r="W11" s="1"/>
    </row>
    <row r="12" spans="3:23" x14ac:dyDescent="0.25">
      <c r="C12" s="3">
        <v>2</v>
      </c>
      <c r="D12" s="6">
        <v>0.25</v>
      </c>
      <c r="E12" s="3">
        <v>29.94</v>
      </c>
      <c r="F12" s="3">
        <v>61</v>
      </c>
      <c r="G12" s="1"/>
      <c r="H12" s="1"/>
      <c r="I12" s="1"/>
      <c r="J12" s="1"/>
      <c r="K12" s="3">
        <v>9</v>
      </c>
      <c r="L12" s="8">
        <f t="shared" si="0"/>
        <v>2.4031240612796636E-3</v>
      </c>
      <c r="M12" s="7">
        <f t="shared" si="1"/>
        <v>27</v>
      </c>
      <c r="N12" s="8">
        <f t="shared" si="2"/>
        <v>4.0499999999999998E-3</v>
      </c>
      <c r="O12" s="3">
        <f t="shared" si="3"/>
        <v>0.20399999999999999</v>
      </c>
      <c r="P12" s="6">
        <f t="shared" si="4"/>
        <v>0.59336396574806516</v>
      </c>
      <c r="Q12" s="9">
        <f t="shared" si="5"/>
        <v>1.9852941176470587E-2</v>
      </c>
      <c r="R12" s="9">
        <f t="shared" si="6"/>
        <v>1.1064649591750988E-2</v>
      </c>
      <c r="S12" s="8">
        <f t="shared" si="7"/>
        <v>5.757604211708108E-3</v>
      </c>
      <c r="T12" s="1"/>
      <c r="U12" s="1"/>
      <c r="V12" s="1"/>
      <c r="W12" s="1"/>
    </row>
    <row r="13" spans="3:23" x14ac:dyDescent="0.25">
      <c r="C13" s="3">
        <v>3</v>
      </c>
      <c r="D13" s="6">
        <v>0.25</v>
      </c>
      <c r="E13" s="3">
        <v>34.43</v>
      </c>
      <c r="F13" s="3">
        <v>58</v>
      </c>
      <c r="G13" s="1"/>
      <c r="H13" s="1"/>
      <c r="I13" s="1"/>
      <c r="J13" s="1"/>
      <c r="K13" s="3">
        <v>10</v>
      </c>
      <c r="L13" s="8">
        <f t="shared" si="0"/>
        <v>1.8909549322407816E-3</v>
      </c>
      <c r="M13" s="7">
        <f t="shared" si="1"/>
        <v>23</v>
      </c>
      <c r="N13" s="8">
        <f t="shared" si="2"/>
        <v>3.4499999999999999E-3</v>
      </c>
      <c r="O13" s="3">
        <f t="shared" si="3"/>
        <v>0.19600000000000001</v>
      </c>
      <c r="P13" s="6">
        <f t="shared" si="4"/>
        <v>0.54810287891037146</v>
      </c>
      <c r="Q13" s="9">
        <f t="shared" si="5"/>
        <v>1.760204081632653E-2</v>
      </c>
      <c r="R13" s="9">
        <f t="shared" si="6"/>
        <v>1.0418537247010588E-2</v>
      </c>
      <c r="S13" s="8">
        <f t="shared" si="7"/>
        <v>5.3137434909265903E-3</v>
      </c>
      <c r="T13" s="1"/>
      <c r="U13" s="1"/>
      <c r="V13" s="1"/>
      <c r="W13" s="1"/>
    </row>
    <row r="14" spans="3:23" x14ac:dyDescent="0.25">
      <c r="C14" s="3">
        <v>4</v>
      </c>
      <c r="D14" s="6">
        <v>0.22</v>
      </c>
      <c r="E14" s="3">
        <v>32.200000000000003</v>
      </c>
      <c r="F14" s="3">
        <v>54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 x14ac:dyDescent="0.25">
      <c r="C15" s="3">
        <v>5</v>
      </c>
      <c r="D15" s="6">
        <v>0.2</v>
      </c>
      <c r="E15" s="3">
        <v>32.229999999999997</v>
      </c>
      <c r="F15" s="3">
        <v>51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 x14ac:dyDescent="0.25">
      <c r="C16" s="3">
        <v>6</v>
      </c>
      <c r="D16" s="6">
        <v>0.16</v>
      </c>
      <c r="E16" s="3">
        <v>33.92</v>
      </c>
      <c r="F16" s="3">
        <v>43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4" x14ac:dyDescent="0.25">
      <c r="C17" s="3">
        <v>7</v>
      </c>
      <c r="D17" s="6">
        <v>0.12</v>
      </c>
      <c r="E17" s="3">
        <v>34.61</v>
      </c>
      <c r="F17" s="3">
        <v>34</v>
      </c>
      <c r="G17" s="1"/>
      <c r="H17" s="1"/>
      <c r="I17" s="1"/>
      <c r="J17" s="3" t="s">
        <v>30</v>
      </c>
      <c r="K17" s="3" t="s">
        <v>11</v>
      </c>
      <c r="L17" s="3" t="s">
        <v>3</v>
      </c>
      <c r="M17" s="3" t="s">
        <v>21</v>
      </c>
      <c r="N17" s="3" t="s">
        <v>22</v>
      </c>
      <c r="O17" s="3" t="s">
        <v>23</v>
      </c>
      <c r="P17" s="1"/>
    </row>
    <row r="18" spans="3:24" x14ac:dyDescent="0.25">
      <c r="C18" s="3">
        <v>8</v>
      </c>
      <c r="D18" s="6">
        <v>0.09</v>
      </c>
      <c r="E18" s="3">
        <v>31.98</v>
      </c>
      <c r="F18" s="3">
        <v>31</v>
      </c>
      <c r="G18" s="1"/>
      <c r="H18" s="1"/>
      <c r="I18" s="1"/>
      <c r="J18" s="1"/>
      <c r="K18" s="3">
        <v>1</v>
      </c>
      <c r="L18" s="8">
        <f>R4</f>
        <v>1.4530702128521734E-2</v>
      </c>
      <c r="M18" s="6">
        <f>P4</f>
        <v>0.90547723177500683</v>
      </c>
      <c r="N18" s="8">
        <f>L18^2</f>
        <v>2.1114130434782605E-4</v>
      </c>
      <c r="O18" s="8">
        <f>L18*M18</f>
        <v>1.3157219939081059E-2</v>
      </c>
      <c r="P18" s="1"/>
      <c r="X18" t="s">
        <v>33</v>
      </c>
    </row>
    <row r="19" spans="3:24" x14ac:dyDescent="0.25">
      <c r="C19" s="3">
        <v>9</v>
      </c>
      <c r="D19" s="6">
        <v>0.08</v>
      </c>
      <c r="E19" s="3">
        <v>33.29</v>
      </c>
      <c r="F19" s="3">
        <v>27</v>
      </c>
      <c r="G19" s="1"/>
      <c r="H19" s="1"/>
      <c r="I19" s="1"/>
      <c r="J19" s="1"/>
      <c r="K19" s="3">
        <v>2</v>
      </c>
      <c r="L19" s="8">
        <f t="shared" ref="L19:L27" si="9">R5</f>
        <v>1.4402945981332309E-2</v>
      </c>
      <c r="M19" s="6">
        <f t="shared" ref="M19:M27" si="10">P5</f>
        <v>0.91257195629875409</v>
      </c>
      <c r="N19" s="8">
        <f t="shared" ref="N19:N27" si="11">L19^2</f>
        <v>2.0744485294117652E-4</v>
      </c>
      <c r="O19" s="8">
        <f t="shared" ref="O19:O27" si="12">L19*M19</f>
        <v>1.3143724590649703E-2</v>
      </c>
      <c r="P19" s="1"/>
    </row>
    <row r="20" spans="3:24" x14ac:dyDescent="0.25">
      <c r="C20" s="3">
        <v>10</v>
      </c>
      <c r="D20" s="6">
        <v>0.06</v>
      </c>
      <c r="E20" s="3">
        <v>31.73</v>
      </c>
      <c r="F20" s="3">
        <v>23</v>
      </c>
      <c r="G20" s="1"/>
      <c r="H20" s="1"/>
      <c r="I20" s="1"/>
      <c r="J20" s="1"/>
      <c r="K20" s="3">
        <v>3</v>
      </c>
      <c r="L20" s="8">
        <f t="shared" si="9"/>
        <v>1.420182133824068E-2</v>
      </c>
      <c r="M20" s="6">
        <f t="shared" si="10"/>
        <v>0.83461028707255425</v>
      </c>
      <c r="N20" s="8">
        <f t="shared" si="11"/>
        <v>2.0169172932330831E-4</v>
      </c>
      <c r="O20" s="8">
        <f t="shared" si="12"/>
        <v>1.185298618406218E-2</v>
      </c>
      <c r="P20" s="1"/>
      <c r="Q20" s="1"/>
      <c r="R20" s="1"/>
      <c r="S20" s="1"/>
      <c r="T20" s="1"/>
      <c r="U20" s="1"/>
      <c r="V20" s="1"/>
      <c r="W20" s="1"/>
    </row>
    <row r="21" spans="3:24" x14ac:dyDescent="0.25">
      <c r="C21" s="1"/>
      <c r="D21" s="1"/>
      <c r="E21" s="1"/>
      <c r="F21" s="1"/>
      <c r="G21" s="1"/>
      <c r="H21" s="1"/>
      <c r="I21" s="1"/>
      <c r="J21" s="1"/>
      <c r="K21" s="3">
        <v>4</v>
      </c>
      <c r="L21" s="8">
        <f t="shared" si="9"/>
        <v>1.3914188843148229E-2</v>
      </c>
      <c r="M21" s="6">
        <f t="shared" si="10"/>
        <v>0.84349359711678551</v>
      </c>
      <c r="N21" s="8">
        <f t="shared" si="11"/>
        <v>1.9360465116279065E-4</v>
      </c>
      <c r="O21" s="8">
        <f t="shared" si="12"/>
        <v>1.1736529198269344E-2</v>
      </c>
      <c r="P21" s="1"/>
      <c r="Q21" s="1"/>
      <c r="R21" s="1"/>
      <c r="S21" s="1"/>
      <c r="T21" s="1"/>
      <c r="U21" s="1"/>
      <c r="V21" s="1"/>
      <c r="W21" s="1"/>
    </row>
    <row r="22" spans="3:24" x14ac:dyDescent="0.25">
      <c r="C22" s="1"/>
      <c r="D22" s="1"/>
      <c r="E22" s="1"/>
      <c r="F22" s="1"/>
      <c r="G22" s="1"/>
      <c r="H22" s="1"/>
      <c r="I22" s="1"/>
      <c r="J22" s="1"/>
      <c r="K22" s="3">
        <v>5</v>
      </c>
      <c r="L22" s="8">
        <f t="shared" si="9"/>
        <v>1.3682192110637132E-2</v>
      </c>
      <c r="M22" s="6">
        <f t="shared" si="10"/>
        <v>0.81116322834853261</v>
      </c>
      <c r="N22" s="8">
        <f t="shared" si="11"/>
        <v>1.87202380952381E-4</v>
      </c>
      <c r="O22" s="8">
        <f t="shared" si="12"/>
        <v>1.1098491123349239E-2</v>
      </c>
      <c r="P22" s="1"/>
      <c r="Q22" s="1"/>
      <c r="R22" s="1"/>
      <c r="S22" s="1"/>
      <c r="T22" s="1"/>
      <c r="U22" s="1"/>
      <c r="V22" s="1"/>
      <c r="W22" s="1"/>
    </row>
    <row r="23" spans="3:24" x14ac:dyDescent="0.25">
      <c r="C23" s="1"/>
      <c r="D23" s="1"/>
      <c r="E23" s="1"/>
      <c r="F23" s="1"/>
      <c r="G23" s="1"/>
      <c r="H23" s="1"/>
      <c r="I23" s="1"/>
      <c r="J23" s="1"/>
      <c r="K23" s="3">
        <v>6</v>
      </c>
      <c r="L23" s="8">
        <f t="shared" si="9"/>
        <v>1.2982223830808817E-2</v>
      </c>
      <c r="M23" s="6">
        <f t="shared" si="10"/>
        <v>0.73131490419774747</v>
      </c>
      <c r="N23" s="8">
        <f t="shared" si="11"/>
        <v>1.6853813559322036E-4</v>
      </c>
      <c r="O23" s="8">
        <f t="shared" si="12"/>
        <v>9.4940937771016646E-3</v>
      </c>
      <c r="P23" s="1"/>
      <c r="Q23" s="1"/>
      <c r="R23" s="1"/>
      <c r="S23" s="1"/>
      <c r="T23" s="1"/>
      <c r="U23" s="1"/>
      <c r="V23" s="1"/>
      <c r="W23" s="1"/>
    </row>
    <row r="24" spans="3:24" x14ac:dyDescent="0.25">
      <c r="C24" s="1"/>
      <c r="D24" s="1"/>
      <c r="E24" s="1"/>
      <c r="F24" s="1"/>
      <c r="G24" s="1"/>
      <c r="H24" s="1"/>
      <c r="I24" s="1"/>
      <c r="J24" s="1"/>
      <c r="K24" s="3">
        <v>7</v>
      </c>
      <c r="L24" s="8">
        <f t="shared" si="9"/>
        <v>1.2011080511172655E-2</v>
      </c>
      <c r="M24" s="6">
        <f t="shared" si="10"/>
        <v>0.67984431565171566</v>
      </c>
      <c r="N24" s="8">
        <f t="shared" si="11"/>
        <v>1.4426605504587158E-4</v>
      </c>
      <c r="O24" s="8">
        <f t="shared" si="12"/>
        <v>8.1656648103558323E-3</v>
      </c>
      <c r="P24" s="1"/>
      <c r="Q24" s="1"/>
      <c r="R24" s="1"/>
      <c r="S24" s="1"/>
      <c r="T24" s="1"/>
      <c r="U24" s="1"/>
      <c r="V24" s="1"/>
      <c r="W24" s="1"/>
    </row>
    <row r="25" spans="3:24" x14ac:dyDescent="0.25">
      <c r="C25" s="1"/>
      <c r="D25" s="1"/>
      <c r="E25" s="1"/>
      <c r="F25" s="1"/>
      <c r="G25" s="1"/>
      <c r="H25" s="1"/>
      <c r="I25" s="1"/>
      <c r="J25" s="1"/>
      <c r="K25" s="3">
        <v>8</v>
      </c>
      <c r="L25" s="8">
        <f t="shared" si="9"/>
        <v>1.163010894025779E-2</v>
      </c>
      <c r="M25" s="6">
        <f t="shared" si="10"/>
        <v>0.60521697028384669</v>
      </c>
      <c r="N25" s="8">
        <f t="shared" si="11"/>
        <v>1.3525943396226417E-4</v>
      </c>
      <c r="O25" s="8">
        <f>L25*M25</f>
        <v>7.0387392968938988E-3</v>
      </c>
      <c r="P25" s="1"/>
      <c r="Q25" s="1"/>
      <c r="R25" s="1"/>
      <c r="S25" s="1"/>
      <c r="T25" s="1"/>
      <c r="U25" s="1"/>
      <c r="V25" s="1"/>
      <c r="W25" s="1"/>
    </row>
    <row r="26" spans="3:24" ht="15.6" customHeight="1" x14ac:dyDescent="0.25">
      <c r="C26" s="1"/>
      <c r="D26" s="1"/>
      <c r="E26" s="1"/>
      <c r="F26" s="1"/>
      <c r="G26" s="1"/>
      <c r="H26" s="1"/>
      <c r="I26" s="1"/>
      <c r="J26" s="1"/>
      <c r="K26" s="3">
        <v>9</v>
      </c>
      <c r="L26" s="8">
        <f t="shared" si="9"/>
        <v>1.1064649591750988E-2</v>
      </c>
      <c r="M26" s="6">
        <f t="shared" si="10"/>
        <v>0.59336396574806516</v>
      </c>
      <c r="N26" s="8">
        <f t="shared" si="11"/>
        <v>1.2242647058823531E-4</v>
      </c>
      <c r="O26" s="8">
        <f t="shared" si="12"/>
        <v>6.5653643613740762E-3</v>
      </c>
      <c r="P26" s="1"/>
      <c r="Q26" s="1"/>
      <c r="R26" s="1"/>
      <c r="S26" s="1"/>
      <c r="T26" s="1"/>
      <c r="U26" s="1"/>
      <c r="V26" s="1"/>
      <c r="W26" s="1"/>
    </row>
    <row r="27" spans="3:24" x14ac:dyDescent="0.25">
      <c r="C27" s="1"/>
      <c r="D27" s="1"/>
      <c r="E27" s="1"/>
      <c r="F27" s="1"/>
      <c r="G27" s="1"/>
      <c r="H27" s="1"/>
      <c r="I27" s="1"/>
      <c r="J27" s="1"/>
      <c r="K27" s="3">
        <v>10</v>
      </c>
      <c r="L27" s="8">
        <f t="shared" si="9"/>
        <v>1.0418537247010588E-2</v>
      </c>
      <c r="M27" s="6">
        <f t="shared" si="10"/>
        <v>0.54810287891037146</v>
      </c>
      <c r="N27" s="8">
        <f t="shared" si="11"/>
        <v>1.0854591836734696E-4</v>
      </c>
      <c r="O27" s="8">
        <f t="shared" si="12"/>
        <v>5.7104302591214386E-3</v>
      </c>
      <c r="P27" s="1"/>
      <c r="Q27" s="1"/>
      <c r="R27" s="1"/>
      <c r="S27" s="1"/>
      <c r="T27" s="1"/>
      <c r="U27" s="1"/>
      <c r="V27" s="1"/>
      <c r="W27" s="1"/>
    </row>
    <row r="28" spans="3:24" hidden="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>SUM(N18:N27)</f>
        <v>1.6801209322844211E-3</v>
      </c>
      <c r="O28" s="2">
        <f>SUM(O18:O27)</f>
        <v>9.7963243540258427E-2</v>
      </c>
      <c r="P28" s="1"/>
      <c r="Q28" s="1"/>
      <c r="R28" s="1"/>
      <c r="S28" s="1"/>
      <c r="T28" s="1"/>
      <c r="U28" s="1"/>
      <c r="V28" s="1"/>
      <c r="W28" s="1"/>
    </row>
    <row r="29" spans="3:24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4" x14ac:dyDescent="0.25">
      <c r="C30" s="1"/>
      <c r="D30" s="1"/>
      <c r="E30" s="1"/>
      <c r="F30" s="1"/>
      <c r="G30" s="1"/>
      <c r="H30" s="1"/>
      <c r="I30" s="1"/>
      <c r="J30" s="3" t="s">
        <v>31</v>
      </c>
      <c r="K30" s="3" t="s">
        <v>11</v>
      </c>
      <c r="L30" s="3" t="s">
        <v>3</v>
      </c>
      <c r="M30" s="3" t="s">
        <v>21</v>
      </c>
      <c r="N30" s="3" t="s">
        <v>22</v>
      </c>
      <c r="O30" s="3" t="s">
        <v>23</v>
      </c>
      <c r="P30" s="1"/>
      <c r="Q30" s="1"/>
      <c r="R30" s="1"/>
      <c r="S30" s="1"/>
      <c r="T30" s="1"/>
      <c r="U30" s="1"/>
      <c r="V30" s="1"/>
      <c r="W30" s="1"/>
    </row>
    <row r="31" spans="3:24" x14ac:dyDescent="0.25">
      <c r="C31" s="1"/>
      <c r="D31" s="1"/>
      <c r="E31" s="1"/>
      <c r="F31" s="1"/>
      <c r="G31" s="1"/>
      <c r="H31" s="1"/>
      <c r="I31" s="1"/>
      <c r="J31" s="1"/>
      <c r="K31" s="3">
        <v>1</v>
      </c>
      <c r="L31" s="8">
        <f>S4</f>
        <v>8.2801916289704219E-3</v>
      </c>
      <c r="M31" s="6">
        <f>P4</f>
        <v>0.90547723177500683</v>
      </c>
      <c r="N31" s="8">
        <f>L31^2</f>
        <v>6.8561573412471852E-5</v>
      </c>
      <c r="O31" s="8">
        <f>L31*M31</f>
        <v>7.4975249947667223E-3</v>
      </c>
      <c r="P31" s="1"/>
      <c r="Q31" s="1"/>
      <c r="R31" s="1"/>
      <c r="S31" s="1"/>
      <c r="T31" s="1"/>
      <c r="U31" s="1"/>
      <c r="V31" s="1"/>
      <c r="W31" s="1"/>
    </row>
    <row r="32" spans="3:24" x14ac:dyDescent="0.25">
      <c r="C32" s="1"/>
      <c r="D32" s="1"/>
      <c r="E32" s="1"/>
      <c r="F32" s="1"/>
      <c r="G32" s="1"/>
      <c r="H32" s="1"/>
      <c r="I32" s="1"/>
      <c r="J32" s="1"/>
      <c r="K32" s="3">
        <v>2</v>
      </c>
      <c r="L32" s="8">
        <f t="shared" ref="L32:L40" si="13">S5</f>
        <v>8.1832665381379698E-3</v>
      </c>
      <c r="M32" s="6">
        <f t="shared" ref="M32:M40" si="14">P5</f>
        <v>0.91257195629875409</v>
      </c>
      <c r="N32" s="8">
        <f t="shared" ref="N32:N39" si="15">L32^2</f>
        <v>6.6965851234208589E-5</v>
      </c>
      <c r="O32" s="8">
        <f t="shared" ref="O32:O40" si="16">L32*M32</f>
        <v>7.4678195536227003E-3</v>
      </c>
      <c r="P32" s="1"/>
      <c r="Q32" s="1"/>
      <c r="R32" s="1"/>
      <c r="S32" s="1"/>
      <c r="T32" s="1"/>
      <c r="U32" s="1"/>
      <c r="V32" s="1"/>
      <c r="W32" s="1"/>
    </row>
    <row r="33" spans="3:23" x14ac:dyDescent="0.25">
      <c r="C33" s="1"/>
      <c r="D33" s="1"/>
      <c r="E33" s="1"/>
      <c r="F33" s="1"/>
      <c r="G33" s="1"/>
      <c r="H33" s="1"/>
      <c r="I33" s="1"/>
      <c r="J33" s="1"/>
      <c r="K33" s="3">
        <v>3</v>
      </c>
      <c r="L33" s="8">
        <f t="shared" si="13"/>
        <v>8.0312592923454332E-3</v>
      </c>
      <c r="M33" s="6">
        <f t="shared" si="14"/>
        <v>0.83461028707255425</v>
      </c>
      <c r="N33" s="8">
        <f t="shared" si="15"/>
        <v>6.4501125820884864E-5</v>
      </c>
      <c r="O33" s="8">
        <f t="shared" si="16"/>
        <v>6.7029716235385405E-3</v>
      </c>
      <c r="P33" s="1"/>
      <c r="Q33" s="1"/>
      <c r="R33" s="1"/>
      <c r="S33" s="1"/>
      <c r="T33" s="1"/>
      <c r="U33" s="1"/>
      <c r="V33" s="1"/>
      <c r="W33" s="1"/>
    </row>
    <row r="34" spans="3:23" x14ac:dyDescent="0.25">
      <c r="C34" s="1"/>
      <c r="D34" s="1"/>
      <c r="E34" s="1"/>
      <c r="F34" s="1"/>
      <c r="G34" s="1"/>
      <c r="H34" s="1"/>
      <c r="I34" s="1"/>
      <c r="J34" s="1"/>
      <c r="K34" s="3">
        <v>4</v>
      </c>
      <c r="L34" s="8">
        <f t="shared" si="13"/>
        <v>7.8151163023686444E-3</v>
      </c>
      <c r="M34" s="6">
        <f t="shared" si="14"/>
        <v>0.84349359711678551</v>
      </c>
      <c r="N34" s="8">
        <f t="shared" si="15"/>
        <v>6.1076042819548155E-5</v>
      </c>
      <c r="O34" s="8">
        <f t="shared" si="16"/>
        <v>6.5920005617709602E-3</v>
      </c>
      <c r="P34" s="1"/>
      <c r="Q34" s="1"/>
      <c r="R34" s="1"/>
      <c r="S34" s="1"/>
      <c r="T34" s="1"/>
      <c r="U34" s="1"/>
      <c r="V34" s="1"/>
      <c r="W34" s="1"/>
    </row>
    <row r="35" spans="3:23" x14ac:dyDescent="0.25">
      <c r="C35" s="1"/>
      <c r="D35" s="1"/>
      <c r="E35" s="1"/>
      <c r="F35" s="1"/>
      <c r="G35" s="1"/>
      <c r="H35" s="1"/>
      <c r="I35" s="1"/>
      <c r="J35" s="1"/>
      <c r="K35" s="3">
        <v>5</v>
      </c>
      <c r="L35" s="8">
        <f t="shared" si="13"/>
        <v>7.6418615719702739E-3</v>
      </c>
      <c r="M35" s="6">
        <f t="shared" si="14"/>
        <v>0.81116322834853261</v>
      </c>
      <c r="N35" s="8">
        <f t="shared" si="15"/>
        <v>5.8398048285155983E-5</v>
      </c>
      <c r="O35" s="8">
        <f t="shared" si="16"/>
        <v>6.1987971033119994E-3</v>
      </c>
      <c r="P35" s="1"/>
      <c r="Q35" s="1"/>
      <c r="R35" s="1"/>
      <c r="S35" s="1"/>
      <c r="T35" s="1"/>
      <c r="U35" s="1"/>
      <c r="V35" s="1"/>
      <c r="W35" s="1"/>
    </row>
    <row r="36" spans="3:23" x14ac:dyDescent="0.25">
      <c r="C36" s="1"/>
      <c r="D36" s="1"/>
      <c r="E36" s="1"/>
      <c r="F36" s="1"/>
      <c r="G36" s="1"/>
      <c r="H36" s="1"/>
      <c r="I36" s="1"/>
      <c r="J36" s="1"/>
      <c r="K36" s="3">
        <v>6</v>
      </c>
      <c r="L36" s="8">
        <f t="shared" si="13"/>
        <v>7.125090385229761E-3</v>
      </c>
      <c r="M36" s="6">
        <f t="shared" si="14"/>
        <v>0.73131490419774747</v>
      </c>
      <c r="N36" s="8">
        <f t="shared" si="15"/>
        <v>5.0766912997693582E-5</v>
      </c>
      <c r="O36" s="8">
        <f t="shared" si="16"/>
        <v>5.2106847924745939E-3</v>
      </c>
      <c r="P36" s="1"/>
      <c r="Q36" s="1"/>
      <c r="R36" s="1"/>
      <c r="S36" s="1"/>
      <c r="T36" s="1"/>
      <c r="U36" s="1"/>
      <c r="V36" s="1"/>
      <c r="W36" s="1"/>
    </row>
    <row r="37" spans="3:23" x14ac:dyDescent="0.25">
      <c r="C37" s="1"/>
      <c r="D37" s="1"/>
      <c r="E37" s="1"/>
      <c r="F37" s="1"/>
      <c r="G37" s="1"/>
      <c r="H37" s="1"/>
      <c r="I37" s="1"/>
      <c r="J37" s="1"/>
      <c r="K37" s="3">
        <v>7</v>
      </c>
      <c r="L37" s="8">
        <f t="shared" si="13"/>
        <v>6.4234402960102431E-3</v>
      </c>
      <c r="M37" s="6">
        <f t="shared" si="14"/>
        <v>0.67984431565171566</v>
      </c>
      <c r="N37" s="8">
        <f t="shared" si="15"/>
        <v>4.1260585236408158E-5</v>
      </c>
      <c r="O37" s="8">
        <f t="shared" si="16"/>
        <v>4.3669393721707372E-3</v>
      </c>
      <c r="P37" s="1"/>
      <c r="Q37" s="1"/>
      <c r="R37" s="1"/>
      <c r="S37" s="1"/>
      <c r="T37" s="1"/>
      <c r="U37" s="1"/>
      <c r="V37" s="1"/>
      <c r="W37" s="1"/>
    </row>
    <row r="38" spans="3:23" x14ac:dyDescent="0.25">
      <c r="C38" s="1"/>
      <c r="D38" s="1"/>
      <c r="E38" s="1"/>
      <c r="F38" s="1"/>
      <c r="G38" s="1"/>
      <c r="H38" s="1"/>
      <c r="I38" s="1"/>
      <c r="J38" s="1"/>
      <c r="K38" s="3">
        <v>8</v>
      </c>
      <c r="L38" s="8">
        <f t="shared" si="13"/>
        <v>6.1532321164109163E-3</v>
      </c>
      <c r="M38" s="6">
        <f t="shared" si="14"/>
        <v>0.60521697028384669</v>
      </c>
      <c r="N38" s="8">
        <f t="shared" si="15"/>
        <v>3.7862265478430767E-5</v>
      </c>
      <c r="O38" s="8">
        <f t="shared" si="16"/>
        <v>3.7240404989474767E-3</v>
      </c>
      <c r="P38" s="1"/>
      <c r="Q38" s="1"/>
      <c r="R38" s="1"/>
      <c r="S38" s="1"/>
      <c r="T38" s="1"/>
      <c r="U38" s="1"/>
      <c r="V38" s="1"/>
      <c r="W38" s="1"/>
    </row>
    <row r="39" spans="3:23" x14ac:dyDescent="0.25">
      <c r="C39" s="1"/>
      <c r="D39" s="1"/>
      <c r="E39" s="1"/>
      <c r="F39" s="1"/>
      <c r="G39" s="1"/>
      <c r="H39" s="1"/>
      <c r="I39" s="1"/>
      <c r="J39" s="1"/>
      <c r="K39" s="3">
        <v>9</v>
      </c>
      <c r="L39" s="8">
        <f t="shared" si="13"/>
        <v>5.757604211708108E-3</v>
      </c>
      <c r="M39" s="6">
        <f t="shared" si="14"/>
        <v>0.59336396574806516</v>
      </c>
      <c r="N39" s="8">
        <f t="shared" si="15"/>
        <v>3.3150006258678945E-5</v>
      </c>
      <c r="O39" s="8">
        <f t="shared" si="16"/>
        <v>3.4163548682668854E-3</v>
      </c>
      <c r="P39" s="1"/>
      <c r="Q39" s="1"/>
      <c r="R39" s="1"/>
      <c r="S39" s="1"/>
      <c r="T39" s="1"/>
      <c r="U39" s="1"/>
      <c r="V39" s="1"/>
      <c r="W39" s="1"/>
    </row>
    <row r="40" spans="3:23" x14ac:dyDescent="0.25">
      <c r="C40" s="1"/>
      <c r="D40" s="1"/>
      <c r="E40" s="1"/>
      <c r="F40" s="1"/>
      <c r="G40" s="1"/>
      <c r="H40" s="1"/>
      <c r="I40" s="1"/>
      <c r="J40" s="1"/>
      <c r="K40" s="3">
        <v>10</v>
      </c>
      <c r="L40" s="8">
        <f t="shared" si="13"/>
        <v>5.3137434909265903E-3</v>
      </c>
      <c r="M40" s="6">
        <f t="shared" si="14"/>
        <v>0.54810287891037146</v>
      </c>
      <c r="N40" s="8">
        <f>L40^2</f>
        <v>2.8235869887364706E-5</v>
      </c>
      <c r="O40" s="8">
        <f t="shared" si="16"/>
        <v>2.9124781051681117E-3</v>
      </c>
      <c r="P40" s="1"/>
      <c r="Q40" s="1"/>
      <c r="R40" s="1"/>
      <c r="S40" s="1"/>
      <c r="T40" s="1"/>
      <c r="U40" s="1"/>
      <c r="V40" s="1"/>
      <c r="W40" s="1"/>
    </row>
    <row r="41" spans="3:23" hidden="1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>
        <f>SUM(N31:N40)</f>
        <v>5.1077828143084546E-4</v>
      </c>
      <c r="O41" s="2">
        <f>SUM(O31:O40)</f>
        <v>5.4089611474038735E-2</v>
      </c>
      <c r="P41" s="1"/>
      <c r="Q41" s="1"/>
      <c r="R41" s="1"/>
      <c r="S41" s="1"/>
      <c r="T41" s="1"/>
      <c r="U41" s="1"/>
      <c r="V41" s="1"/>
      <c r="W41" s="1"/>
    </row>
    <row r="43" spans="3:23" x14ac:dyDescent="0.25">
      <c r="I43" s="3"/>
      <c r="J43" s="3" t="s">
        <v>24</v>
      </c>
      <c r="K43" s="3" t="s">
        <v>25</v>
      </c>
      <c r="L43" s="3" t="s">
        <v>26</v>
      </c>
      <c r="M43" s="3" t="s">
        <v>27</v>
      </c>
      <c r="N43" s="3" t="s">
        <v>28</v>
      </c>
      <c r="O43" s="3" t="s">
        <v>29</v>
      </c>
    </row>
    <row r="44" spans="3:23" x14ac:dyDescent="0.25">
      <c r="I44" s="3" t="s">
        <v>30</v>
      </c>
      <c r="J44" s="8">
        <f>AVERAGE(L18:L27)</f>
        <v>1.2883845052288092E-2</v>
      </c>
      <c r="K44" s="8">
        <f>AVERAGE(M18:M27)</f>
        <v>0.74651593354033785</v>
      </c>
      <c r="L44" s="8">
        <f>((O28/10)-(J44*K44))/((N28/10)-(J44^2))</f>
        <v>88.341472345397833</v>
      </c>
      <c r="M44" s="8">
        <f>K44-L44*J44</f>
        <v>-0.39166190784876143</v>
      </c>
      <c r="N44" s="3" t="s">
        <v>34</v>
      </c>
      <c r="O44" s="3"/>
    </row>
    <row r="45" spans="3:23" x14ac:dyDescent="0.25">
      <c r="I45" s="3" t="s">
        <v>31</v>
      </c>
      <c r="J45" s="8">
        <f>AVERAGE(L31:L40)</f>
        <v>7.072480583407835E-3</v>
      </c>
      <c r="K45" s="8">
        <f>AVERAGE(M31:M40)</f>
        <v>0.74651593354033785</v>
      </c>
      <c r="L45" s="8">
        <f>((O41/10)-(J45*K45))/((N41/10)-(J45^2))</f>
        <v>122.17433937623541</v>
      </c>
      <c r="M45" s="8">
        <f>K45-L45*J45</f>
        <v>-0.11755970948876637</v>
      </c>
      <c r="N45" s="3" t="s">
        <v>35</v>
      </c>
      <c r="O45" s="3"/>
    </row>
  </sheetData>
  <mergeCells count="1">
    <mergeCell ref="D8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Soravis AMNUAYSARN</dc:creator>
  <cp:lastModifiedBy>Soravis AMNUAYSARN</cp:lastModifiedBy>
  <dcterms:created xsi:type="dcterms:W3CDTF">2023-09-08T15:12:55Z</dcterms:created>
  <dcterms:modified xsi:type="dcterms:W3CDTF">2023-09-08T16:37:30Z</dcterms:modified>
</cp:coreProperties>
</file>