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8922F6EC-B0CB-42FE-AF48-4B0AEF8FB599}" xr6:coauthVersionLast="47" xr6:coauthVersionMax="47" xr10:uidLastSave="{00000000-0000-0000-0000-000000000000}"/>
  <bookViews>
    <workbookView xWindow="-108" yWindow="-108" windowWidth="23256" windowHeight="12456" xr2:uid="{3C70AFF6-6731-4404-BD4E-818A71273BCF}"/>
  </bookViews>
  <sheets>
    <sheet name="9-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K6" i="1"/>
  <c r="K7" i="1"/>
  <c r="M7" i="1" s="1"/>
  <c r="L5" i="1"/>
  <c r="K5" i="1"/>
  <c r="M5" i="1" s="1"/>
  <c r="H5" i="1"/>
  <c r="H7" i="1"/>
  <c r="F6" i="1"/>
  <c r="H16" i="1"/>
  <c r="F17" i="1"/>
  <c r="E17" i="1"/>
  <c r="G17" i="1" s="1"/>
  <c r="F16" i="1"/>
  <c r="I16" i="1" s="1"/>
  <c r="E16" i="1"/>
  <c r="F15" i="1"/>
  <c r="E15" i="1"/>
  <c r="G15" i="1" s="1"/>
  <c r="F12" i="1"/>
  <c r="E12" i="1"/>
  <c r="G12" i="1" s="1"/>
  <c r="F11" i="1"/>
  <c r="I11" i="1" s="1"/>
  <c r="E11" i="1"/>
  <c r="H11" i="1" s="1"/>
  <c r="F10" i="1"/>
  <c r="E10" i="1"/>
  <c r="G10" i="1" s="1"/>
  <c r="E6" i="1"/>
  <c r="G6" i="1" s="1"/>
  <c r="E7" i="1"/>
  <c r="E5" i="1"/>
  <c r="G7" i="1"/>
  <c r="F7" i="1"/>
  <c r="I7" i="1" s="1"/>
  <c r="L13" i="1" s="1"/>
  <c r="F5" i="1"/>
  <c r="M6" i="1" l="1"/>
  <c r="I17" i="1"/>
  <c r="H17" i="1"/>
  <c r="I6" i="1"/>
  <c r="L12" i="1" s="1"/>
  <c r="H6" i="1"/>
  <c r="G16" i="1"/>
  <c r="I15" i="1"/>
  <c r="H10" i="1"/>
  <c r="I10" i="1"/>
  <c r="K11" i="1" s="1"/>
  <c r="H15" i="1"/>
  <c r="I5" i="1"/>
  <c r="L11" i="1" s="1"/>
  <c r="G5" i="1"/>
  <c r="K12" i="1"/>
  <c r="G11" i="1"/>
  <c r="I12" i="1"/>
  <c r="K13" i="1" s="1"/>
  <c r="M13" i="1" s="1"/>
  <c r="N13" i="1" s="1"/>
  <c r="H12" i="1"/>
  <c r="M12" i="1" l="1"/>
  <c r="N12" i="1" s="1"/>
  <c r="M11" i="1"/>
  <c r="N11" i="1" s="1"/>
</calcChain>
</file>

<file path=xl/sharedStrings.xml><?xml version="1.0" encoding="utf-8"?>
<sst xmlns="http://schemas.openxmlformats.org/spreadsheetml/2006/main" count="38" uniqueCount="20">
  <si>
    <t>q</t>
  </si>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</sst>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90" formatCode="0.0000000"/>
    <numFmt numFmtId="191" formatCode="0.000000"/>
  </numFmts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2" fontId="0" fillId="4" borderId="0" xfId="0" applyNumberFormat="1" applyFill="1" applyAlignment="1">
      <alignment horizontal="center" vertical="center"/>
    </xf>
    <xf numFmtId="187" fontId="0" fillId="2" borderId="0" xfId="0" applyNumberFormat="1" applyFill="1"/>
    <xf numFmtId="191" fontId="0" fillId="3" borderId="0" xfId="0" applyNumberFormat="1" applyFill="1"/>
    <xf numFmtId="191" fontId="0" fillId="0" borderId="0" xfId="0" applyNumberFormat="1"/>
    <xf numFmtId="191" fontId="0" fillId="4" borderId="0" xfId="0" applyNumberFormat="1" applyFill="1" applyAlignment="1">
      <alignment horizontal="center" vertical="center"/>
    </xf>
    <xf numFmtId="187" fontId="0" fillId="3" borderId="0" xfId="0" applyNumberFormat="1" applyFill="1"/>
    <xf numFmtId="187" fontId="0" fillId="0" borderId="0" xfId="0" applyNumberFormat="1"/>
    <xf numFmtId="187" fontId="0" fillId="4" borderId="0" xfId="0" applyNumberFormat="1" applyFill="1" applyAlignment="1">
      <alignment horizontal="center" vertical="center"/>
    </xf>
    <xf numFmtId="2" fontId="0" fillId="3" borderId="0" xfId="0" applyNumberFormat="1" applyFill="1"/>
    <xf numFmtId="190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9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tabSelected="1" workbookViewId="0">
      <selection activeCell="D19" sqref="D19"/>
    </sheetView>
  </sheetViews>
  <sheetFormatPr defaultRowHeight="13.8" x14ac:dyDescent="0.25"/>
  <cols>
    <col min="1" max="1" width="9.19921875" bestFit="1" customWidth="1"/>
    <col min="3" max="3" width="11.5" customWidth="1"/>
    <col min="5" max="5" width="0" hidden="1" customWidth="1"/>
    <col min="6" max="6" width="11.8984375" hidden="1" customWidth="1"/>
    <col min="7" max="7" width="11.3984375" bestFit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4" x14ac:dyDescent="0.25">
      <c r="B2" s="4" t="s">
        <v>16</v>
      </c>
      <c r="C2" s="3">
        <v>1E-3</v>
      </c>
    </row>
    <row r="3" spans="1:14" x14ac:dyDescent="0.25">
      <c r="K3" t="s">
        <v>17</v>
      </c>
    </row>
    <row r="4" spans="1:14" x14ac:dyDescent="0.25">
      <c r="A4" s="2" t="s">
        <v>8</v>
      </c>
      <c r="B4" s="2" t="s">
        <v>0</v>
      </c>
      <c r="C4" s="2" t="s">
        <v>6</v>
      </c>
      <c r="D4" s="2" t="s">
        <v>7</v>
      </c>
      <c r="E4" s="2" t="s">
        <v>10</v>
      </c>
      <c r="F4" s="2" t="s">
        <v>9</v>
      </c>
      <c r="G4" s="2" t="s">
        <v>11</v>
      </c>
      <c r="H4" s="2" t="s">
        <v>12</v>
      </c>
      <c r="I4" s="2" t="s">
        <v>13</v>
      </c>
      <c r="K4" s="2" t="s">
        <v>1</v>
      </c>
      <c r="L4" s="2" t="s">
        <v>2</v>
      </c>
      <c r="M4" s="2" t="s">
        <v>14</v>
      </c>
    </row>
    <row r="5" spans="1:14" x14ac:dyDescent="0.25">
      <c r="A5" s="6">
        <v>1</v>
      </c>
      <c r="B5" s="1">
        <v>20.47</v>
      </c>
      <c r="C5" s="1">
        <v>1.4239999999999999</v>
      </c>
      <c r="D5" s="7">
        <v>143.69999999999999</v>
      </c>
      <c r="E5">
        <f>D5*0.001</f>
        <v>0.14369999999999999</v>
      </c>
      <c r="F5">
        <f>B5*C$2</f>
        <v>2.0469999999999999E-2</v>
      </c>
      <c r="G5" s="14">
        <f>C5/((9.81*E5)^0.5)</f>
        <v>1.1993532091972285</v>
      </c>
      <c r="H5" s="17">
        <f>E5+((C5^2)/(2*9.81))</f>
        <v>0.24705249745158001</v>
      </c>
      <c r="I5" s="11">
        <f>((F5^2)/(9.81*E5))+((E5^2)/2)</f>
        <v>1.0622086818631946E-2</v>
      </c>
      <c r="K5" s="7">
        <f>H10</f>
        <v>0.11281142711518857</v>
      </c>
      <c r="L5" s="7">
        <f>H15</f>
        <v>7.7504711518858307E-2</v>
      </c>
      <c r="M5" s="20">
        <f>K5-L5</f>
        <v>3.5306715596330265E-2</v>
      </c>
    </row>
    <row r="6" spans="1:14" x14ac:dyDescent="0.25">
      <c r="A6" s="6"/>
      <c r="B6" s="1">
        <v>19.03</v>
      </c>
      <c r="C6" s="1">
        <v>1.589</v>
      </c>
      <c r="D6" s="7">
        <v>119.72</v>
      </c>
      <c r="E6">
        <f t="shared" ref="E6:E7" si="0">D6*0.001</f>
        <v>0.11972000000000001</v>
      </c>
      <c r="F6">
        <f>B6*C$2</f>
        <v>1.9030000000000002E-2</v>
      </c>
      <c r="G6" s="14">
        <f>C6/((9.81*E6)^0.5)</f>
        <v>1.466243295996599</v>
      </c>
      <c r="H6" s="17">
        <f t="shared" ref="H6" si="1">E6+((C6^2)/(2*9.81))</f>
        <v>0.24841118246687055</v>
      </c>
      <c r="I6" s="11">
        <f>((F6^2)/(9.81*E6))+((E6^2)/2)</f>
        <v>7.4747877148663234E-3</v>
      </c>
      <c r="K6" s="7">
        <f t="shared" ref="K6:K7" si="2">H11</f>
        <v>9.1899633027522923E-2</v>
      </c>
      <c r="L6" s="7">
        <f t="shared" ref="L6:L7" si="3">H16</f>
        <v>6.7391720693170246E-2</v>
      </c>
      <c r="M6" s="20">
        <f t="shared" ref="M6:M7" si="4">K6-L6</f>
        <v>2.4507912334352677E-2</v>
      </c>
    </row>
    <row r="7" spans="1:14" x14ac:dyDescent="0.25">
      <c r="A7" s="6"/>
      <c r="B7" s="1">
        <v>16.77</v>
      </c>
      <c r="C7" s="1">
        <v>1.6759999999999999</v>
      </c>
      <c r="D7" s="7">
        <v>100.1</v>
      </c>
      <c r="E7">
        <f t="shared" si="0"/>
        <v>0.10009999999999999</v>
      </c>
      <c r="F7">
        <f>B7*C$2</f>
        <v>1.677E-2</v>
      </c>
      <c r="G7" s="14">
        <f>C7/((9.81*E7)^0.5)</f>
        <v>1.6913070994223378</v>
      </c>
      <c r="H7" s="17">
        <f>E7+((C7^2)/(2*9.81))</f>
        <v>0.24326901121304789</v>
      </c>
      <c r="I7" s="11">
        <f t="shared" ref="I7" si="5">((F7^2)/(9.81*E7))+((E7^2)/2)</f>
        <v>5.2963984230906709E-3</v>
      </c>
      <c r="K7" s="7">
        <f t="shared" si="2"/>
        <v>7.4500356778797142E-2</v>
      </c>
      <c r="L7" s="7">
        <f t="shared" si="3"/>
        <v>5.829733944954129E-2</v>
      </c>
      <c r="M7" s="20">
        <f t="shared" si="4"/>
        <v>1.6203017329255852E-2</v>
      </c>
    </row>
    <row r="8" spans="1:14" x14ac:dyDescent="0.25">
      <c r="D8" s="8"/>
      <c r="G8" s="15"/>
      <c r="H8" s="8"/>
      <c r="I8" s="12"/>
    </row>
    <row r="9" spans="1:14" x14ac:dyDescent="0.25">
      <c r="A9" s="2" t="s">
        <v>8</v>
      </c>
      <c r="B9" s="2" t="s">
        <v>0</v>
      </c>
      <c r="C9" s="2" t="s">
        <v>6</v>
      </c>
      <c r="D9" s="9" t="s">
        <v>7</v>
      </c>
      <c r="E9" s="2" t="s">
        <v>10</v>
      </c>
      <c r="F9" s="2" t="s">
        <v>9</v>
      </c>
      <c r="G9" s="16" t="s">
        <v>11</v>
      </c>
      <c r="H9" s="9" t="s">
        <v>12</v>
      </c>
      <c r="I9" s="13" t="s">
        <v>13</v>
      </c>
      <c r="K9" s="5" t="s">
        <v>18</v>
      </c>
    </row>
    <row r="10" spans="1:14" x14ac:dyDescent="0.25">
      <c r="A10" s="6">
        <v>2</v>
      </c>
      <c r="B10" s="1">
        <v>20.47</v>
      </c>
      <c r="C10" s="1">
        <v>1.387</v>
      </c>
      <c r="D10" s="7">
        <v>14.76</v>
      </c>
      <c r="E10">
        <f>D10*0.001</f>
        <v>1.4760000000000001E-2</v>
      </c>
      <c r="F10">
        <f>B10*C$2</f>
        <v>2.0469999999999999E-2</v>
      </c>
      <c r="G10" s="14">
        <f>C10/((9.81*E10)^0.5)</f>
        <v>3.6450104574775093</v>
      </c>
      <c r="H10" s="17">
        <f>E10+((C10^2)/(2*9.81))</f>
        <v>0.11281142711518857</v>
      </c>
      <c r="I10" s="11">
        <f>((F10^2)/(9.81*E10))+((E10^2)/2)</f>
        <v>3.0028074813963955E-3</v>
      </c>
      <c r="K10" s="2" t="s">
        <v>3</v>
      </c>
      <c r="L10" s="2" t="s">
        <v>4</v>
      </c>
      <c r="M10" s="2" t="s">
        <v>19</v>
      </c>
      <c r="N10" s="2" t="s">
        <v>15</v>
      </c>
    </row>
    <row r="11" spans="1:14" x14ac:dyDescent="0.25">
      <c r="A11" s="6"/>
      <c r="B11" s="1">
        <v>19.03</v>
      </c>
      <c r="C11" s="1">
        <v>1.224</v>
      </c>
      <c r="D11" s="7">
        <v>15.54</v>
      </c>
      <c r="E11">
        <f t="shared" ref="E11:E12" si="6">D11*0.001</f>
        <v>1.554E-2</v>
      </c>
      <c r="F11">
        <f>B11*C$2</f>
        <v>1.9030000000000002E-2</v>
      </c>
      <c r="G11" s="14">
        <f>C11/((9.81*E11)^0.5)</f>
        <v>3.1348835063103699</v>
      </c>
      <c r="H11" s="17">
        <f t="shared" ref="H11" si="7">E11+((C11^2)/(2*9.81))</f>
        <v>9.1899633027522923E-2</v>
      </c>
      <c r="I11" s="11">
        <f>((F11^2)/(9.81*E11))+((E11^2)/2)</f>
        <v>2.4962595837706649E-3</v>
      </c>
      <c r="K11" s="21">
        <f>I10</f>
        <v>3.0028074813963955E-3</v>
      </c>
      <c r="L11" s="21">
        <f>I5</f>
        <v>1.0622086818631946E-2</v>
      </c>
      <c r="M11" s="18">
        <f>K11-L11</f>
        <v>-7.6192793372355508E-3</v>
      </c>
      <c r="N11" s="19">
        <f>9810*M11</f>
        <v>-74.745130298280756</v>
      </c>
    </row>
    <row r="12" spans="1:14" x14ac:dyDescent="0.25">
      <c r="A12" s="6"/>
      <c r="B12" s="1">
        <v>16.77</v>
      </c>
      <c r="C12" s="1">
        <v>1.075</v>
      </c>
      <c r="D12" s="7">
        <v>15.6</v>
      </c>
      <c r="E12">
        <f t="shared" si="6"/>
        <v>1.5599999999999999E-2</v>
      </c>
      <c r="F12">
        <f>B12*C$2</f>
        <v>1.677E-2</v>
      </c>
      <c r="G12" s="14">
        <f>C12/((9.81*E12)^0.5)</f>
        <v>2.7479679387055227</v>
      </c>
      <c r="H12" s="17">
        <f>E12+((C12^2)/(2*9.81))</f>
        <v>7.4500356778797142E-2</v>
      </c>
      <c r="I12" s="11">
        <f t="shared" ref="I12" si="8">((F12^2)/(9.81*E12))+((E12^2)/2)</f>
        <v>1.9593711314984711E-3</v>
      </c>
      <c r="K12" s="21">
        <f>I11</f>
        <v>2.4962595837706649E-3</v>
      </c>
      <c r="L12" s="21">
        <f>I6</f>
        <v>7.4747877148663234E-3</v>
      </c>
      <c r="M12" s="18">
        <f t="shared" ref="M12:M13" si="9">K12-L12</f>
        <v>-4.9785281310956581E-3</v>
      </c>
      <c r="N12" s="19">
        <f t="shared" ref="N12:N13" si="10">9810*M12</f>
        <v>-48.839360966048403</v>
      </c>
    </row>
    <row r="13" spans="1:14" x14ac:dyDescent="0.25">
      <c r="D13" s="8"/>
      <c r="G13" s="15"/>
      <c r="H13" s="8"/>
      <c r="I13" s="12"/>
      <c r="K13" s="21">
        <f>I12</f>
        <v>1.9593711314984711E-3</v>
      </c>
      <c r="L13" s="21">
        <f>I7</f>
        <v>5.2963984230906709E-3</v>
      </c>
      <c r="M13" s="18">
        <f t="shared" si="9"/>
        <v>-3.3370272915921998E-3</v>
      </c>
      <c r="N13" s="19">
        <f t="shared" si="10"/>
        <v>-32.736237730519477</v>
      </c>
    </row>
    <row r="14" spans="1:14" x14ac:dyDescent="0.25">
      <c r="A14" s="2" t="s">
        <v>8</v>
      </c>
      <c r="B14" s="2" t="s">
        <v>0</v>
      </c>
      <c r="C14" s="2" t="s">
        <v>6</v>
      </c>
      <c r="D14" s="9" t="s">
        <v>7</v>
      </c>
      <c r="E14" s="2" t="s">
        <v>10</v>
      </c>
      <c r="F14" s="2" t="s">
        <v>9</v>
      </c>
      <c r="G14" s="16" t="s">
        <v>11</v>
      </c>
      <c r="H14" s="9" t="s">
        <v>12</v>
      </c>
      <c r="I14" s="13" t="s">
        <v>13</v>
      </c>
    </row>
    <row r="15" spans="1:14" x14ac:dyDescent="0.25">
      <c r="A15" s="6">
        <v>3</v>
      </c>
      <c r="B15" s="1">
        <v>20.47</v>
      </c>
      <c r="C15" s="10">
        <v>0.2782</v>
      </c>
      <c r="D15" s="7">
        <v>73.56</v>
      </c>
      <c r="E15">
        <f>D15*0.001</f>
        <v>7.356E-2</v>
      </c>
      <c r="F15">
        <f>B15*C$2</f>
        <v>2.0469999999999999E-2</v>
      </c>
      <c r="G15" s="14">
        <f>C15/((9.81*E15)^0.5)</f>
        <v>0.32749280400291197</v>
      </c>
      <c r="H15" s="17">
        <f>E15+((C15^2)/(2*9.81))</f>
        <v>7.7504711518858307E-2</v>
      </c>
      <c r="I15" s="11">
        <f>((F15^2)/(9.81*E15))+((E15^2)/2)</f>
        <v>3.2862008747336978E-3</v>
      </c>
    </row>
    <row r="16" spans="1:14" x14ac:dyDescent="0.25">
      <c r="A16" s="6"/>
      <c r="B16" s="1">
        <v>19.03</v>
      </c>
      <c r="C16" s="10">
        <v>0.3034</v>
      </c>
      <c r="D16" s="7">
        <v>62.7</v>
      </c>
      <c r="E16">
        <f t="shared" ref="E16:E17" si="11">D16*0.001</f>
        <v>6.2700000000000006E-2</v>
      </c>
      <c r="F16">
        <f>B16*C$2</f>
        <v>1.9030000000000002E-2</v>
      </c>
      <c r="G16" s="14">
        <f>C16/((9.81*E16)^0.5)</f>
        <v>0.3868541875973045</v>
      </c>
      <c r="H16" s="17">
        <f>E16+((C16^2)/(2*9.81))</f>
        <v>6.7391720693170246E-2</v>
      </c>
      <c r="I16" s="11">
        <f>((F16^2)/(9.81*E16))+((E16^2)/2)</f>
        <v>2.5544087033460309E-3</v>
      </c>
    </row>
    <row r="17" spans="1:15" x14ac:dyDescent="0.25">
      <c r="A17" s="6"/>
      <c r="B17" s="1">
        <v>16.77</v>
      </c>
      <c r="C17" s="10">
        <v>0.315</v>
      </c>
      <c r="D17" s="7">
        <v>53.24</v>
      </c>
      <c r="E17">
        <f t="shared" si="11"/>
        <v>5.3240000000000003E-2</v>
      </c>
      <c r="F17">
        <f>B17*C$2</f>
        <v>1.677E-2</v>
      </c>
      <c r="G17" s="14">
        <f>C17/((9.81*E17)^0.5)</f>
        <v>0.43587004838734927</v>
      </c>
      <c r="H17" s="17">
        <f>E17+((C17^2)/(2*9.81))</f>
        <v>5.829733944954129E-2</v>
      </c>
      <c r="I17" s="11">
        <f t="shared" ref="I17" si="12">((F17^2)/(9.81*E17))+((E17^2)/2)</f>
        <v>1.9557157731663437E-3</v>
      </c>
    </row>
    <row r="23" spans="1:15" x14ac:dyDescent="0.25">
      <c r="O23" t="s">
        <v>5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2023-07-15T09:27:34Z</dcterms:modified>
</cp:coreProperties>
</file>