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FLUID\lab4\"/>
    </mc:Choice>
  </mc:AlternateContent>
  <xr:revisionPtr revIDLastSave="0" documentId="13_ncr:1_{5D8B2986-2E64-45F8-801E-E5EEF7D4F9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2" i="1" l="1"/>
  <c r="G51" i="1"/>
  <c r="F52" i="1"/>
  <c r="F51" i="1"/>
  <c r="E52" i="1"/>
  <c r="E51" i="1"/>
  <c r="M11" i="1"/>
  <c r="M12" i="1"/>
  <c r="M13" i="1"/>
  <c r="M14" i="1"/>
  <c r="M15" i="1"/>
  <c r="M16" i="1"/>
  <c r="M17" i="1"/>
  <c r="M18" i="1"/>
  <c r="M19" i="1"/>
  <c r="M10" i="1"/>
  <c r="K11" i="1"/>
  <c r="K12" i="1"/>
  <c r="K13" i="1"/>
  <c r="K14" i="1"/>
  <c r="K15" i="1"/>
  <c r="K16" i="1"/>
  <c r="K17" i="1"/>
  <c r="K18" i="1"/>
  <c r="K19" i="1"/>
  <c r="K10" i="1"/>
  <c r="D25" i="1"/>
  <c r="F25" i="1"/>
  <c r="D26" i="1"/>
  <c r="F26" i="1"/>
  <c r="D27" i="1"/>
  <c r="F27" i="1"/>
  <c r="D28" i="1"/>
  <c r="F28" i="1"/>
  <c r="D29" i="1"/>
  <c r="F29" i="1"/>
  <c r="D30" i="1"/>
  <c r="F30" i="1"/>
  <c r="D31" i="1"/>
  <c r="F31" i="1"/>
  <c r="D32" i="1"/>
  <c r="F32" i="1"/>
  <c r="D33" i="1"/>
  <c r="F33" i="1"/>
  <c r="D34" i="1"/>
  <c r="F34" i="1"/>
  <c r="F35" i="1"/>
  <c r="D51" i="1"/>
  <c r="D38" i="1"/>
  <c r="F38" i="1"/>
  <c r="D39" i="1"/>
  <c r="F39" i="1"/>
  <c r="D40" i="1"/>
  <c r="F40" i="1"/>
  <c r="D41" i="1"/>
  <c r="F41" i="1"/>
  <c r="D42" i="1"/>
  <c r="F42" i="1"/>
  <c r="D43" i="1"/>
  <c r="F43" i="1"/>
  <c r="D44" i="1"/>
  <c r="F44" i="1"/>
  <c r="D45" i="1"/>
  <c r="F45" i="1"/>
  <c r="D46" i="1"/>
  <c r="F46" i="1"/>
  <c r="D47" i="1"/>
  <c r="F47" i="1"/>
  <c r="F48" i="1"/>
  <c r="E48" i="1"/>
  <c r="D48" i="1"/>
  <c r="C48" i="1"/>
  <c r="D35" i="1"/>
  <c r="E35" i="1"/>
  <c r="C35" i="1"/>
  <c r="D52" i="1"/>
  <c r="I10" i="1"/>
  <c r="C25" i="1"/>
  <c r="C38" i="1"/>
  <c r="I11" i="1"/>
  <c r="C26" i="1"/>
  <c r="C39" i="1"/>
  <c r="I12" i="1"/>
  <c r="C27" i="1"/>
  <c r="C40" i="1"/>
  <c r="I13" i="1"/>
  <c r="C28" i="1"/>
  <c r="C41" i="1"/>
  <c r="I14" i="1"/>
  <c r="C29" i="1"/>
  <c r="C42" i="1"/>
  <c r="I15" i="1"/>
  <c r="C30" i="1"/>
  <c r="C43" i="1"/>
  <c r="I16" i="1"/>
  <c r="C31" i="1"/>
  <c r="C44" i="1"/>
  <c r="I17" i="1"/>
  <c r="C32" i="1"/>
  <c r="C45" i="1"/>
  <c r="I18" i="1"/>
  <c r="C33" i="1"/>
  <c r="C46" i="1"/>
  <c r="I19" i="1"/>
  <c r="C34" i="1"/>
  <c r="C47" i="1"/>
  <c r="C52" i="1"/>
  <c r="C51" i="1"/>
  <c r="E39" i="1"/>
  <c r="E40" i="1"/>
  <c r="E41" i="1"/>
  <c r="E42" i="1"/>
  <c r="E43" i="1"/>
  <c r="E44" i="1"/>
  <c r="E45" i="1"/>
  <c r="E46" i="1"/>
  <c r="E47" i="1"/>
  <c r="E38" i="1"/>
  <c r="E26" i="1"/>
  <c r="E27" i="1"/>
  <c r="E28" i="1"/>
  <c r="E29" i="1"/>
  <c r="E30" i="1"/>
  <c r="E31" i="1"/>
  <c r="E32" i="1"/>
  <c r="E33" i="1"/>
  <c r="E34" i="1"/>
  <c r="E25" i="1"/>
</calcChain>
</file>

<file path=xl/sharedStrings.xml><?xml version="1.0" encoding="utf-8"?>
<sst xmlns="http://schemas.openxmlformats.org/spreadsheetml/2006/main" count="35" uniqueCount="26">
  <si>
    <t>n</t>
  </si>
  <si>
    <t>Time</t>
  </si>
  <si>
    <t>อัตราเร็วเชิงมุม</t>
  </si>
  <si>
    <t>การทดลองที่</t>
  </si>
  <si>
    <t>r</t>
  </si>
  <si>
    <t>ระดับผิวน้ำ</t>
  </si>
  <si>
    <t>พลังงานรวม</t>
  </si>
  <si>
    <t>r2</t>
  </si>
  <si>
    <t>Z</t>
  </si>
  <si>
    <t>H</t>
  </si>
  <si>
    <t>X(r2)</t>
  </si>
  <si>
    <t>Y(Z)</t>
  </si>
  <si>
    <t>X2</t>
  </si>
  <si>
    <t>Xy</t>
  </si>
  <si>
    <t>Y(H)</t>
  </si>
  <si>
    <t>XY</t>
  </si>
  <si>
    <t>r2-Z</t>
  </si>
  <si>
    <t>r2-H</t>
  </si>
  <si>
    <t>ความสัมพันธ์</t>
  </si>
  <si>
    <t>Xbar</t>
  </si>
  <si>
    <t>Ybar</t>
  </si>
  <si>
    <t>m</t>
  </si>
  <si>
    <t>C</t>
  </si>
  <si>
    <t>รวม</t>
  </si>
  <si>
    <t>w</t>
  </si>
  <si>
    <t>เฉลี่ย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</si>
</sst>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000"/>
    <numFmt numFmtId="188" formatCode="0.000"/>
  </numFmts>
  <fonts count="1" x14ac:knownFonts="1">
    <font>
      <sz val="11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87" fontId="0" fillId="4" borderId="2" xfId="0" applyNumberFormat="1" applyFill="1" applyBorder="1" applyAlignment="1">
      <alignment horizontal="center" vertical="center"/>
    </xf>
    <xf numFmtId="188" fontId="0" fillId="4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หน้า</a:t>
            </a:r>
            <a:r>
              <a:rPr lang="en-US"/>
              <a:t>4-8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0.11118217084322109"/>
          <c:y val="0.16919820506307678"/>
          <c:w val="0.84977208610578303"/>
          <c:h val="0.57417802613383007"/>
        </c:manualLayout>
      </c:layout>
      <c:scatterChart>
        <c:scatterStyle val="lineMarker"/>
        <c:varyColors val="0"/>
        <c:ser>
          <c:idx val="0"/>
          <c:order val="0"/>
          <c:tx>
            <c:v>r-Z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Sheet1!$C$10:$C$19</c:f>
              <c:numCache>
                <c:formatCode>General</c:formatCode>
                <c:ptCount val="10"/>
                <c:pt idx="0">
                  <c:v>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Sheet1!$D$25:$D$34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11</c:v>
                </c:pt>
                <c:pt idx="5">
                  <c:v>14</c:v>
                </c:pt>
                <c:pt idx="6">
                  <c:v>18</c:v>
                </c:pt>
                <c:pt idx="7">
                  <c:v>22</c:v>
                </c:pt>
                <c:pt idx="8">
                  <c:v>26</c:v>
                </c:pt>
                <c:pt idx="9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A9-4BE6-9784-B5799E5EC17C}"/>
            </c:ext>
          </c:extLst>
        </c:ser>
        <c:ser>
          <c:idx val="1"/>
          <c:order val="1"/>
          <c:tx>
            <c:v>r-H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Sheet1!$C$10:$C$19</c:f>
              <c:numCache>
                <c:formatCode>General</c:formatCode>
                <c:ptCount val="10"/>
                <c:pt idx="0">
                  <c:v>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Sheet1!$D$38:$D$47</c:f>
              <c:numCache>
                <c:formatCode>General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  <c:pt idx="4">
                  <c:v>16</c:v>
                </c:pt>
                <c:pt idx="5">
                  <c:v>22</c:v>
                </c:pt>
                <c:pt idx="6">
                  <c:v>30</c:v>
                </c:pt>
                <c:pt idx="7">
                  <c:v>39</c:v>
                </c:pt>
                <c:pt idx="8">
                  <c:v>49</c:v>
                </c:pt>
                <c:pt idx="9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A9-4BE6-9784-B5799E5EC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86479"/>
        <c:axId val="43025023"/>
      </c:scatterChart>
      <c:valAx>
        <c:axId val="70186479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3025023"/>
        <c:crosses val="autoZero"/>
        <c:crossBetween val="midCat"/>
        <c:majorUnit val="10"/>
      </c:valAx>
      <c:valAx>
        <c:axId val="4302502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Z,H(mm)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70186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หน้า</a:t>
            </a:r>
            <a:r>
              <a:rPr lang="en-US"/>
              <a:t>4-9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r2-Z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511135188482911E-2"/>
                  <c:y val="0.104650895662112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Sheet1!$C$25:$C$34</c:f>
              <c:numCache>
                <c:formatCode>General</c:formatCode>
                <c:ptCount val="10"/>
                <c:pt idx="0">
                  <c:v>0</c:v>
                </c:pt>
                <c:pt idx="1">
                  <c:v>400</c:v>
                </c:pt>
                <c:pt idx="2">
                  <c:v>900</c:v>
                </c:pt>
                <c:pt idx="3">
                  <c:v>1600</c:v>
                </c:pt>
                <c:pt idx="4">
                  <c:v>2500</c:v>
                </c:pt>
                <c:pt idx="5">
                  <c:v>3600</c:v>
                </c:pt>
                <c:pt idx="6">
                  <c:v>4900</c:v>
                </c:pt>
                <c:pt idx="7">
                  <c:v>6400</c:v>
                </c:pt>
                <c:pt idx="8">
                  <c:v>8100</c:v>
                </c:pt>
                <c:pt idx="9">
                  <c:v>10000</c:v>
                </c:pt>
              </c:numCache>
            </c:numRef>
          </c:xVal>
          <c:yVal>
            <c:numRef>
              <c:f>Sheet1!$D$25:$D$34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11</c:v>
                </c:pt>
                <c:pt idx="5">
                  <c:v>14</c:v>
                </c:pt>
                <c:pt idx="6">
                  <c:v>18</c:v>
                </c:pt>
                <c:pt idx="7">
                  <c:v>22</c:v>
                </c:pt>
                <c:pt idx="8">
                  <c:v>26</c:v>
                </c:pt>
                <c:pt idx="9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44-47C4-80FD-32DADF99B3B4}"/>
            </c:ext>
          </c:extLst>
        </c:ser>
        <c:ser>
          <c:idx val="1"/>
          <c:order val="1"/>
          <c:tx>
            <c:v>r2-H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0819619958949273E-2"/>
                  <c:y val="-1.3153511719131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Sheet1!$C$38:$C$47</c:f>
              <c:numCache>
                <c:formatCode>General</c:formatCode>
                <c:ptCount val="10"/>
                <c:pt idx="0">
                  <c:v>0</c:v>
                </c:pt>
                <c:pt idx="1">
                  <c:v>400</c:v>
                </c:pt>
                <c:pt idx="2">
                  <c:v>900</c:v>
                </c:pt>
                <c:pt idx="3">
                  <c:v>1600</c:v>
                </c:pt>
                <c:pt idx="4">
                  <c:v>2500</c:v>
                </c:pt>
                <c:pt idx="5">
                  <c:v>3600</c:v>
                </c:pt>
                <c:pt idx="6">
                  <c:v>4900</c:v>
                </c:pt>
                <c:pt idx="7">
                  <c:v>6400</c:v>
                </c:pt>
                <c:pt idx="8">
                  <c:v>8100</c:v>
                </c:pt>
                <c:pt idx="9">
                  <c:v>10000</c:v>
                </c:pt>
              </c:numCache>
            </c:numRef>
          </c:xVal>
          <c:yVal>
            <c:numRef>
              <c:f>Sheet1!$D$38:$D$47</c:f>
              <c:numCache>
                <c:formatCode>General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  <c:pt idx="4">
                  <c:v>16</c:v>
                </c:pt>
                <c:pt idx="5">
                  <c:v>22</c:v>
                </c:pt>
                <c:pt idx="6">
                  <c:v>30</c:v>
                </c:pt>
                <c:pt idx="7">
                  <c:v>39</c:v>
                </c:pt>
                <c:pt idx="8">
                  <c:v>49</c:v>
                </c:pt>
                <c:pt idx="9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44-47C4-80FD-32DADF99B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86479"/>
        <c:axId val="43025023"/>
      </c:scatterChart>
      <c:valAx>
        <c:axId val="70186479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r2(mm)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3025023"/>
        <c:crosses val="autoZero"/>
        <c:crossBetween val="midCat"/>
      </c:valAx>
      <c:valAx>
        <c:axId val="4302502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Z,H(mm)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70186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346710</xdr:colOff>
      <xdr:row>19</xdr:row>
      <xdr:rowOff>160020</xdr:rowOff>
    </xdr:from>
    <xdr:to>
      <xdr:col>14</xdr:col>
      <xdr:colOff>381000</xdr:colOff>
      <xdr:row>36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76F126-5D3A-9948-DAC1-0280C28BD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</xdr:colOff>
      <xdr:row>36</xdr:row>
      <xdr:rowOff>7620</xdr:rowOff>
    </xdr:from>
    <xdr:to>
      <xdr:col>15</xdr:col>
      <xdr:colOff>167640</xdr:colOff>
      <xdr:row>55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17EBCE-0EDB-4D1F-BF85-BE7D9C28A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060B-6D82-1841-9C91-544FF131202E}">
  <dimension ref="A1:N53"/>
  <sheetViews>
    <sheetView tabSelected="1" topLeftCell="A33" zoomScaleNormal="150" zoomScaleSheetLayoutView="100" workbookViewId="0">
      <selection activeCell="F19" sqref="F19"/>
    </sheetView>
  </sheetViews>
  <sheetFormatPr defaultRowHeight="13.8" x14ac:dyDescent="0.25"/>
  <cols>
    <col min="2" max="2" width="11.296875" bestFit="1" customWidth="1"/>
    <col min="4" max="4" width="12.19921875" bestFit="1" customWidth="1"/>
    <col min="5" max="5" width="12.5" bestFit="1" customWidth="1"/>
    <col min="6" max="6" width="12" bestFit="1" customWidth="1"/>
    <col min="7" max="7" width="12.8984375" bestFit="1" customWidth="1"/>
    <col min="10" max="10" width="9" bestFit="1" customWidth="1"/>
    <col min="12" max="12" width="9.796875" bestFit="1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4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4.4" thickBot="1" x14ac:dyDescent="0.3">
      <c r="A3" s="1"/>
      <c r="B3" s="2" t="s">
        <v>0</v>
      </c>
      <c r="C3" s="2" t="s">
        <v>1</v>
      </c>
      <c r="D3" s="2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3">
        <v>30</v>
      </c>
      <c r="C4" s="6">
        <v>23.5</v>
      </c>
      <c r="D4" s="3">
        <v>8.0169999999999995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4">
        <v>30</v>
      </c>
      <c r="C5" s="7">
        <v>23.82</v>
      </c>
      <c r="D5" s="4">
        <v>7.9089999999999998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4.4" thickBot="1" x14ac:dyDescent="0.3">
      <c r="A6" s="1"/>
      <c r="B6" s="5">
        <v>30</v>
      </c>
      <c r="C6" s="8">
        <v>23.66</v>
      </c>
      <c r="D6" s="4">
        <v>7.9630000000000001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4.4" thickBot="1" x14ac:dyDescent="0.3">
      <c r="A7" s="1"/>
      <c r="B7" s="10" t="s">
        <v>25</v>
      </c>
      <c r="C7" s="11"/>
      <c r="D7" s="12">
        <v>7.9630000000000001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6" t="s">
        <v>3</v>
      </c>
      <c r="C9" s="16" t="s">
        <v>4</v>
      </c>
      <c r="D9" s="16" t="s">
        <v>5</v>
      </c>
      <c r="E9" s="16" t="s">
        <v>6</v>
      </c>
      <c r="F9" s="1"/>
      <c r="G9" s="16" t="s">
        <v>3</v>
      </c>
      <c r="H9" s="16" t="s">
        <v>4</v>
      </c>
      <c r="I9" s="16" t="s">
        <v>7</v>
      </c>
      <c r="J9" s="16" t="s">
        <v>5</v>
      </c>
      <c r="K9" s="16" t="s">
        <v>8</v>
      </c>
      <c r="L9" s="16" t="s">
        <v>6</v>
      </c>
      <c r="M9" s="16" t="s">
        <v>9</v>
      </c>
      <c r="N9" s="1"/>
    </row>
    <row r="10" spans="1:14" x14ac:dyDescent="0.25">
      <c r="A10" s="1"/>
      <c r="B10" s="17">
        <v>1</v>
      </c>
      <c r="C10" s="9">
        <v>0</v>
      </c>
      <c r="D10" s="9">
        <v>20</v>
      </c>
      <c r="E10" s="9">
        <v>77</v>
      </c>
      <c r="F10" s="1"/>
      <c r="G10" s="17">
        <v>1</v>
      </c>
      <c r="H10" s="9">
        <v>0</v>
      </c>
      <c r="I10" s="13">
        <f>H10^2</f>
        <v>0</v>
      </c>
      <c r="J10" s="9">
        <v>20</v>
      </c>
      <c r="K10" s="13">
        <f>(J10-J$10)</f>
        <v>0</v>
      </c>
      <c r="L10" s="9">
        <v>77</v>
      </c>
      <c r="M10" s="13">
        <f>L10-L$10</f>
        <v>0</v>
      </c>
      <c r="N10" s="1"/>
    </row>
    <row r="11" spans="1:14" x14ac:dyDescent="0.25">
      <c r="A11" s="1"/>
      <c r="B11" s="17">
        <v>2</v>
      </c>
      <c r="C11" s="9">
        <v>20</v>
      </c>
      <c r="D11" s="9">
        <v>22</v>
      </c>
      <c r="E11" s="9">
        <v>80</v>
      </c>
      <c r="F11" s="1"/>
      <c r="G11" s="17">
        <v>2</v>
      </c>
      <c r="H11" s="9">
        <v>20</v>
      </c>
      <c r="I11" s="13">
        <f t="shared" ref="I11:I19" si="0">H11^2</f>
        <v>400</v>
      </c>
      <c r="J11" s="9">
        <v>22</v>
      </c>
      <c r="K11" s="13">
        <f t="shared" ref="K11:K19" si="1">(J11-J$10)</f>
        <v>2</v>
      </c>
      <c r="L11" s="9">
        <v>80</v>
      </c>
      <c r="M11" s="13">
        <f t="shared" ref="M11:M19" si="2">L11-L$10</f>
        <v>3</v>
      </c>
      <c r="N11" s="1"/>
    </row>
    <row r="12" spans="1:14" x14ac:dyDescent="0.25">
      <c r="A12" s="1"/>
      <c r="B12" s="17">
        <v>3</v>
      </c>
      <c r="C12" s="9">
        <v>30</v>
      </c>
      <c r="D12" s="9">
        <v>25</v>
      </c>
      <c r="E12" s="9">
        <v>83</v>
      </c>
      <c r="F12" s="1"/>
      <c r="G12" s="17">
        <v>3</v>
      </c>
      <c r="H12" s="9">
        <v>30</v>
      </c>
      <c r="I12" s="13">
        <f t="shared" si="0"/>
        <v>900</v>
      </c>
      <c r="J12" s="9">
        <v>25</v>
      </c>
      <c r="K12" s="13">
        <f t="shared" si="1"/>
        <v>5</v>
      </c>
      <c r="L12" s="9">
        <v>83</v>
      </c>
      <c r="M12" s="13">
        <f t="shared" si="2"/>
        <v>6</v>
      </c>
      <c r="N12" s="1"/>
    </row>
    <row r="13" spans="1:14" x14ac:dyDescent="0.25">
      <c r="A13" s="1"/>
      <c r="B13" s="17">
        <v>4</v>
      </c>
      <c r="C13" s="9">
        <v>40</v>
      </c>
      <c r="D13" s="9">
        <v>28</v>
      </c>
      <c r="E13" s="9">
        <v>88</v>
      </c>
      <c r="F13" s="1"/>
      <c r="G13" s="17">
        <v>4</v>
      </c>
      <c r="H13" s="9">
        <v>40</v>
      </c>
      <c r="I13" s="13">
        <f t="shared" si="0"/>
        <v>1600</v>
      </c>
      <c r="J13" s="9">
        <v>28</v>
      </c>
      <c r="K13" s="13">
        <f t="shared" si="1"/>
        <v>8</v>
      </c>
      <c r="L13" s="9">
        <v>88</v>
      </c>
      <c r="M13" s="13">
        <f t="shared" si="2"/>
        <v>11</v>
      </c>
      <c r="N13" s="1"/>
    </row>
    <row r="14" spans="1:14" x14ac:dyDescent="0.25">
      <c r="A14" s="1"/>
      <c r="B14" s="17">
        <v>5</v>
      </c>
      <c r="C14" s="9">
        <v>50</v>
      </c>
      <c r="D14" s="9">
        <v>31</v>
      </c>
      <c r="E14" s="9">
        <v>93</v>
      </c>
      <c r="F14" s="1"/>
      <c r="G14" s="17">
        <v>5</v>
      </c>
      <c r="H14" s="9">
        <v>50</v>
      </c>
      <c r="I14" s="13">
        <f t="shared" si="0"/>
        <v>2500</v>
      </c>
      <c r="J14" s="9">
        <v>31</v>
      </c>
      <c r="K14" s="13">
        <f t="shared" si="1"/>
        <v>11</v>
      </c>
      <c r="L14" s="9">
        <v>93</v>
      </c>
      <c r="M14" s="13">
        <f t="shared" si="2"/>
        <v>16</v>
      </c>
      <c r="N14" s="1"/>
    </row>
    <row r="15" spans="1:14" x14ac:dyDescent="0.25">
      <c r="A15" s="1"/>
      <c r="B15" s="17">
        <v>6</v>
      </c>
      <c r="C15" s="9">
        <v>60</v>
      </c>
      <c r="D15" s="9">
        <v>34</v>
      </c>
      <c r="E15" s="9">
        <v>99</v>
      </c>
      <c r="F15" s="1"/>
      <c r="G15" s="17">
        <v>6</v>
      </c>
      <c r="H15" s="9">
        <v>60</v>
      </c>
      <c r="I15" s="13">
        <f t="shared" si="0"/>
        <v>3600</v>
      </c>
      <c r="J15" s="9">
        <v>34</v>
      </c>
      <c r="K15" s="13">
        <f t="shared" si="1"/>
        <v>14</v>
      </c>
      <c r="L15" s="9">
        <v>99</v>
      </c>
      <c r="M15" s="13">
        <f t="shared" si="2"/>
        <v>22</v>
      </c>
      <c r="N15" s="1"/>
    </row>
    <row r="16" spans="1:14" x14ac:dyDescent="0.25">
      <c r="A16" s="1"/>
      <c r="B16" s="17">
        <v>7</v>
      </c>
      <c r="C16" s="9">
        <v>70</v>
      </c>
      <c r="D16" s="9">
        <v>38</v>
      </c>
      <c r="E16" s="9">
        <v>107</v>
      </c>
      <c r="F16" s="1"/>
      <c r="G16" s="17">
        <v>7</v>
      </c>
      <c r="H16" s="9">
        <v>70</v>
      </c>
      <c r="I16" s="13">
        <f t="shared" si="0"/>
        <v>4900</v>
      </c>
      <c r="J16" s="9">
        <v>38</v>
      </c>
      <c r="K16" s="13">
        <f t="shared" si="1"/>
        <v>18</v>
      </c>
      <c r="L16" s="9">
        <v>107</v>
      </c>
      <c r="M16" s="13">
        <f t="shared" si="2"/>
        <v>30</v>
      </c>
      <c r="N16" s="1"/>
    </row>
    <row r="17" spans="1:14" x14ac:dyDescent="0.25">
      <c r="A17" s="1"/>
      <c r="B17" s="17">
        <v>8</v>
      </c>
      <c r="C17" s="9">
        <v>80</v>
      </c>
      <c r="D17" s="9">
        <v>42</v>
      </c>
      <c r="E17" s="9">
        <v>116</v>
      </c>
      <c r="F17" s="1"/>
      <c r="G17" s="17">
        <v>8</v>
      </c>
      <c r="H17" s="9">
        <v>80</v>
      </c>
      <c r="I17" s="13">
        <f t="shared" si="0"/>
        <v>6400</v>
      </c>
      <c r="J17" s="9">
        <v>42</v>
      </c>
      <c r="K17" s="13">
        <f t="shared" si="1"/>
        <v>22</v>
      </c>
      <c r="L17" s="9">
        <v>116</v>
      </c>
      <c r="M17" s="13">
        <f t="shared" si="2"/>
        <v>39</v>
      </c>
      <c r="N17" s="1"/>
    </row>
    <row r="18" spans="1:14" x14ac:dyDescent="0.25">
      <c r="A18" s="1"/>
      <c r="B18" s="17">
        <v>9</v>
      </c>
      <c r="C18" s="9">
        <v>90</v>
      </c>
      <c r="D18" s="9">
        <v>46</v>
      </c>
      <c r="E18" s="9">
        <v>126</v>
      </c>
      <c r="F18" s="1"/>
      <c r="G18" s="17">
        <v>9</v>
      </c>
      <c r="H18" s="9">
        <v>90</v>
      </c>
      <c r="I18" s="13">
        <f t="shared" si="0"/>
        <v>8100</v>
      </c>
      <c r="J18" s="9">
        <v>46</v>
      </c>
      <c r="K18" s="13">
        <f t="shared" si="1"/>
        <v>26</v>
      </c>
      <c r="L18" s="9">
        <v>126</v>
      </c>
      <c r="M18" s="13">
        <f t="shared" si="2"/>
        <v>49</v>
      </c>
      <c r="N18" s="1"/>
    </row>
    <row r="19" spans="1:14" x14ac:dyDescent="0.25">
      <c r="A19" s="1"/>
      <c r="B19" s="17">
        <v>10</v>
      </c>
      <c r="C19" s="9">
        <v>100</v>
      </c>
      <c r="D19" s="9">
        <v>51</v>
      </c>
      <c r="E19" s="9">
        <v>140</v>
      </c>
      <c r="F19" s="1"/>
      <c r="G19" s="17">
        <v>10</v>
      </c>
      <c r="H19" s="9">
        <v>100</v>
      </c>
      <c r="I19" s="13">
        <f t="shared" si="0"/>
        <v>10000</v>
      </c>
      <c r="J19" s="9">
        <v>51</v>
      </c>
      <c r="K19" s="13">
        <f t="shared" si="1"/>
        <v>31</v>
      </c>
      <c r="L19" s="9">
        <v>140</v>
      </c>
      <c r="M19" s="13">
        <f t="shared" si="2"/>
        <v>63</v>
      </c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6" t="s">
        <v>3</v>
      </c>
      <c r="C24" s="16" t="s">
        <v>10</v>
      </c>
      <c r="D24" s="16" t="s">
        <v>11</v>
      </c>
      <c r="E24" s="16" t="s">
        <v>12</v>
      </c>
      <c r="F24" s="16" t="s">
        <v>15</v>
      </c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7">
        <v>1</v>
      </c>
      <c r="C25" s="13">
        <f>I10</f>
        <v>0</v>
      </c>
      <c r="D25" s="13">
        <f>K10</f>
        <v>0</v>
      </c>
      <c r="E25" s="13">
        <f>C25^2</f>
        <v>0</v>
      </c>
      <c r="F25" s="13">
        <f>C25*D25</f>
        <v>0</v>
      </c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7">
        <v>2</v>
      </c>
      <c r="C26" s="13">
        <f t="shared" ref="C26:C34" si="3">I11</f>
        <v>400</v>
      </c>
      <c r="D26" s="13">
        <f t="shared" ref="D26:D34" si="4">K11</f>
        <v>2</v>
      </c>
      <c r="E26" s="13">
        <f t="shared" ref="E26:E34" si="5">C26^2</f>
        <v>160000</v>
      </c>
      <c r="F26" s="13">
        <f t="shared" ref="F26:F34" si="6">C26*D26</f>
        <v>800</v>
      </c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7">
        <v>3</v>
      </c>
      <c r="C27" s="13">
        <f t="shared" si="3"/>
        <v>900</v>
      </c>
      <c r="D27" s="13">
        <f t="shared" si="4"/>
        <v>5</v>
      </c>
      <c r="E27" s="13">
        <f t="shared" si="5"/>
        <v>810000</v>
      </c>
      <c r="F27" s="13">
        <f t="shared" si="6"/>
        <v>4500</v>
      </c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7">
        <v>4</v>
      </c>
      <c r="C28" s="13">
        <f t="shared" si="3"/>
        <v>1600</v>
      </c>
      <c r="D28" s="13">
        <f t="shared" si="4"/>
        <v>8</v>
      </c>
      <c r="E28" s="13">
        <f t="shared" si="5"/>
        <v>2560000</v>
      </c>
      <c r="F28" s="13">
        <f t="shared" si="6"/>
        <v>12800</v>
      </c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7">
        <v>5</v>
      </c>
      <c r="C29" s="13">
        <f t="shared" si="3"/>
        <v>2500</v>
      </c>
      <c r="D29" s="13">
        <f t="shared" si="4"/>
        <v>11</v>
      </c>
      <c r="E29" s="13">
        <f t="shared" si="5"/>
        <v>6250000</v>
      </c>
      <c r="F29" s="13">
        <f t="shared" si="6"/>
        <v>27500</v>
      </c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7">
        <v>6</v>
      </c>
      <c r="C30" s="13">
        <f t="shared" si="3"/>
        <v>3600</v>
      </c>
      <c r="D30" s="13">
        <f t="shared" si="4"/>
        <v>14</v>
      </c>
      <c r="E30" s="13">
        <f t="shared" si="5"/>
        <v>12960000</v>
      </c>
      <c r="F30" s="13">
        <f t="shared" si="6"/>
        <v>50400</v>
      </c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7">
        <v>7</v>
      </c>
      <c r="C31" s="13">
        <f t="shared" si="3"/>
        <v>4900</v>
      </c>
      <c r="D31" s="13">
        <f t="shared" si="4"/>
        <v>18</v>
      </c>
      <c r="E31" s="13">
        <f t="shared" si="5"/>
        <v>24010000</v>
      </c>
      <c r="F31" s="13">
        <f t="shared" si="6"/>
        <v>88200</v>
      </c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7">
        <v>8</v>
      </c>
      <c r="C32" s="13">
        <f t="shared" si="3"/>
        <v>6400</v>
      </c>
      <c r="D32" s="13">
        <f t="shared" si="4"/>
        <v>22</v>
      </c>
      <c r="E32" s="13">
        <f t="shared" si="5"/>
        <v>40960000</v>
      </c>
      <c r="F32" s="13">
        <f t="shared" si="6"/>
        <v>140800</v>
      </c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7">
        <v>9</v>
      </c>
      <c r="C33" s="13">
        <f t="shared" si="3"/>
        <v>8100</v>
      </c>
      <c r="D33" s="13">
        <f t="shared" si="4"/>
        <v>26</v>
      </c>
      <c r="E33" s="13">
        <f t="shared" si="5"/>
        <v>65610000</v>
      </c>
      <c r="F33" s="13">
        <f t="shared" si="6"/>
        <v>210600</v>
      </c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7">
        <v>10</v>
      </c>
      <c r="C34" s="13">
        <f t="shared" si="3"/>
        <v>10000</v>
      </c>
      <c r="D34" s="13">
        <f t="shared" si="4"/>
        <v>31</v>
      </c>
      <c r="E34" s="13">
        <f t="shared" si="5"/>
        <v>100000000</v>
      </c>
      <c r="F34" s="13">
        <f t="shared" si="6"/>
        <v>310000</v>
      </c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8" t="s">
        <v>23</v>
      </c>
      <c r="C35" s="18">
        <f>SUM(C25:C34)</f>
        <v>38400</v>
      </c>
      <c r="D35" s="18">
        <f t="shared" ref="D35:F35" si="7">SUM(D25:D34)</f>
        <v>137</v>
      </c>
      <c r="E35" s="18">
        <f t="shared" si="7"/>
        <v>253320000</v>
      </c>
      <c r="F35" s="18">
        <f t="shared" si="7"/>
        <v>845600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6" t="s">
        <v>3</v>
      </c>
      <c r="C37" s="16" t="s">
        <v>10</v>
      </c>
      <c r="D37" s="16" t="s">
        <v>14</v>
      </c>
      <c r="E37" s="16" t="s">
        <v>12</v>
      </c>
      <c r="F37" s="16" t="s">
        <v>13</v>
      </c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7">
        <v>1</v>
      </c>
      <c r="C38" s="13">
        <f>C25</f>
        <v>0</v>
      </c>
      <c r="D38" s="13">
        <f>M10</f>
        <v>0</v>
      </c>
      <c r="E38" s="13">
        <f>C38^2</f>
        <v>0</v>
      </c>
      <c r="F38" s="13">
        <f>C38*D38</f>
        <v>0</v>
      </c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7">
        <v>2</v>
      </c>
      <c r="C39" s="13">
        <f t="shared" ref="C39:C47" si="8">C26</f>
        <v>400</v>
      </c>
      <c r="D39" s="13">
        <f t="shared" ref="D39:D47" si="9">M11</f>
        <v>3</v>
      </c>
      <c r="E39" s="13">
        <f t="shared" ref="E39:E47" si="10">C39^2</f>
        <v>160000</v>
      </c>
      <c r="F39" s="13">
        <f t="shared" ref="F39:F47" si="11">C39*D39</f>
        <v>1200</v>
      </c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7">
        <v>3</v>
      </c>
      <c r="C40" s="13">
        <f t="shared" si="8"/>
        <v>900</v>
      </c>
      <c r="D40" s="13">
        <f t="shared" si="9"/>
        <v>6</v>
      </c>
      <c r="E40" s="13">
        <f t="shared" si="10"/>
        <v>810000</v>
      </c>
      <c r="F40" s="13">
        <f t="shared" si="11"/>
        <v>5400</v>
      </c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7">
        <v>4</v>
      </c>
      <c r="C41" s="13">
        <f t="shared" si="8"/>
        <v>1600</v>
      </c>
      <c r="D41" s="13">
        <f t="shared" si="9"/>
        <v>11</v>
      </c>
      <c r="E41" s="13">
        <f t="shared" si="10"/>
        <v>2560000</v>
      </c>
      <c r="F41" s="13">
        <f t="shared" si="11"/>
        <v>17600</v>
      </c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7">
        <v>5</v>
      </c>
      <c r="C42" s="13">
        <f t="shared" si="8"/>
        <v>2500</v>
      </c>
      <c r="D42" s="13">
        <f t="shared" si="9"/>
        <v>16</v>
      </c>
      <c r="E42" s="13">
        <f t="shared" si="10"/>
        <v>6250000</v>
      </c>
      <c r="F42" s="13">
        <f t="shared" si="11"/>
        <v>40000</v>
      </c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7">
        <v>6</v>
      </c>
      <c r="C43" s="13">
        <f t="shared" si="8"/>
        <v>3600</v>
      </c>
      <c r="D43" s="13">
        <f t="shared" si="9"/>
        <v>22</v>
      </c>
      <c r="E43" s="13">
        <f t="shared" si="10"/>
        <v>12960000</v>
      </c>
      <c r="F43" s="13">
        <f t="shared" si="11"/>
        <v>79200</v>
      </c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7">
        <v>7</v>
      </c>
      <c r="C44" s="13">
        <f t="shared" si="8"/>
        <v>4900</v>
      </c>
      <c r="D44" s="13">
        <f t="shared" si="9"/>
        <v>30</v>
      </c>
      <c r="E44" s="13">
        <f t="shared" si="10"/>
        <v>24010000</v>
      </c>
      <c r="F44" s="13">
        <f t="shared" si="11"/>
        <v>147000</v>
      </c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7">
        <v>8</v>
      </c>
      <c r="C45" s="13">
        <f t="shared" si="8"/>
        <v>6400</v>
      </c>
      <c r="D45" s="13">
        <f t="shared" si="9"/>
        <v>39</v>
      </c>
      <c r="E45" s="13">
        <f t="shared" si="10"/>
        <v>40960000</v>
      </c>
      <c r="F45" s="13">
        <f t="shared" si="11"/>
        <v>249600</v>
      </c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7">
        <v>9</v>
      </c>
      <c r="C46" s="13">
        <f t="shared" si="8"/>
        <v>8100</v>
      </c>
      <c r="D46" s="13">
        <f t="shared" si="9"/>
        <v>49</v>
      </c>
      <c r="E46" s="13">
        <f t="shared" si="10"/>
        <v>65610000</v>
      </c>
      <c r="F46" s="13">
        <f t="shared" si="11"/>
        <v>396900</v>
      </c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7">
        <v>10</v>
      </c>
      <c r="C47" s="13">
        <f t="shared" si="8"/>
        <v>10000</v>
      </c>
      <c r="D47" s="13">
        <f t="shared" si="9"/>
        <v>63</v>
      </c>
      <c r="E47" s="13">
        <f t="shared" si="10"/>
        <v>100000000</v>
      </c>
      <c r="F47" s="13">
        <f t="shared" si="11"/>
        <v>630000</v>
      </c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8" t="s">
        <v>23</v>
      </c>
      <c r="C48" s="18">
        <f>SUM(C38:C47)</f>
        <v>38400</v>
      </c>
      <c r="D48" s="18">
        <f t="shared" ref="D48" si="12">SUM(D38:D47)</f>
        <v>239</v>
      </c>
      <c r="E48" s="18">
        <f t="shared" ref="E48" si="13">SUM(E38:E47)</f>
        <v>253320000</v>
      </c>
      <c r="F48" s="18">
        <f t="shared" ref="F48" si="14">SUM(F38:F47)</f>
        <v>1566900</v>
      </c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6" t="s">
        <v>18</v>
      </c>
      <c r="C50" s="16" t="s">
        <v>19</v>
      </c>
      <c r="D50" s="16" t="s">
        <v>20</v>
      </c>
      <c r="E50" s="16" t="s">
        <v>21</v>
      </c>
      <c r="F50" s="16" t="s">
        <v>22</v>
      </c>
      <c r="G50" s="16" t="s">
        <v>24</v>
      </c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7" t="s">
        <v>16</v>
      </c>
      <c r="C51" s="13">
        <f>AVERAGE(C25:C34)</f>
        <v>3840</v>
      </c>
      <c r="D51" s="13">
        <f>AVERAGE(D25:D34)</f>
        <v>13.7</v>
      </c>
      <c r="E51" s="14">
        <f>((F35/10)-(C51*D51))/((E35/10)-(C51^2))</f>
        <v>3.018212045643467E-3</v>
      </c>
      <c r="F51" s="15">
        <f>D51-(E51*C51)</f>
        <v>2.110065744729086</v>
      </c>
      <c r="G51" s="15">
        <f>SQRT(E51*9.81*2*1000)</f>
        <v>7.6952790940631139</v>
      </c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7" t="s">
        <v>17</v>
      </c>
      <c r="C52" s="13">
        <f>AVERAGE(C38:C47)</f>
        <v>3840</v>
      </c>
      <c r="D52" s="13">
        <f>AVERAGE(D38:D47)</f>
        <v>23.9</v>
      </c>
      <c r="E52" s="14">
        <f>((F48/10)-(C52*D52))/((E48/10)-(C52^2))</f>
        <v>6.1318295171163004E-3</v>
      </c>
      <c r="F52" s="15">
        <f>D52-(E52*C52)</f>
        <v>0.35377465427340482</v>
      </c>
      <c r="G52" s="15">
        <f>SQRT(E52*9.81*1000)</f>
        <v>7.7558524717087618</v>
      </c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mergeCells count="1">
    <mergeCell ref="B7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Soravis AMNUAYSARN</dc:creator>
  <cp:lastModifiedBy>USER</cp:lastModifiedBy>
  <dcterms:created xsi:type="dcterms:W3CDTF">2023-08-23T10:15:29Z</dcterms:created>
  <dcterms:modified xsi:type="dcterms:W3CDTF">2023-08-23T11:34:40Z</dcterms:modified>
</cp:coreProperties>
</file>