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alinakosmatinska/Downloads/"/>
    </mc:Choice>
  </mc:AlternateContent>
  <xr:revisionPtr revIDLastSave="0" documentId="13_ncr:1_{26FD7619-5EEA-B242-B0B1-2D0B8BBD68FD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Latvia" sheetId="3" r:id="rId1"/>
    <sheet name="Product_Type" sheetId="5" r:id="rId2"/>
    <sheet name="Sheet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18" i="5"/>
  <c r="E27" i="5"/>
  <c r="E26" i="5"/>
  <c r="E14" i="5"/>
  <c r="E22" i="5"/>
  <c r="E19" i="5"/>
  <c r="E10" i="5"/>
  <c r="E4" i="5"/>
  <c r="E7" i="5"/>
  <c r="F4" i="6"/>
  <c r="E4" i="6"/>
  <c r="C4" i="6"/>
  <c r="C3" i="6"/>
  <c r="C2" i="6"/>
  <c r="A26" i="6"/>
  <c r="E49" i="3"/>
  <c r="E5" i="3"/>
  <c r="E2" i="3"/>
  <c r="E3" i="3"/>
  <c r="E4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Artūrs Liepa</author>
    <author>tc={A3C09ED3-C127-47B4-BE96-B25F6D91DA82}</author>
    <author>tc={5594D82B-BEDA-4E9F-A278-8E95F933BD72}</author>
    <author>tc={65297DAC-7701-486D-A652-C9067C644B0F}</author>
    <author>tc={B339A266-1033-4616-8547-EAEDC0E06694}</author>
    <author>tc={7E4D92FC-3E56-4761-9BF0-405CEC2EFA1D}</author>
    <author>tc={4169DB1F-D764-46AD-81E8-5A88401FF94E}</author>
  </authors>
  <commentList>
    <comment ref="F1" authorId="0" shapeId="0" xr:uid="{BE96C939-CE9D-44C2-A91D-C7D038E74575}">
      <text>
        <r>
          <rPr>
            <sz val="11"/>
            <color theme="1"/>
            <rFont val="Calibri"/>
            <family val="2"/>
            <scheme val="minor"/>
          </rPr>
          <t xml:space="preserve">Artūrs Liepa:
Auto generated
</t>
        </r>
      </text>
    </comment>
    <comment ref="G13" authorId="1" shapeId="0" xr:uid="{A3C09ED3-C127-47B4-BE96-B25F6D91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*Ekoloģiskais</t>
      </text>
    </comment>
    <comment ref="G27" authorId="2" shapeId="0" xr:uid="{5594D82B-BEDA-4E9F-A278-8E95F933BD72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*ieejas</t>
      </text>
    </comment>
    <comment ref="G40" authorId="3" shapeId="0" xr:uid="{65297DAC-7701-486D-A652-C9067C644B0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*premia</t>
      </text>
    </comment>
    <comment ref="G71" authorId="4" shapeId="0" xr:uid="{B339A266-1033-4616-8547-EAEDC0E06694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typo:*Ekselence</t>
      </text>
    </comment>
    <comment ref="G89" authorId="5" shapeId="0" xr:uid="{7E4D92FC-3E56-4761-9BF0-405CEC2EF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typo:*Black</t>
      </text>
    </comment>
    <comment ref="G96" authorId="6" shapeId="0" xr:uid="{4169DB1F-D764-46AD-81E8-5A88401FF94E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typo:*miniatūrais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Artūrs Liepa</author>
    <author>tc={E4C89DAC-DA32-4240-A617-44B003FCC7CF}</author>
    <author>tc={CF0823E8-F164-4F71-81F0-66E3F29B5E59}</author>
    <author>tc={D196372D-B487-4E96-96C7-CED51E013343}</author>
    <author>tc={2069E610-E5A0-4E20-A645-CA031CFB81CC}</author>
  </authors>
  <commentList>
    <comment ref="B1" authorId="0" shapeId="0" xr:uid="{085FB8B4-FAB0-4BCF-AD36-9E5C76372E56}">
      <text>
        <r>
          <rPr>
            <sz val="11"/>
            <color theme="1"/>
            <rFont val="Calibri"/>
            <family val="2"/>
            <scheme val="minor"/>
          </rPr>
          <t xml:space="preserve">Artūrs Liepa:
Auto generated
</t>
        </r>
      </text>
    </comment>
    <comment ref="C37" authorId="1" shapeId="0" xr:uid="{E4C89DAC-DA32-4240-A617-44B003FCC7C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*premia</t>
      </text>
    </comment>
    <comment ref="C68" authorId="2" shapeId="0" xr:uid="{CF0823E8-F164-4F71-81F0-66E3F29B5E5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typo:*Ekselence</t>
      </text>
    </comment>
    <comment ref="C86" authorId="3" shapeId="0" xr:uid="{D196372D-B487-4E96-96C7-CED51E013343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typo:*Black</t>
      </text>
    </comment>
    <comment ref="C93" authorId="4" shapeId="0" xr:uid="{2069E610-E5A0-4E20-A645-CA031CFB81CC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typo:*miniatūrais</t>
      </text>
    </comment>
  </commentList>
</comments>
</file>

<file path=xl/sharedStrings.xml><?xml version="1.0" encoding="utf-8"?>
<sst xmlns="http://schemas.openxmlformats.org/spreadsheetml/2006/main" count="855" uniqueCount="556">
  <si>
    <t>IBAN</t>
  </si>
  <si>
    <t>SWIFT</t>
  </si>
  <si>
    <t>Swedbank</t>
  </si>
  <si>
    <t>kg</t>
  </si>
  <si>
    <t>AirBaltic</t>
  </si>
  <si>
    <t>Uzņēmums (company)</t>
  </si>
  <si>
    <t>Klienta ID (client ID)</t>
  </si>
  <si>
    <t>Valsts (country)</t>
  </si>
  <si>
    <t>Rēķina numurs (Invoice number )</t>
  </si>
  <si>
    <t>Preces kods</t>
  </si>
  <si>
    <t>Preces nosaukums (Name of product)</t>
  </si>
  <si>
    <t>Daudzums (Unit)</t>
  </si>
  <si>
    <t>Mērvienība (measurment)</t>
  </si>
  <si>
    <t>Cena (bez PVN) / Net price per product</t>
  </si>
  <si>
    <t>PVN likme (VAT)</t>
  </si>
  <si>
    <t>Cena (ar PVN) ( Price)</t>
  </si>
  <si>
    <t>Kopējā cena (price for ALL)</t>
  </si>
  <si>
    <t>Rēķina datums (date)</t>
  </si>
  <si>
    <t>Klients (Client)</t>
  </si>
  <si>
    <t>Tel numurs (mobile phone)</t>
  </si>
  <si>
    <t>Banka (bank)</t>
  </si>
  <si>
    <t>Maxima Latvija</t>
  </si>
  <si>
    <t>Latvija</t>
  </si>
  <si>
    <t>INV006</t>
  </si>
  <si>
    <t>FOOD002</t>
  </si>
  <si>
    <t>Latvijas rupjmaize</t>
  </si>
  <si>
    <t>Andris Eglītis</t>
  </si>
  <si>
    <t>+371 23458134</t>
  </si>
  <si>
    <t>Citadele</t>
  </si>
  <si>
    <t>LVCITA6862164322420388</t>
  </si>
  <si>
    <t>PARXLV22</t>
  </si>
  <si>
    <t>Orkla Latvija</t>
  </si>
  <si>
    <t>INV007</t>
  </si>
  <si>
    <t>CHOC001</t>
  </si>
  <si>
    <t>Laima šokolāde</t>
  </si>
  <si>
    <t>g</t>
  </si>
  <si>
    <t>Jānis Ozoliņš</t>
  </si>
  <si>
    <t>+371 25578478</t>
  </si>
  <si>
    <t>SEB Banka</t>
  </si>
  <si>
    <t>LVSEB 7718081218499791</t>
  </si>
  <si>
    <t>UNLALV2X</t>
  </si>
  <si>
    <t>LMT</t>
  </si>
  <si>
    <t>INV008</t>
  </si>
  <si>
    <t>TEL001</t>
  </si>
  <si>
    <t>Mobilā telefona abonements</t>
  </si>
  <si>
    <t>mēnesis</t>
  </si>
  <si>
    <t>Laura Bērziņš</t>
  </si>
  <si>
    <t>+371 23338131</t>
  </si>
  <si>
    <t>Luminor</t>
  </si>
  <si>
    <t>LVLUMI9738599893841247</t>
  </si>
  <si>
    <t>RIKOLV2X</t>
  </si>
  <si>
    <t>Depo DIY</t>
  </si>
  <si>
    <t>INV009</t>
  </si>
  <si>
    <t>TOOL001</t>
  </si>
  <si>
    <t>Āmurs</t>
  </si>
  <si>
    <t>vienības</t>
  </si>
  <si>
    <t>Kaspars Šteinbergs</t>
  </si>
  <si>
    <t>+371 26502761</t>
  </si>
  <si>
    <t>Rietumu Banka</t>
  </si>
  <si>
    <t>LVRIET4821816144401924</t>
  </si>
  <si>
    <t>RTMBLV2X</t>
  </si>
  <si>
    <t>Latvijas Balzams</t>
  </si>
  <si>
    <t>INV010</t>
  </si>
  <si>
    <t>DRINK001</t>
  </si>
  <si>
    <t>Rīgas Melnais balzams</t>
  </si>
  <si>
    <t>litri</t>
  </si>
  <si>
    <t>Ilze Dukurs</t>
  </si>
  <si>
    <t>+371 26661681</t>
  </si>
  <si>
    <t>LVLUMI2214251343734422</t>
  </si>
  <si>
    <t>Latvijas Gāze</t>
  </si>
  <si>
    <t>INV001</t>
  </si>
  <si>
    <t>GAS001</t>
  </si>
  <si>
    <t>Dabasgāze</t>
  </si>
  <si>
    <t>kubikmetri</t>
  </si>
  <si>
    <t>Andris Kļaviņš</t>
  </si>
  <si>
    <t>+371 27957264</t>
  </si>
  <si>
    <t>LVLUMI6594358650249744</t>
  </si>
  <si>
    <t>Latvenergo</t>
  </si>
  <si>
    <t>INV002</t>
  </si>
  <si>
    <t>ELEC001</t>
  </si>
  <si>
    <t>Elektrība</t>
  </si>
  <si>
    <t>kWh</t>
  </si>
  <si>
    <t>Laura Balodis</t>
  </si>
  <si>
    <t>+371 29618167</t>
  </si>
  <si>
    <t>LVLUMI9296449881335504</t>
  </si>
  <si>
    <t>Circle K Latvia</t>
  </si>
  <si>
    <t>INV003</t>
  </si>
  <si>
    <t>FUEL001</t>
  </si>
  <si>
    <t>Dīzeļdegviela</t>
  </si>
  <si>
    <t>Ilze Balodis</t>
  </si>
  <si>
    <t>+371 26818459</t>
  </si>
  <si>
    <t>LVLUMI7263711337711054</t>
  </si>
  <si>
    <t>Rimi Latvia</t>
  </si>
  <si>
    <t>INV004</t>
  </si>
  <si>
    <t>FOOD001</t>
  </si>
  <si>
    <t>Jäätis Double Caramel Billionaire</t>
  </si>
  <si>
    <t>ml / 71 g</t>
  </si>
  <si>
    <t>Līga Kalniņš</t>
  </si>
  <si>
    <t>+371 29044704</t>
  </si>
  <si>
    <t>LVSEB 4364782014455397</t>
  </si>
  <si>
    <t>Swedbank Latvia</t>
  </si>
  <si>
    <t>INV005</t>
  </si>
  <si>
    <t>OFF001</t>
  </si>
  <si>
    <t>Kancelejas preces</t>
  </si>
  <si>
    <t>Līga Eglītis</t>
  </si>
  <si>
    <t>+371 25245925</t>
  </si>
  <si>
    <t>LVSWED4499184044138163</t>
  </si>
  <si>
    <t>HABALV22</t>
  </si>
  <si>
    <t>Aldaris</t>
  </si>
  <si>
    <t>INV011</t>
  </si>
  <si>
    <t>BEER001</t>
  </si>
  <si>
    <t>Aldaris Gaišais Alus</t>
  </si>
  <si>
    <t>Jānis Balodis</t>
  </si>
  <si>
    <t>+371 21042186</t>
  </si>
  <si>
    <t>LVSWED2565875522342955</t>
  </si>
  <si>
    <t>Madara Cosmetics</t>
  </si>
  <si>
    <t>INV012</t>
  </si>
  <si>
    <t>COSM001</t>
  </si>
  <si>
    <t>Madara Ēkoloģiska Sejas Krēms</t>
  </si>
  <si>
    <t>Inese Balodis</t>
  </si>
  <si>
    <t>+371 25231113</t>
  </si>
  <si>
    <t>LVSEB 7829228997494064</t>
  </si>
  <si>
    <t>Stenders</t>
  </si>
  <si>
    <t>INV013</t>
  </si>
  <si>
    <t>COSM002</t>
  </si>
  <si>
    <t>Stenders Vannas Bumbas</t>
  </si>
  <si>
    <t>Mārtiņš Bērziņš</t>
  </si>
  <si>
    <t>+371 25096955</t>
  </si>
  <si>
    <t>LVCITA3988299877832559</t>
  </si>
  <si>
    <t>Rīgas Dzirnavnieks</t>
  </si>
  <si>
    <t>INV014</t>
  </si>
  <si>
    <t>FOOD003</t>
  </si>
  <si>
    <t>Hercogs Pilngraudu Milti</t>
  </si>
  <si>
    <t>Inese Šteinbergs</t>
  </si>
  <si>
    <t>+371 28600830</t>
  </si>
  <si>
    <t>LVLUMI6125280441407656</t>
  </si>
  <si>
    <t>Valmiermuižas Alus</t>
  </si>
  <si>
    <t>INV015</t>
  </si>
  <si>
    <t>BEER002</t>
  </si>
  <si>
    <t>Valmiermuižas Tumšais Alus</t>
  </si>
  <si>
    <t>Zane Balodis</t>
  </si>
  <si>
    <t>+371 26466466</t>
  </si>
  <si>
    <t>LVRIET9109300468492540</t>
  </si>
  <si>
    <t>Laima</t>
  </si>
  <si>
    <t>INV016</t>
  </si>
  <si>
    <t>CHOC002</t>
  </si>
  <si>
    <t>Laima tumšā šokolāde</t>
  </si>
  <si>
    <t>Laura Liepiņa</t>
  </si>
  <si>
    <t>+371 29042037</t>
  </si>
  <si>
    <t>LVCITA9954175613089866</t>
  </si>
  <si>
    <t>LIDO</t>
  </si>
  <si>
    <t>INV017</t>
  </si>
  <si>
    <t>FOOD004</t>
  </si>
  <si>
    <t>LIDO cepta cūkgaļa</t>
  </si>
  <si>
    <t>Zane Šteinbergs</t>
  </si>
  <si>
    <t>+371 28358212</t>
  </si>
  <si>
    <t>LVCITA6942508275598596</t>
  </si>
  <si>
    <t>INV018</t>
  </si>
  <si>
    <t>TRAV001</t>
  </si>
  <si>
    <t>Aviobiļete Rīga-Amsterdama</t>
  </si>
  <si>
    <t>biļetes</t>
  </si>
  <si>
    <t>+371 27527014</t>
  </si>
  <si>
    <t>LVCITA6350023169571991</t>
  </si>
  <si>
    <t>Latvijas Pasts</t>
  </si>
  <si>
    <t>INV019</t>
  </si>
  <si>
    <t>POST001</t>
  </si>
  <si>
    <t>Pasta sūtījums</t>
  </si>
  <si>
    <t>Mārtiņš Kļaviņš</t>
  </si>
  <si>
    <t>+371 27405179</t>
  </si>
  <si>
    <t>LVSWED4032865896901806</t>
  </si>
  <si>
    <t>Latvijas Piens</t>
  </si>
  <si>
    <t>INV020</t>
  </si>
  <si>
    <t>DAIRY001</t>
  </si>
  <si>
    <t>Latvijas siers</t>
  </si>
  <si>
    <t>Jānis Bērziņš</t>
  </si>
  <si>
    <t>+371 22528281</t>
  </si>
  <si>
    <t>LVRIET1800206429629610</t>
  </si>
  <si>
    <t>Spilva</t>
  </si>
  <si>
    <t>INV021</t>
  </si>
  <si>
    <t>FOOD005</t>
  </si>
  <si>
    <t>Spilva tomātu mērce</t>
  </si>
  <si>
    <t>Latvijas Finieris</t>
  </si>
  <si>
    <t>INV022</t>
  </si>
  <si>
    <t>WOOD001</t>
  </si>
  <si>
    <t>Bērza saplāksnis</t>
  </si>
  <si>
    <t>Bite Latvija</t>
  </si>
  <si>
    <t>INV023</t>
  </si>
  <si>
    <t>TEL002</t>
  </si>
  <si>
    <t>Mobilā interneta abonements</t>
  </si>
  <si>
    <t>Olainfarm</t>
  </si>
  <si>
    <t>INV024</t>
  </si>
  <si>
    <t>PHAR001</t>
  </si>
  <si>
    <t>Olainfarm Paracetamol</t>
  </si>
  <si>
    <t>Valmieras stikla šķiedra</t>
  </si>
  <si>
    <t>INV025</t>
  </si>
  <si>
    <t>GLASS001</t>
  </si>
  <si>
    <t>Stikla šķiedra</t>
  </si>
  <si>
    <t>Līvu Akvaparks</t>
  </si>
  <si>
    <t>INV026</t>
  </si>
  <si>
    <t>ENT001</t>
  </si>
  <si>
    <t>Akvaparka iejas biļete</t>
  </si>
  <si>
    <t>Lauma Lingerie</t>
  </si>
  <si>
    <t>INV027</t>
  </si>
  <si>
    <t>CLOTH001</t>
  </si>
  <si>
    <t>Apakšveļa</t>
  </si>
  <si>
    <t>Liviko</t>
  </si>
  <si>
    <t>INV028</t>
  </si>
  <si>
    <t>ALCO001</t>
  </si>
  <si>
    <t>Vana Tallinn liķieris</t>
  </si>
  <si>
    <t>Latvijas Tilti</t>
  </si>
  <si>
    <t>INV029</t>
  </si>
  <si>
    <t>CONST001</t>
  </si>
  <si>
    <t>Tērauda konstrukcijas</t>
  </si>
  <si>
    <t>tonnas</t>
  </si>
  <si>
    <t>Dobeles Dzirnavnieks</t>
  </si>
  <si>
    <t>INV030</t>
  </si>
  <si>
    <t>FOOD006</t>
  </si>
  <si>
    <t>Dobeles milti</t>
  </si>
  <si>
    <t>Latvijas Maiznieks</t>
  </si>
  <si>
    <t>INV031</t>
  </si>
  <si>
    <t>FOOD007</t>
  </si>
  <si>
    <t>Latvijas Maiznieks saldskābmaize</t>
  </si>
  <si>
    <t>Fazer Latvija</t>
  </si>
  <si>
    <t>INV032</t>
  </si>
  <si>
    <t>FOOD008</t>
  </si>
  <si>
    <t>Fazer šokolādes tortes</t>
  </si>
  <si>
    <t>Rīgas Satiksme</t>
  </si>
  <si>
    <t>INV033</t>
  </si>
  <si>
    <t>TRANS001</t>
  </si>
  <si>
    <t>Rīgas sabiedriskā transporta biļete</t>
  </si>
  <si>
    <t>Latvijas Valsts Meži</t>
  </si>
  <si>
    <t>INV034</t>
  </si>
  <si>
    <t>WOOD002</t>
  </si>
  <si>
    <t>Koksnes izstrādājumi</t>
  </si>
  <si>
    <t>Origo</t>
  </si>
  <si>
    <t>INV035</t>
  </si>
  <si>
    <t>RETAIL001</t>
  </si>
  <si>
    <t>Elektronika</t>
  </si>
  <si>
    <t>TET</t>
  </si>
  <si>
    <t>INV036</t>
  </si>
  <si>
    <t>TEL003</t>
  </si>
  <si>
    <t>Interneta pieslēgums</t>
  </si>
  <si>
    <t>Grindeks</t>
  </si>
  <si>
    <t>INV037</t>
  </si>
  <si>
    <t>PHAR002</t>
  </si>
  <si>
    <t>Grindeks Ibuprofēns</t>
  </si>
  <si>
    <t>Lattelecom</t>
  </si>
  <si>
    <t>INV038</t>
  </si>
  <si>
    <t>TEL004</t>
  </si>
  <si>
    <t>Telefonijas pakalpojumi</t>
  </si>
  <si>
    <t>Food Union</t>
  </si>
  <si>
    <t>INV039</t>
  </si>
  <si>
    <t>FOOD009</t>
  </si>
  <si>
    <t>Prēmija saldējums</t>
  </si>
  <si>
    <t>Valpro</t>
  </si>
  <si>
    <t>INV040</t>
  </si>
  <si>
    <t>METAL001</t>
  </si>
  <si>
    <t>Metāla tvertnes</t>
  </si>
  <si>
    <t>HansaMatrix</t>
  </si>
  <si>
    <t>INV041</t>
  </si>
  <si>
    <t>ELEC002</t>
  </si>
  <si>
    <t>Elektroniskās komponentes</t>
  </si>
  <si>
    <t>Mājas Saimnieks</t>
  </si>
  <si>
    <t>INV042</t>
  </si>
  <si>
    <t>HOME001</t>
  </si>
  <si>
    <t>Mājas uzturēšanas pakalpojumi</t>
  </si>
  <si>
    <t>Ventspils Nafta</t>
  </si>
  <si>
    <t>INV043</t>
  </si>
  <si>
    <t>OIL001</t>
  </si>
  <si>
    <t>Naftas produkti</t>
  </si>
  <si>
    <t>Latvijas Zaļais Punkts</t>
  </si>
  <si>
    <t>INV044</t>
  </si>
  <si>
    <t>RECYCLE001</t>
  </si>
  <si>
    <t>Atkritumu pārstrāde</t>
  </si>
  <si>
    <t>Tallink</t>
  </si>
  <si>
    <t>INV045</t>
  </si>
  <si>
    <t>TRAV002</t>
  </si>
  <si>
    <t>Prāmja biļete Rīga-Stokholma</t>
  </si>
  <si>
    <t>Riga Food</t>
  </si>
  <si>
    <t>INV046</t>
  </si>
  <si>
    <t>FOOD010</t>
  </si>
  <si>
    <t>Bioloģiskie dārzeņi</t>
  </si>
  <si>
    <t>Balcia Insurance</t>
  </si>
  <si>
    <t>INV047</t>
  </si>
  <si>
    <t>INS001</t>
  </si>
  <si>
    <t>Auto apdrošināšana</t>
  </si>
  <si>
    <t>polise</t>
  </si>
  <si>
    <t>Latvian Shipping</t>
  </si>
  <si>
    <t>INV048</t>
  </si>
  <si>
    <t>Kravu pārvadājumi</t>
  </si>
  <si>
    <t>LatRosTrans</t>
  </si>
  <si>
    <t>INV049</t>
  </si>
  <si>
    <t>TRANS002</t>
  </si>
  <si>
    <t>Naftas transportēšana</t>
  </si>
  <si>
    <t>INV050</t>
  </si>
  <si>
    <t>WOOD003</t>
  </si>
  <si>
    <t>Bērza finieris</t>
  </si>
  <si>
    <t>INV051</t>
  </si>
  <si>
    <t>TRAV003</t>
  </si>
  <si>
    <t>Aviobiļete Rīga-Frankfurte</t>
  </si>
  <si>
    <t>Severstal Distribution</t>
  </si>
  <si>
    <t>INV052</t>
  </si>
  <si>
    <t>METAL002</t>
  </si>
  <si>
    <t>Tērauda stieņi</t>
  </si>
  <si>
    <t>Amber Beverage Group</t>
  </si>
  <si>
    <t>INV053</t>
  </si>
  <si>
    <t>ALCO002</t>
  </si>
  <si>
    <t>Stolichnaya degvīns</t>
  </si>
  <si>
    <t>Latvian Railway</t>
  </si>
  <si>
    <t>INV054</t>
  </si>
  <si>
    <t>TRANS003</t>
  </si>
  <si>
    <t>Dzelzceļa kravu pārvadājumi</t>
  </si>
  <si>
    <t>LNK Group</t>
  </si>
  <si>
    <t>INV055</t>
  </si>
  <si>
    <t>CONST002</t>
  </si>
  <si>
    <t>Celtniecības pakalpojumi</t>
  </si>
  <si>
    <t>projekts</t>
  </si>
  <si>
    <t>INV056</t>
  </si>
  <si>
    <t>WOOD004</t>
  </si>
  <si>
    <t>A/S Aldaris</t>
  </si>
  <si>
    <t>INV057</t>
  </si>
  <si>
    <t>BEER003</t>
  </si>
  <si>
    <t>Biļešu Serviss</t>
  </si>
  <si>
    <t>INV058</t>
  </si>
  <si>
    <t>TICKET001</t>
  </si>
  <si>
    <t>Koncertu biļetes</t>
  </si>
  <si>
    <t>Latvijas Mobilais Telefons</t>
  </si>
  <si>
    <t>INV059</t>
  </si>
  <si>
    <t>TEL005</t>
  </si>
  <si>
    <t>Mobilā telefona pakalpojumi</t>
  </si>
  <si>
    <t>mēneši</t>
  </si>
  <si>
    <t>INV060</t>
  </si>
  <si>
    <t>POST002</t>
  </si>
  <si>
    <t>Pasta sūtījumi</t>
  </si>
  <si>
    <t>INV061</t>
  </si>
  <si>
    <t>FOOD011</t>
  </si>
  <si>
    <t>Rīgas Dzirnavnieka milti</t>
  </si>
  <si>
    <t>INV062</t>
  </si>
  <si>
    <t>COSM003</t>
  </si>
  <si>
    <t>Stenders vannas sāls</t>
  </si>
  <si>
    <t>INV063</t>
  </si>
  <si>
    <t>GAS002</t>
  </si>
  <si>
    <t>Propāna gāze</t>
  </si>
  <si>
    <t>INV064</t>
  </si>
  <si>
    <t>Elektroenerģija</t>
  </si>
  <si>
    <t>INV065</t>
  </si>
  <si>
    <t>FUEL002</t>
  </si>
  <si>
    <t>Benzīns 95</t>
  </si>
  <si>
    <t>INV066</t>
  </si>
  <si>
    <t>ALCO003</t>
  </si>
  <si>
    <t>Latvijas Melnais balzams</t>
  </si>
  <si>
    <t>INV067</t>
  </si>
  <si>
    <t>CHOC003</t>
  </si>
  <si>
    <t>INV068</t>
  </si>
  <si>
    <t>DAIRY002</t>
  </si>
  <si>
    <t>Piens</t>
  </si>
  <si>
    <t>INV069</t>
  </si>
  <si>
    <t>PHAR003</t>
  </si>
  <si>
    <t>Grindeks Paracetamols</t>
  </si>
  <si>
    <t>INV070</t>
  </si>
  <si>
    <t>Ekzelence saldējums</t>
  </si>
  <si>
    <t>Rīgas Siltums</t>
  </si>
  <si>
    <t>INV071</t>
  </si>
  <si>
    <t>HEAT001</t>
  </si>
  <si>
    <t>Siltumenerģija</t>
  </si>
  <si>
    <t>INV072</t>
  </si>
  <si>
    <t>WOOD005</t>
  </si>
  <si>
    <t>INV073</t>
  </si>
  <si>
    <t>TEL006</t>
  </si>
  <si>
    <t>Televīzijas abonements</t>
  </si>
  <si>
    <t>INV074</t>
  </si>
  <si>
    <t>TICKET002</t>
  </si>
  <si>
    <t>Teātra biļetes</t>
  </si>
  <si>
    <t>INV075</t>
  </si>
  <si>
    <t>TEL007</t>
  </si>
  <si>
    <t>INV076</t>
  </si>
  <si>
    <t>GAS003</t>
  </si>
  <si>
    <t>INV077</t>
  </si>
  <si>
    <t>ELEC003</t>
  </si>
  <si>
    <t>INV078</t>
  </si>
  <si>
    <t>FUEL003</t>
  </si>
  <si>
    <t>INV079</t>
  </si>
  <si>
    <t>FOOD012</t>
  </si>
  <si>
    <t>Rimi banāni</t>
  </si>
  <si>
    <t>INV080</t>
  </si>
  <si>
    <t>FOOD013</t>
  </si>
  <si>
    <t>Maxima tomāti</t>
  </si>
  <si>
    <t>INV081</t>
  </si>
  <si>
    <t>TOOL002</t>
  </si>
  <si>
    <t>Elektriskais urbis</t>
  </si>
  <si>
    <t>INV082</t>
  </si>
  <si>
    <t>WOOD006</t>
  </si>
  <si>
    <t>INV083</t>
  </si>
  <si>
    <t>TRANS004</t>
  </si>
  <si>
    <t>INV084</t>
  </si>
  <si>
    <t>DAIRY003</t>
  </si>
  <si>
    <t>Siers</t>
  </si>
  <si>
    <t>INV085</t>
  </si>
  <si>
    <t>CHOC004</t>
  </si>
  <si>
    <t>Selga cepumi</t>
  </si>
  <si>
    <t>INV086</t>
  </si>
  <si>
    <t>COSM004</t>
  </si>
  <si>
    <t>Madara sejas krēms</t>
  </si>
  <si>
    <t>INV087</t>
  </si>
  <si>
    <t>FOOD014</t>
  </si>
  <si>
    <t>Hercogs pilngraudu milti</t>
  </si>
  <si>
    <t>INV088</t>
  </si>
  <si>
    <t>ALCO004</t>
  </si>
  <si>
    <t>Riga Blak Balsam</t>
  </si>
  <si>
    <t>INV089</t>
  </si>
  <si>
    <t>FOOD015</t>
  </si>
  <si>
    <t>Saldskābmaize</t>
  </si>
  <si>
    <t>INV090</t>
  </si>
  <si>
    <t>ELEC004</t>
  </si>
  <si>
    <t>INV091</t>
  </si>
  <si>
    <t>POST003</t>
  </si>
  <si>
    <t>Pastmarka</t>
  </si>
  <si>
    <t>INV092</t>
  </si>
  <si>
    <t>TOOL003</t>
  </si>
  <si>
    <t>Skrūves</t>
  </si>
  <si>
    <t>INV093</t>
  </si>
  <si>
    <t>FOOD016</t>
  </si>
  <si>
    <t>Sērkociņi</t>
  </si>
  <si>
    <t>INV094</t>
  </si>
  <si>
    <t>FOOD017</t>
  </si>
  <si>
    <t>Piparmētru tēja</t>
  </si>
  <si>
    <t>paciņas</t>
  </si>
  <si>
    <t>INV095</t>
  </si>
  <si>
    <t>ALCO005</t>
  </si>
  <si>
    <t>Minijatūrais Riga Black Balsam</t>
  </si>
  <si>
    <t>INV096</t>
  </si>
  <si>
    <t>CHOC005</t>
  </si>
  <si>
    <t>Šokolādes konfektes</t>
  </si>
  <si>
    <t>INV097</t>
  </si>
  <si>
    <t>WOOD007</t>
  </si>
  <si>
    <t>Koka skaidas</t>
  </si>
  <si>
    <t>INV098</t>
  </si>
  <si>
    <t>CHOC006</t>
  </si>
  <si>
    <t>Miniatūrie cepumi</t>
  </si>
  <si>
    <t>INV099</t>
  </si>
  <si>
    <t>TEL008</t>
  </si>
  <si>
    <t>SIM karte</t>
  </si>
  <si>
    <t>vienība</t>
  </si>
  <si>
    <t>INV100</t>
  </si>
  <si>
    <t>FOOD018</t>
  </si>
  <si>
    <t>Kviešu graudi</t>
  </si>
  <si>
    <t>Column1</t>
  </si>
  <si>
    <t>FOOD</t>
  </si>
  <si>
    <t>CHOC</t>
  </si>
  <si>
    <t>TEL</t>
  </si>
  <si>
    <t>TOOL</t>
  </si>
  <si>
    <t>GAS</t>
  </si>
  <si>
    <t>ELEC</t>
  </si>
  <si>
    <t>FUEL</t>
  </si>
  <si>
    <t>OFF</t>
  </si>
  <si>
    <t>BEER</t>
  </si>
  <si>
    <t>COSM</t>
  </si>
  <si>
    <t>TRAV</t>
  </si>
  <si>
    <t>POST</t>
  </si>
  <si>
    <t>DAIRY</t>
  </si>
  <si>
    <t>WOOD</t>
  </si>
  <si>
    <t>PHAR</t>
  </si>
  <si>
    <t>GLASS</t>
  </si>
  <si>
    <t>ENT</t>
  </si>
  <si>
    <t>CLOTH</t>
  </si>
  <si>
    <t>ALCO</t>
  </si>
  <si>
    <t>CONST</t>
  </si>
  <si>
    <t>TRANS</t>
  </si>
  <si>
    <t>RETAIL</t>
  </si>
  <si>
    <t>METAL</t>
  </si>
  <si>
    <t>HOME</t>
  </si>
  <si>
    <t>OIL</t>
  </si>
  <si>
    <t>RECYCLE</t>
  </si>
  <si>
    <t>INS</t>
  </si>
  <si>
    <t>TICKET</t>
  </si>
  <si>
    <t>HEAT</t>
  </si>
  <si>
    <t>Type_Name</t>
  </si>
  <si>
    <t>Type_ID</t>
  </si>
  <si>
    <t>Type_Decode_LV</t>
  </si>
  <si>
    <t>Komunikācijas pakalpojumi</t>
  </si>
  <si>
    <t>Instrumenti</t>
  </si>
  <si>
    <t>Alkohola dzērieni</t>
  </si>
  <si>
    <t>Gāze</t>
  </si>
  <si>
    <t>Degviela</t>
  </si>
  <si>
    <t>Alus</t>
  </si>
  <si>
    <t>Kosmetikas piederumi</t>
  </si>
  <si>
    <t>Ceļojumi</t>
  </si>
  <si>
    <t>Pasta pakalpojumi</t>
  </si>
  <si>
    <t>Piena pārtika</t>
  </si>
  <si>
    <t>Koka izstrādājumi</t>
  </si>
  <si>
    <t>Medikamenti</t>
  </si>
  <si>
    <t>Stikla izstrādājumi</t>
  </si>
  <si>
    <t>Šokolādes izstrādājumi</t>
  </si>
  <si>
    <t>Tekstīla izstrādājumi</t>
  </si>
  <si>
    <t>Transportēšanas pakalpojumi</t>
  </si>
  <si>
    <t>Pārdošanas pakalpojumi</t>
  </si>
  <si>
    <t>Metalurģijas izstrādājumi</t>
  </si>
  <si>
    <t>Mājas apsaimniekošanas pakalpojumi</t>
  </si>
  <si>
    <t>Naftas izstrādājumi</t>
  </si>
  <si>
    <t>Pārstrādes pakalpojumi</t>
  </si>
  <si>
    <t>Apdrošināšanas pakalpojumi</t>
  </si>
  <si>
    <t>TRANS005</t>
  </si>
  <si>
    <t>Ūdens izklaides pakalpojumi</t>
  </si>
  <si>
    <t>Izklaides pakalpojumi</t>
  </si>
  <si>
    <t>DAIRY004</t>
  </si>
  <si>
    <t>Apkures pakalpojumi</t>
  </si>
  <si>
    <t>Pārtikas izstrādājumi</t>
  </si>
  <si>
    <t>Mērvienība</t>
  </si>
  <si>
    <t>kg / vienība</t>
  </si>
  <si>
    <t>mēn. / vienība</t>
  </si>
  <si>
    <t>kWh/vienība</t>
  </si>
  <si>
    <t>l</t>
  </si>
  <si>
    <t>kg/l</t>
  </si>
  <si>
    <t>m3</t>
  </si>
  <si>
    <t>t/vienība</t>
  </si>
  <si>
    <t>l/vienība</t>
  </si>
  <si>
    <t>l/t/vienība</t>
  </si>
  <si>
    <t>mēn</t>
  </si>
  <si>
    <t>t</t>
  </si>
  <si>
    <t>https://www.statista.com/statistics/1201677/greenhouse-gas-emissions-of-major-food-products/</t>
  </si>
  <si>
    <t>CO2 uz kg</t>
  </si>
  <si>
    <t>Alcohol</t>
  </si>
  <si>
    <t>Chocolate</t>
  </si>
  <si>
    <t>Food</t>
  </si>
  <si>
    <t>Dairy</t>
  </si>
  <si>
    <t>https://imagine5.com/articles/whats-the-environmental-impact-of-your-bar-of-chocolate/#:~:text=different%20carbon%20footprint%3F-,The%20carbon%20footprint%20of%20chocolate,dark%20chocolate%20bar%20causes%20300g.</t>
  </si>
  <si>
    <t>https://www.ipcc-nggip.iges.or.jp/public/2006gl/pdf/3_Volume3/V3_4_Ch4_Metal_Industry.pdf</t>
  </si>
  <si>
    <t>https://natural-resources.canada.ca/sites/nrcan/files/oee/pdf/transportation/fuel-efficient-technologies/autosmart_factsheet_9_e.pdf</t>
  </si>
  <si>
    <t>https://www.eia.gov/tools/faqs/faq.php?id=74&amp;t=11#:~:text=In%202022%2C%20total%20annual%20U.S.,billion%20short%20tons%E2%80%94of%20carbon</t>
  </si>
  <si>
    <t>https://www.tier1.com/the-hidden-environmental-impact-of-our-smartphones/#:~:text=Usage.&amp;text=However%2C%20many%20might%20be%20surprised,kg%20of%20carbon%20emissions%2C%20annually</t>
  </si>
  <si>
    <t>https://www.co2everything.com/co2e-of/beer#:~:text=One%20bottle%20of%20Beer%20(355ml)%20is%20equivalent%20to%200.25kg,equivalent%20to%200.25kg%20CO2e.&amp;text=One%20glass%20(250ml)%20of%20Soy,or%201.3km%20of%20driving</t>
  </si>
  <si>
    <t>https://ourworldindata.org/grapher/annual-co2-oil</t>
  </si>
  <si>
    <t>https://www.vanarama.com/blog/vans/climate-crisis-how-green-is-your-delivery</t>
  </si>
  <si>
    <t>https://www.sustainable-ships.org/stories/2022/carbon-footprint-steel</t>
  </si>
  <si>
    <t>0.292</t>
  </si>
  <si>
    <t>https://www.climatiq.io/data/emission-factor/81da1a00-7f90-40b9-b2be-57b5384afe89</t>
  </si>
  <si>
    <t>https://8billiontrees.com/carbon-offsets-credits/carbon-footprint-of-cosmetics/#:~:text=Carbon%20Footprint%20of%20Lipstick&amp;text=A%20single%20tube%20of%20lipstick,kg%20of%20CO2e.&amp;text=For%20a%20sustainable%20alternative%2C%20opt%20for%20refillable%20lipsticks.</t>
  </si>
  <si>
    <t>0.3</t>
  </si>
  <si>
    <t>https://ourworldindata.org/travel-carbon-footprint</t>
  </si>
  <si>
    <t>0.025</t>
  </si>
  <si>
    <t>https://www.climatiq.io/data/emission-factor/61c883b1-8790-4528-b5f9-93f2a3627223</t>
  </si>
  <si>
    <t>https://www.sciencedirect.com/science/article/pii/S0959652624030257#:~:text=The%20mean%20carbon%20footprint%20of,€%20for%20high%2Dcost%20drugs.</t>
  </si>
  <si>
    <t>0.25</t>
  </si>
  <si>
    <t>0.33</t>
  </si>
  <si>
    <t>https://www.greenmatch.co.uk/glass-vs-aluminium</t>
  </si>
  <si>
    <t>https://www.sciencedirect.com/science/article/abs/pii/S0959652618322844#:~:text=Beer%2C%20wine%20and%20spirits%20generate,intake%20decrease%20with%20increasing%20age.</t>
  </si>
  <si>
    <t>1.55</t>
  </si>
  <si>
    <t>https://circularecology.com/news/the-carbon-emissions-of-homeworking-and-office-working</t>
  </si>
  <si>
    <t>https://www.carbonindependent.org/15.html</t>
  </si>
  <si>
    <t>0.309</t>
  </si>
  <si>
    <t>https://greenswrm.com/the-carbon-footprint-of-your-entertainment-part-i-movies-television-the-stage/</t>
  </si>
  <si>
    <t>0.4</t>
  </si>
  <si>
    <t>6.73</t>
  </si>
  <si>
    <t>https://grins.it/sites/default/files/2024-05/Estimating%20Carbon%20Footprints%20in%20the%20Insurance%20Industry%20%281%29.pdf</t>
  </si>
  <si>
    <t>8.1</t>
  </si>
  <si>
    <t>https://static.dgnb.de/fileadmin/dgnb-ev/de/themen/Klimaschutz/Toolbox/2021_DGNB_Study_Benchmarks_for_greenhouse_gas_emissions_from_building_construction.pdf?m=1641813821&amp;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</si>
</sst>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b/>
      <sz val="13.5"/>
      <color theme="1"/>
      <name val="Calibri"/>
      <family val="2"/>
      <scheme val="minor"/>
    </font>
    <font>
      <sz val="11"/>
      <color rgb="FF000000"/>
      <name val="Calibri"/>
      <family val="2"/>
      <charset val="186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right"/>
    </xf>
    <xf numFmtId="0" fontId="0" fillId="2" borderId="0" xfId="0" applyFill="1"/>
    <xf numFmtId="14" fontId="1" fillId="0" borderId="0" xfId="0" applyNumberFormat="1" applyFon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/>
    </xf>
    <xf numFmtId="0" fontId="5" fillId="0" borderId="0" xfId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2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86"/>
        <scheme val="none"/>
      </font>
      <numFmt numFmtId="164" formatCode="dd/mm/yy"/>
      <alignment horizontal="right" vertical="bottom" textRotation="0" wrapText="0" indent="0" justifyLastLine="0" shrinkToFit="0" readingOrder="0"/>
    </dxf>
    <dxf>
      <numFmt numFmtId="165" formatCode="_([$€-2]\ * #,##0.00_);_([$€-2]\ * \(#,##0.00\);_([$€-2]\ * &quot;-&quot;??_);_(@_)"/>
    </dxf>
    <dxf>
      <numFmt numFmtId="165" formatCode="_([$€-2]\ * #,##0.00_);_([$€-2]\ * \(#,##0.00\);_([$€-2]\ * &quot;-&quot;??_);_(@_)"/>
    </dxf>
    <dxf>
      <numFmt numFmtId="13" formatCode="0%"/>
    </dxf>
    <dxf>
      <numFmt numFmtId="165" formatCode="_([$€-2]\ * #,##0.00_);_([$€-2]\ * \(#,##0.00\);_([$€-2]\ 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297180</xdr:colOff>
      <xdr:row>3</xdr:row>
      <xdr:rowOff>167640</xdr:rowOff>
    </xdr:from>
    <xdr:to>
      <xdr:col>19</xdr:col>
      <xdr:colOff>572532</xdr:colOff>
      <xdr:row>38</xdr:row>
      <xdr:rowOff>166840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08DD5C-7F97-9937-4C3B-4FB78ED91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2660" y="716280"/>
          <a:ext cx="6980952" cy="64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tūrs Liepa" id="{A16F4BD4-4A67-435D-8C4A-C843629E8E31}" userId="S::arturs.liepa@seb.lv::4195a987-5937-4478-b915-dbb818d03ac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B3924-963D-4070-B6C4-4FCC3AF439DC}" name="Table1" displayName="Table1" ref="A1:S101" totalsRowShown="0" headerRowDxfId="9">
  <autoFilter ref="A1:S101" xr:uid="{97EB3924-963D-4070-B6C4-4FCC3AF439DC}">
    <filterColumn colId="4">
      <filters>
        <filter val="TOOL"/>
      </filters>
    </filterColumn>
  </autoFilter>
  <tableColumns count="19">
    <tableColumn id="1" xr3:uid="{6787D672-BF35-4D60-9358-20F2C9EC4C30}" name="Uzņēmums (company)"/>
    <tableColumn id="2" xr3:uid="{C1C762F1-0594-4F06-BEBA-025518FC5677}" name="Klienta ID (client ID)"/>
    <tableColumn id="3" xr3:uid="{9C78083A-8540-446F-AD9A-5C344A6730F3}" name="Valsts (country)"/>
    <tableColumn id="4" xr3:uid="{9038FB81-31B4-412C-BFE9-F07EAA653AE4}" name="Rēķina numurs (Invoice number )"/>
    <tableColumn id="19" xr3:uid="{3E51D55A-DC4A-44AC-B9F9-4E89ECB9EE00}" name="Column1" dataDxfId="8">
      <calculatedColumnFormula>LEFT(F2, LEN(F2) - 3)</calculatedColumnFormula>
    </tableColumn>
    <tableColumn id="5" xr3:uid="{88BF86B7-4DD7-4F4F-B9F0-73D5A1618749}" name="Preces kods"/>
    <tableColumn id="6" xr3:uid="{7FC8742E-FACB-4E64-8FBE-28E7A2F545B8}" name="Preces nosaukums (Name of product)"/>
    <tableColumn id="7" xr3:uid="{DEA9A487-1DA7-4532-82A5-84C47867C656}" name="Daudzums (Unit)"/>
    <tableColumn id="8" xr3:uid="{6723780C-2AF1-499D-8302-EC026DC69752}" name="Mērvienība (measurment)"/>
    <tableColumn id="9" xr3:uid="{AB380E82-4CB4-48C5-9A7D-F69C64F73BB2}" name="Cena (bez PVN) / Net price per product" dataDxfId="7"/>
    <tableColumn id="10" xr3:uid="{47FE54A5-7B44-41EA-8A48-2A28114D9057}" name="PVN likme (VAT)" dataDxfId="6"/>
    <tableColumn id="11" xr3:uid="{03CD8A6A-6C0B-442E-ADCC-F9F526859D87}" name="Cena (ar PVN) ( Price)" dataDxfId="5">
      <calculatedColumnFormula>(J2*K2)+J2</calculatedColumnFormula>
    </tableColumn>
    <tableColumn id="12" xr3:uid="{E078B23C-4765-4FE3-8A5F-7FED978BA802}" name="Kopējā cena (price for ALL)" dataDxfId="4">
      <calculatedColumnFormula>H2*L2</calculatedColumnFormula>
    </tableColumn>
    <tableColumn id="13" xr3:uid="{98C8E75C-D45E-4F2F-99AE-49F3536381F9}" name="Rēķina datums (date)" dataDxfId="3"/>
    <tableColumn id="14" xr3:uid="{D82AA9A6-C2D9-4331-9A14-40A0A57373BB}" name="Klients (Client)"/>
    <tableColumn id="15" xr3:uid="{F489418F-990C-40BE-A927-9C056695AF49}" name="Tel numurs (mobile phone)"/>
    <tableColumn id="16" xr3:uid="{69553035-AAB6-4D33-84B8-F50926FC6ACD}" name="Banka (bank)"/>
    <tableColumn id="17" xr3:uid="{40512F82-C2A8-4BF1-A8CA-335E72013202}" name="IBAN"/>
    <tableColumn id="18" xr3:uid="{79BFB372-F2DC-42E2-B180-DC5E4DEC5D13}" name="SW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4-07-08T13:29:49.33" personId="{A16F4BD4-4A67-435D-8C4A-C843629E8E31}" id="{A3C09ED3-C127-47B4-BE96-B25F6D91DA82}">
    <text>Typo: *Ekoloģiskais</text>
  </threadedComment>
  <threadedComment ref="G27" dT="2024-07-08T13:29:24.58" personId="{A16F4BD4-4A67-435D-8C4A-C843629E8E31}" id="{5594D82B-BEDA-4E9F-A278-8E95F933BD72}">
    <text>Typo: *ieejas</text>
  </threadedComment>
  <threadedComment ref="G40" dT="2024-07-08T13:32:34.81" personId="{A16F4BD4-4A67-435D-8C4A-C843629E8E31}" id="{65297DAC-7701-486D-A652-C9067C644B0F}">
    <text>typo: *premia</text>
  </threadedComment>
  <threadedComment ref="G71" dT="2024-07-08T13:30:20.83" personId="{A16F4BD4-4A67-435D-8C4A-C843629E8E31}" id="{B339A266-1033-4616-8547-EAEDC0E06694}">
    <text>typo:*Ekselence</text>
  </threadedComment>
  <threadedComment ref="G89" dT="2024-07-08T13:30:47.09" personId="{A16F4BD4-4A67-435D-8C4A-C843629E8E31}" id="{7E4D92FC-3E56-4761-9BF0-405CEC2EFA1D}">
    <text>typo:*Black</text>
  </threadedComment>
  <threadedComment ref="G96" dT="2024-07-08T13:31:57.06" personId="{A16F4BD4-4A67-435D-8C4A-C843629E8E31}" id="{4169DB1F-D764-46AD-81E8-5A88401FF94E}">
    <text>typo:*miniatūrais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4-07-08T13:32:34.81" personId="{A16F4BD4-4A67-435D-8C4A-C843629E8E31}" id="{E4C89DAC-DA32-4240-A617-44B003FCC7CF}">
    <text>typo: *premia</text>
  </threadedComment>
  <threadedComment ref="C68" dT="2024-07-08T13:30:20.83" personId="{A16F4BD4-4A67-435D-8C4A-C843629E8E31}" id="{CF0823E8-F164-4F71-81F0-66E3F29B5E59}">
    <text>typo:*Ekselence</text>
  </threadedComment>
  <threadedComment ref="C86" dT="2024-07-08T13:30:47.09" personId="{A16F4BD4-4A67-435D-8C4A-C843629E8E31}" id="{D196372D-B487-4E96-96C7-CED51E013343}">
    <text>typo:*Black</text>
  </threadedComment>
  <threadedComment ref="C93" dT="2024-07-08T13:31:57.06" personId="{A16F4BD4-4A67-435D-8C4A-C843629E8E31}" id="{2069E610-E5A0-4E20-A645-CA031CFB81CC}">
    <text>typo:*miniatūrais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0959652618322844" TargetMode="External"/><Relationship Id="rId13" Type="http://schemas.openxmlformats.org/officeDocument/2006/relationships/hyperlink" Target="https://static.dgnb.de/fileadmin/dgnb-ev/de/themen/Klimaschutz/Toolbox/2021_DGNB_Study_Benchmarks_for_greenhouse_gas_emissions_from_building_construction.pdf?m=1641813821&amp;" TargetMode="External"/><Relationship Id="rId3" Type="http://schemas.openxmlformats.org/officeDocument/2006/relationships/hyperlink" Target="https://www.climatiq.io/data/emission-factor/81da1a00-7f90-40b9-b2be-57b5384afe89" TargetMode="External"/><Relationship Id="rId7" Type="http://schemas.openxmlformats.org/officeDocument/2006/relationships/hyperlink" Target="https://www.greenmatch.co.uk/glass-vs-aluminium" TargetMode="External"/><Relationship Id="rId12" Type="http://schemas.openxmlformats.org/officeDocument/2006/relationships/hyperlink" Target="https://grins.it/sites/default/files/2024-05/Estimating%20Carbon%20Footprints%20in%20the%20Insurance%20Industry%20%281%29.pdf" TargetMode="External"/><Relationship Id="rId2" Type="http://schemas.openxmlformats.org/officeDocument/2006/relationships/hyperlink" Target="https://www.statista.com/statistics/1201677/greenhouse-gas-emissions-of-major-food-products/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www.statista.com/statistics/1201677/greenhouse-gas-emissions-of-major-food-products/" TargetMode="External"/><Relationship Id="rId6" Type="http://schemas.openxmlformats.org/officeDocument/2006/relationships/hyperlink" Target="https://www.sciencedirect.com/science/article/pii/S0959652624030257" TargetMode="External"/><Relationship Id="rId11" Type="http://schemas.openxmlformats.org/officeDocument/2006/relationships/hyperlink" Target="https://greenswrm.com/the-carbon-footprint-of-your-entertainment-part-i-movies-television-the-stage/" TargetMode="External"/><Relationship Id="rId5" Type="http://schemas.openxmlformats.org/officeDocument/2006/relationships/hyperlink" Target="https://www.climatiq.io/data/emission-factor/61c883b1-8790-4528-b5f9-93f2a3627223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carbonindependent.org/15.html" TargetMode="External"/><Relationship Id="rId4" Type="http://schemas.openxmlformats.org/officeDocument/2006/relationships/hyperlink" Target="https://ourworldindata.org/travel-carbon-footprint" TargetMode="External"/><Relationship Id="rId9" Type="http://schemas.openxmlformats.org/officeDocument/2006/relationships/hyperlink" Target="https://circularecology.com/news/the-carbon-emissions-of-homeworking-and-office-working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2F93-14A0-422A-ACBA-F5420D5F2935}">
  <sheetPr>
    <tabColor rgb="FFC00000"/>
  </sheetPr>
  <dimension ref="A1:S103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3.83203125" bestFit="1" customWidth="1"/>
    <col min="2" max="2" width="19.5" customWidth="1"/>
    <col min="3" max="3" width="16.1640625" customWidth="1"/>
    <col min="4" max="5" width="30.83203125" customWidth="1"/>
    <col min="6" max="6" width="23.33203125" bestFit="1" customWidth="1"/>
    <col min="7" max="7" width="34.5" customWidth="1"/>
    <col min="8" max="8" width="17" customWidth="1"/>
    <col min="9" max="9" width="28.83203125" customWidth="1"/>
    <col min="10" max="10" width="36.5" bestFit="1" customWidth="1"/>
    <col min="11" max="11" width="16.83203125" customWidth="1"/>
    <col min="12" max="12" width="21" customWidth="1"/>
    <col min="13" max="13" width="25.5" customWidth="1"/>
    <col min="14" max="14" width="20.83203125" style="1" customWidth="1"/>
    <col min="15" max="15" width="15" customWidth="1"/>
    <col min="16" max="16" width="25.6640625" customWidth="1"/>
    <col min="17" max="17" width="14.1640625" customWidth="1"/>
  </cols>
  <sheetData>
    <row r="1" spans="1:19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446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7" t="s">
        <v>17</v>
      </c>
      <c r="O1" s="3" t="s">
        <v>18</v>
      </c>
      <c r="P1" s="3" t="s">
        <v>19</v>
      </c>
      <c r="Q1" s="3" t="s">
        <v>20</v>
      </c>
      <c r="R1" s="3" t="s">
        <v>0</v>
      </c>
      <c r="S1" s="3" t="s">
        <v>1</v>
      </c>
    </row>
    <row r="2" spans="1:19" hidden="1" x14ac:dyDescent="0.2">
      <c r="A2" t="s">
        <v>21</v>
      </c>
      <c r="B2">
        <v>1006</v>
      </c>
      <c r="C2" t="s">
        <v>22</v>
      </c>
      <c r="D2" t="s">
        <v>23</v>
      </c>
      <c r="E2" t="str">
        <f t="shared" ref="E2:E33" si="0">LEFT(F2, LEN(F2) - 3)</f>
        <v>FOOD</v>
      </c>
      <c r="F2" t="s">
        <v>24</v>
      </c>
      <c r="G2" t="s">
        <v>25</v>
      </c>
      <c r="H2">
        <v>20</v>
      </c>
      <c r="I2" t="s">
        <v>3</v>
      </c>
      <c r="J2">
        <v>2</v>
      </c>
      <c r="K2">
        <v>0.12</v>
      </c>
      <c r="L2">
        <f t="shared" ref="L2:L33" si="1">(J2*K2)+J2</f>
        <v>2.2400000000000002</v>
      </c>
      <c r="M2">
        <f t="shared" ref="M2:M33" si="2">H2*L2</f>
        <v>44.800000000000004</v>
      </c>
      <c r="N2" s="1">
        <v>45095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</row>
    <row r="3" spans="1:19" hidden="1" x14ac:dyDescent="0.2">
      <c r="A3" s="6" t="s">
        <v>31</v>
      </c>
      <c r="B3" s="6">
        <v>1007</v>
      </c>
      <c r="C3" s="6" t="s">
        <v>22</v>
      </c>
      <c r="D3" s="6" t="s">
        <v>32</v>
      </c>
      <c r="E3" s="6" t="str">
        <f t="shared" si="0"/>
        <v>CHOC</v>
      </c>
      <c r="F3" s="6" t="s">
        <v>33</v>
      </c>
      <c r="G3" s="6" t="s">
        <v>34</v>
      </c>
      <c r="H3" s="6">
        <v>100</v>
      </c>
      <c r="I3" s="6" t="s">
        <v>35</v>
      </c>
      <c r="J3" s="6">
        <v>1</v>
      </c>
      <c r="K3" s="6">
        <v>0.12</v>
      </c>
      <c r="L3" s="6">
        <f t="shared" si="1"/>
        <v>1.1200000000000001</v>
      </c>
      <c r="M3" s="6">
        <f t="shared" si="2"/>
        <v>112.00000000000001</v>
      </c>
      <c r="N3" s="8">
        <v>45096</v>
      </c>
      <c r="O3" s="6" t="s">
        <v>36</v>
      </c>
      <c r="P3" s="6" t="s">
        <v>37</v>
      </c>
      <c r="Q3" s="6" t="s">
        <v>38</v>
      </c>
      <c r="R3" s="6" t="s">
        <v>39</v>
      </c>
      <c r="S3" s="6" t="s">
        <v>40</v>
      </c>
    </row>
    <row r="4" spans="1:19" s="6" customFormat="1" hidden="1" x14ac:dyDescent="0.2">
      <c r="A4" s="6" t="s">
        <v>41</v>
      </c>
      <c r="B4" s="6">
        <v>1008</v>
      </c>
      <c r="C4" s="6" t="s">
        <v>22</v>
      </c>
      <c r="D4" s="6" t="s">
        <v>42</v>
      </c>
      <c r="E4" s="6" t="str">
        <f t="shared" si="0"/>
        <v>TEL</v>
      </c>
      <c r="F4" s="6" t="s">
        <v>43</v>
      </c>
      <c r="G4" s="6" t="s">
        <v>44</v>
      </c>
      <c r="H4" s="6">
        <v>1</v>
      </c>
      <c r="I4" s="6" t="s">
        <v>45</v>
      </c>
      <c r="J4" s="6">
        <v>25</v>
      </c>
      <c r="K4" s="6">
        <v>0.21</v>
      </c>
      <c r="L4" s="6">
        <f t="shared" si="1"/>
        <v>30.25</v>
      </c>
      <c r="M4" s="6">
        <f t="shared" si="2"/>
        <v>30.25</v>
      </c>
      <c r="N4" s="8">
        <v>45097</v>
      </c>
      <c r="O4" s="6" t="s">
        <v>46</v>
      </c>
      <c r="P4" s="6" t="s">
        <v>47</v>
      </c>
      <c r="Q4" s="6" t="s">
        <v>48</v>
      </c>
      <c r="R4" s="6" t="s">
        <v>49</v>
      </c>
      <c r="S4" s="6" t="s">
        <v>50</v>
      </c>
    </row>
    <row r="5" spans="1:19" s="6" customFormat="1" x14ac:dyDescent="0.2">
      <c r="A5" s="6" t="s">
        <v>51</v>
      </c>
      <c r="B5" s="6">
        <v>1009</v>
      </c>
      <c r="C5" s="6" t="s">
        <v>22</v>
      </c>
      <c r="D5" s="6" t="s">
        <v>52</v>
      </c>
      <c r="E5" s="6" t="str">
        <f>LEFT(F5, LEN(F5) - 3)</f>
        <v>TOOL</v>
      </c>
      <c r="F5" s="6" t="s">
        <v>53</v>
      </c>
      <c r="G5" s="6" t="s">
        <v>54</v>
      </c>
      <c r="H5" s="6">
        <v>15</v>
      </c>
      <c r="I5" s="6" t="s">
        <v>55</v>
      </c>
      <c r="J5" s="6">
        <v>5</v>
      </c>
      <c r="K5" s="6">
        <v>0.21</v>
      </c>
      <c r="L5" s="6">
        <f t="shared" si="1"/>
        <v>6.05</v>
      </c>
      <c r="M5" s="6">
        <f t="shared" si="2"/>
        <v>90.75</v>
      </c>
      <c r="N5" s="8">
        <v>45099</v>
      </c>
      <c r="O5" s="6" t="s">
        <v>56</v>
      </c>
      <c r="P5" s="6" t="s">
        <v>57</v>
      </c>
      <c r="Q5" s="6" t="s">
        <v>58</v>
      </c>
      <c r="R5" s="6" t="s">
        <v>59</v>
      </c>
      <c r="S5" s="6" t="s">
        <v>60</v>
      </c>
    </row>
    <row r="6" spans="1:19" hidden="1" x14ac:dyDescent="0.2">
      <c r="A6" t="s">
        <v>61</v>
      </c>
      <c r="B6">
        <v>1010</v>
      </c>
      <c r="C6" t="s">
        <v>22</v>
      </c>
      <c r="D6" t="s">
        <v>62</v>
      </c>
      <c r="E6" t="s">
        <v>465</v>
      </c>
      <c r="F6" t="s">
        <v>63</v>
      </c>
      <c r="G6" t="s">
        <v>64</v>
      </c>
      <c r="H6">
        <v>30</v>
      </c>
      <c r="I6" t="s">
        <v>65</v>
      </c>
      <c r="J6">
        <v>20</v>
      </c>
      <c r="K6">
        <v>0.21</v>
      </c>
      <c r="L6">
        <f t="shared" si="1"/>
        <v>24.2</v>
      </c>
      <c r="M6">
        <f t="shared" si="2"/>
        <v>726</v>
      </c>
      <c r="N6" s="1">
        <v>45102</v>
      </c>
      <c r="O6" t="s">
        <v>66</v>
      </c>
      <c r="P6" t="s">
        <v>67</v>
      </c>
      <c r="Q6" t="s">
        <v>48</v>
      </c>
      <c r="R6" t="s">
        <v>68</v>
      </c>
      <c r="S6" t="s">
        <v>50</v>
      </c>
    </row>
    <row r="7" spans="1:19" hidden="1" x14ac:dyDescent="0.2">
      <c r="A7" s="6" t="s">
        <v>69</v>
      </c>
      <c r="B7" s="6">
        <v>1001</v>
      </c>
      <c r="C7" s="6" t="s">
        <v>22</v>
      </c>
      <c r="D7" s="6" t="s">
        <v>70</v>
      </c>
      <c r="E7" s="6" t="str">
        <f t="shared" si="0"/>
        <v>GAS</v>
      </c>
      <c r="F7" s="6" t="s">
        <v>71</v>
      </c>
      <c r="G7" s="6" t="s">
        <v>72</v>
      </c>
      <c r="H7" s="6">
        <v>1000</v>
      </c>
      <c r="I7" s="6" t="s">
        <v>73</v>
      </c>
      <c r="J7" s="6">
        <v>0.5</v>
      </c>
      <c r="K7" s="6">
        <v>0.21</v>
      </c>
      <c r="L7" s="6">
        <f t="shared" si="1"/>
        <v>0.60499999999999998</v>
      </c>
      <c r="M7" s="6">
        <f t="shared" si="2"/>
        <v>605</v>
      </c>
      <c r="N7" s="8">
        <v>45107</v>
      </c>
      <c r="O7" s="6" t="s">
        <v>74</v>
      </c>
      <c r="P7" s="6" t="s">
        <v>75</v>
      </c>
      <c r="Q7" s="6" t="s">
        <v>48</v>
      </c>
      <c r="R7" s="6" t="s">
        <v>76</v>
      </c>
      <c r="S7" s="6" t="s">
        <v>50</v>
      </c>
    </row>
    <row r="8" spans="1:19" s="6" customFormat="1" hidden="1" x14ac:dyDescent="0.2">
      <c r="A8" s="6" t="s">
        <v>77</v>
      </c>
      <c r="B8" s="6">
        <v>1002</v>
      </c>
      <c r="C8" s="6" t="s">
        <v>22</v>
      </c>
      <c r="D8" s="6" t="s">
        <v>78</v>
      </c>
      <c r="E8" s="6" t="str">
        <f t="shared" si="0"/>
        <v>ELEC</v>
      </c>
      <c r="F8" s="6" t="s">
        <v>79</v>
      </c>
      <c r="G8" s="6" t="s">
        <v>80</v>
      </c>
      <c r="H8" s="6">
        <v>5000</v>
      </c>
      <c r="I8" s="6" t="s">
        <v>81</v>
      </c>
      <c r="J8" s="6">
        <v>0.12</v>
      </c>
      <c r="K8" s="6">
        <v>0.21</v>
      </c>
      <c r="L8" s="6">
        <f t="shared" si="1"/>
        <v>0.1452</v>
      </c>
      <c r="M8" s="6">
        <f t="shared" si="2"/>
        <v>726</v>
      </c>
      <c r="N8" s="8">
        <v>45107</v>
      </c>
      <c r="O8" s="6" t="s">
        <v>82</v>
      </c>
      <c r="P8" s="6" t="s">
        <v>83</v>
      </c>
      <c r="Q8" s="6" t="s">
        <v>48</v>
      </c>
      <c r="R8" s="6" t="s">
        <v>84</v>
      </c>
      <c r="S8" s="6" t="s">
        <v>50</v>
      </c>
    </row>
    <row r="9" spans="1:19" s="6" customFormat="1" hidden="1" x14ac:dyDescent="0.2">
      <c r="A9" s="6" t="s">
        <v>85</v>
      </c>
      <c r="B9" s="6">
        <v>1003</v>
      </c>
      <c r="C9" s="6" t="s">
        <v>22</v>
      </c>
      <c r="D9" s="6" t="s">
        <v>86</v>
      </c>
      <c r="E9" s="6" t="str">
        <f t="shared" si="0"/>
        <v>FUEL</v>
      </c>
      <c r="F9" s="6" t="s">
        <v>87</v>
      </c>
      <c r="G9" s="6" t="s">
        <v>88</v>
      </c>
      <c r="H9" s="6">
        <v>2000</v>
      </c>
      <c r="I9" s="6" t="s">
        <v>65</v>
      </c>
      <c r="J9" s="6">
        <v>1.3</v>
      </c>
      <c r="K9" s="6">
        <v>0.21</v>
      </c>
      <c r="L9" s="6">
        <f t="shared" si="1"/>
        <v>1.573</v>
      </c>
      <c r="M9" s="6">
        <f t="shared" si="2"/>
        <v>3146</v>
      </c>
      <c r="N9" s="8">
        <v>45114</v>
      </c>
      <c r="O9" s="6" t="s">
        <v>89</v>
      </c>
      <c r="P9" s="6" t="s">
        <v>90</v>
      </c>
      <c r="Q9" s="6" t="s">
        <v>48</v>
      </c>
      <c r="R9" s="6" t="s">
        <v>91</v>
      </c>
      <c r="S9" s="6" t="s">
        <v>50</v>
      </c>
    </row>
    <row r="10" spans="1:19" s="6" customFormat="1" hidden="1" x14ac:dyDescent="0.2">
      <c r="A10" s="6" t="s">
        <v>92</v>
      </c>
      <c r="B10" s="6">
        <v>1004</v>
      </c>
      <c r="C10" s="6" t="s">
        <v>22</v>
      </c>
      <c r="D10" s="6" t="s">
        <v>93</v>
      </c>
      <c r="E10" s="6" t="str">
        <f t="shared" si="0"/>
        <v>FOOD</v>
      </c>
      <c r="F10" s="6" t="s">
        <v>94</v>
      </c>
      <c r="G10" s="6" t="s">
        <v>95</v>
      </c>
      <c r="H10" s="6">
        <v>85</v>
      </c>
      <c r="I10" s="6" t="s">
        <v>96</v>
      </c>
      <c r="J10" s="6">
        <v>1.5</v>
      </c>
      <c r="K10" s="6">
        <v>0.12</v>
      </c>
      <c r="L10" s="6">
        <f t="shared" si="1"/>
        <v>1.68</v>
      </c>
      <c r="M10" s="6">
        <f t="shared" si="2"/>
        <v>142.79999999999998</v>
      </c>
      <c r="N10" s="8">
        <v>45206</v>
      </c>
      <c r="O10" s="6" t="s">
        <v>97</v>
      </c>
      <c r="P10" s="6" t="s">
        <v>98</v>
      </c>
      <c r="Q10" s="6" t="s">
        <v>38</v>
      </c>
      <c r="R10" s="6" t="s">
        <v>99</v>
      </c>
      <c r="S10" s="6" t="s">
        <v>40</v>
      </c>
    </row>
    <row r="11" spans="1:19" hidden="1" x14ac:dyDescent="0.2">
      <c r="A11" s="6" t="s">
        <v>100</v>
      </c>
      <c r="B11" s="6">
        <v>1005</v>
      </c>
      <c r="C11" s="6" t="s">
        <v>22</v>
      </c>
      <c r="D11" s="6" t="s">
        <v>101</v>
      </c>
      <c r="E11" s="6" t="str">
        <f t="shared" si="0"/>
        <v>OFF</v>
      </c>
      <c r="F11" s="6" t="s">
        <v>102</v>
      </c>
      <c r="G11" s="6" t="s">
        <v>103</v>
      </c>
      <c r="H11" s="6">
        <v>50</v>
      </c>
      <c r="I11" s="6" t="s">
        <v>55</v>
      </c>
      <c r="J11" s="6">
        <v>10</v>
      </c>
      <c r="K11" s="6">
        <v>0.21</v>
      </c>
      <c r="L11" s="6">
        <f t="shared" si="1"/>
        <v>12.1</v>
      </c>
      <c r="M11" s="6">
        <f t="shared" si="2"/>
        <v>605</v>
      </c>
      <c r="N11" s="8">
        <v>45120</v>
      </c>
      <c r="O11" s="6" t="s">
        <v>104</v>
      </c>
      <c r="P11" s="6" t="s">
        <v>105</v>
      </c>
      <c r="Q11" s="6" t="s">
        <v>2</v>
      </c>
      <c r="R11" s="6" t="s">
        <v>106</v>
      </c>
      <c r="S11" s="6" t="s">
        <v>107</v>
      </c>
    </row>
    <row r="12" spans="1:19" hidden="1" x14ac:dyDescent="0.2">
      <c r="A12" s="6" t="s">
        <v>108</v>
      </c>
      <c r="B12" s="6">
        <v>1011</v>
      </c>
      <c r="C12" s="6" t="s">
        <v>22</v>
      </c>
      <c r="D12" s="6" t="s">
        <v>109</v>
      </c>
      <c r="E12" s="6" t="str">
        <f t="shared" si="0"/>
        <v>BEER</v>
      </c>
      <c r="F12" s="6" t="s">
        <v>110</v>
      </c>
      <c r="G12" s="6" t="s">
        <v>111</v>
      </c>
      <c r="H12" s="6">
        <v>500</v>
      </c>
      <c r="I12" s="6" t="s">
        <v>65</v>
      </c>
      <c r="J12" s="6">
        <v>1.2</v>
      </c>
      <c r="K12" s="6">
        <v>0.21</v>
      </c>
      <c r="L12" s="6">
        <f t="shared" si="1"/>
        <v>1.452</v>
      </c>
      <c r="M12" s="6">
        <f t="shared" si="2"/>
        <v>726</v>
      </c>
      <c r="N12" s="8">
        <v>45122</v>
      </c>
      <c r="O12" s="6" t="s">
        <v>112</v>
      </c>
      <c r="P12" s="6" t="s">
        <v>113</v>
      </c>
      <c r="Q12" s="6" t="s">
        <v>2</v>
      </c>
      <c r="R12" s="6" t="s">
        <v>114</v>
      </c>
      <c r="S12" s="6" t="s">
        <v>107</v>
      </c>
    </row>
    <row r="13" spans="1:19" s="6" customFormat="1" hidden="1" x14ac:dyDescent="0.2">
      <c r="A13" s="6" t="s">
        <v>115</v>
      </c>
      <c r="B13" s="6">
        <v>1012</v>
      </c>
      <c r="C13" s="6" t="s">
        <v>22</v>
      </c>
      <c r="D13" s="6" t="s">
        <v>116</v>
      </c>
      <c r="E13" s="6" t="str">
        <f t="shared" si="0"/>
        <v>COSM</v>
      </c>
      <c r="F13" s="6" t="s">
        <v>117</v>
      </c>
      <c r="G13" s="6" t="s">
        <v>118</v>
      </c>
      <c r="H13" s="6">
        <v>50</v>
      </c>
      <c r="I13" s="6" t="s">
        <v>55</v>
      </c>
      <c r="J13" s="6">
        <v>15</v>
      </c>
      <c r="K13" s="6">
        <v>0.21</v>
      </c>
      <c r="L13" s="6">
        <f t="shared" si="1"/>
        <v>18.149999999999999</v>
      </c>
      <c r="M13" s="6">
        <f>H13*L13</f>
        <v>907.49999999999989</v>
      </c>
      <c r="N13" s="8">
        <v>45127</v>
      </c>
      <c r="O13" s="6" t="s">
        <v>119</v>
      </c>
      <c r="P13" s="6" t="s">
        <v>120</v>
      </c>
      <c r="Q13" s="6" t="s">
        <v>38</v>
      </c>
      <c r="R13" s="6" t="s">
        <v>121</v>
      </c>
      <c r="S13" s="6" t="s">
        <v>40</v>
      </c>
    </row>
    <row r="14" spans="1:19" hidden="1" x14ac:dyDescent="0.2">
      <c r="A14" s="6" t="s">
        <v>122</v>
      </c>
      <c r="B14" s="6">
        <v>1013</v>
      </c>
      <c r="C14" s="6" t="s">
        <v>22</v>
      </c>
      <c r="D14" s="6" t="s">
        <v>123</v>
      </c>
      <c r="E14" s="6" t="str">
        <f t="shared" si="0"/>
        <v>COSM</v>
      </c>
      <c r="F14" s="6" t="s">
        <v>124</v>
      </c>
      <c r="G14" s="6" t="s">
        <v>125</v>
      </c>
      <c r="H14" s="6">
        <v>100</v>
      </c>
      <c r="I14" s="6" t="s">
        <v>55</v>
      </c>
      <c r="J14" s="6">
        <v>2.5</v>
      </c>
      <c r="K14" s="6">
        <v>0.21</v>
      </c>
      <c r="L14" s="6">
        <f t="shared" si="1"/>
        <v>3.0249999999999999</v>
      </c>
      <c r="M14" s="6">
        <f t="shared" si="2"/>
        <v>302.5</v>
      </c>
      <c r="N14" s="8">
        <v>45127</v>
      </c>
      <c r="O14" s="6" t="s">
        <v>126</v>
      </c>
      <c r="P14" s="6" t="s">
        <v>127</v>
      </c>
      <c r="Q14" s="6" t="s">
        <v>28</v>
      </c>
      <c r="R14" s="6" t="s">
        <v>128</v>
      </c>
      <c r="S14" s="6" t="s">
        <v>30</v>
      </c>
    </row>
    <row r="15" spans="1:19" hidden="1" x14ac:dyDescent="0.2">
      <c r="A15" s="6" t="s">
        <v>129</v>
      </c>
      <c r="B15" s="6">
        <v>1014</v>
      </c>
      <c r="C15" s="6" t="s">
        <v>22</v>
      </c>
      <c r="D15" s="6" t="s">
        <v>130</v>
      </c>
      <c r="E15" s="6" t="str">
        <f t="shared" si="0"/>
        <v>FOOD</v>
      </c>
      <c r="F15" s="6" t="s">
        <v>131</v>
      </c>
      <c r="G15" s="6" t="s">
        <v>132</v>
      </c>
      <c r="H15" s="6">
        <v>200</v>
      </c>
      <c r="I15" s="6" t="s">
        <v>3</v>
      </c>
      <c r="J15" s="6">
        <v>0.8</v>
      </c>
      <c r="K15" s="6">
        <v>0.12</v>
      </c>
      <c r="L15" s="6">
        <f t="shared" si="1"/>
        <v>0.89600000000000002</v>
      </c>
      <c r="M15" s="6">
        <f t="shared" si="2"/>
        <v>179.20000000000002</v>
      </c>
      <c r="N15" s="8">
        <v>45128</v>
      </c>
      <c r="O15" s="6" t="s">
        <v>133</v>
      </c>
      <c r="P15" s="6" t="s">
        <v>134</v>
      </c>
      <c r="Q15" s="6" t="s">
        <v>48</v>
      </c>
      <c r="R15" s="6" t="s">
        <v>135</v>
      </c>
      <c r="S15" s="6" t="s">
        <v>50</v>
      </c>
    </row>
    <row r="16" spans="1:19" hidden="1" x14ac:dyDescent="0.2">
      <c r="A16" t="s">
        <v>136</v>
      </c>
      <c r="B16">
        <v>1015</v>
      </c>
      <c r="C16" t="s">
        <v>22</v>
      </c>
      <c r="D16" t="s">
        <v>137</v>
      </c>
      <c r="E16" t="str">
        <f t="shared" si="0"/>
        <v>BEER</v>
      </c>
      <c r="F16" t="s">
        <v>138</v>
      </c>
      <c r="G16" t="s">
        <v>139</v>
      </c>
      <c r="H16">
        <v>300</v>
      </c>
      <c r="I16" t="s">
        <v>65</v>
      </c>
      <c r="J16">
        <v>1.5</v>
      </c>
      <c r="K16">
        <v>0.21</v>
      </c>
      <c r="L16">
        <f t="shared" si="1"/>
        <v>1.8149999999999999</v>
      </c>
      <c r="M16">
        <f t="shared" si="2"/>
        <v>544.5</v>
      </c>
      <c r="N16" s="1">
        <v>45130</v>
      </c>
      <c r="O16" t="s">
        <v>140</v>
      </c>
      <c r="P16" t="s">
        <v>141</v>
      </c>
      <c r="Q16" t="s">
        <v>58</v>
      </c>
      <c r="R16" t="s">
        <v>142</v>
      </c>
      <c r="S16" t="s">
        <v>60</v>
      </c>
    </row>
    <row r="17" spans="1:19" hidden="1" x14ac:dyDescent="0.2">
      <c r="A17" t="s">
        <v>143</v>
      </c>
      <c r="B17">
        <v>1016</v>
      </c>
      <c r="C17" t="s">
        <v>22</v>
      </c>
      <c r="D17" t="s">
        <v>144</v>
      </c>
      <c r="E17" t="str">
        <f t="shared" si="0"/>
        <v>CHOC</v>
      </c>
      <c r="F17" t="s">
        <v>145</v>
      </c>
      <c r="G17" t="s">
        <v>146</v>
      </c>
      <c r="H17">
        <v>150</v>
      </c>
      <c r="I17" t="s">
        <v>35</v>
      </c>
      <c r="J17">
        <v>1.2</v>
      </c>
      <c r="K17">
        <v>0.12</v>
      </c>
      <c r="L17">
        <f t="shared" si="1"/>
        <v>1.3439999999999999</v>
      </c>
      <c r="M17">
        <f t="shared" si="2"/>
        <v>201.59999999999997</v>
      </c>
      <c r="N17" s="1">
        <v>45132</v>
      </c>
      <c r="O17" t="s">
        <v>147</v>
      </c>
      <c r="P17" t="s">
        <v>148</v>
      </c>
      <c r="Q17" t="s">
        <v>28</v>
      </c>
      <c r="R17" t="s">
        <v>149</v>
      </c>
      <c r="S17" t="s">
        <v>30</v>
      </c>
    </row>
    <row r="18" spans="1:19" hidden="1" x14ac:dyDescent="0.2">
      <c r="A18" t="s">
        <v>150</v>
      </c>
      <c r="B18">
        <v>1017</v>
      </c>
      <c r="C18" t="s">
        <v>22</v>
      </c>
      <c r="D18" t="s">
        <v>151</v>
      </c>
      <c r="E18" t="str">
        <f t="shared" si="0"/>
        <v>FOOD</v>
      </c>
      <c r="F18" t="s">
        <v>152</v>
      </c>
      <c r="G18" t="s">
        <v>153</v>
      </c>
      <c r="H18">
        <v>50</v>
      </c>
      <c r="I18" t="s">
        <v>3</v>
      </c>
      <c r="J18">
        <v>5</v>
      </c>
      <c r="K18">
        <v>0.12</v>
      </c>
      <c r="L18">
        <f t="shared" si="1"/>
        <v>5.6</v>
      </c>
      <c r="M18">
        <f t="shared" si="2"/>
        <v>280</v>
      </c>
      <c r="N18" s="1">
        <v>45132</v>
      </c>
      <c r="O18" t="s">
        <v>154</v>
      </c>
      <c r="P18" t="s">
        <v>155</v>
      </c>
      <c r="Q18" t="s">
        <v>28</v>
      </c>
      <c r="R18" t="s">
        <v>156</v>
      </c>
      <c r="S18" t="s">
        <v>30</v>
      </c>
    </row>
    <row r="19" spans="1:19" hidden="1" x14ac:dyDescent="0.2">
      <c r="A19" t="s">
        <v>4</v>
      </c>
      <c r="B19">
        <v>1018</v>
      </c>
      <c r="C19" t="s">
        <v>22</v>
      </c>
      <c r="D19" t="s">
        <v>157</v>
      </c>
      <c r="E19" t="str">
        <f t="shared" si="0"/>
        <v>TRAV</v>
      </c>
      <c r="F19" t="s">
        <v>158</v>
      </c>
      <c r="G19" t="s">
        <v>159</v>
      </c>
      <c r="H19">
        <v>2</v>
      </c>
      <c r="I19" t="s">
        <v>160</v>
      </c>
      <c r="J19">
        <v>150</v>
      </c>
      <c r="K19">
        <v>0.21</v>
      </c>
      <c r="L19">
        <f t="shared" si="1"/>
        <v>181.5</v>
      </c>
      <c r="M19">
        <f t="shared" si="2"/>
        <v>363</v>
      </c>
      <c r="N19" s="1">
        <v>45146</v>
      </c>
      <c r="O19" t="s">
        <v>56</v>
      </c>
      <c r="P19" t="s">
        <v>161</v>
      </c>
      <c r="Q19" t="s">
        <v>28</v>
      </c>
      <c r="R19" t="s">
        <v>162</v>
      </c>
      <c r="S19" t="s">
        <v>30</v>
      </c>
    </row>
    <row r="20" spans="1:19" hidden="1" x14ac:dyDescent="0.2">
      <c r="A20" t="s">
        <v>163</v>
      </c>
      <c r="B20">
        <v>1019</v>
      </c>
      <c r="C20" t="s">
        <v>22</v>
      </c>
      <c r="D20" t="s">
        <v>164</v>
      </c>
      <c r="E20" t="str">
        <f t="shared" si="0"/>
        <v>POST</v>
      </c>
      <c r="F20" t="s">
        <v>165</v>
      </c>
      <c r="G20" t="s">
        <v>166</v>
      </c>
      <c r="H20">
        <v>20</v>
      </c>
      <c r="I20" t="s">
        <v>55</v>
      </c>
      <c r="J20">
        <v>5</v>
      </c>
      <c r="K20">
        <v>0.21</v>
      </c>
      <c r="L20">
        <f t="shared" si="1"/>
        <v>6.05</v>
      </c>
      <c r="M20">
        <f t="shared" si="2"/>
        <v>121</v>
      </c>
      <c r="N20" s="1">
        <v>45177</v>
      </c>
      <c r="O20" t="s">
        <v>167</v>
      </c>
      <c r="P20" t="s">
        <v>168</v>
      </c>
      <c r="Q20" t="s">
        <v>2</v>
      </c>
      <c r="R20" t="s">
        <v>169</v>
      </c>
      <c r="S20" t="s">
        <v>107</v>
      </c>
    </row>
    <row r="21" spans="1:19" hidden="1" x14ac:dyDescent="0.2">
      <c r="A21" t="s">
        <v>170</v>
      </c>
      <c r="B21">
        <v>1020</v>
      </c>
      <c r="C21" t="s">
        <v>22</v>
      </c>
      <c r="D21" t="s">
        <v>171</v>
      </c>
      <c r="E21" t="str">
        <f t="shared" si="0"/>
        <v>DAIRY</v>
      </c>
      <c r="F21" t="s">
        <v>172</v>
      </c>
      <c r="G21" t="s">
        <v>173</v>
      </c>
      <c r="H21">
        <v>100</v>
      </c>
      <c r="I21" t="s">
        <v>3</v>
      </c>
      <c r="J21">
        <v>4</v>
      </c>
      <c r="K21">
        <v>0.12</v>
      </c>
      <c r="L21">
        <f t="shared" si="1"/>
        <v>4.4800000000000004</v>
      </c>
      <c r="M21">
        <f t="shared" si="2"/>
        <v>448.00000000000006</v>
      </c>
      <c r="N21" s="1">
        <v>45207</v>
      </c>
      <c r="O21" t="s">
        <v>174</v>
      </c>
      <c r="P21" t="s">
        <v>175</v>
      </c>
      <c r="Q21" t="s">
        <v>58</v>
      </c>
      <c r="R21" t="s">
        <v>176</v>
      </c>
      <c r="S21" t="s">
        <v>60</v>
      </c>
    </row>
    <row r="22" spans="1:19" hidden="1" x14ac:dyDescent="0.2">
      <c r="A22" t="s">
        <v>177</v>
      </c>
      <c r="B22">
        <v>1021</v>
      </c>
      <c r="C22" t="s">
        <v>22</v>
      </c>
      <c r="D22" t="s">
        <v>178</v>
      </c>
      <c r="E22" t="str">
        <f t="shared" si="0"/>
        <v>FOOD</v>
      </c>
      <c r="F22" t="s">
        <v>179</v>
      </c>
      <c r="G22" t="s">
        <v>180</v>
      </c>
      <c r="H22">
        <v>200</v>
      </c>
      <c r="I22" t="s">
        <v>3</v>
      </c>
      <c r="J22">
        <v>1.5</v>
      </c>
      <c r="K22">
        <v>0.12</v>
      </c>
      <c r="L22">
        <f t="shared" si="1"/>
        <v>1.68</v>
      </c>
      <c r="M22">
        <f t="shared" si="2"/>
        <v>336</v>
      </c>
      <c r="N22" s="1">
        <v>45238</v>
      </c>
    </row>
    <row r="23" spans="1:19" hidden="1" x14ac:dyDescent="0.2">
      <c r="A23" t="s">
        <v>181</v>
      </c>
      <c r="B23">
        <v>1022</v>
      </c>
      <c r="C23" t="s">
        <v>22</v>
      </c>
      <c r="D23" t="s">
        <v>182</v>
      </c>
      <c r="E23" t="str">
        <f t="shared" si="0"/>
        <v>WOOD</v>
      </c>
      <c r="F23" t="s">
        <v>183</v>
      </c>
      <c r="G23" t="s">
        <v>184</v>
      </c>
      <c r="H23">
        <v>50</v>
      </c>
      <c r="I23" t="s">
        <v>73</v>
      </c>
      <c r="J23">
        <v>100</v>
      </c>
      <c r="K23">
        <v>0.21</v>
      </c>
      <c r="L23">
        <f t="shared" si="1"/>
        <v>121</v>
      </c>
      <c r="M23">
        <f t="shared" si="2"/>
        <v>6050</v>
      </c>
      <c r="N23" s="1">
        <v>45268</v>
      </c>
    </row>
    <row r="24" spans="1:19" hidden="1" x14ac:dyDescent="0.2">
      <c r="A24" t="s">
        <v>185</v>
      </c>
      <c r="B24">
        <v>1023</v>
      </c>
      <c r="C24" t="s">
        <v>22</v>
      </c>
      <c r="D24" t="s">
        <v>186</v>
      </c>
      <c r="E24" t="str">
        <f t="shared" si="0"/>
        <v>TEL</v>
      </c>
      <c r="F24" t="s">
        <v>187</v>
      </c>
      <c r="G24" t="s">
        <v>188</v>
      </c>
      <c r="H24">
        <v>1</v>
      </c>
      <c r="I24" t="s">
        <v>45</v>
      </c>
      <c r="J24">
        <v>20</v>
      </c>
      <c r="K24">
        <v>0.21</v>
      </c>
      <c r="L24">
        <f t="shared" si="1"/>
        <v>24.2</v>
      </c>
      <c r="M24">
        <f t="shared" si="2"/>
        <v>24.2</v>
      </c>
      <c r="N24" s="1">
        <v>45155</v>
      </c>
    </row>
    <row r="25" spans="1:19" hidden="1" x14ac:dyDescent="0.2">
      <c r="A25" t="s">
        <v>189</v>
      </c>
      <c r="B25">
        <v>1024</v>
      </c>
      <c r="C25" t="s">
        <v>22</v>
      </c>
      <c r="D25" t="s">
        <v>190</v>
      </c>
      <c r="E25" t="str">
        <f t="shared" si="0"/>
        <v>PHAR</v>
      </c>
      <c r="F25" t="s">
        <v>191</v>
      </c>
      <c r="G25" t="s">
        <v>192</v>
      </c>
      <c r="H25">
        <v>1000</v>
      </c>
      <c r="I25" t="s">
        <v>55</v>
      </c>
      <c r="J25">
        <v>0.1</v>
      </c>
      <c r="K25">
        <v>0.21</v>
      </c>
      <c r="L25">
        <f t="shared" si="1"/>
        <v>0.12100000000000001</v>
      </c>
      <c r="M25">
        <f t="shared" si="2"/>
        <v>121.00000000000001</v>
      </c>
      <c r="N25" s="1">
        <v>45168</v>
      </c>
    </row>
    <row r="26" spans="1:19" hidden="1" x14ac:dyDescent="0.2">
      <c r="A26" t="s">
        <v>193</v>
      </c>
      <c r="B26">
        <v>1025</v>
      </c>
      <c r="C26" t="s">
        <v>22</v>
      </c>
      <c r="D26" t="s">
        <v>194</v>
      </c>
      <c r="E26" t="str">
        <f t="shared" si="0"/>
        <v>GLASS</v>
      </c>
      <c r="F26" t="s">
        <v>195</v>
      </c>
      <c r="G26" t="s">
        <v>196</v>
      </c>
      <c r="H26">
        <v>300</v>
      </c>
      <c r="I26" t="s">
        <v>3</v>
      </c>
      <c r="J26">
        <v>5</v>
      </c>
      <c r="K26">
        <v>0.21</v>
      </c>
      <c r="L26">
        <f t="shared" si="1"/>
        <v>6.05</v>
      </c>
      <c r="M26">
        <f t="shared" si="2"/>
        <v>1815</v>
      </c>
      <c r="N26" s="1">
        <v>45168</v>
      </c>
    </row>
    <row r="27" spans="1:19" hidden="1" x14ac:dyDescent="0.2">
      <c r="A27" t="s">
        <v>197</v>
      </c>
      <c r="B27">
        <v>1026</v>
      </c>
      <c r="C27" t="s">
        <v>22</v>
      </c>
      <c r="D27" t="s">
        <v>198</v>
      </c>
      <c r="E27" t="str">
        <f t="shared" si="0"/>
        <v>ENT</v>
      </c>
      <c r="F27" t="s">
        <v>199</v>
      </c>
      <c r="G27" t="s">
        <v>200</v>
      </c>
      <c r="H27">
        <v>25</v>
      </c>
      <c r="I27" t="s">
        <v>160</v>
      </c>
      <c r="J27">
        <v>15</v>
      </c>
      <c r="K27">
        <v>0.21</v>
      </c>
      <c r="L27">
        <f t="shared" si="1"/>
        <v>18.149999999999999</v>
      </c>
      <c r="M27">
        <f t="shared" si="2"/>
        <v>453.74999999999994</v>
      </c>
      <c r="N27" s="1">
        <v>44994</v>
      </c>
    </row>
    <row r="28" spans="1:19" hidden="1" x14ac:dyDescent="0.2">
      <c r="A28" t="s">
        <v>201</v>
      </c>
      <c r="B28">
        <v>1027</v>
      </c>
      <c r="C28" t="s">
        <v>22</v>
      </c>
      <c r="D28" t="s">
        <v>202</v>
      </c>
      <c r="E28" t="str">
        <f t="shared" si="0"/>
        <v>CLOTH</v>
      </c>
      <c r="F28" t="s">
        <v>203</v>
      </c>
      <c r="G28" t="s">
        <v>204</v>
      </c>
      <c r="H28">
        <v>500</v>
      </c>
      <c r="I28" t="s">
        <v>55</v>
      </c>
      <c r="J28">
        <v>10</v>
      </c>
      <c r="K28">
        <v>0.21</v>
      </c>
      <c r="L28">
        <f t="shared" si="1"/>
        <v>12.1</v>
      </c>
      <c r="M28">
        <f t="shared" si="2"/>
        <v>6050</v>
      </c>
      <c r="N28" s="1">
        <v>45116</v>
      </c>
    </row>
    <row r="29" spans="1:19" hidden="1" x14ac:dyDescent="0.2">
      <c r="A29" t="s">
        <v>205</v>
      </c>
      <c r="B29">
        <v>1028</v>
      </c>
      <c r="C29" t="s">
        <v>22</v>
      </c>
      <c r="D29" t="s">
        <v>206</v>
      </c>
      <c r="E29" t="str">
        <f t="shared" si="0"/>
        <v>ALCO</v>
      </c>
      <c r="F29" t="s">
        <v>207</v>
      </c>
      <c r="G29" t="s">
        <v>208</v>
      </c>
      <c r="H29">
        <v>100</v>
      </c>
      <c r="I29" t="s">
        <v>65</v>
      </c>
      <c r="J29">
        <v>10</v>
      </c>
      <c r="K29">
        <v>0.21</v>
      </c>
      <c r="L29">
        <f t="shared" si="1"/>
        <v>12.1</v>
      </c>
      <c r="M29">
        <f t="shared" si="2"/>
        <v>1210</v>
      </c>
      <c r="N29" s="1">
        <v>45178</v>
      </c>
    </row>
    <row r="30" spans="1:19" hidden="1" x14ac:dyDescent="0.2">
      <c r="A30" t="s">
        <v>209</v>
      </c>
      <c r="B30">
        <v>1029</v>
      </c>
      <c r="C30" t="s">
        <v>22</v>
      </c>
      <c r="D30" t="s">
        <v>210</v>
      </c>
      <c r="E30" t="str">
        <f t="shared" si="0"/>
        <v>CONST</v>
      </c>
      <c r="F30" t="s">
        <v>211</v>
      </c>
      <c r="G30" t="s">
        <v>212</v>
      </c>
      <c r="H30">
        <v>75</v>
      </c>
      <c r="I30" t="s">
        <v>213</v>
      </c>
      <c r="J30">
        <v>500</v>
      </c>
      <c r="K30">
        <v>0.21</v>
      </c>
      <c r="L30">
        <f t="shared" si="1"/>
        <v>605</v>
      </c>
      <c r="M30">
        <f t="shared" si="2"/>
        <v>45375</v>
      </c>
      <c r="N30" s="1">
        <v>45208</v>
      </c>
    </row>
    <row r="31" spans="1:19" hidden="1" x14ac:dyDescent="0.2">
      <c r="A31" t="s">
        <v>214</v>
      </c>
      <c r="B31">
        <v>1030</v>
      </c>
      <c r="C31" t="s">
        <v>22</v>
      </c>
      <c r="D31" t="s">
        <v>215</v>
      </c>
      <c r="E31" t="str">
        <f t="shared" si="0"/>
        <v>FOOD</v>
      </c>
      <c r="F31" t="s">
        <v>216</v>
      </c>
      <c r="G31" t="s">
        <v>217</v>
      </c>
      <c r="H31">
        <v>500</v>
      </c>
      <c r="I31" t="s">
        <v>3</v>
      </c>
      <c r="J31">
        <v>0.8</v>
      </c>
      <c r="K31">
        <v>0.12</v>
      </c>
      <c r="L31">
        <f t="shared" si="1"/>
        <v>0.89600000000000002</v>
      </c>
      <c r="M31">
        <f t="shared" si="2"/>
        <v>448</v>
      </c>
      <c r="N31" s="1">
        <v>45269</v>
      </c>
    </row>
    <row r="32" spans="1:19" hidden="1" x14ac:dyDescent="0.2">
      <c r="A32" t="s">
        <v>218</v>
      </c>
      <c r="B32">
        <v>1031</v>
      </c>
      <c r="C32" t="s">
        <v>22</v>
      </c>
      <c r="D32" t="s">
        <v>219</v>
      </c>
      <c r="E32" t="str">
        <f t="shared" si="0"/>
        <v>FOOD</v>
      </c>
      <c r="F32" t="s">
        <v>220</v>
      </c>
      <c r="G32" t="s">
        <v>221</v>
      </c>
      <c r="H32">
        <v>300</v>
      </c>
      <c r="I32" t="s">
        <v>3</v>
      </c>
      <c r="J32">
        <v>2</v>
      </c>
      <c r="K32">
        <v>0.12</v>
      </c>
      <c r="L32">
        <f t="shared" si="1"/>
        <v>2.2400000000000002</v>
      </c>
      <c r="M32">
        <f t="shared" si="2"/>
        <v>672.00000000000011</v>
      </c>
      <c r="N32" s="1">
        <v>45190</v>
      </c>
    </row>
    <row r="33" spans="1:14" hidden="1" x14ac:dyDescent="0.2">
      <c r="A33" t="s">
        <v>222</v>
      </c>
      <c r="B33">
        <v>1032</v>
      </c>
      <c r="C33" t="s">
        <v>22</v>
      </c>
      <c r="D33" t="s">
        <v>223</v>
      </c>
      <c r="E33" t="str">
        <f t="shared" si="0"/>
        <v>FOOD</v>
      </c>
      <c r="F33" t="s">
        <v>224</v>
      </c>
      <c r="G33" t="s">
        <v>225</v>
      </c>
      <c r="H33">
        <v>100</v>
      </c>
      <c r="I33" t="s">
        <v>3</v>
      </c>
      <c r="J33">
        <v>10</v>
      </c>
      <c r="K33">
        <v>0.12</v>
      </c>
      <c r="L33">
        <f t="shared" si="1"/>
        <v>11.2</v>
      </c>
      <c r="M33">
        <f t="shared" si="2"/>
        <v>1120</v>
      </c>
      <c r="N33" s="1">
        <v>45194</v>
      </c>
    </row>
    <row r="34" spans="1:14" hidden="1" x14ac:dyDescent="0.2">
      <c r="A34" t="s">
        <v>226</v>
      </c>
      <c r="B34">
        <v>1033</v>
      </c>
      <c r="C34" t="s">
        <v>22</v>
      </c>
      <c r="D34" t="s">
        <v>227</v>
      </c>
      <c r="E34" t="str">
        <f t="shared" ref="E34:E65" si="3">LEFT(F34, LEN(F34) - 3)</f>
        <v>TRANS</v>
      </c>
      <c r="F34" t="s">
        <v>228</v>
      </c>
      <c r="G34" t="s">
        <v>229</v>
      </c>
      <c r="H34">
        <v>2000</v>
      </c>
      <c r="I34" t="s">
        <v>160</v>
      </c>
      <c r="J34">
        <v>1.5</v>
      </c>
      <c r="K34">
        <v>0.21</v>
      </c>
      <c r="L34">
        <f t="shared" ref="L34:L65" si="4">(J34*K34)+J34</f>
        <v>1.8149999999999999</v>
      </c>
      <c r="M34">
        <f t="shared" ref="M34:M65" si="5">H34*L34</f>
        <v>3630</v>
      </c>
      <c r="N34" s="1">
        <v>45197</v>
      </c>
    </row>
    <row r="35" spans="1:14" hidden="1" x14ac:dyDescent="0.2">
      <c r="A35" t="s">
        <v>230</v>
      </c>
      <c r="B35">
        <v>1034</v>
      </c>
      <c r="C35" t="s">
        <v>22</v>
      </c>
      <c r="D35" t="s">
        <v>231</v>
      </c>
      <c r="E35" t="str">
        <f t="shared" si="3"/>
        <v>WOOD</v>
      </c>
      <c r="F35" t="s">
        <v>232</v>
      </c>
      <c r="G35" t="s">
        <v>233</v>
      </c>
      <c r="H35">
        <v>1000</v>
      </c>
      <c r="I35" t="s">
        <v>73</v>
      </c>
      <c r="J35">
        <v>50</v>
      </c>
      <c r="K35">
        <v>0.21</v>
      </c>
      <c r="L35">
        <f t="shared" si="4"/>
        <v>60.5</v>
      </c>
      <c r="M35">
        <f t="shared" si="5"/>
        <v>60500</v>
      </c>
      <c r="N35" s="1">
        <v>45199</v>
      </c>
    </row>
    <row r="36" spans="1:14" hidden="1" x14ac:dyDescent="0.2">
      <c r="A36" t="s">
        <v>234</v>
      </c>
      <c r="B36">
        <v>1035</v>
      </c>
      <c r="C36" t="s">
        <v>22</v>
      </c>
      <c r="D36" t="s">
        <v>235</v>
      </c>
      <c r="E36" t="str">
        <f t="shared" si="3"/>
        <v>RETAIL</v>
      </c>
      <c r="F36" t="s">
        <v>236</v>
      </c>
      <c r="G36" t="s">
        <v>237</v>
      </c>
      <c r="H36">
        <v>150</v>
      </c>
      <c r="I36" t="s">
        <v>55</v>
      </c>
      <c r="J36">
        <v>200</v>
      </c>
      <c r="K36">
        <v>0.21</v>
      </c>
      <c r="L36">
        <f t="shared" si="4"/>
        <v>242</v>
      </c>
      <c r="M36">
        <f t="shared" si="5"/>
        <v>36300</v>
      </c>
      <c r="N36" s="1">
        <v>45056</v>
      </c>
    </row>
    <row r="37" spans="1:14" hidden="1" x14ac:dyDescent="0.2">
      <c r="A37" t="s">
        <v>238</v>
      </c>
      <c r="B37">
        <v>1036</v>
      </c>
      <c r="C37" t="s">
        <v>22</v>
      </c>
      <c r="D37" t="s">
        <v>239</v>
      </c>
      <c r="E37" t="str">
        <f t="shared" si="3"/>
        <v>TEL</v>
      </c>
      <c r="F37" t="s">
        <v>240</v>
      </c>
      <c r="G37" t="s">
        <v>241</v>
      </c>
      <c r="H37">
        <v>1</v>
      </c>
      <c r="I37" t="s">
        <v>45</v>
      </c>
      <c r="J37">
        <v>25</v>
      </c>
      <c r="K37">
        <v>0.21</v>
      </c>
      <c r="L37">
        <f t="shared" si="4"/>
        <v>30.25</v>
      </c>
      <c r="M37">
        <f t="shared" si="5"/>
        <v>30.25</v>
      </c>
      <c r="N37" s="1">
        <v>45056</v>
      </c>
    </row>
    <row r="38" spans="1:14" hidden="1" x14ac:dyDescent="0.2">
      <c r="A38" t="s">
        <v>242</v>
      </c>
      <c r="B38">
        <v>1037</v>
      </c>
      <c r="C38" t="s">
        <v>22</v>
      </c>
      <c r="D38" t="s">
        <v>243</v>
      </c>
      <c r="E38" t="str">
        <f t="shared" si="3"/>
        <v>PHAR</v>
      </c>
      <c r="F38" t="s">
        <v>244</v>
      </c>
      <c r="G38" t="s">
        <v>245</v>
      </c>
      <c r="H38">
        <v>2000</v>
      </c>
      <c r="I38" t="s">
        <v>55</v>
      </c>
      <c r="J38">
        <v>0.2</v>
      </c>
      <c r="K38">
        <v>0.21</v>
      </c>
      <c r="L38">
        <f t="shared" si="4"/>
        <v>0.24200000000000002</v>
      </c>
      <c r="M38">
        <f t="shared" si="5"/>
        <v>484.00000000000006</v>
      </c>
      <c r="N38" s="1">
        <v>45209</v>
      </c>
    </row>
    <row r="39" spans="1:14" hidden="1" x14ac:dyDescent="0.2">
      <c r="A39" t="s">
        <v>246</v>
      </c>
      <c r="B39">
        <v>1038</v>
      </c>
      <c r="C39" t="s">
        <v>22</v>
      </c>
      <c r="D39" t="s">
        <v>247</v>
      </c>
      <c r="E39" t="str">
        <f t="shared" si="3"/>
        <v>TEL</v>
      </c>
      <c r="F39" t="s">
        <v>248</v>
      </c>
      <c r="G39" t="s">
        <v>249</v>
      </c>
      <c r="H39">
        <v>1</v>
      </c>
      <c r="I39" t="s">
        <v>45</v>
      </c>
      <c r="J39">
        <v>30</v>
      </c>
      <c r="K39">
        <v>0.21</v>
      </c>
      <c r="L39">
        <f t="shared" si="4"/>
        <v>36.299999999999997</v>
      </c>
      <c r="M39">
        <f t="shared" si="5"/>
        <v>36.299999999999997</v>
      </c>
      <c r="N39" s="1">
        <v>45270</v>
      </c>
    </row>
    <row r="40" spans="1:14" hidden="1" x14ac:dyDescent="0.2">
      <c r="A40" t="s">
        <v>250</v>
      </c>
      <c r="B40">
        <v>1039</v>
      </c>
      <c r="C40" t="s">
        <v>22</v>
      </c>
      <c r="D40" t="s">
        <v>251</v>
      </c>
      <c r="E40" t="str">
        <f t="shared" si="3"/>
        <v>FOOD</v>
      </c>
      <c r="F40" t="s">
        <v>252</v>
      </c>
      <c r="G40" t="s">
        <v>253</v>
      </c>
      <c r="H40">
        <v>150</v>
      </c>
      <c r="I40" t="s">
        <v>3</v>
      </c>
      <c r="J40">
        <v>3</v>
      </c>
      <c r="K40">
        <v>0.12</v>
      </c>
      <c r="L40">
        <f t="shared" si="4"/>
        <v>3.36</v>
      </c>
      <c r="M40">
        <f t="shared" si="5"/>
        <v>504</v>
      </c>
      <c r="N40" s="1">
        <v>45213</v>
      </c>
    </row>
    <row r="41" spans="1:14" hidden="1" x14ac:dyDescent="0.2">
      <c r="A41" t="s">
        <v>254</v>
      </c>
      <c r="B41">
        <v>1040</v>
      </c>
      <c r="C41" t="s">
        <v>22</v>
      </c>
      <c r="D41" t="s">
        <v>255</v>
      </c>
      <c r="E41" t="str">
        <f t="shared" si="3"/>
        <v>METAL</v>
      </c>
      <c r="F41" t="s">
        <v>256</v>
      </c>
      <c r="G41" t="s">
        <v>257</v>
      </c>
      <c r="H41">
        <v>100</v>
      </c>
      <c r="I41" t="s">
        <v>55</v>
      </c>
      <c r="J41">
        <v>50</v>
      </c>
      <c r="K41">
        <v>0.21</v>
      </c>
      <c r="L41">
        <f t="shared" si="4"/>
        <v>60.5</v>
      </c>
      <c r="M41">
        <f t="shared" si="5"/>
        <v>6050</v>
      </c>
      <c r="N41" s="1">
        <v>45216</v>
      </c>
    </row>
    <row r="42" spans="1:14" hidden="1" x14ac:dyDescent="0.2">
      <c r="A42" t="s">
        <v>258</v>
      </c>
      <c r="B42">
        <v>1041</v>
      </c>
      <c r="C42" t="s">
        <v>22</v>
      </c>
      <c r="D42" t="s">
        <v>259</v>
      </c>
      <c r="E42" t="str">
        <f t="shared" si="3"/>
        <v>ELEC</v>
      </c>
      <c r="F42" t="s">
        <v>260</v>
      </c>
      <c r="G42" t="s">
        <v>261</v>
      </c>
      <c r="H42">
        <v>2000</v>
      </c>
      <c r="I42" t="s">
        <v>55</v>
      </c>
      <c r="J42">
        <v>1</v>
      </c>
      <c r="K42">
        <v>0.21</v>
      </c>
      <c r="L42">
        <f t="shared" si="4"/>
        <v>1.21</v>
      </c>
      <c r="M42">
        <f t="shared" si="5"/>
        <v>2420</v>
      </c>
      <c r="N42" s="1">
        <v>45221</v>
      </c>
    </row>
    <row r="43" spans="1:14" hidden="1" x14ac:dyDescent="0.2">
      <c r="A43" t="s">
        <v>262</v>
      </c>
      <c r="B43">
        <v>1042</v>
      </c>
      <c r="C43" t="s">
        <v>22</v>
      </c>
      <c r="D43" t="s">
        <v>263</v>
      </c>
      <c r="E43" t="str">
        <f t="shared" si="3"/>
        <v>HOME</v>
      </c>
      <c r="F43" t="s">
        <v>264</v>
      </c>
      <c r="G43" t="s">
        <v>265</v>
      </c>
      <c r="H43">
        <v>1</v>
      </c>
      <c r="I43" t="s">
        <v>45</v>
      </c>
      <c r="J43">
        <v>100</v>
      </c>
      <c r="K43">
        <v>0.21</v>
      </c>
      <c r="L43">
        <f t="shared" si="4"/>
        <v>121</v>
      </c>
      <c r="M43">
        <f t="shared" si="5"/>
        <v>121</v>
      </c>
      <c r="N43" s="1">
        <v>45226</v>
      </c>
    </row>
    <row r="44" spans="1:14" hidden="1" x14ac:dyDescent="0.2">
      <c r="A44" t="s">
        <v>266</v>
      </c>
      <c r="B44">
        <v>1043</v>
      </c>
      <c r="C44" t="s">
        <v>22</v>
      </c>
      <c r="D44" t="s">
        <v>267</v>
      </c>
      <c r="E44" t="str">
        <f t="shared" si="3"/>
        <v>OIL</v>
      </c>
      <c r="F44" t="s">
        <v>268</v>
      </c>
      <c r="G44" t="s">
        <v>269</v>
      </c>
      <c r="H44">
        <v>500</v>
      </c>
      <c r="I44" t="s">
        <v>65</v>
      </c>
      <c r="J44">
        <v>0.8</v>
      </c>
      <c r="K44">
        <v>0.21</v>
      </c>
      <c r="L44">
        <f t="shared" si="4"/>
        <v>0.96800000000000008</v>
      </c>
      <c r="M44">
        <f t="shared" si="5"/>
        <v>484.00000000000006</v>
      </c>
      <c r="N44" s="1">
        <v>44937</v>
      </c>
    </row>
    <row r="45" spans="1:14" hidden="1" x14ac:dyDescent="0.2">
      <c r="A45" t="s">
        <v>270</v>
      </c>
      <c r="B45">
        <v>1044</v>
      </c>
      <c r="C45" t="s">
        <v>22</v>
      </c>
      <c r="D45" t="s">
        <v>271</v>
      </c>
      <c r="E45" t="str">
        <f t="shared" si="3"/>
        <v>RECYCLE</v>
      </c>
      <c r="F45" t="s">
        <v>272</v>
      </c>
      <c r="G45" t="s">
        <v>273</v>
      </c>
      <c r="H45">
        <v>10</v>
      </c>
      <c r="I45" t="s">
        <v>213</v>
      </c>
      <c r="J45">
        <v>100</v>
      </c>
      <c r="K45">
        <v>0.21</v>
      </c>
      <c r="L45">
        <f t="shared" si="4"/>
        <v>121</v>
      </c>
      <c r="M45">
        <f t="shared" si="5"/>
        <v>1210</v>
      </c>
      <c r="N45" s="1">
        <v>44996</v>
      </c>
    </row>
    <row r="46" spans="1:14" hidden="1" x14ac:dyDescent="0.2">
      <c r="A46" t="s">
        <v>274</v>
      </c>
      <c r="B46">
        <v>1045</v>
      </c>
      <c r="C46" t="s">
        <v>22</v>
      </c>
      <c r="D46" t="s">
        <v>275</v>
      </c>
      <c r="E46" t="str">
        <f t="shared" si="3"/>
        <v>TRAV</v>
      </c>
      <c r="F46" t="s">
        <v>276</v>
      </c>
      <c r="G46" t="s">
        <v>277</v>
      </c>
      <c r="H46">
        <v>5</v>
      </c>
      <c r="I46" t="s">
        <v>160</v>
      </c>
      <c r="J46">
        <v>50</v>
      </c>
      <c r="K46">
        <v>0.21</v>
      </c>
      <c r="L46">
        <f t="shared" si="4"/>
        <v>60.5</v>
      </c>
      <c r="M46">
        <f t="shared" si="5"/>
        <v>302.5</v>
      </c>
      <c r="N46" s="1">
        <v>45271</v>
      </c>
    </row>
    <row r="47" spans="1:14" hidden="1" x14ac:dyDescent="0.2">
      <c r="A47" t="s">
        <v>278</v>
      </c>
      <c r="B47">
        <v>1046</v>
      </c>
      <c r="C47" t="s">
        <v>22</v>
      </c>
      <c r="D47" t="s">
        <v>279</v>
      </c>
      <c r="E47" t="str">
        <f t="shared" si="3"/>
        <v>FOOD</v>
      </c>
      <c r="F47" t="s">
        <v>280</v>
      </c>
      <c r="G47" t="s">
        <v>281</v>
      </c>
      <c r="H47">
        <v>250</v>
      </c>
      <c r="I47" t="s">
        <v>3</v>
      </c>
      <c r="J47">
        <v>2.5</v>
      </c>
      <c r="K47">
        <v>0.12</v>
      </c>
      <c r="L47">
        <f t="shared" si="4"/>
        <v>2.8</v>
      </c>
      <c r="M47">
        <f t="shared" si="5"/>
        <v>700</v>
      </c>
      <c r="N47" s="1">
        <v>45244</v>
      </c>
    </row>
    <row r="48" spans="1:14" hidden="1" x14ac:dyDescent="0.2">
      <c r="A48" t="s">
        <v>282</v>
      </c>
      <c r="B48">
        <v>1047</v>
      </c>
      <c r="C48" t="s">
        <v>22</v>
      </c>
      <c r="D48" t="s">
        <v>283</v>
      </c>
      <c r="E48" t="str">
        <f t="shared" si="3"/>
        <v>INS</v>
      </c>
      <c r="F48" t="s">
        <v>284</v>
      </c>
      <c r="G48" t="s">
        <v>285</v>
      </c>
      <c r="H48">
        <v>1</v>
      </c>
      <c r="I48" t="s">
        <v>286</v>
      </c>
      <c r="J48">
        <v>150</v>
      </c>
      <c r="K48">
        <v>0.21</v>
      </c>
      <c r="L48">
        <f t="shared" si="4"/>
        <v>181.5</v>
      </c>
      <c r="M48">
        <f t="shared" si="5"/>
        <v>181.5</v>
      </c>
      <c r="N48" s="1">
        <v>45255</v>
      </c>
    </row>
    <row r="49" spans="1:19" hidden="1" x14ac:dyDescent="0.2">
      <c r="A49" t="s">
        <v>287</v>
      </c>
      <c r="B49">
        <v>1048</v>
      </c>
      <c r="C49" t="s">
        <v>22</v>
      </c>
      <c r="D49" t="s">
        <v>288</v>
      </c>
      <c r="E49" t="str">
        <f t="shared" si="3"/>
        <v>TRANS</v>
      </c>
      <c r="F49" t="s">
        <v>501</v>
      </c>
      <c r="G49" t="s">
        <v>289</v>
      </c>
      <c r="H49">
        <v>500</v>
      </c>
      <c r="I49" t="s">
        <v>213</v>
      </c>
      <c r="J49">
        <v>20</v>
      </c>
      <c r="K49">
        <v>0.21</v>
      </c>
      <c r="L49">
        <f t="shared" si="4"/>
        <v>24.2</v>
      </c>
      <c r="M49">
        <f t="shared" si="5"/>
        <v>12100</v>
      </c>
      <c r="N49" s="1">
        <v>44938</v>
      </c>
    </row>
    <row r="50" spans="1:19" hidden="1" x14ac:dyDescent="0.2">
      <c r="A50" t="s">
        <v>290</v>
      </c>
      <c r="B50">
        <v>1049</v>
      </c>
      <c r="C50" t="s">
        <v>22</v>
      </c>
      <c r="D50" t="s">
        <v>291</v>
      </c>
      <c r="E50" t="str">
        <f t="shared" si="3"/>
        <v>TRANS</v>
      </c>
      <c r="F50" t="s">
        <v>292</v>
      </c>
      <c r="G50" t="s">
        <v>293</v>
      </c>
      <c r="H50">
        <v>1000</v>
      </c>
      <c r="I50" t="s">
        <v>65</v>
      </c>
      <c r="J50">
        <v>0.7</v>
      </c>
      <c r="K50">
        <v>0.21</v>
      </c>
      <c r="L50">
        <f t="shared" si="4"/>
        <v>0.84699999999999998</v>
      </c>
      <c r="M50">
        <f t="shared" si="5"/>
        <v>847</v>
      </c>
      <c r="N50" s="1">
        <v>45058</v>
      </c>
    </row>
    <row r="51" spans="1:19" hidden="1" x14ac:dyDescent="0.2">
      <c r="A51" t="s">
        <v>181</v>
      </c>
      <c r="B51">
        <v>1050</v>
      </c>
      <c r="C51" t="s">
        <v>22</v>
      </c>
      <c r="D51" t="s">
        <v>294</v>
      </c>
      <c r="E51" t="str">
        <f t="shared" si="3"/>
        <v>WOOD</v>
      </c>
      <c r="F51" t="s">
        <v>295</v>
      </c>
      <c r="G51" t="s">
        <v>296</v>
      </c>
      <c r="H51">
        <v>75</v>
      </c>
      <c r="I51" t="s">
        <v>73</v>
      </c>
      <c r="J51">
        <v>80</v>
      </c>
      <c r="K51">
        <v>0.21</v>
      </c>
      <c r="L51">
        <f t="shared" si="4"/>
        <v>96.8</v>
      </c>
      <c r="M51">
        <f t="shared" si="5"/>
        <v>7260</v>
      </c>
      <c r="N51" s="1">
        <v>45275</v>
      </c>
    </row>
    <row r="52" spans="1:19" hidden="1" x14ac:dyDescent="0.2">
      <c r="A52" t="s">
        <v>4</v>
      </c>
      <c r="B52">
        <v>1051</v>
      </c>
      <c r="C52" t="s">
        <v>22</v>
      </c>
      <c r="D52" t="s">
        <v>297</v>
      </c>
      <c r="E52" t="str">
        <f t="shared" si="3"/>
        <v>TRAV</v>
      </c>
      <c r="F52" t="s">
        <v>298</v>
      </c>
      <c r="G52" t="s">
        <v>299</v>
      </c>
      <c r="H52">
        <v>3</v>
      </c>
      <c r="I52" t="s">
        <v>160</v>
      </c>
      <c r="J52">
        <v>120</v>
      </c>
      <c r="K52">
        <v>0.21</v>
      </c>
      <c r="L52">
        <f t="shared" si="4"/>
        <v>145.19999999999999</v>
      </c>
      <c r="M52">
        <f t="shared" si="5"/>
        <v>435.59999999999997</v>
      </c>
      <c r="N52" s="1">
        <v>45280</v>
      </c>
    </row>
    <row r="53" spans="1:19" hidden="1" x14ac:dyDescent="0.2">
      <c r="A53" t="s">
        <v>300</v>
      </c>
      <c r="B53">
        <v>1052</v>
      </c>
      <c r="C53" t="s">
        <v>22</v>
      </c>
      <c r="D53" t="s">
        <v>301</v>
      </c>
      <c r="E53" t="str">
        <f t="shared" si="3"/>
        <v>METAL</v>
      </c>
      <c r="F53" t="s">
        <v>302</v>
      </c>
      <c r="G53" t="s">
        <v>303</v>
      </c>
      <c r="H53">
        <v>200</v>
      </c>
      <c r="I53" t="s">
        <v>213</v>
      </c>
      <c r="J53">
        <v>700</v>
      </c>
      <c r="K53">
        <v>0.21</v>
      </c>
      <c r="L53">
        <f t="shared" si="4"/>
        <v>847</v>
      </c>
      <c r="M53">
        <f t="shared" si="5"/>
        <v>169400</v>
      </c>
      <c r="N53" s="1">
        <v>45285</v>
      </c>
    </row>
    <row r="54" spans="1:19" hidden="1" x14ac:dyDescent="0.2">
      <c r="A54" t="s">
        <v>304</v>
      </c>
      <c r="B54">
        <v>1053</v>
      </c>
      <c r="C54" t="s">
        <v>22</v>
      </c>
      <c r="D54" t="s">
        <v>305</v>
      </c>
      <c r="E54" t="str">
        <f t="shared" si="3"/>
        <v>ALCO</v>
      </c>
      <c r="F54" t="s">
        <v>306</v>
      </c>
      <c r="G54" t="s">
        <v>307</v>
      </c>
      <c r="H54">
        <v>500</v>
      </c>
      <c r="I54" t="s">
        <v>65</v>
      </c>
      <c r="J54">
        <v>15</v>
      </c>
      <c r="K54">
        <v>0.21</v>
      </c>
      <c r="L54">
        <f t="shared" si="4"/>
        <v>18.149999999999999</v>
      </c>
      <c r="M54">
        <f t="shared" si="5"/>
        <v>9075</v>
      </c>
      <c r="N54" s="1">
        <v>45292</v>
      </c>
    </row>
    <row r="55" spans="1:19" hidden="1" x14ac:dyDescent="0.2">
      <c r="A55" t="s">
        <v>308</v>
      </c>
      <c r="B55">
        <v>1054</v>
      </c>
      <c r="C55" t="s">
        <v>22</v>
      </c>
      <c r="D55" t="s">
        <v>309</v>
      </c>
      <c r="E55" t="str">
        <f t="shared" si="3"/>
        <v>TRANS</v>
      </c>
      <c r="F55" t="s">
        <v>310</v>
      </c>
      <c r="G55" t="s">
        <v>311</v>
      </c>
      <c r="H55">
        <v>10000</v>
      </c>
      <c r="I55" t="s">
        <v>213</v>
      </c>
      <c r="J55">
        <v>5</v>
      </c>
      <c r="K55">
        <v>0.21</v>
      </c>
      <c r="L55">
        <f t="shared" si="4"/>
        <v>6.05</v>
      </c>
      <c r="M55">
        <f t="shared" si="5"/>
        <v>60500</v>
      </c>
      <c r="N55" s="1">
        <v>45505</v>
      </c>
    </row>
    <row r="56" spans="1:19" hidden="1" x14ac:dyDescent="0.2">
      <c r="A56" t="s">
        <v>312</v>
      </c>
      <c r="B56">
        <v>1055</v>
      </c>
      <c r="C56" t="s">
        <v>22</v>
      </c>
      <c r="D56" t="s">
        <v>313</v>
      </c>
      <c r="E56" t="str">
        <f t="shared" si="3"/>
        <v>CONST</v>
      </c>
      <c r="F56" t="s">
        <v>314</v>
      </c>
      <c r="G56" t="s">
        <v>315</v>
      </c>
      <c r="H56">
        <v>1</v>
      </c>
      <c r="I56" t="s">
        <v>316</v>
      </c>
      <c r="J56">
        <v>100000</v>
      </c>
      <c r="K56">
        <v>0.21</v>
      </c>
      <c r="L56">
        <f t="shared" si="4"/>
        <v>121000</v>
      </c>
      <c r="M56">
        <f t="shared" si="5"/>
        <v>121000</v>
      </c>
      <c r="N56" s="1">
        <v>45627</v>
      </c>
    </row>
    <row r="57" spans="1:19" hidden="1" x14ac:dyDescent="0.2">
      <c r="A57" t="s">
        <v>181</v>
      </c>
      <c r="B57">
        <v>1056</v>
      </c>
      <c r="C57" t="s">
        <v>22</v>
      </c>
      <c r="D57" t="s">
        <v>317</v>
      </c>
      <c r="E57" t="str">
        <f t="shared" si="3"/>
        <v>WOOD</v>
      </c>
      <c r="F57" t="s">
        <v>318</v>
      </c>
      <c r="G57" t="s">
        <v>184</v>
      </c>
      <c r="H57">
        <v>80</v>
      </c>
      <c r="I57" t="s">
        <v>73</v>
      </c>
      <c r="J57">
        <v>90</v>
      </c>
      <c r="K57">
        <v>0.21</v>
      </c>
      <c r="L57">
        <f t="shared" si="4"/>
        <v>108.9</v>
      </c>
      <c r="M57">
        <f t="shared" si="5"/>
        <v>8712</v>
      </c>
      <c r="N57" s="1">
        <v>45306</v>
      </c>
    </row>
    <row r="58" spans="1:19" hidden="1" x14ac:dyDescent="0.2">
      <c r="A58" s="6" t="s">
        <v>319</v>
      </c>
      <c r="B58" s="6">
        <v>1057</v>
      </c>
      <c r="C58" s="6" t="s">
        <v>22</v>
      </c>
      <c r="D58" s="6" t="s">
        <v>320</v>
      </c>
      <c r="E58" s="6" t="str">
        <f t="shared" si="3"/>
        <v>BEER</v>
      </c>
      <c r="F58" s="6" t="s">
        <v>321</v>
      </c>
      <c r="G58" s="6" t="s">
        <v>111</v>
      </c>
      <c r="H58" s="6">
        <v>400</v>
      </c>
      <c r="I58" s="6" t="s">
        <v>65</v>
      </c>
      <c r="J58" s="6">
        <v>1.1000000000000001</v>
      </c>
      <c r="K58" s="6">
        <v>0.21</v>
      </c>
      <c r="L58" s="6">
        <f t="shared" si="4"/>
        <v>1.3310000000000002</v>
      </c>
      <c r="M58" s="6">
        <f t="shared" si="5"/>
        <v>532.40000000000009</v>
      </c>
      <c r="N58" s="8">
        <v>45321</v>
      </c>
      <c r="O58" s="6"/>
      <c r="P58" s="6"/>
      <c r="Q58" s="6"/>
      <c r="R58" s="6"/>
      <c r="S58" s="6"/>
    </row>
    <row r="59" spans="1:19" hidden="1" x14ac:dyDescent="0.2">
      <c r="A59" t="s">
        <v>322</v>
      </c>
      <c r="B59">
        <v>1058</v>
      </c>
      <c r="C59" t="s">
        <v>22</v>
      </c>
      <c r="D59" t="s">
        <v>323</v>
      </c>
      <c r="E59" t="str">
        <f t="shared" si="3"/>
        <v>TICKET</v>
      </c>
      <c r="F59" t="s">
        <v>324</v>
      </c>
      <c r="G59" t="s">
        <v>325</v>
      </c>
      <c r="H59">
        <v>50</v>
      </c>
      <c r="I59" t="s">
        <v>160</v>
      </c>
      <c r="J59">
        <v>20</v>
      </c>
      <c r="K59">
        <v>0.21</v>
      </c>
      <c r="L59">
        <f t="shared" si="4"/>
        <v>24.2</v>
      </c>
      <c r="M59">
        <f t="shared" si="5"/>
        <v>1210</v>
      </c>
      <c r="N59" s="1">
        <v>45335</v>
      </c>
    </row>
    <row r="60" spans="1:19" hidden="1" x14ac:dyDescent="0.2">
      <c r="A60" t="s">
        <v>326</v>
      </c>
      <c r="B60">
        <v>1059</v>
      </c>
      <c r="C60" t="s">
        <v>22</v>
      </c>
      <c r="D60" t="s">
        <v>327</v>
      </c>
      <c r="E60" t="str">
        <f t="shared" si="3"/>
        <v>TEL</v>
      </c>
      <c r="F60" t="s">
        <v>328</v>
      </c>
      <c r="G60" t="s">
        <v>329</v>
      </c>
      <c r="H60">
        <v>2</v>
      </c>
      <c r="I60" t="s">
        <v>330</v>
      </c>
      <c r="J60">
        <v>25</v>
      </c>
      <c r="K60">
        <v>0.21</v>
      </c>
      <c r="L60">
        <f t="shared" si="4"/>
        <v>30.25</v>
      </c>
      <c r="M60">
        <f t="shared" si="5"/>
        <v>60.5</v>
      </c>
      <c r="N60" s="1">
        <v>45336</v>
      </c>
    </row>
    <row r="61" spans="1:19" hidden="1" x14ac:dyDescent="0.2">
      <c r="A61" t="s">
        <v>163</v>
      </c>
      <c r="B61">
        <v>1060</v>
      </c>
      <c r="C61" t="s">
        <v>22</v>
      </c>
      <c r="D61" t="s">
        <v>331</v>
      </c>
      <c r="E61" t="str">
        <f t="shared" si="3"/>
        <v>POST</v>
      </c>
      <c r="F61" t="s">
        <v>332</v>
      </c>
      <c r="G61" t="s">
        <v>333</v>
      </c>
      <c r="H61">
        <v>30</v>
      </c>
      <c r="I61" t="s">
        <v>55</v>
      </c>
      <c r="J61">
        <v>4</v>
      </c>
      <c r="K61">
        <v>0.21</v>
      </c>
      <c r="L61">
        <f t="shared" si="4"/>
        <v>4.84</v>
      </c>
      <c r="M61">
        <f t="shared" si="5"/>
        <v>145.19999999999999</v>
      </c>
      <c r="N61" s="1">
        <v>45345</v>
      </c>
    </row>
    <row r="62" spans="1:19" hidden="1" x14ac:dyDescent="0.2">
      <c r="A62" t="s">
        <v>129</v>
      </c>
      <c r="B62">
        <v>1061</v>
      </c>
      <c r="C62" t="s">
        <v>22</v>
      </c>
      <c r="D62" t="s">
        <v>334</v>
      </c>
      <c r="E62" t="str">
        <f t="shared" si="3"/>
        <v>FOOD</v>
      </c>
      <c r="F62" t="s">
        <v>335</v>
      </c>
      <c r="G62" t="s">
        <v>336</v>
      </c>
      <c r="H62">
        <v>600</v>
      </c>
      <c r="I62" t="s">
        <v>3</v>
      </c>
      <c r="J62">
        <v>0.85</v>
      </c>
      <c r="K62">
        <v>0.12</v>
      </c>
      <c r="L62">
        <f t="shared" si="4"/>
        <v>0.95199999999999996</v>
      </c>
      <c r="M62">
        <f t="shared" si="5"/>
        <v>571.19999999999993</v>
      </c>
      <c r="N62" s="1">
        <v>45365</v>
      </c>
    </row>
    <row r="63" spans="1:19" hidden="1" x14ac:dyDescent="0.2">
      <c r="A63" s="6" t="s">
        <v>122</v>
      </c>
      <c r="B63" s="6">
        <v>1062</v>
      </c>
      <c r="C63" s="6" t="s">
        <v>22</v>
      </c>
      <c r="D63" s="6" t="s">
        <v>337</v>
      </c>
      <c r="E63" s="6" t="str">
        <f t="shared" si="3"/>
        <v>COSM</v>
      </c>
      <c r="F63" s="6" t="s">
        <v>338</v>
      </c>
      <c r="G63" s="6" t="s">
        <v>339</v>
      </c>
      <c r="H63" s="6">
        <v>200</v>
      </c>
      <c r="I63" s="6" t="s">
        <v>55</v>
      </c>
      <c r="J63" s="6">
        <v>3</v>
      </c>
      <c r="K63" s="6">
        <v>0.21</v>
      </c>
      <c r="L63" s="6">
        <f t="shared" si="4"/>
        <v>3.63</v>
      </c>
      <c r="M63" s="6">
        <f t="shared" si="5"/>
        <v>726</v>
      </c>
      <c r="N63" s="8">
        <v>45370</v>
      </c>
      <c r="O63" s="6"/>
      <c r="P63" s="6"/>
      <c r="Q63" s="6"/>
      <c r="R63" s="6"/>
      <c r="S63" s="6"/>
    </row>
    <row r="64" spans="1:19" hidden="1" x14ac:dyDescent="0.2">
      <c r="A64" t="s">
        <v>69</v>
      </c>
      <c r="B64">
        <v>1063</v>
      </c>
      <c r="C64" t="s">
        <v>22</v>
      </c>
      <c r="D64" t="s">
        <v>340</v>
      </c>
      <c r="E64" t="str">
        <f t="shared" si="3"/>
        <v>GAS</v>
      </c>
      <c r="F64" t="s">
        <v>341</v>
      </c>
      <c r="G64" t="s">
        <v>342</v>
      </c>
      <c r="H64">
        <v>3000</v>
      </c>
      <c r="I64" t="s">
        <v>65</v>
      </c>
      <c r="J64">
        <v>0.4</v>
      </c>
      <c r="K64">
        <v>0.21</v>
      </c>
      <c r="L64">
        <f t="shared" si="4"/>
        <v>0.48400000000000004</v>
      </c>
      <c r="M64">
        <f t="shared" si="5"/>
        <v>1452.0000000000002</v>
      </c>
      <c r="N64" s="1">
        <v>45371</v>
      </c>
    </row>
    <row r="65" spans="1:19" hidden="1" x14ac:dyDescent="0.2">
      <c r="A65" s="6" t="s">
        <v>77</v>
      </c>
      <c r="B65" s="6">
        <v>1064</v>
      </c>
      <c r="C65" s="6" t="s">
        <v>22</v>
      </c>
      <c r="D65" s="6" t="s">
        <v>343</v>
      </c>
      <c r="E65" s="6" t="str">
        <f t="shared" si="3"/>
        <v>ELEC</v>
      </c>
      <c r="F65" s="6" t="s">
        <v>260</v>
      </c>
      <c r="G65" s="6" t="s">
        <v>344</v>
      </c>
      <c r="H65" s="6">
        <v>6000</v>
      </c>
      <c r="I65" s="6" t="s">
        <v>81</v>
      </c>
      <c r="J65" s="6">
        <v>0.1</v>
      </c>
      <c r="K65" s="6">
        <v>0.21</v>
      </c>
      <c r="L65" s="6">
        <f t="shared" si="4"/>
        <v>0.12100000000000001</v>
      </c>
      <c r="M65" s="6">
        <f t="shared" si="5"/>
        <v>726.00000000000011</v>
      </c>
      <c r="N65" s="8">
        <v>45355</v>
      </c>
      <c r="O65" s="6"/>
      <c r="P65" s="6"/>
      <c r="Q65" s="6"/>
      <c r="R65" s="6"/>
      <c r="S65" s="6"/>
    </row>
    <row r="66" spans="1:19" hidden="1" x14ac:dyDescent="0.2">
      <c r="A66" t="s">
        <v>85</v>
      </c>
      <c r="B66">
        <v>1065</v>
      </c>
      <c r="C66" t="s">
        <v>22</v>
      </c>
      <c r="D66" t="s">
        <v>345</v>
      </c>
      <c r="E66" t="str">
        <f t="shared" ref="E66:E97" si="6">LEFT(F66, LEN(F66) - 3)</f>
        <v>FUEL</v>
      </c>
      <c r="F66" t="s">
        <v>346</v>
      </c>
      <c r="G66" t="s">
        <v>347</v>
      </c>
      <c r="H66">
        <v>2500</v>
      </c>
      <c r="I66" t="s">
        <v>65</v>
      </c>
      <c r="J66">
        <v>1.2</v>
      </c>
      <c r="K66">
        <v>0.21</v>
      </c>
      <c r="L66">
        <f t="shared" ref="L66:L97" si="7">(J66*K66)+J66</f>
        <v>1.452</v>
      </c>
      <c r="M66">
        <f t="shared" ref="M66:M97" si="8">H66*L66</f>
        <v>3630</v>
      </c>
      <c r="N66" s="1">
        <v>45386</v>
      </c>
    </row>
    <row r="67" spans="1:19" hidden="1" x14ac:dyDescent="0.2">
      <c r="A67" t="s">
        <v>61</v>
      </c>
      <c r="B67">
        <v>1066</v>
      </c>
      <c r="C67" t="s">
        <v>22</v>
      </c>
      <c r="D67" t="s">
        <v>348</v>
      </c>
      <c r="E67" t="str">
        <f t="shared" si="6"/>
        <v>ALCO</v>
      </c>
      <c r="F67" t="s">
        <v>349</v>
      </c>
      <c r="G67" t="s">
        <v>350</v>
      </c>
      <c r="H67">
        <v>200</v>
      </c>
      <c r="I67" t="s">
        <v>65</v>
      </c>
      <c r="J67">
        <v>15</v>
      </c>
      <c r="K67">
        <v>0.21</v>
      </c>
      <c r="L67">
        <f t="shared" si="7"/>
        <v>18.149999999999999</v>
      </c>
      <c r="M67">
        <f t="shared" si="8"/>
        <v>3629.9999999999995</v>
      </c>
      <c r="N67" s="1">
        <v>45416</v>
      </c>
    </row>
    <row r="68" spans="1:19" hidden="1" x14ac:dyDescent="0.2">
      <c r="A68" s="6" t="s">
        <v>143</v>
      </c>
      <c r="B68" s="6">
        <v>1067</v>
      </c>
      <c r="C68" s="6" t="s">
        <v>22</v>
      </c>
      <c r="D68" s="6" t="s">
        <v>351</v>
      </c>
      <c r="E68" s="6" t="str">
        <f t="shared" si="6"/>
        <v>CHOC</v>
      </c>
      <c r="F68" s="6" t="s">
        <v>352</v>
      </c>
      <c r="G68" s="6" t="s">
        <v>34</v>
      </c>
      <c r="H68" s="6">
        <v>500</v>
      </c>
      <c r="I68" s="6" t="s">
        <v>3</v>
      </c>
      <c r="J68" s="6">
        <v>8</v>
      </c>
      <c r="K68" s="6">
        <v>0.12</v>
      </c>
      <c r="L68" s="6">
        <f t="shared" si="7"/>
        <v>8.9600000000000009</v>
      </c>
      <c r="M68" s="6">
        <f t="shared" si="8"/>
        <v>4480</v>
      </c>
      <c r="N68" s="8">
        <v>45477</v>
      </c>
      <c r="O68" s="6"/>
      <c r="P68" s="6"/>
      <c r="Q68" s="6"/>
      <c r="R68" s="6"/>
      <c r="S68" s="6"/>
    </row>
    <row r="69" spans="1:19" hidden="1" x14ac:dyDescent="0.2">
      <c r="A69" t="s">
        <v>170</v>
      </c>
      <c r="B69">
        <v>1068</v>
      </c>
      <c r="C69" t="s">
        <v>22</v>
      </c>
      <c r="D69" t="s">
        <v>353</v>
      </c>
      <c r="E69" t="str">
        <f t="shared" si="6"/>
        <v>DAIRY</v>
      </c>
      <c r="F69" t="s">
        <v>354</v>
      </c>
      <c r="G69" t="s">
        <v>355</v>
      </c>
      <c r="H69">
        <v>1000</v>
      </c>
      <c r="I69" t="s">
        <v>65</v>
      </c>
      <c r="J69">
        <v>0.8</v>
      </c>
      <c r="K69">
        <v>0.12</v>
      </c>
      <c r="L69">
        <f t="shared" si="7"/>
        <v>0.89600000000000002</v>
      </c>
      <c r="M69">
        <f t="shared" si="8"/>
        <v>896</v>
      </c>
      <c r="N69" s="1">
        <v>45401</v>
      </c>
    </row>
    <row r="70" spans="1:19" hidden="1" x14ac:dyDescent="0.2">
      <c r="A70" t="s">
        <v>242</v>
      </c>
      <c r="B70">
        <v>1069</v>
      </c>
      <c r="C70" t="s">
        <v>22</v>
      </c>
      <c r="D70" t="s">
        <v>356</v>
      </c>
      <c r="E70" t="str">
        <f t="shared" si="6"/>
        <v>PHAR</v>
      </c>
      <c r="F70" t="s">
        <v>357</v>
      </c>
      <c r="G70" t="s">
        <v>358</v>
      </c>
      <c r="H70">
        <v>2000</v>
      </c>
      <c r="I70" t="s">
        <v>55</v>
      </c>
      <c r="J70">
        <v>0.15</v>
      </c>
      <c r="K70">
        <v>0.21</v>
      </c>
      <c r="L70">
        <f t="shared" si="7"/>
        <v>0.18149999999999999</v>
      </c>
      <c r="M70">
        <f t="shared" si="8"/>
        <v>363</v>
      </c>
      <c r="N70" s="1">
        <v>45448</v>
      </c>
    </row>
    <row r="71" spans="1:19" hidden="1" x14ac:dyDescent="0.2">
      <c r="A71" t="s">
        <v>250</v>
      </c>
      <c r="B71">
        <v>1070</v>
      </c>
      <c r="C71" t="s">
        <v>22</v>
      </c>
      <c r="D71" t="s">
        <v>359</v>
      </c>
      <c r="E71" t="str">
        <f t="shared" si="6"/>
        <v>DAIRY</v>
      </c>
      <c r="F71" t="s">
        <v>504</v>
      </c>
      <c r="G71" t="s">
        <v>360</v>
      </c>
      <c r="H71">
        <v>150</v>
      </c>
      <c r="I71" t="s">
        <v>3</v>
      </c>
      <c r="J71">
        <v>3.5</v>
      </c>
      <c r="K71">
        <v>0.12</v>
      </c>
      <c r="L71">
        <f t="shared" si="7"/>
        <v>3.92</v>
      </c>
      <c r="M71">
        <f t="shared" si="8"/>
        <v>588</v>
      </c>
      <c r="N71" s="1">
        <v>45570</v>
      </c>
    </row>
    <row r="72" spans="1:19" hidden="1" x14ac:dyDescent="0.2">
      <c r="A72" t="s">
        <v>361</v>
      </c>
      <c r="B72">
        <v>1071</v>
      </c>
      <c r="C72" t="s">
        <v>22</v>
      </c>
      <c r="D72" t="s">
        <v>362</v>
      </c>
      <c r="E72" t="str">
        <f t="shared" si="6"/>
        <v>HEAT</v>
      </c>
      <c r="F72" t="s">
        <v>363</v>
      </c>
      <c r="G72" t="s">
        <v>364</v>
      </c>
      <c r="H72">
        <v>5000</v>
      </c>
      <c r="I72" t="s">
        <v>81</v>
      </c>
      <c r="J72">
        <v>0.05</v>
      </c>
      <c r="K72">
        <v>0.21</v>
      </c>
      <c r="L72">
        <f t="shared" si="7"/>
        <v>6.0500000000000005E-2</v>
      </c>
      <c r="M72">
        <f t="shared" si="8"/>
        <v>302.5</v>
      </c>
      <c r="N72" s="1">
        <v>45433</v>
      </c>
    </row>
    <row r="73" spans="1:19" hidden="1" x14ac:dyDescent="0.2">
      <c r="A73" t="s">
        <v>230</v>
      </c>
      <c r="B73">
        <v>1072</v>
      </c>
      <c r="C73" t="s">
        <v>22</v>
      </c>
      <c r="D73" t="s">
        <v>365</v>
      </c>
      <c r="E73" t="str">
        <f t="shared" si="6"/>
        <v>WOOD</v>
      </c>
      <c r="F73" t="s">
        <v>366</v>
      </c>
      <c r="G73" t="s">
        <v>233</v>
      </c>
      <c r="H73">
        <v>1500</v>
      </c>
      <c r="I73" t="s">
        <v>73</v>
      </c>
      <c r="J73">
        <v>60</v>
      </c>
      <c r="K73">
        <v>0.21</v>
      </c>
      <c r="L73">
        <f t="shared" si="7"/>
        <v>72.599999999999994</v>
      </c>
      <c r="M73">
        <f t="shared" si="8"/>
        <v>108899.99999999999</v>
      </c>
      <c r="N73" s="1">
        <v>45435</v>
      </c>
    </row>
    <row r="74" spans="1:19" hidden="1" x14ac:dyDescent="0.2">
      <c r="A74" t="s">
        <v>238</v>
      </c>
      <c r="B74">
        <v>1073</v>
      </c>
      <c r="C74" t="s">
        <v>22</v>
      </c>
      <c r="D74" t="s">
        <v>367</v>
      </c>
      <c r="E74" t="str">
        <f t="shared" si="6"/>
        <v>TEL</v>
      </c>
      <c r="F74" t="s">
        <v>368</v>
      </c>
      <c r="G74" t="s">
        <v>369</v>
      </c>
      <c r="H74">
        <v>12</v>
      </c>
      <c r="I74" t="s">
        <v>330</v>
      </c>
      <c r="J74">
        <v>10</v>
      </c>
      <c r="K74">
        <v>0.21</v>
      </c>
      <c r="L74">
        <f t="shared" si="7"/>
        <v>12.1</v>
      </c>
      <c r="M74">
        <f t="shared" si="8"/>
        <v>145.19999999999999</v>
      </c>
      <c r="N74" s="1">
        <v>45436</v>
      </c>
    </row>
    <row r="75" spans="1:19" hidden="1" x14ac:dyDescent="0.2">
      <c r="A75" t="s">
        <v>322</v>
      </c>
      <c r="B75">
        <v>1074</v>
      </c>
      <c r="C75" t="s">
        <v>22</v>
      </c>
      <c r="D75" t="s">
        <v>370</v>
      </c>
      <c r="E75" t="str">
        <f t="shared" si="6"/>
        <v>TICKET</v>
      </c>
      <c r="F75" t="s">
        <v>371</v>
      </c>
      <c r="G75" t="s">
        <v>372</v>
      </c>
      <c r="H75">
        <v>100</v>
      </c>
      <c r="I75" t="s">
        <v>160</v>
      </c>
      <c r="J75">
        <v>25</v>
      </c>
      <c r="K75">
        <v>0.21</v>
      </c>
      <c r="L75">
        <f t="shared" si="7"/>
        <v>30.25</v>
      </c>
      <c r="M75">
        <f t="shared" si="8"/>
        <v>3025</v>
      </c>
      <c r="N75" s="1">
        <v>45440</v>
      </c>
    </row>
    <row r="76" spans="1:19" hidden="1" x14ac:dyDescent="0.2">
      <c r="A76" t="s">
        <v>246</v>
      </c>
      <c r="B76">
        <v>1075</v>
      </c>
      <c r="C76" t="s">
        <v>22</v>
      </c>
      <c r="D76" t="s">
        <v>373</v>
      </c>
      <c r="E76" t="str">
        <f t="shared" si="6"/>
        <v>TEL</v>
      </c>
      <c r="F76" t="s">
        <v>374</v>
      </c>
      <c r="G76" t="s">
        <v>241</v>
      </c>
      <c r="H76">
        <v>1</v>
      </c>
      <c r="I76" t="s">
        <v>45</v>
      </c>
      <c r="J76">
        <v>20</v>
      </c>
      <c r="K76">
        <v>0.21</v>
      </c>
      <c r="L76">
        <f t="shared" si="7"/>
        <v>24.2</v>
      </c>
      <c r="M76">
        <f t="shared" si="8"/>
        <v>24.2</v>
      </c>
      <c r="N76" s="1">
        <v>45541</v>
      </c>
    </row>
    <row r="77" spans="1:19" hidden="1" x14ac:dyDescent="0.2">
      <c r="A77" s="6" t="s">
        <v>69</v>
      </c>
      <c r="B77" s="6">
        <v>1076</v>
      </c>
      <c r="C77" s="6" t="s">
        <v>22</v>
      </c>
      <c r="D77" s="6" t="s">
        <v>375</v>
      </c>
      <c r="E77" s="6" t="str">
        <f t="shared" si="6"/>
        <v>GAS</v>
      </c>
      <c r="F77" s="6" t="s">
        <v>376</v>
      </c>
      <c r="G77" s="6" t="s">
        <v>72</v>
      </c>
      <c r="H77" s="6">
        <v>4000</v>
      </c>
      <c r="I77" s="6" t="s">
        <v>73</v>
      </c>
      <c r="J77" s="6">
        <v>0.5</v>
      </c>
      <c r="K77" s="6">
        <v>0.21</v>
      </c>
      <c r="L77" s="6">
        <f t="shared" si="7"/>
        <v>0.60499999999999998</v>
      </c>
      <c r="M77" s="6">
        <f t="shared" si="8"/>
        <v>2420</v>
      </c>
      <c r="N77" s="8">
        <v>45602</v>
      </c>
      <c r="O77" s="6"/>
      <c r="P77" s="6"/>
      <c r="Q77" s="6"/>
      <c r="R77" s="6"/>
      <c r="S77" s="6"/>
    </row>
    <row r="78" spans="1:19" hidden="1" x14ac:dyDescent="0.2">
      <c r="A78" s="6" t="s">
        <v>77</v>
      </c>
      <c r="B78" s="6">
        <v>1077</v>
      </c>
      <c r="C78" s="6" t="s">
        <v>22</v>
      </c>
      <c r="D78" s="6" t="s">
        <v>377</v>
      </c>
      <c r="E78" s="6" t="str">
        <f t="shared" si="6"/>
        <v>ELEC</v>
      </c>
      <c r="F78" s="6" t="s">
        <v>378</v>
      </c>
      <c r="G78" s="6" t="s">
        <v>344</v>
      </c>
      <c r="H78" s="6">
        <v>7000</v>
      </c>
      <c r="I78" s="6" t="s">
        <v>81</v>
      </c>
      <c r="J78" s="6">
        <v>0.11</v>
      </c>
      <c r="K78" s="6">
        <v>0.21</v>
      </c>
      <c r="L78" s="6">
        <f t="shared" si="7"/>
        <v>0.1331</v>
      </c>
      <c r="M78" s="6">
        <f t="shared" si="8"/>
        <v>931.69999999999993</v>
      </c>
      <c r="N78" s="8">
        <v>45458</v>
      </c>
      <c r="O78" s="6"/>
      <c r="P78" s="6"/>
      <c r="Q78" s="6"/>
      <c r="R78" s="6"/>
      <c r="S78" s="6"/>
    </row>
    <row r="79" spans="1:19" s="6" customFormat="1" hidden="1" x14ac:dyDescent="0.2">
      <c r="A79" s="6" t="s">
        <v>85</v>
      </c>
      <c r="B79" s="6">
        <v>1078</v>
      </c>
      <c r="C79" s="6" t="s">
        <v>22</v>
      </c>
      <c r="D79" s="6" t="s">
        <v>379</v>
      </c>
      <c r="E79" s="6" t="str">
        <f t="shared" si="6"/>
        <v>FUEL</v>
      </c>
      <c r="F79" s="6" t="s">
        <v>380</v>
      </c>
      <c r="G79" s="6" t="s">
        <v>88</v>
      </c>
      <c r="H79" s="6">
        <v>3000</v>
      </c>
      <c r="I79" s="6" t="s">
        <v>65</v>
      </c>
      <c r="J79" s="6">
        <v>1.25</v>
      </c>
      <c r="K79" s="6">
        <v>0.21</v>
      </c>
      <c r="L79" s="6">
        <f t="shared" si="7"/>
        <v>1.5125</v>
      </c>
      <c r="M79" s="6">
        <f t="shared" si="8"/>
        <v>4537.5</v>
      </c>
      <c r="N79" s="8">
        <v>45466</v>
      </c>
    </row>
    <row r="80" spans="1:19" hidden="1" x14ac:dyDescent="0.2">
      <c r="A80" t="s">
        <v>92</v>
      </c>
      <c r="B80">
        <v>1079</v>
      </c>
      <c r="C80" t="s">
        <v>22</v>
      </c>
      <c r="D80" t="s">
        <v>381</v>
      </c>
      <c r="E80" t="str">
        <f t="shared" si="6"/>
        <v>FOOD</v>
      </c>
      <c r="F80" t="s">
        <v>382</v>
      </c>
      <c r="G80" t="s">
        <v>383</v>
      </c>
      <c r="H80">
        <v>500</v>
      </c>
      <c r="I80" t="s">
        <v>3</v>
      </c>
      <c r="J80">
        <v>1</v>
      </c>
      <c r="K80">
        <v>0.12</v>
      </c>
      <c r="L80">
        <f t="shared" si="7"/>
        <v>1.1200000000000001</v>
      </c>
      <c r="M80">
        <f t="shared" si="8"/>
        <v>560</v>
      </c>
      <c r="N80" s="1">
        <v>45329</v>
      </c>
    </row>
    <row r="81" spans="1:19" hidden="1" x14ac:dyDescent="0.2">
      <c r="A81" t="s">
        <v>21</v>
      </c>
      <c r="B81">
        <v>1080</v>
      </c>
      <c r="C81" t="s">
        <v>22</v>
      </c>
      <c r="D81" t="s">
        <v>384</v>
      </c>
      <c r="E81" t="str">
        <f t="shared" si="6"/>
        <v>FOOD</v>
      </c>
      <c r="F81" t="s">
        <v>385</v>
      </c>
      <c r="G81" t="s">
        <v>386</v>
      </c>
      <c r="H81">
        <v>300</v>
      </c>
      <c r="I81" t="s">
        <v>3</v>
      </c>
      <c r="J81">
        <v>2</v>
      </c>
      <c r="K81">
        <v>0.12</v>
      </c>
      <c r="L81">
        <f t="shared" si="7"/>
        <v>2.2400000000000002</v>
      </c>
      <c r="M81">
        <f t="shared" si="8"/>
        <v>672.00000000000011</v>
      </c>
      <c r="N81" s="1">
        <v>45450</v>
      </c>
    </row>
    <row r="82" spans="1:19" x14ac:dyDescent="0.2">
      <c r="A82" t="s">
        <v>51</v>
      </c>
      <c r="B82">
        <v>1081</v>
      </c>
      <c r="C82" t="s">
        <v>22</v>
      </c>
      <c r="D82" t="s">
        <v>387</v>
      </c>
      <c r="E82" t="str">
        <f t="shared" si="6"/>
        <v>TOOL</v>
      </c>
      <c r="F82" t="s">
        <v>388</v>
      </c>
      <c r="G82" t="s">
        <v>389</v>
      </c>
      <c r="H82">
        <v>100</v>
      </c>
      <c r="I82" t="s">
        <v>55</v>
      </c>
      <c r="J82">
        <v>50</v>
      </c>
      <c r="K82">
        <v>0.21</v>
      </c>
      <c r="L82">
        <f t="shared" si="7"/>
        <v>60.5</v>
      </c>
      <c r="M82">
        <f t="shared" si="8"/>
        <v>6050</v>
      </c>
      <c r="N82" s="1">
        <v>45494</v>
      </c>
    </row>
    <row r="83" spans="1:19" hidden="1" x14ac:dyDescent="0.2">
      <c r="A83" t="s">
        <v>181</v>
      </c>
      <c r="B83">
        <v>1082</v>
      </c>
      <c r="C83" t="s">
        <v>22</v>
      </c>
      <c r="D83" t="s">
        <v>390</v>
      </c>
      <c r="E83" t="str">
        <f t="shared" si="6"/>
        <v>WOOD</v>
      </c>
      <c r="F83" t="s">
        <v>391</v>
      </c>
      <c r="G83" t="s">
        <v>184</v>
      </c>
      <c r="H83">
        <v>100</v>
      </c>
      <c r="I83" t="s">
        <v>73</v>
      </c>
      <c r="J83">
        <v>85</v>
      </c>
      <c r="K83">
        <v>0.21</v>
      </c>
      <c r="L83">
        <f t="shared" si="7"/>
        <v>102.85</v>
      </c>
      <c r="M83">
        <f t="shared" si="8"/>
        <v>10285</v>
      </c>
      <c r="N83" s="1">
        <v>45499</v>
      </c>
    </row>
    <row r="84" spans="1:19" hidden="1" x14ac:dyDescent="0.2">
      <c r="A84" t="s">
        <v>290</v>
      </c>
      <c r="B84">
        <v>1083</v>
      </c>
      <c r="C84" t="s">
        <v>22</v>
      </c>
      <c r="D84" t="s">
        <v>392</v>
      </c>
      <c r="E84" t="str">
        <f t="shared" si="6"/>
        <v>TRANS</v>
      </c>
      <c r="F84" t="s">
        <v>393</v>
      </c>
      <c r="G84" t="s">
        <v>293</v>
      </c>
      <c r="H84">
        <v>1200</v>
      </c>
      <c r="I84" t="s">
        <v>65</v>
      </c>
      <c r="J84">
        <v>0.75</v>
      </c>
      <c r="K84">
        <v>0.21</v>
      </c>
      <c r="L84">
        <f t="shared" si="7"/>
        <v>0.90749999999999997</v>
      </c>
      <c r="M84">
        <f t="shared" si="8"/>
        <v>1089</v>
      </c>
      <c r="N84" s="1">
        <v>45500</v>
      </c>
    </row>
    <row r="85" spans="1:19" hidden="1" x14ac:dyDescent="0.2">
      <c r="A85" t="s">
        <v>170</v>
      </c>
      <c r="B85">
        <v>1084</v>
      </c>
      <c r="C85" t="s">
        <v>22</v>
      </c>
      <c r="D85" t="s">
        <v>394</v>
      </c>
      <c r="E85" t="str">
        <f t="shared" si="6"/>
        <v>DAIRY</v>
      </c>
      <c r="F85" t="s">
        <v>395</v>
      </c>
      <c r="G85" t="s">
        <v>396</v>
      </c>
      <c r="H85">
        <v>800</v>
      </c>
      <c r="I85" t="s">
        <v>3</v>
      </c>
      <c r="J85">
        <v>4.5</v>
      </c>
      <c r="K85">
        <v>0.12</v>
      </c>
      <c r="L85">
        <f t="shared" si="7"/>
        <v>5.04</v>
      </c>
      <c r="M85">
        <f t="shared" si="8"/>
        <v>4032</v>
      </c>
      <c r="N85" s="1">
        <v>45503</v>
      </c>
    </row>
    <row r="86" spans="1:19" hidden="1" x14ac:dyDescent="0.2">
      <c r="A86" t="s">
        <v>31</v>
      </c>
      <c r="B86">
        <v>1085</v>
      </c>
      <c r="C86" t="s">
        <v>22</v>
      </c>
      <c r="D86" t="s">
        <v>397</v>
      </c>
      <c r="E86" t="str">
        <f t="shared" si="6"/>
        <v>CHOC</v>
      </c>
      <c r="F86" t="s">
        <v>398</v>
      </c>
      <c r="G86" t="s">
        <v>399</v>
      </c>
      <c r="H86">
        <v>200</v>
      </c>
      <c r="I86" t="s">
        <v>3</v>
      </c>
      <c r="J86">
        <v>3</v>
      </c>
      <c r="K86">
        <v>0.12</v>
      </c>
      <c r="L86">
        <f t="shared" si="7"/>
        <v>3.36</v>
      </c>
      <c r="M86">
        <f t="shared" si="8"/>
        <v>672</v>
      </c>
      <c r="N86" s="1">
        <v>45504</v>
      </c>
    </row>
    <row r="87" spans="1:19" hidden="1" x14ac:dyDescent="0.2">
      <c r="A87" t="s">
        <v>115</v>
      </c>
      <c r="B87">
        <v>1086</v>
      </c>
      <c r="C87" t="s">
        <v>22</v>
      </c>
      <c r="D87" t="s">
        <v>400</v>
      </c>
      <c r="E87" t="str">
        <f t="shared" si="6"/>
        <v>COSM</v>
      </c>
      <c r="F87" t="s">
        <v>401</v>
      </c>
      <c r="G87" t="s">
        <v>402</v>
      </c>
      <c r="H87">
        <v>150</v>
      </c>
      <c r="I87" t="s">
        <v>55</v>
      </c>
      <c r="J87">
        <v>20</v>
      </c>
      <c r="K87">
        <v>0.21</v>
      </c>
      <c r="L87">
        <f t="shared" si="7"/>
        <v>24.2</v>
      </c>
      <c r="M87">
        <f t="shared" si="8"/>
        <v>3630</v>
      </c>
      <c r="N87" s="1">
        <v>45451</v>
      </c>
    </row>
    <row r="88" spans="1:19" hidden="1" x14ac:dyDescent="0.2">
      <c r="A88" s="6" t="s">
        <v>129</v>
      </c>
      <c r="B88" s="6">
        <v>1087</v>
      </c>
      <c r="C88" s="6" t="s">
        <v>22</v>
      </c>
      <c r="D88" s="6" t="s">
        <v>403</v>
      </c>
      <c r="E88" s="6" t="str">
        <f t="shared" si="6"/>
        <v>FOOD</v>
      </c>
      <c r="F88" s="6" t="s">
        <v>404</v>
      </c>
      <c r="G88" s="6" t="s">
        <v>405</v>
      </c>
      <c r="H88" s="6">
        <v>1000</v>
      </c>
      <c r="I88" s="6" t="s">
        <v>3</v>
      </c>
      <c r="J88" s="6">
        <v>0.9</v>
      </c>
      <c r="K88" s="6">
        <v>0.12</v>
      </c>
      <c r="L88" s="6">
        <f t="shared" si="7"/>
        <v>1.008</v>
      </c>
      <c r="M88" s="6">
        <f t="shared" si="8"/>
        <v>1008</v>
      </c>
      <c r="N88" s="8">
        <v>45573</v>
      </c>
      <c r="O88" s="6"/>
      <c r="P88" s="6"/>
      <c r="Q88" s="6"/>
      <c r="R88" s="6"/>
      <c r="S88" s="6"/>
    </row>
    <row r="89" spans="1:19" hidden="1" x14ac:dyDescent="0.2">
      <c r="A89" t="s">
        <v>61</v>
      </c>
      <c r="B89">
        <v>1088</v>
      </c>
      <c r="C89" t="s">
        <v>22</v>
      </c>
      <c r="D89" t="s">
        <v>406</v>
      </c>
      <c r="E89" t="str">
        <f t="shared" si="6"/>
        <v>ALCO</v>
      </c>
      <c r="F89" t="s">
        <v>407</v>
      </c>
      <c r="G89" t="s">
        <v>408</v>
      </c>
      <c r="H89">
        <v>300</v>
      </c>
      <c r="I89" t="s">
        <v>65</v>
      </c>
      <c r="J89">
        <v>16</v>
      </c>
      <c r="K89">
        <v>0.21</v>
      </c>
      <c r="L89">
        <f t="shared" si="7"/>
        <v>19.36</v>
      </c>
      <c r="M89">
        <f t="shared" si="8"/>
        <v>5808</v>
      </c>
      <c r="N89" s="1">
        <v>45604</v>
      </c>
    </row>
    <row r="90" spans="1:19" hidden="1" x14ac:dyDescent="0.2">
      <c r="A90" t="s">
        <v>218</v>
      </c>
      <c r="B90">
        <v>1089</v>
      </c>
      <c r="C90" t="s">
        <v>22</v>
      </c>
      <c r="D90" t="s">
        <v>409</v>
      </c>
      <c r="E90" t="str">
        <f t="shared" si="6"/>
        <v>FOOD</v>
      </c>
      <c r="F90" t="s">
        <v>410</v>
      </c>
      <c r="G90" t="s">
        <v>411</v>
      </c>
      <c r="H90">
        <v>600</v>
      </c>
      <c r="I90" t="s">
        <v>3</v>
      </c>
      <c r="J90">
        <v>2.5</v>
      </c>
      <c r="K90">
        <v>0.12</v>
      </c>
      <c r="L90">
        <f t="shared" si="7"/>
        <v>2.8</v>
      </c>
      <c r="M90">
        <f t="shared" si="8"/>
        <v>1680</v>
      </c>
      <c r="N90" s="1">
        <v>45331</v>
      </c>
    </row>
    <row r="91" spans="1:19" hidden="1" x14ac:dyDescent="0.2">
      <c r="A91" t="s">
        <v>258</v>
      </c>
      <c r="B91">
        <v>1090</v>
      </c>
      <c r="C91" t="s">
        <v>22</v>
      </c>
      <c r="D91" t="s">
        <v>412</v>
      </c>
      <c r="E91" t="str">
        <f t="shared" si="6"/>
        <v>ELEC</v>
      </c>
      <c r="F91" t="s">
        <v>413</v>
      </c>
      <c r="G91" t="s">
        <v>261</v>
      </c>
      <c r="H91">
        <v>1500</v>
      </c>
      <c r="I91" t="s">
        <v>55</v>
      </c>
      <c r="J91">
        <v>1.2</v>
      </c>
      <c r="K91">
        <v>0.21</v>
      </c>
      <c r="L91">
        <f t="shared" si="7"/>
        <v>1.452</v>
      </c>
      <c r="M91">
        <f t="shared" si="8"/>
        <v>2178</v>
      </c>
      <c r="N91" s="1">
        <v>45557</v>
      </c>
    </row>
    <row r="92" spans="1:19" hidden="1" x14ac:dyDescent="0.2">
      <c r="A92" t="s">
        <v>163</v>
      </c>
      <c r="B92">
        <v>1091</v>
      </c>
      <c r="C92" t="s">
        <v>22</v>
      </c>
      <c r="D92" t="s">
        <v>414</v>
      </c>
      <c r="E92" t="str">
        <f t="shared" si="6"/>
        <v>POST</v>
      </c>
      <c r="F92" t="s">
        <v>415</v>
      </c>
      <c r="G92" t="s">
        <v>416</v>
      </c>
      <c r="H92">
        <v>10</v>
      </c>
      <c r="I92" t="s">
        <v>55</v>
      </c>
      <c r="J92">
        <v>0.5</v>
      </c>
      <c r="K92">
        <v>0.21</v>
      </c>
      <c r="L92">
        <f t="shared" si="7"/>
        <v>0.60499999999999998</v>
      </c>
      <c r="M92">
        <f t="shared" si="8"/>
        <v>6.05</v>
      </c>
      <c r="N92" s="1">
        <v>45422</v>
      </c>
    </row>
    <row r="93" spans="1:19" x14ac:dyDescent="0.2">
      <c r="A93" t="s">
        <v>51</v>
      </c>
      <c r="B93">
        <v>1092</v>
      </c>
      <c r="C93" t="s">
        <v>22</v>
      </c>
      <c r="D93" t="s">
        <v>417</v>
      </c>
      <c r="E93" t="str">
        <f t="shared" si="6"/>
        <v>TOOL</v>
      </c>
      <c r="F93" t="s">
        <v>418</v>
      </c>
      <c r="G93" t="s">
        <v>419</v>
      </c>
      <c r="H93">
        <v>100</v>
      </c>
      <c r="I93" t="s">
        <v>55</v>
      </c>
      <c r="J93">
        <v>0.05</v>
      </c>
      <c r="K93">
        <v>0.21</v>
      </c>
      <c r="L93">
        <f t="shared" si="7"/>
        <v>6.0500000000000005E-2</v>
      </c>
      <c r="M93">
        <f t="shared" si="8"/>
        <v>6.0500000000000007</v>
      </c>
      <c r="N93" s="1">
        <v>45582</v>
      </c>
    </row>
    <row r="94" spans="1:19" hidden="1" x14ac:dyDescent="0.2">
      <c r="A94" t="s">
        <v>92</v>
      </c>
      <c r="B94">
        <v>1093</v>
      </c>
      <c r="C94" t="s">
        <v>22</v>
      </c>
      <c r="D94" t="s">
        <v>420</v>
      </c>
      <c r="E94" t="str">
        <f t="shared" si="6"/>
        <v>FOOD</v>
      </c>
      <c r="F94" t="s">
        <v>421</v>
      </c>
      <c r="G94" t="s">
        <v>422</v>
      </c>
      <c r="H94">
        <v>50</v>
      </c>
      <c r="I94" t="s">
        <v>55</v>
      </c>
      <c r="J94">
        <v>0.1</v>
      </c>
      <c r="K94">
        <v>0.12</v>
      </c>
      <c r="L94">
        <f t="shared" si="7"/>
        <v>0.112</v>
      </c>
      <c r="M94">
        <f t="shared" si="8"/>
        <v>5.6000000000000005</v>
      </c>
      <c r="N94" s="1">
        <v>45582</v>
      </c>
    </row>
    <row r="95" spans="1:19" hidden="1" x14ac:dyDescent="0.2">
      <c r="A95" t="s">
        <v>21</v>
      </c>
      <c r="B95">
        <v>1094</v>
      </c>
      <c r="C95" t="s">
        <v>22</v>
      </c>
      <c r="D95" t="s">
        <v>423</v>
      </c>
      <c r="E95" t="str">
        <f t="shared" si="6"/>
        <v>FOOD</v>
      </c>
      <c r="F95" t="s">
        <v>424</v>
      </c>
      <c r="G95" t="s">
        <v>425</v>
      </c>
      <c r="H95">
        <v>20</v>
      </c>
      <c r="I95" t="s">
        <v>426</v>
      </c>
      <c r="J95">
        <v>0.2</v>
      </c>
      <c r="K95">
        <v>0.12</v>
      </c>
      <c r="L95">
        <f t="shared" si="7"/>
        <v>0.224</v>
      </c>
      <c r="M95">
        <f t="shared" si="8"/>
        <v>4.4800000000000004</v>
      </c>
      <c r="N95" s="1">
        <v>45585</v>
      </c>
    </row>
    <row r="96" spans="1:19" hidden="1" x14ac:dyDescent="0.2">
      <c r="A96" t="s">
        <v>61</v>
      </c>
      <c r="B96">
        <v>1095</v>
      </c>
      <c r="C96" t="s">
        <v>22</v>
      </c>
      <c r="D96" t="s">
        <v>427</v>
      </c>
      <c r="E96" t="str">
        <f t="shared" si="6"/>
        <v>ALCO</v>
      </c>
      <c r="F96" t="s">
        <v>428</v>
      </c>
      <c r="G96" t="s">
        <v>429</v>
      </c>
      <c r="H96">
        <v>10</v>
      </c>
      <c r="I96" t="s">
        <v>55</v>
      </c>
      <c r="J96">
        <v>1</v>
      </c>
      <c r="K96">
        <v>0.21</v>
      </c>
      <c r="L96">
        <f t="shared" si="7"/>
        <v>1.21</v>
      </c>
      <c r="M96">
        <f t="shared" si="8"/>
        <v>12.1</v>
      </c>
      <c r="N96" s="1">
        <v>45333</v>
      </c>
    </row>
    <row r="97" spans="1:14" hidden="1" x14ac:dyDescent="0.2">
      <c r="A97" t="s">
        <v>143</v>
      </c>
      <c r="B97">
        <v>1096</v>
      </c>
      <c r="C97" t="s">
        <v>22</v>
      </c>
      <c r="D97" t="s">
        <v>430</v>
      </c>
      <c r="E97" t="str">
        <f t="shared" si="6"/>
        <v>CHOC</v>
      </c>
      <c r="F97" t="s">
        <v>431</v>
      </c>
      <c r="G97" t="s">
        <v>432</v>
      </c>
      <c r="H97">
        <v>25</v>
      </c>
      <c r="I97" t="s">
        <v>55</v>
      </c>
      <c r="J97">
        <v>0.2</v>
      </c>
      <c r="K97">
        <v>0.12</v>
      </c>
      <c r="L97">
        <f t="shared" si="7"/>
        <v>0.224</v>
      </c>
      <c r="M97">
        <f t="shared" si="8"/>
        <v>5.6000000000000005</v>
      </c>
      <c r="N97" s="1">
        <v>45362</v>
      </c>
    </row>
    <row r="98" spans="1:14" hidden="1" x14ac:dyDescent="0.2">
      <c r="A98" t="s">
        <v>181</v>
      </c>
      <c r="B98">
        <v>1097</v>
      </c>
      <c r="C98" t="s">
        <v>22</v>
      </c>
      <c r="D98" t="s">
        <v>433</v>
      </c>
      <c r="E98" t="str">
        <f t="shared" ref="E98:E101" si="9">LEFT(F98, LEN(F98) - 3)</f>
        <v>WOOD</v>
      </c>
      <c r="F98" t="s">
        <v>434</v>
      </c>
      <c r="G98" t="s">
        <v>435</v>
      </c>
      <c r="H98">
        <v>5</v>
      </c>
      <c r="I98" t="s">
        <v>3</v>
      </c>
      <c r="J98">
        <v>0.5</v>
      </c>
      <c r="K98">
        <v>0.21</v>
      </c>
      <c r="L98">
        <f t="shared" ref="L98:L101" si="10">(J98*K98)+J98</f>
        <v>0.60499999999999998</v>
      </c>
      <c r="M98">
        <f t="shared" ref="M98:M101" si="11">H98*L98</f>
        <v>3.0249999999999999</v>
      </c>
      <c r="N98" s="1">
        <v>45362</v>
      </c>
    </row>
    <row r="99" spans="1:14" hidden="1" x14ac:dyDescent="0.2">
      <c r="A99" t="s">
        <v>31</v>
      </c>
      <c r="B99">
        <v>1098</v>
      </c>
      <c r="C99" t="s">
        <v>22</v>
      </c>
      <c r="D99" t="s">
        <v>436</v>
      </c>
      <c r="E99" t="str">
        <f t="shared" si="9"/>
        <v>CHOC</v>
      </c>
      <c r="F99" t="s">
        <v>437</v>
      </c>
      <c r="G99" t="s">
        <v>438</v>
      </c>
      <c r="H99">
        <v>15</v>
      </c>
      <c r="I99" t="s">
        <v>55</v>
      </c>
      <c r="J99">
        <v>0.3</v>
      </c>
      <c r="K99">
        <v>0.12</v>
      </c>
      <c r="L99">
        <f t="shared" si="10"/>
        <v>0.33599999999999997</v>
      </c>
      <c r="M99">
        <f t="shared" si="11"/>
        <v>5.0399999999999991</v>
      </c>
      <c r="N99" s="1">
        <v>45607</v>
      </c>
    </row>
    <row r="100" spans="1:14" hidden="1" x14ac:dyDescent="0.2">
      <c r="A100" t="s">
        <v>238</v>
      </c>
      <c r="B100">
        <v>1099</v>
      </c>
      <c r="C100" t="s">
        <v>22</v>
      </c>
      <c r="D100" t="s">
        <v>439</v>
      </c>
      <c r="E100" t="str">
        <f t="shared" si="9"/>
        <v>TEL</v>
      </c>
      <c r="F100" t="s">
        <v>440</v>
      </c>
      <c r="G100" t="s">
        <v>441</v>
      </c>
      <c r="H100">
        <v>1</v>
      </c>
      <c r="I100" t="s">
        <v>442</v>
      </c>
      <c r="J100">
        <v>2</v>
      </c>
      <c r="K100">
        <v>0.21</v>
      </c>
      <c r="L100">
        <f t="shared" si="10"/>
        <v>2.42</v>
      </c>
      <c r="M100">
        <f t="shared" si="11"/>
        <v>2.42</v>
      </c>
      <c r="N100" s="1">
        <v>45611</v>
      </c>
    </row>
    <row r="101" spans="1:14" hidden="1" x14ac:dyDescent="0.2">
      <c r="A101" t="s">
        <v>129</v>
      </c>
      <c r="B101">
        <v>1100</v>
      </c>
      <c r="C101" t="s">
        <v>22</v>
      </c>
      <c r="D101" t="s">
        <v>443</v>
      </c>
      <c r="E101" t="str">
        <f t="shared" si="9"/>
        <v>FOOD</v>
      </c>
      <c r="F101" t="s">
        <v>444</v>
      </c>
      <c r="G101" t="s">
        <v>445</v>
      </c>
      <c r="H101">
        <v>10</v>
      </c>
      <c r="I101" t="s">
        <v>3</v>
      </c>
      <c r="J101">
        <v>0.5</v>
      </c>
      <c r="K101">
        <v>0.12</v>
      </c>
      <c r="L101">
        <f t="shared" si="10"/>
        <v>0.56000000000000005</v>
      </c>
      <c r="M101">
        <f t="shared" si="11"/>
        <v>5.6000000000000005</v>
      </c>
      <c r="N101" s="1">
        <v>45618</v>
      </c>
    </row>
    <row r="102" spans="1:14" ht="19" x14ac:dyDescent="0.25">
      <c r="A102" s="4"/>
      <c r="N102" s="5"/>
    </row>
    <row r="103" spans="1:14" x14ac:dyDescent="0.2">
      <c r="N103" s="5"/>
    </row>
  </sheetData>
  <conditionalFormatting sqref="A1:S1">
    <cfRule type="duplicateValues" dxfId="2" priority="1"/>
  </conditionalFormatting>
  <conditionalFormatting sqref="B1">
    <cfRule type="duplicateValues" dxfId="1" priority="2"/>
  </conditionalFormatting>
  <pageMargins left="0.7" right="0.7" top="0.75" bottom="0.75" header="0.3" footer="0.3"/>
  <headerFooter>
    <oddFooter>&amp;L_x000D_&amp;1#&amp;"Calibri"&amp;8&amp;K000000 Sensitivity: Internal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6D66-945A-41CC-9BC2-37800042B5C3}">
  <dimension ref="A1:F99"/>
  <sheetViews>
    <sheetView tabSelected="1" topLeftCell="B1" workbookViewId="0">
      <selection activeCell="L30" sqref="L30"/>
    </sheetView>
  </sheetViews>
  <sheetFormatPr baseColWidth="10" defaultColWidth="8.83203125" defaultRowHeight="15" x14ac:dyDescent="0.2"/>
  <cols>
    <col min="1" max="1" width="17.83203125" customWidth="1"/>
    <col min="2" max="2" width="17.83203125" style="9" customWidth="1"/>
    <col min="3" max="3" width="31.83203125" style="9" customWidth="1"/>
    <col min="4" max="4" width="12.5" bestFit="1" customWidth="1"/>
    <col min="5" max="5" width="9.1640625" style="11" bestFit="1" customWidth="1"/>
  </cols>
  <sheetData>
    <row r="1" spans="1:6" x14ac:dyDescent="0.2">
      <c r="A1" s="2" t="s">
        <v>477</v>
      </c>
      <c r="B1" s="12" t="s">
        <v>476</v>
      </c>
      <c r="C1" s="12" t="s">
        <v>478</v>
      </c>
      <c r="D1" s="12" t="s">
        <v>507</v>
      </c>
      <c r="E1" s="13" t="s">
        <v>520</v>
      </c>
    </row>
    <row r="2" spans="1:6" x14ac:dyDescent="0.2">
      <c r="A2" s="9">
        <v>1</v>
      </c>
      <c r="B2" s="14" t="s">
        <v>447</v>
      </c>
      <c r="C2" s="14" t="s">
        <v>506</v>
      </c>
      <c r="D2" s="14" t="s">
        <v>508</v>
      </c>
      <c r="E2" s="15">
        <v>8.27</v>
      </c>
      <c r="F2" s="10" t="s">
        <v>519</v>
      </c>
    </row>
    <row r="3" spans="1:6" x14ac:dyDescent="0.2">
      <c r="A3" s="9">
        <v>2</v>
      </c>
      <c r="B3" s="14" t="s">
        <v>448</v>
      </c>
      <c r="C3" s="14" t="s">
        <v>492</v>
      </c>
      <c r="D3" s="14" t="s">
        <v>3</v>
      </c>
      <c r="E3" s="15">
        <v>6.25</v>
      </c>
      <c r="F3" t="s">
        <v>525</v>
      </c>
    </row>
    <row r="4" spans="1:6" x14ac:dyDescent="0.2">
      <c r="A4" s="9">
        <v>3</v>
      </c>
      <c r="B4" s="14" t="s">
        <v>449</v>
      </c>
      <c r="C4" s="14" t="s">
        <v>479</v>
      </c>
      <c r="D4" s="14" t="s">
        <v>509</v>
      </c>
      <c r="E4" s="15">
        <f>47/12</f>
        <v>3.9166666666666665</v>
      </c>
      <c r="F4" t="s">
        <v>529</v>
      </c>
    </row>
    <row r="5" spans="1:6" x14ac:dyDescent="0.2">
      <c r="A5" s="9">
        <v>4</v>
      </c>
      <c r="B5" s="14" t="s">
        <v>450</v>
      </c>
      <c r="C5" s="14" t="s">
        <v>480</v>
      </c>
      <c r="D5" s="14" t="s">
        <v>55</v>
      </c>
      <c r="E5" s="15">
        <v>0.63</v>
      </c>
      <c r="F5" t="s">
        <v>526</v>
      </c>
    </row>
    <row r="6" spans="1:6" x14ac:dyDescent="0.2">
      <c r="A6" s="9">
        <v>6</v>
      </c>
      <c r="B6" s="14" t="s">
        <v>451</v>
      </c>
      <c r="C6" s="14" t="s">
        <v>482</v>
      </c>
      <c r="D6" s="14" t="s">
        <v>511</v>
      </c>
      <c r="E6" s="15">
        <v>2.25</v>
      </c>
      <c r="F6" t="s">
        <v>527</v>
      </c>
    </row>
    <row r="7" spans="1:6" x14ac:dyDescent="0.2">
      <c r="A7" s="9">
        <v>7</v>
      </c>
      <c r="B7" s="14" t="s">
        <v>452</v>
      </c>
      <c r="C7" s="14" t="s">
        <v>80</v>
      </c>
      <c r="D7" s="16" t="s">
        <v>510</v>
      </c>
      <c r="E7" s="15">
        <f>AVERAGE(0.85, 1.1)</f>
        <v>0.97500000000000009</v>
      </c>
      <c r="F7" t="s">
        <v>528</v>
      </c>
    </row>
    <row r="8" spans="1:6" x14ac:dyDescent="0.2">
      <c r="A8" s="9">
        <v>8</v>
      </c>
      <c r="B8" s="14" t="s">
        <v>453</v>
      </c>
      <c r="C8" s="14" t="s">
        <v>483</v>
      </c>
      <c r="D8" s="14" t="s">
        <v>511</v>
      </c>
      <c r="E8" s="15">
        <v>2.5</v>
      </c>
      <c r="F8" t="s">
        <v>527</v>
      </c>
    </row>
    <row r="9" spans="1:6" x14ac:dyDescent="0.2">
      <c r="A9" s="9">
        <v>9</v>
      </c>
      <c r="B9" s="14" t="s">
        <v>454</v>
      </c>
      <c r="C9" s="14" t="s">
        <v>103</v>
      </c>
      <c r="D9" s="14" t="s">
        <v>442</v>
      </c>
      <c r="E9" s="15" t="s">
        <v>534</v>
      </c>
      <c r="F9" s="17" t="s">
        <v>535</v>
      </c>
    </row>
    <row r="10" spans="1:6" x14ac:dyDescent="0.2">
      <c r="A10" s="9">
        <v>10</v>
      </c>
      <c r="B10" s="14" t="s">
        <v>455</v>
      </c>
      <c r="C10" s="14" t="s">
        <v>484</v>
      </c>
      <c r="D10" s="14" t="s">
        <v>511</v>
      </c>
      <c r="E10" s="15">
        <f>0.25/0.355</f>
        <v>0.70422535211267612</v>
      </c>
      <c r="F10" t="s">
        <v>530</v>
      </c>
    </row>
    <row r="11" spans="1:6" x14ac:dyDescent="0.2">
      <c r="A11" s="9">
        <v>11</v>
      </c>
      <c r="B11" s="14" t="s">
        <v>456</v>
      </c>
      <c r="C11" s="14" t="s">
        <v>485</v>
      </c>
      <c r="D11" s="14" t="s">
        <v>442</v>
      </c>
      <c r="E11" s="15">
        <v>16</v>
      </c>
      <c r="F11" t="s">
        <v>536</v>
      </c>
    </row>
    <row r="12" spans="1:6" x14ac:dyDescent="0.2">
      <c r="A12" s="9">
        <v>12</v>
      </c>
      <c r="B12" s="14" t="s">
        <v>457</v>
      </c>
      <c r="C12" s="14" t="s">
        <v>486</v>
      </c>
      <c r="D12" s="14" t="s">
        <v>442</v>
      </c>
      <c r="E12" s="15" t="s">
        <v>537</v>
      </c>
      <c r="F12" s="17" t="s">
        <v>538</v>
      </c>
    </row>
    <row r="13" spans="1:6" x14ac:dyDescent="0.2">
      <c r="A13" s="9">
        <v>13</v>
      </c>
      <c r="B13" s="14" t="s">
        <v>458</v>
      </c>
      <c r="C13" s="14" t="s">
        <v>487</v>
      </c>
      <c r="D13" s="14" t="s">
        <v>442</v>
      </c>
      <c r="E13" s="15">
        <v>0.18099999999999999</v>
      </c>
      <c r="F13" t="s">
        <v>532</v>
      </c>
    </row>
    <row r="14" spans="1:6" x14ac:dyDescent="0.2">
      <c r="A14" s="9">
        <v>14</v>
      </c>
      <c r="B14" s="14" t="s">
        <v>459</v>
      </c>
      <c r="C14" s="14" t="s">
        <v>488</v>
      </c>
      <c r="D14" s="14" t="s">
        <v>512</v>
      </c>
      <c r="E14" s="15">
        <f>AVERAGE(0.8)</f>
        <v>0.8</v>
      </c>
      <c r="F14" s="10" t="s">
        <v>519</v>
      </c>
    </row>
    <row r="15" spans="1:6" x14ac:dyDescent="0.2">
      <c r="A15" s="9">
        <v>15</v>
      </c>
      <c r="B15" s="14" t="s">
        <v>460</v>
      </c>
      <c r="C15" s="14" t="s">
        <v>489</v>
      </c>
      <c r="D15" s="14" t="s">
        <v>513</v>
      </c>
      <c r="E15" s="15" t="s">
        <v>539</v>
      </c>
      <c r="F15" s="17" t="s">
        <v>540</v>
      </c>
    </row>
    <row r="16" spans="1:6" x14ac:dyDescent="0.2">
      <c r="A16" s="9">
        <v>16</v>
      </c>
      <c r="B16" s="14" t="s">
        <v>461</v>
      </c>
      <c r="C16" s="14" t="s">
        <v>490</v>
      </c>
      <c r="D16" s="14" t="s">
        <v>442</v>
      </c>
      <c r="E16" s="15" t="s">
        <v>542</v>
      </c>
      <c r="F16" s="17" t="s">
        <v>541</v>
      </c>
    </row>
    <row r="17" spans="1:6" x14ac:dyDescent="0.2">
      <c r="A17" s="9">
        <v>17</v>
      </c>
      <c r="B17" s="14" t="s">
        <v>462</v>
      </c>
      <c r="C17" s="14" t="s">
        <v>491</v>
      </c>
      <c r="D17" s="14" t="s">
        <v>3</v>
      </c>
      <c r="E17" s="15" t="s">
        <v>543</v>
      </c>
      <c r="F17" s="17" t="s">
        <v>544</v>
      </c>
    </row>
    <row r="18" spans="1:6" x14ac:dyDescent="0.2">
      <c r="A18" s="9">
        <v>18</v>
      </c>
      <c r="B18" s="14" t="s">
        <v>463</v>
      </c>
      <c r="C18" s="14" t="s">
        <v>502</v>
      </c>
      <c r="D18" s="14" t="s">
        <v>442</v>
      </c>
      <c r="E18" s="15">
        <f>0.4+0.3+0.5</f>
        <v>1.2</v>
      </c>
    </row>
    <row r="19" spans="1:6" x14ac:dyDescent="0.2">
      <c r="A19" s="9">
        <v>19</v>
      </c>
      <c r="B19" s="14" t="s">
        <v>464</v>
      </c>
      <c r="C19" s="14" t="s">
        <v>493</v>
      </c>
      <c r="D19" s="14" t="s">
        <v>442</v>
      </c>
      <c r="E19" s="15">
        <f>AVERAGE(13.89,11.53,8.3,7.63,7.31,6.4,4.5)</f>
        <v>8.5085714285714289</v>
      </c>
      <c r="F19" t="s">
        <v>530</v>
      </c>
    </row>
    <row r="20" spans="1:6" x14ac:dyDescent="0.2">
      <c r="A20" s="9">
        <v>20</v>
      </c>
      <c r="B20" s="14" t="s">
        <v>465</v>
      </c>
      <c r="C20" s="14" t="s">
        <v>481</v>
      </c>
      <c r="D20" s="14" t="s">
        <v>515</v>
      </c>
      <c r="E20" s="15" t="s">
        <v>546</v>
      </c>
      <c r="F20" s="17" t="s">
        <v>545</v>
      </c>
    </row>
    <row r="21" spans="1:6" x14ac:dyDescent="0.2">
      <c r="A21" s="9">
        <v>21</v>
      </c>
      <c r="B21" s="14" t="s">
        <v>466</v>
      </c>
      <c r="C21" s="14" t="s">
        <v>315</v>
      </c>
      <c r="D21" s="14" t="s">
        <v>514</v>
      </c>
      <c r="E21" s="15" t="s">
        <v>554</v>
      </c>
      <c r="F21" s="17" t="s">
        <v>555</v>
      </c>
    </row>
    <row r="22" spans="1:6" x14ac:dyDescent="0.2">
      <c r="A22" s="9">
        <v>22</v>
      </c>
      <c r="B22" s="14" t="s">
        <v>467</v>
      </c>
      <c r="C22" s="14" t="s">
        <v>494</v>
      </c>
      <c r="D22" s="14" t="s">
        <v>516</v>
      </c>
      <c r="E22" s="15">
        <f>AVERAGE(4.42,0.21,0.05,0.03)</f>
        <v>1.1775</v>
      </c>
      <c r="F22" t="s">
        <v>530</v>
      </c>
    </row>
    <row r="23" spans="1:6" x14ac:dyDescent="0.2">
      <c r="A23" s="9">
        <v>23</v>
      </c>
      <c r="B23" s="14" t="s">
        <v>468</v>
      </c>
      <c r="C23" s="14" t="s">
        <v>495</v>
      </c>
      <c r="D23" s="14" t="s">
        <v>442</v>
      </c>
      <c r="E23" s="15">
        <v>1</v>
      </c>
    </row>
    <row r="24" spans="1:6" x14ac:dyDescent="0.2">
      <c r="A24" s="9">
        <v>24</v>
      </c>
      <c r="B24" s="14" t="s">
        <v>469</v>
      </c>
      <c r="C24" s="14" t="s">
        <v>496</v>
      </c>
      <c r="D24" s="14" t="s">
        <v>514</v>
      </c>
      <c r="E24" s="15">
        <f>AVERAGE(2.2,12,4)</f>
        <v>6.0666666666666664</v>
      </c>
      <c r="F24" t="s">
        <v>533</v>
      </c>
    </row>
    <row r="25" spans="1:6" x14ac:dyDescent="0.2">
      <c r="A25" s="9">
        <v>25</v>
      </c>
      <c r="B25" s="14" t="s">
        <v>470</v>
      </c>
      <c r="C25" s="14" t="s">
        <v>497</v>
      </c>
      <c r="D25" s="14" t="s">
        <v>517</v>
      </c>
      <c r="E25" s="15" t="s">
        <v>537</v>
      </c>
      <c r="F25" s="17" t="s">
        <v>547</v>
      </c>
    </row>
    <row r="26" spans="1:6" x14ac:dyDescent="0.2">
      <c r="A26" s="9">
        <v>26</v>
      </c>
      <c r="B26" s="14" t="s">
        <v>471</v>
      </c>
      <c r="C26" s="14" t="s">
        <v>498</v>
      </c>
      <c r="D26" s="14" t="s">
        <v>511</v>
      </c>
      <c r="E26" s="15">
        <f>AVERAGE(2.68,3.14,2.52,2.5)</f>
        <v>2.71</v>
      </c>
      <c r="F26" t="s">
        <v>531</v>
      </c>
    </row>
    <row r="27" spans="1:6" x14ac:dyDescent="0.2">
      <c r="A27" s="9">
        <v>27</v>
      </c>
      <c r="B27" s="14" t="s">
        <v>472</v>
      </c>
      <c r="C27" s="14" t="s">
        <v>499</v>
      </c>
      <c r="D27" s="14" t="s">
        <v>518</v>
      </c>
      <c r="E27" s="15">
        <f>AVERAGE(2100,900,500)</f>
        <v>1166.6666666666667</v>
      </c>
    </row>
    <row r="28" spans="1:6" x14ac:dyDescent="0.2">
      <c r="A28" s="9">
        <v>28</v>
      </c>
      <c r="B28" s="14" t="s">
        <v>473</v>
      </c>
      <c r="C28" s="14" t="s">
        <v>500</v>
      </c>
      <c r="D28" s="14" t="s">
        <v>442</v>
      </c>
      <c r="E28" s="15" t="s">
        <v>552</v>
      </c>
      <c r="F28" s="17" t="s">
        <v>553</v>
      </c>
    </row>
    <row r="29" spans="1:6" x14ac:dyDescent="0.2">
      <c r="A29" s="9">
        <v>30</v>
      </c>
      <c r="B29" s="14" t="s">
        <v>474</v>
      </c>
      <c r="C29" s="14" t="s">
        <v>503</v>
      </c>
      <c r="D29" s="14" t="s">
        <v>442</v>
      </c>
      <c r="E29" s="15" t="s">
        <v>551</v>
      </c>
      <c r="F29" s="17" t="s">
        <v>550</v>
      </c>
    </row>
    <row r="30" spans="1:6" x14ac:dyDescent="0.2">
      <c r="A30" s="9">
        <v>32</v>
      </c>
      <c r="B30" s="14" t="s">
        <v>475</v>
      </c>
      <c r="C30" s="14" t="s">
        <v>505</v>
      </c>
      <c r="D30" s="14" t="s">
        <v>81</v>
      </c>
      <c r="E30" s="15" t="s">
        <v>549</v>
      </c>
      <c r="F30" s="17" t="s">
        <v>548</v>
      </c>
    </row>
    <row r="37" spans="3:3" x14ac:dyDescent="0.2"/>
    <row r="68" spans="3:3" x14ac:dyDescent="0.2"/>
    <row r="86" spans="3:3" x14ac:dyDescent="0.2"/>
    <row r="93" spans="3:3" x14ac:dyDescent="0.2"/>
    <row r="99" spans="1:1" ht="19" x14ac:dyDescent="0.25">
      <c r="A99" s="4"/>
    </row>
  </sheetData>
  <conditionalFormatting sqref="B1:E1">
    <cfRule type="duplicateValues" dxfId="0" priority="1"/>
  </conditionalFormatting>
  <hyperlinks>
    <hyperlink ref="F2" r:id="rId1" xr:uid="{E501C5C8-22D5-4A68-BE14-894236C3E8DC}"/>
    <hyperlink ref="F14" r:id="rId2" xr:uid="{EDF5C5E7-6263-480A-B2D2-646486DDDD13}"/>
    <hyperlink ref="F9" r:id="rId3" xr:uid="{8C141490-09D5-6B49-996D-704591024726}"/>
    <hyperlink ref="F12" r:id="rId4" xr:uid="{3B6579BE-14C8-6D4A-8093-2C4AA92CC4AF}"/>
    <hyperlink ref="F15" r:id="rId5" xr:uid="{ED2D530D-8975-AC46-9696-8990C7DA2647}"/>
    <hyperlink ref="F16" r:id="rId6" location=":~:text=The%20mean%20carbon%20footprint%20of,€%20for%20high%2Dcost%20drugs." xr:uid="{5C579647-BB23-7B4E-ADDE-1B5AC7E9493F}"/>
    <hyperlink ref="F17" r:id="rId7" xr:uid="{5B9D004B-71BC-1F41-9C30-166877CB46F7}"/>
    <hyperlink ref="F20" r:id="rId8" location=":~:text=Beer%2C%20wine%20and%20spirits%20generate,intake%20decrease%20with%20increasing%20age." xr:uid="{F7F4DF35-6FAC-C646-BE68-08924ABA5F04}"/>
    <hyperlink ref="F25" r:id="rId9" xr:uid="{FAE694C9-CFB1-8049-996F-CF3D1E6AF960}"/>
    <hyperlink ref="F30" r:id="rId10" xr:uid="{B58948CF-F561-AD4B-8DC5-229DDEF14F2E}"/>
    <hyperlink ref="F29" r:id="rId11" xr:uid="{9759E9CA-FFDE-4046-9C95-286C0DE32139}"/>
    <hyperlink ref="F28" r:id="rId12" xr:uid="{C6F34435-2C6A-1042-9F7B-91A826947EBF}"/>
    <hyperlink ref="F21" r:id="rId13" xr:uid="{C4F2B863-CEE9-904D-A960-A1BD7A3F1A4B}"/>
  </hyperlinks>
  <pageMargins left="0.7" right="0.7" top="0.75" bottom="0.75" header="0.3" footer="0.3"/>
  <headerFooter>
    <oddFooter>&amp;L_x000D_&amp;1#&amp;"Calibri"&amp;8&amp;K000000 Sensitivity: Internal</oddFooter>
  </headerFooter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B089-7708-4FEF-9026-6EF31762B52A}">
  <dimension ref="A1:F26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33203125" style="9" customWidth="1"/>
    <col min="2" max="2" width="18.83203125" style="9" customWidth="1"/>
    <col min="3" max="3" width="11.1640625" style="9" bestFit="1" customWidth="1"/>
  </cols>
  <sheetData>
    <row r="1" spans="1:6" x14ac:dyDescent="0.2">
      <c r="A1" s="9" t="s">
        <v>523</v>
      </c>
      <c r="B1" s="9" t="s">
        <v>524</v>
      </c>
      <c r="C1" s="9" t="s">
        <v>522</v>
      </c>
      <c r="D1" s="9" t="s">
        <v>521</v>
      </c>
      <c r="E1" s="9" t="s">
        <v>453</v>
      </c>
      <c r="F1" s="9" t="s">
        <v>451</v>
      </c>
    </row>
    <row r="2" spans="1:6" x14ac:dyDescent="0.2">
      <c r="A2" s="9">
        <v>0.53</v>
      </c>
      <c r="B2" s="9">
        <v>3.15</v>
      </c>
      <c r="C2" s="9">
        <f>0.3/0.04</f>
        <v>7.5</v>
      </c>
      <c r="D2">
        <v>1.79</v>
      </c>
      <c r="E2" s="9">
        <v>2.2999999999999998</v>
      </c>
      <c r="F2" s="9">
        <v>1.9</v>
      </c>
    </row>
    <row r="3" spans="1:6" x14ac:dyDescent="0.2">
      <c r="A3" s="9">
        <v>0.86</v>
      </c>
      <c r="B3" s="9">
        <v>23.88</v>
      </c>
      <c r="C3" s="9">
        <f>0.2/0.04</f>
        <v>5</v>
      </c>
      <c r="E3">
        <v>2.7</v>
      </c>
      <c r="F3" s="9">
        <v>2.5499999999999998</v>
      </c>
    </row>
    <row r="4" spans="1:6" x14ac:dyDescent="0.2">
      <c r="A4" s="9">
        <v>0.98</v>
      </c>
      <c r="C4" s="9">
        <f>AVERAGE(C2:C3)</f>
        <v>6.25</v>
      </c>
      <c r="E4">
        <f>AVERAGE(E2:E3)</f>
        <v>2.5</v>
      </c>
      <c r="F4">
        <f>AVERAGE(F2:F3)</f>
        <v>2.2249999999999996</v>
      </c>
    </row>
    <row r="5" spans="1:6" x14ac:dyDescent="0.2">
      <c r="A5" s="9">
        <v>0.98</v>
      </c>
    </row>
    <row r="6" spans="1:6" x14ac:dyDescent="0.2">
      <c r="A6" s="9">
        <v>1.05</v>
      </c>
    </row>
    <row r="7" spans="1:6" x14ac:dyDescent="0.2">
      <c r="A7" s="9">
        <v>1.18</v>
      </c>
    </row>
    <row r="8" spans="1:6" x14ac:dyDescent="0.2">
      <c r="A8" s="9">
        <v>1.53</v>
      </c>
    </row>
    <row r="9" spans="1:6" x14ac:dyDescent="0.2">
      <c r="A9" s="9">
        <v>1.57</v>
      </c>
    </row>
    <row r="10" spans="1:6" x14ac:dyDescent="0.2">
      <c r="A10" s="9">
        <v>1.7</v>
      </c>
    </row>
    <row r="11" spans="1:6" x14ac:dyDescent="0.2">
      <c r="A11" s="9">
        <v>1.79</v>
      </c>
    </row>
    <row r="12" spans="1:6" x14ac:dyDescent="0.2">
      <c r="A12" s="9">
        <v>1.81</v>
      </c>
    </row>
    <row r="13" spans="1:6" x14ac:dyDescent="0.2">
      <c r="A13" s="9">
        <v>2.09</v>
      </c>
    </row>
    <row r="14" spans="1:6" x14ac:dyDescent="0.2">
      <c r="A14" s="9">
        <v>2.48</v>
      </c>
    </row>
    <row r="15" spans="1:6" x14ac:dyDescent="0.2">
      <c r="A15" s="9">
        <v>3.16</v>
      </c>
    </row>
    <row r="16" spans="1:6" x14ac:dyDescent="0.2">
      <c r="A16" s="9">
        <v>3.2</v>
      </c>
    </row>
    <row r="17" spans="1:1" x14ac:dyDescent="0.2">
      <c r="A17" s="9">
        <v>4.45</v>
      </c>
    </row>
    <row r="18" spans="1:1" x14ac:dyDescent="0.2">
      <c r="A18" s="9">
        <v>4.67</v>
      </c>
    </row>
    <row r="19" spans="1:1" x14ac:dyDescent="0.2">
      <c r="A19" s="9">
        <v>9.8699999999999992</v>
      </c>
    </row>
    <row r="20" spans="1:1" x14ac:dyDescent="0.2">
      <c r="A20" s="9">
        <v>12.31</v>
      </c>
    </row>
    <row r="21" spans="1:1" x14ac:dyDescent="0.2">
      <c r="A21" s="9">
        <v>13.63</v>
      </c>
    </row>
    <row r="22" spans="1:1" x14ac:dyDescent="0.2">
      <c r="A22" s="9">
        <v>26.87</v>
      </c>
    </row>
    <row r="23" spans="1:1" x14ac:dyDescent="0.2">
      <c r="A23" s="9">
        <v>28.53</v>
      </c>
    </row>
    <row r="24" spans="1:1" x14ac:dyDescent="0.2">
      <c r="A24" s="9">
        <v>33.299999999999997</v>
      </c>
    </row>
    <row r="25" spans="1:1" x14ac:dyDescent="0.2">
      <c r="A25" s="9">
        <v>39.700000000000003</v>
      </c>
    </row>
    <row r="26" spans="1:1" x14ac:dyDescent="0.2">
      <c r="A26" s="9">
        <f>AVERAGE(A2:A25)</f>
        <v>8.26</v>
      </c>
    </row>
  </sheetData>
  <pageMargins left="0.7" right="0.7" top="0.75" bottom="0.75" header="0.3" footer="0.3"/>
  <headerFooter>
    <oddFooter>&amp;L_x000D_&amp;1#&amp;"Calibri"&amp;8&amp;K000000 Sensitivity: Internal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1670300ED6224F9DCB93BE93A69791" ma:contentTypeVersion="20" ma:contentTypeDescription="Loo uus dokument" ma:contentTypeScope="" ma:versionID="27e2ebf146c6336af53b0cada8e71cb8">
  <xsd:schema xmlns:xsd="http://www.w3.org/2001/XMLSchema" xmlns:xs="http://www.w3.org/2001/XMLSchema" xmlns:p="http://schemas.microsoft.com/office/2006/metadata/properties" xmlns:ns1="http://schemas.microsoft.com/sharepoint/v3" xmlns:ns2="a688cd60-dae8-4d31-a673-8967f56fb5e7" xmlns:ns3="c2a6ae86-cee2-4ed6-9e89-4d253515c1f4" targetNamespace="http://schemas.microsoft.com/office/2006/metadata/properties" ma:root="true" ma:fieldsID="83e805b81b5bfb3036f98f403b101e07" ns1:_="" ns2:_="" ns3:_="">
    <xsd:import namespace="http://schemas.microsoft.com/sharepoint/v3"/>
    <xsd:import namespace="a688cd60-dae8-4d31-a673-8967f56fb5e7"/>
    <xsd:import namespace="c2a6ae86-cee2-4ed6-9e89-4d253515c1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Ühtse nõuetele vastavuse poliitika atribuudid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Ühtse nõuetele vastavuse poliitika kasutajaliidesetoim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8cd60-dae8-4d31-a673-8967f56fb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Pildisildid" ma:readOnly="false" ma:fieldId="{5cf76f15-5ced-4ddc-b409-7134ff3c332f}" ma:taxonomyMulti="true" ma:sspId="e04f635c-da3a-42ec-a0a5-1ada0c9c7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6ae86-cee2-4ed6-9e89-4d253515c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0a4d600-a033-4154-b9f6-f7500ccb8c86}" ma:internalName="TaxCatchAll" ma:showField="CatchAllData" ma:web="c2a6ae86-cee2-4ed6-9e89-4d253515c1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88cd60-dae8-4d31-a673-8967f56fb5e7">
      <Terms xmlns="http://schemas.microsoft.com/office/infopath/2007/PartnerControls"/>
    </lcf76f155ced4ddcb4097134ff3c332f>
    <_ip_UnifiedCompliancePolicyUIAction xmlns="http://schemas.microsoft.com/sharepoint/v3" xsi:nil="true"/>
    <TaxCatchAll xmlns="c2a6ae86-cee2-4ed6-9e89-4d253515c1f4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C0D49C-9904-49CA-9E6C-3202509BE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B81A86-06CC-4BD5-A1B7-EBC9A79AF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688cd60-dae8-4d31-a673-8967f56fb5e7"/>
    <ds:schemaRef ds:uri="c2a6ae86-cee2-4ed6-9e89-4d253515c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2D4F20-822A-4DC5-BD1E-07A7AC25CBFA}">
  <ds:schemaRefs>
    <ds:schemaRef ds:uri="http://schemas.microsoft.com/office/2006/metadata/properties"/>
    <ds:schemaRef ds:uri="http://schemas.microsoft.com/office/infopath/2007/PartnerControls"/>
    <ds:schemaRef ds:uri="a688cd60-dae8-4d31-a673-8967f56fb5e7"/>
    <ds:schemaRef ds:uri="http://schemas.microsoft.com/sharepoint/v3"/>
    <ds:schemaRef ds:uri="c2a6ae86-cee2-4ed6-9e89-4d253515c1f4"/>
  </ds:schemaRefs>
</ds:datastoreItem>
</file>

<file path=docMetadata/LabelInfo.xml><?xml version="1.0" encoding="utf-8"?>
<clbl:labelList xmlns:clbl="http://schemas.microsoft.com/office/2020/mipLabelMetadata">
  <clbl:label id="{199a02a4-1fd8-448c-9b02-939e6825dd65}" enabled="1" method="Privileged" siteId="{e06b362b-4101-487e-ac7c-ade9d4cc404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Latvia</vt:lpstr>
      <vt:lpstr>Product_Type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Anhelina Honcharenko</dc:creator>
  <cp:keywords/>
  <dc:description/>
  <cp:lastModifiedBy>Aļina Kosmatinska</cp:lastModifiedBy>
  <cp:revision/>
  <dcterms:created xsi:type="dcterms:W3CDTF">2015-06-05T18:17:20Z</dcterms:created>
  <dcterms:modified xsi:type="dcterms:W3CDTF">2024-11-07T15:42:28Z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0x0101007C1670300ED6224F9DCB93BE93A69791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2024-11-04T19:45:26Z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8619188d-0162-466c-b4d9-94604905f01e</vt:lpwstr>
  </property>
  <property fmtid="{D5CDD505-2E9C-101B-9397-08002B2CF9AE}" pid="8" name="MSIP_Label_defa4170-0d19-0005-0004-bc88714345d2_ActionId">
    <vt:lpwstr>7e2f16e7-a37c-458d-9276-bbdea5d34929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31cd77f9-c127-4203-883e-f7a13c018ab9_Enabled">
    <vt:lpwstr>true</vt:lpwstr>
  </property>
  <property fmtid="{D5CDD505-2E9C-101B-9397-08002B2CF9AE}" pid="11" name="MSIP_Label_31cd77f9-c127-4203-883e-f7a13c018ab9_SetDate">
    <vt:lpwstr>2024-11-07T15:42:08Z</vt:lpwstr>
  </property>
  <property fmtid="{D5CDD505-2E9C-101B-9397-08002B2CF9AE}" pid="12" name="MSIP_Label_31cd77f9-c127-4203-883e-f7a13c018ab9_Method">
    <vt:lpwstr>Standard</vt:lpwstr>
  </property>
  <property fmtid="{D5CDD505-2E9C-101B-9397-08002B2CF9AE}" pid="13" name="MSIP_Label_31cd77f9-c127-4203-883e-f7a13c018ab9_Name">
    <vt:lpwstr>31cd77f9-c127-4203-883e-f7a13c018ab9</vt:lpwstr>
  </property>
  <property fmtid="{D5CDD505-2E9C-101B-9397-08002B2CF9AE}" pid="14" name="MSIP_Label_31cd77f9-c127-4203-883e-f7a13c018ab9_SiteId">
    <vt:lpwstr>4f7d16ef-7616-46a7-9866-fc17a74d8500</vt:lpwstr>
  </property>
  <property fmtid="{D5CDD505-2E9C-101B-9397-08002B2CF9AE}" pid="15" name="MSIP_Label_31cd77f9-c127-4203-883e-f7a13c018ab9_ActionId">
    <vt:lpwstr>2caaa92a-9977-4952-92b6-b87069f680a3</vt:lpwstr>
  </property>
  <property fmtid="{D5CDD505-2E9C-101B-9397-08002B2CF9AE}" pid="16" name="MSIP_Label_31cd77f9-c127-4203-883e-f7a13c018ab9_ContentBits">
    <vt:lpwstr>2</vt:lpwstr>
  </property>
</Properties>
</file>