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Gqsh6+TOFhstNrlG2GcNXkHUuWw=="/>
    </ext>
  </extLst>
</workbook>
</file>

<file path=xl/sharedStrings.xml><?xml version="1.0" encoding="utf-8"?>
<sst xmlns="http://schemas.openxmlformats.org/spreadsheetml/2006/main" count="67" uniqueCount="55">
  <si>
    <t>Planeado</t>
  </si>
  <si>
    <t>Ejecutado</t>
  </si>
  <si>
    <t>horas</t>
  </si>
  <si>
    <t>meses</t>
  </si>
  <si>
    <t>INDICADOR</t>
  </si>
  <si>
    <t>FORMULA</t>
  </si>
  <si>
    <t>CALCULO</t>
  </si>
  <si>
    <t>VALOR</t>
  </si>
  <si>
    <t>INTERPRETACION</t>
  </si>
  <si>
    <t>enero</t>
  </si>
  <si>
    <t>PV</t>
  </si>
  <si>
    <t>suma valor planeado</t>
  </si>
  <si>
    <t>16*4</t>
  </si>
  <si>
    <t>febrero</t>
  </si>
  <si>
    <t>AC</t>
  </si>
  <si>
    <t>Suma gastos incurridos</t>
  </si>
  <si>
    <t>Las horas que llevo</t>
  </si>
  <si>
    <t>marzo</t>
  </si>
  <si>
    <t>EV</t>
  </si>
  <si>
    <t>suma valor ganado</t>
  </si>
  <si>
    <t>las horas que deberia llevar</t>
  </si>
  <si>
    <t>abril</t>
  </si>
  <si>
    <t>CV</t>
  </si>
  <si>
    <t>EV-AC</t>
  </si>
  <si>
    <t>Si voy arriba o abajo del presupuesto</t>
  </si>
  <si>
    <t>Los costos superan el presupuesto</t>
  </si>
  <si>
    <t>Días</t>
  </si>
  <si>
    <t>mayo</t>
  </si>
  <si>
    <t>SV</t>
  </si>
  <si>
    <t>EV-PV</t>
  </si>
  <si>
    <t>Negativo, va atrasado</t>
  </si>
  <si>
    <t>El proyecto está atrasado</t>
  </si>
  <si>
    <t>3 horas diarias</t>
  </si>
  <si>
    <t>TOTAL</t>
  </si>
  <si>
    <t>CPI</t>
  </si>
  <si>
    <t>EV/AC</t>
  </si>
  <si>
    <t>Rendimiento</t>
  </si>
  <si>
    <t>Rendimiento 0.87 horas por cada hora invertida</t>
  </si>
  <si>
    <t>SPI</t>
  </si>
  <si>
    <t>EV/PV</t>
  </si>
  <si>
    <t>% avance</t>
  </si>
  <si>
    <t>Atrasados en el cronograma</t>
  </si>
  <si>
    <t>4 horas diarias</t>
  </si>
  <si>
    <t xml:space="preserve">Tiempo: </t>
  </si>
  <si>
    <t>400 Horas en total</t>
  </si>
  <si>
    <t>4.5 horas diarias</t>
  </si>
  <si>
    <t>(*)  Hemos gastado el tiempo de la primera fase,</t>
  </si>
  <si>
    <t>&lt;====</t>
  </si>
  <si>
    <t>100 horas</t>
  </si>
  <si>
    <t>%</t>
  </si>
  <si>
    <t xml:space="preserve">(*) Empezamos la fase de diseño 1 semana después, </t>
  </si>
  <si>
    <t>(*) Aproximadamente hemos gastado un 15% del tiempo de la segunda fase.</t>
  </si>
  <si>
    <t>&lt; =====</t>
  </si>
  <si>
    <t>5 horas diarias</t>
  </si>
  <si>
    <t>(*) Se han Trabajado 0 horas de la fase de Diseño.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</si>
</sst>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0.00_ "/>
  </numFmts>
  <fonts count="4">
    <font>
      <sz val="11.0"/>
      <color theme="1"/>
      <name val="Calibri"/>
    </font>
    <font>
      <color theme="1"/>
      <name val="Calibri"/>
    </font>
    <font/>
    <font>
      <b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theme="8"/>
        <bgColor theme="8"/>
      </patternFill>
    </fill>
    <fill>
      <patternFill patternType="solid">
        <fgColor rgb="FF999999"/>
        <bgColor rgb="FF999999"/>
      </patternFill>
    </fill>
    <fill>
      <patternFill patternType="solid">
        <fgColor rgb="FF9FC5E8"/>
        <bgColor rgb="FF9FC5E8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3" fillId="3" fontId="3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/>
    </xf>
    <xf borderId="4" fillId="0" fontId="2" numFmtId="0" xfId="0" applyBorder="1" applyFont="1"/>
    <xf borderId="0" fillId="0" fontId="1" numFmtId="0" xfId="0" applyFont="1"/>
    <xf borderId="3" fillId="0" fontId="1" numFmtId="0" xfId="0" applyAlignment="1" applyBorder="1" applyFont="1">
      <alignment horizontal="center"/>
    </xf>
    <xf borderId="3" fillId="0" fontId="0" numFmtId="0" xfId="0" applyAlignment="1" applyBorder="1" applyFont="1">
      <alignment horizontal="center" readingOrder="0"/>
    </xf>
    <xf borderId="3" fillId="0" fontId="0" numFmtId="164" xfId="0" applyAlignment="1" applyBorder="1" applyFont="1" applyNumberFormat="1">
      <alignment horizontal="right"/>
    </xf>
    <xf borderId="5" fillId="4" fontId="1" numFmtId="0" xfId="0" applyBorder="1" applyFill="1" applyFont="1"/>
    <xf borderId="6" fillId="0" fontId="2" numFmtId="0" xfId="0" applyBorder="1" applyFont="1"/>
    <xf borderId="3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right" readingOrder="0"/>
    </xf>
    <xf borderId="5" fillId="0" fontId="2" numFmtId="0" xfId="0" applyBorder="1" applyFont="1"/>
    <xf borderId="3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center"/>
    </xf>
    <xf borderId="0" fillId="0" fontId="1" numFmtId="4" xfId="0" applyFont="1" applyNumberFormat="1"/>
    <xf borderId="0" fillId="0" fontId="1" numFmtId="0" xfId="0" applyAlignment="1" applyFont="1">
      <alignment readingOrder="0"/>
    </xf>
    <xf borderId="3" fillId="0" fontId="1" numFmtId="0" xfId="0" applyBorder="1" applyFont="1"/>
    <xf borderId="3" fillId="0" fontId="0" numFmtId="165" xfId="0" applyAlignment="1" applyBorder="1" applyFont="1" applyNumberFormat="1">
      <alignment horizontal="right"/>
    </xf>
    <xf borderId="0" fillId="0" fontId="1" numFmtId="0" xfId="0" applyAlignment="1" applyFont="1">
      <alignment readingOrder="0" shrinkToFit="0" wrapText="1"/>
    </xf>
    <xf borderId="0" fillId="5" fontId="1" numFmtId="0" xfId="0" applyFill="1" applyFont="1"/>
    <xf borderId="0" fillId="5" fontId="1" numFmtId="0" xfId="0" applyAlignment="1" applyFont="1">
      <alignment readingOrder="0"/>
    </xf>
    <xf borderId="3" fillId="0" fontId="1" numFmtId="0" xfId="0" applyAlignment="1" applyBorder="1" applyFont="1">
      <alignment horizontal="center" shrinkToFit="0" wrapText="1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0" fillId="0" fontId="0" numFmtId="0" xfId="0" applyFont="1"/>
    <xf borderId="0" fillId="5" fontId="1" numFmtId="4" xfId="0" applyFont="1" applyNumberFormat="1"/>
    <xf borderId="0" fillId="0" fontId="0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20</xdr:row>
      <xdr:rowOff>76200</xdr:rowOff>
    </xdr:from>
    <xdr:ext cx="5638800" cy="287655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20</xdr:row>
      <xdr:rowOff>76200</xdr:rowOff>
    </xdr:from>
    <xdr:ext cx="7448550" cy="300037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352425</xdr:colOff>
      <xdr:row>35</xdr:row>
      <xdr:rowOff>171450</xdr:rowOff>
    </xdr:from>
    <xdr:ext cx="10515600" cy="430530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2.86"/>
    <col customWidth="1" min="3" max="3" width="24.86"/>
    <col customWidth="1" min="4" max="4" width="20.57"/>
    <col customWidth="1" min="5" max="5" width="12.43"/>
    <col customWidth="1" min="6" max="6" width="15.29"/>
    <col customWidth="1" min="7" max="26" width="11.0"/>
  </cols>
  <sheetData>
    <row r="2">
      <c r="O2" s="1" t="s">
        <v>0</v>
      </c>
      <c r="P2" s="2"/>
      <c r="R2" s="1" t="s">
        <v>1</v>
      </c>
      <c r="S2" s="2"/>
    </row>
    <row r="3">
      <c r="O3" s="3" t="s">
        <v>2</v>
      </c>
      <c r="P3" s="3" t="s">
        <v>3</v>
      </c>
      <c r="R3" s="3" t="s">
        <v>2</v>
      </c>
      <c r="S3" s="3" t="s">
        <v>3</v>
      </c>
    </row>
    <row r="4">
      <c r="B4" s="4" t="s">
        <v>4</v>
      </c>
      <c r="C4" s="4" t="s">
        <v>5</v>
      </c>
      <c r="D4" s="4" t="s">
        <v>6</v>
      </c>
      <c r="E4" s="4" t="s">
        <v>7</v>
      </c>
      <c r="F4" s="5" t="s">
        <v>8</v>
      </c>
      <c r="G4" s="6"/>
      <c r="H4" s="6"/>
      <c r="I4" s="2"/>
      <c r="N4" s="7">
        <f t="shared" ref="N4:N8" si="1">O4/4</f>
        <v>4</v>
      </c>
      <c r="O4" s="3">
        <v>16.0</v>
      </c>
      <c r="P4" s="3" t="s">
        <v>9</v>
      </c>
      <c r="R4" s="3">
        <v>4.0</v>
      </c>
      <c r="S4" s="3" t="s">
        <v>9</v>
      </c>
    </row>
    <row r="5">
      <c r="B5" s="8" t="s">
        <v>10</v>
      </c>
      <c r="C5" s="8" t="s">
        <v>11</v>
      </c>
      <c r="D5" s="9" t="s">
        <v>12</v>
      </c>
      <c r="E5" s="10">
        <f>O9</f>
        <v>100</v>
      </c>
      <c r="F5" s="11"/>
      <c r="I5" s="12"/>
      <c r="N5" s="7">
        <f t="shared" si="1"/>
        <v>4</v>
      </c>
      <c r="O5" s="3">
        <v>16.0</v>
      </c>
      <c r="P5" s="3" t="s">
        <v>13</v>
      </c>
      <c r="R5" s="3">
        <v>4.0</v>
      </c>
      <c r="S5" s="3" t="s">
        <v>13</v>
      </c>
    </row>
    <row r="6">
      <c r="B6" s="8" t="s">
        <v>14</v>
      </c>
      <c r="C6" s="8" t="s">
        <v>15</v>
      </c>
      <c r="D6" s="13" t="s">
        <v>16</v>
      </c>
      <c r="E6" s="14">
        <f>R9</f>
        <v>16</v>
      </c>
      <c r="F6" s="15"/>
      <c r="I6" s="12"/>
      <c r="N6" s="7">
        <f t="shared" si="1"/>
        <v>6.5</v>
      </c>
      <c r="O6" s="3">
        <v>26.0</v>
      </c>
      <c r="P6" s="3" t="s">
        <v>17</v>
      </c>
      <c r="R6" s="3">
        <v>8.0</v>
      </c>
      <c r="S6" s="3" t="s">
        <v>17</v>
      </c>
    </row>
    <row r="7">
      <c r="B7" s="8" t="s">
        <v>18</v>
      </c>
      <c r="C7" s="8" t="s">
        <v>19</v>
      </c>
      <c r="D7" s="13" t="s">
        <v>20</v>
      </c>
      <c r="E7" s="14">
        <v>58.0</v>
      </c>
      <c r="F7" s="15"/>
      <c r="I7" s="12"/>
      <c r="N7" s="7">
        <f t="shared" si="1"/>
        <v>6.5</v>
      </c>
      <c r="O7" s="3">
        <v>26.0</v>
      </c>
      <c r="P7" s="3" t="s">
        <v>21</v>
      </c>
      <c r="R7" s="3">
        <v>0.0</v>
      </c>
      <c r="S7" s="3" t="s">
        <v>21</v>
      </c>
    </row>
    <row r="8">
      <c r="B8" s="8" t="s">
        <v>22</v>
      </c>
      <c r="C8" s="8" t="s">
        <v>23</v>
      </c>
      <c r="D8" s="13" t="s">
        <v>24</v>
      </c>
      <c r="E8" s="16">
        <f>E7-E6</f>
        <v>42</v>
      </c>
      <c r="F8" s="17" t="s">
        <v>25</v>
      </c>
      <c r="I8" s="12"/>
      <c r="K8" s="18">
        <f>100/3</f>
        <v>33.33333333</v>
      </c>
      <c r="L8" s="19" t="s">
        <v>26</v>
      </c>
      <c r="N8" s="7">
        <f t="shared" si="1"/>
        <v>4</v>
      </c>
      <c r="O8" s="3">
        <v>16.0</v>
      </c>
      <c r="P8" s="3" t="s">
        <v>27</v>
      </c>
      <c r="R8" s="3">
        <v>0.0</v>
      </c>
      <c r="S8" s="3" t="s">
        <v>27</v>
      </c>
    </row>
    <row r="9">
      <c r="B9" s="8" t="s">
        <v>28</v>
      </c>
      <c r="C9" s="8" t="s">
        <v>29</v>
      </c>
      <c r="D9" s="13" t="s">
        <v>30</v>
      </c>
      <c r="E9" s="10">
        <f>+E7-E5</f>
        <v>-42</v>
      </c>
      <c r="F9" s="17" t="s">
        <v>31</v>
      </c>
      <c r="I9" s="12"/>
      <c r="L9" s="19" t="s">
        <v>32</v>
      </c>
      <c r="O9" s="20">
        <f>SUM(O4:O8)</f>
        <v>100</v>
      </c>
      <c r="P9" s="3" t="s">
        <v>33</v>
      </c>
      <c r="R9" s="20">
        <f>SUM(R4:R8)</f>
        <v>16</v>
      </c>
      <c r="S9" s="3" t="s">
        <v>33</v>
      </c>
    </row>
    <row r="10">
      <c r="B10" s="8" t="s">
        <v>34</v>
      </c>
      <c r="C10" s="8" t="s">
        <v>35</v>
      </c>
      <c r="D10" s="13" t="s">
        <v>36</v>
      </c>
      <c r="E10" s="21">
        <f>+E7/E6</f>
        <v>3.625</v>
      </c>
      <c r="F10" s="17" t="s">
        <v>37</v>
      </c>
      <c r="I10" s="12"/>
      <c r="N10" s="7">
        <f>AVERAGE(N4:N8)</f>
        <v>5</v>
      </c>
    </row>
    <row r="11">
      <c r="B11" s="8" t="s">
        <v>38</v>
      </c>
      <c r="C11" s="8" t="s">
        <v>39</v>
      </c>
      <c r="D11" s="22" t="s">
        <v>40</v>
      </c>
      <c r="E11" s="10">
        <f>+E7/E5</f>
        <v>0.58</v>
      </c>
      <c r="F11" s="17" t="s">
        <v>41</v>
      </c>
      <c r="I11" s="12"/>
      <c r="K11" s="23">
        <f>100/4</f>
        <v>25</v>
      </c>
      <c r="L11" s="24" t="s">
        <v>26</v>
      </c>
      <c r="M11" s="23"/>
    </row>
    <row r="12">
      <c r="B12" s="8"/>
      <c r="C12" s="8"/>
      <c r="D12" s="25"/>
      <c r="E12" s="16"/>
      <c r="F12" s="26"/>
      <c r="G12" s="27"/>
      <c r="H12" s="27"/>
      <c r="I12" s="28"/>
      <c r="K12" s="23"/>
      <c r="L12" s="24" t="s">
        <v>42</v>
      </c>
      <c r="M12" s="23"/>
    </row>
    <row r="13">
      <c r="K13" s="23"/>
      <c r="L13" s="23"/>
      <c r="M13" s="23"/>
    </row>
    <row r="14">
      <c r="B14" s="29" t="s">
        <v>43</v>
      </c>
      <c r="C14" s="29" t="s">
        <v>44</v>
      </c>
      <c r="K14" s="30">
        <f>100/(9/2)</f>
        <v>22.22222222</v>
      </c>
      <c r="L14" s="24" t="s">
        <v>26</v>
      </c>
      <c r="M14" s="23"/>
    </row>
    <row r="15">
      <c r="K15" s="23"/>
      <c r="L15" s="24" t="s">
        <v>45</v>
      </c>
      <c r="M15" s="23"/>
    </row>
    <row r="16">
      <c r="B16" s="29" t="s">
        <v>46</v>
      </c>
      <c r="E16" s="29" t="s">
        <v>47</v>
      </c>
      <c r="F16" s="29" t="s">
        <v>48</v>
      </c>
      <c r="H16" s="7">
        <f>(E6*100)/E5</f>
        <v>16</v>
      </c>
      <c r="I16" s="19" t="s">
        <v>49</v>
      </c>
    </row>
    <row r="17">
      <c r="B17" s="29" t="s">
        <v>50</v>
      </c>
      <c r="K17" s="7">
        <f>100/5</f>
        <v>20</v>
      </c>
      <c r="L17" s="19" t="s">
        <v>26</v>
      </c>
    </row>
    <row r="18">
      <c r="B18" s="29" t="s">
        <v>51</v>
      </c>
      <c r="G18" s="29" t="s">
        <v>52</v>
      </c>
      <c r="H18" s="31">
        <v>38.0</v>
      </c>
      <c r="I18" s="29" t="s">
        <v>2</v>
      </c>
      <c r="L18" s="19" t="s">
        <v>53</v>
      </c>
    </row>
    <row r="19">
      <c r="B19" s="29" t="s">
        <v>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O2:P2"/>
    <mergeCell ref="R2:S2"/>
    <mergeCell ref="F4:I4"/>
    <mergeCell ref="F5:I7"/>
    <mergeCell ref="F8:I8"/>
    <mergeCell ref="F9:I9"/>
    <mergeCell ref="F10:I10"/>
    <mergeCell ref="F11:I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2022-03-11T03:47:05Z</dcterms:created>
  <dc:creator>Julio Paiz</dc:creator>
</cp:coreProperties>
</file>