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ristopherguijarro/Desktop/BOOTCAMP CLASS notes-HomeWork/"/>
    </mc:Choice>
  </mc:AlternateContent>
  <xr:revisionPtr revIDLastSave="0" documentId="13_ncr:1_{0E509AD9-91ED-2346-A8DC-2F13A7C51A0A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Pivot Chart" sheetId="8" r:id="rId1"/>
    <sheet name="HMWK#1" sheetId="1" r:id="rId2"/>
    <sheet name="BONUS" sheetId="9" r:id="rId3"/>
  </sheets>
  <definedNames>
    <definedName name="_xlnm._FilterDatabase" localSheetId="1" hidden="1">'HMWK#1'!$A$1:$T$4115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H4" i="9"/>
  <c r="H5" i="9"/>
  <c r="H6" i="9"/>
  <c r="H3" i="9"/>
  <c r="H7" i="9"/>
  <c r="H8" i="9"/>
  <c r="H9" i="9"/>
  <c r="H10" i="9"/>
  <c r="H11" i="9"/>
  <c r="H12" i="9"/>
  <c r="H13" i="9"/>
  <c r="H2" i="9"/>
  <c r="F3" i="9"/>
  <c r="G11" i="9"/>
  <c r="G3" i="9"/>
  <c r="G4" i="9"/>
  <c r="G5" i="9"/>
  <c r="G6" i="9"/>
  <c r="G7" i="9"/>
  <c r="G8" i="9"/>
  <c r="G9" i="9"/>
  <c r="G10" i="9"/>
  <c r="G12" i="9"/>
  <c r="G13" i="9"/>
  <c r="G2" i="9"/>
  <c r="F4" i="9"/>
  <c r="F5" i="9"/>
  <c r="F6" i="9"/>
  <c r="F7" i="9"/>
  <c r="F8" i="9"/>
  <c r="F9" i="9"/>
  <c r="F10" i="9"/>
  <c r="F11" i="9"/>
  <c r="F12" i="9"/>
  <c r="F13" i="9"/>
  <c r="E4" i="9"/>
  <c r="E3" i="9"/>
  <c r="E5" i="9"/>
  <c r="E6" i="9"/>
  <c r="E7" i="9"/>
  <c r="E8" i="9"/>
  <c r="E9" i="9"/>
  <c r="E10" i="9"/>
  <c r="E11" i="9"/>
  <c r="E12" i="9"/>
  <c r="E13" i="9"/>
  <c r="E2" i="9"/>
  <c r="D2" i="9"/>
  <c r="D6" i="9"/>
  <c r="C2" i="9"/>
  <c r="D3" i="9"/>
  <c r="C3" i="9"/>
  <c r="D4" i="9"/>
  <c r="C4" i="9"/>
  <c r="D5" i="9"/>
  <c r="C5" i="9"/>
  <c r="C6" i="9"/>
  <c r="D7" i="9"/>
  <c r="C7" i="9"/>
  <c r="D8" i="9"/>
  <c r="C8" i="9"/>
  <c r="C9" i="9"/>
  <c r="D9" i="9"/>
  <c r="D10" i="9"/>
  <c r="C10" i="9"/>
  <c r="D11" i="9"/>
  <c r="C11" i="9"/>
  <c r="D12" i="9"/>
  <c r="C12" i="9"/>
  <c r="D13" i="9"/>
  <c r="C13" i="9"/>
  <c r="B7" i="9"/>
  <c r="B13" i="9"/>
  <c r="B12" i="9"/>
  <c r="B11" i="9"/>
  <c r="B10" i="9"/>
  <c r="B9" i="9"/>
  <c r="B8" i="9"/>
  <c r="B6" i="9"/>
  <c r="B5" i="9"/>
  <c r="B4" i="9"/>
  <c r="B3" i="9"/>
  <c r="B2" i="9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V2" i="1"/>
  <c r="Q3" i="1" l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0" i="1"/>
  <c r="O11" i="1"/>
  <c r="O12" i="1"/>
  <c r="O13" i="1"/>
  <c r="O14" i="1"/>
  <c r="O15" i="1"/>
  <c r="O16" i="1"/>
  <c r="O17" i="1"/>
  <c r="O18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<sst xmlns="http://schemas.openxmlformats.org/spreadsheetml/2006/main" count="24748" uniqueCount="8352">
  <si>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</si>
  <si>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</si>
  <si>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</si>
  <si>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</si>
  <si>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</si>
  <si>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</si>
  <si>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</si>
  <si>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</si>
  <si>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</si>
  <si>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</si>
  <si>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</si>
  <si>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</si>
  <si>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</si>
  <si>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</si>
  <si>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</si>
  <si>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</si>
  <si>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</si>
  <si>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</si>
  <si>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</si>
  <si>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</si>
  <si>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</si>
  <si>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</si>
  <si>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</si>
  <si>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</si>
  <si>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</si>
  <si>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</si>
  <si>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</si>
  <si>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</si>
  <si>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</si>
  <si>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</si>
  <si>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</si>
  <si>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</si>
  <si>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</si>
  <si>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</si>
  <si>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</si>
  <si>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</si>
  <si>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</si>
  <si>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</si>
  <si>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</si>
  <si>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</si>
  <si>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</si>
  <si>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</si>
  <si>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</si>
  <si>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</si>
  <si>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</si>
  <si>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</si>
  <si>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</si>
  <si>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</si>
  <si>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</si>
  <si>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</si>
  <si>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</si>
  <si>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</si>
  <si>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</si>
  <si>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</si>
  <si>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</si>
  <si>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</si>
  <si>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</si>
  <si>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</si>
  <si>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</si>
  <si>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</si>
  <si>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</si>
  <si>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</si>
  <si>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</si>
  <si>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</si>
  <si>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</si>
  <si>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</si>
  <si>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</si>
  <si>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</si>
  <si>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</si>
  <si>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</si>
  <si>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</si>
  <si>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</si>
  <si>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</si>
  <si>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</si>
  <si>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</si>
  <si>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</si>
  <si>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</si>
  <si>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</si>
  <si>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</si>
  <si>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</si>
  <si>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</si>
  <si>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</si>
  <si>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</si>
  <si>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</si>
  <si>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</si>
  <si>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</si>
  <si>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</si>
  <si>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</si>
  <si>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</si>
  <si>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</si>
  <si>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</si>
  <si>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</si>
  <si>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</si>
  <si>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</si>
  <si>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</si>
  <si>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</si>
  <si>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</si>
  <si>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</si>
  <si>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</si>
  <si>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</si>
  <si>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</si>
  <si>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</si>
  <si>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</si>
  <si>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</si>
  <si>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</si>
  <si>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</si>
  <si>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</si>
  <si>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</si>
  <si>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</si>
  <si>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</si>
  <si>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</si>
  <si>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</si>
  <si>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</si>
  <si>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</si>
  <si>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</si>
  <si>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</si>
  <si>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</si>
  <si>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</si>
  <si>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</si>
  <si>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</si>
  <si>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</si>
  <si>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</si>
  <si>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</si>
  <si>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</si>
  <si>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</si>
  <si>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</si>
  <si>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</si>
  <si>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</si>
  <si>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</si>
  <si>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</si>
  <si>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</si>
  <si>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</si>
  <si>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</si>
  <si>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</si>
  <si>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</si>
  <si>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</si>
  <si>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</si>
  <si>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</si>
  <si>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</si>
  <si>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</si>
  <si>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</si>
  <si>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</si>
  <si>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</si>
  <si>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</si>
  <si>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</si>
  <si>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</si>
  <si>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</si>
  <si>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</si>
  <si>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</si>
  <si>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</si>
  <si>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</si>
  <si>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</si>
  <si>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</si>
  <si>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</si>
  <si>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</si>
  <si>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</si>
  <si>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</si>
  <si>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</si>
  <si>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</si>
  <si>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</si>
  <si>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</si>
  <si>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</si>
  <si>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</si>
  <si>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</si>
  <si>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</si>
  <si>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</si>
  <si>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</si>
  <si>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</si>
  <si>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</si>
  <si>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</si>
  <si>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</si>
  <si>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</si>
  <si>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</si>
  <si>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</si>
  <si>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</si>
  <si>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</si>
  <si>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</si>
  <si>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</si>
  <si>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</si>
  <si>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</si>
  <si>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</si>
  <si>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</si>
  <si>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</si>
  <si>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</si>
  <si>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</si>
  <si>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</si>
  <si>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</si>
  <si>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</si>
  <si>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</si>
  <si>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</si>
  <si>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</si>
  <si>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</si>
  <si>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</si>
  <si>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</si>
  <si>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</si>
  <si>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</si>
  <si>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</si>
  <si>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</si>
  <si>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</si>
  <si>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</si>
  <si>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</si>
  <si>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</si>
  <si>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</si>
  <si>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</si>
  <si>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</si>
  <si>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</si>
  <si>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</si>
  <si>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</si>
  <si>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</si>
  <si>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</si>
  <si>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</si>
  <si>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</si>
  <si>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</si>
  <si>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</si>
  <si>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</si>
  <si>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</si>
  <si>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</si>
  <si>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</si>
  <si>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</si>
  <si>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</si>
  <si>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</si>
  <si>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</si>
  <si>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</si>
  <si>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</si>
  <si>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</si>
  <si>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</si>
  <si>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</si>
  <si>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</si>
  <si>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</si>
  <si>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</si>
  <si>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</si>
  <si>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</si>
  <si>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</si>
  <si>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</si>
  <si>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</si>
  <si>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</si>
  <si>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</si>
  <si>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</si>
  <si>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</si>
  <si>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</si>
  <si>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</si>
  <si>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</si>
  <si>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</si>
  <si>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</si>
  <si>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</si>
  <si>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</si>
  <si>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</si>
  <si>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</si>
  <si>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</si>
  <si>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</si>
  <si>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</si>
  <si>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</si>
  <si>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</si>
  <si>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</si>
  <si>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</si>
  <si>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</si>
  <si>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</si>
  <si>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</si>
  <si>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</si>
  <si>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</si>
  <si>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</si>
  <si>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</si>
  <si>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</si>
  <si>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</si>
  <si>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</si>
  <si>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</si>
  <si>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</si>
  <si>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</si>
  <si>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</si>
  <si>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</si>
  <si>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</si>
  <si>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</si>
  <si>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</si>
  <si>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</si>
  <si>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</si>
  <si>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</si>
  <si>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</si>
  <si>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</si>
  <si>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</si>
  <si>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</si>
  <si>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</si>
  <si>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</si>
  <si>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</si>
  <si>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</si>
  <si>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</si>
  <si>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</si>
  <si>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</si>
  <si>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</si>
  <si>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</si>
  <si>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</si>
  <si>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</si>
  <si>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</si>
  <si>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</si>
  <si>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</si>
  <si>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</si>
  <si>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</si>
  <si>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</si>
  <si>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</si>
  <si>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</si>
  <si>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</si>
  <si>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</si>
  <si>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</si>
  <si>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</si>
  <si>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</si>
  <si>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</si>
  <si>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</si>
  <si>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</si>
  <si>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</si>
  <si>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</si>
  <si>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</si>
  <si>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</si>
  <si>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</si>
  <si>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</si>
  <si>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</si>
  <si>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</si>
  <si>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</si>
  <si>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</si>
  <si>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</si>
  <si>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</si>
  <si>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</si>
  <si>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</si>
  <si>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</si>
  <si>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</si>
  <si>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</si>
  <si>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</si>
  <si>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</si>
  <si>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</si>
  <si>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</si>
  <si>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</si>
  <si>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</si>
  <si>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</si>
  <si>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</si>
  <si>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</si>
  <si>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</si>
  <si>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</si>
  <si>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</si>
  <si>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</si>
  <si>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</si>
  <si>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</si>
  <si>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</si>
  <si>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</si>
  <si>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</si>
  <si>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</si>
  <si>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</si>
  <si>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</si>
  <si>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</si>
  <si>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</si>
  <si>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</si>
  <si>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</si>
  <si>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</si>
  <si>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</si>
  <si>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</si>
  <si>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</si>
  <si>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</si>
  <si>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</si>
  <si>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</si>
  <si>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</si>
  <si>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</si>
  <si>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</si>
  <si>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</si>
  <si>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</si>
  <si>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</si>
  <si>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</si>
  <si>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</si>
  <si>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</si>
  <si>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</si>
  <si>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</si>
  <si>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</si>
  <si>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</si>
  <si>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</si>
  <si>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</si>
  <si>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</si>
  <si>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</si>
  <si>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</si>
  <si>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</si>
  <si>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</si>
  <si>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</si>
  <si>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</si>
  <si>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</si>
  <si>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</si>
  <si>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</si>
  <si>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</si>
  <si>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</si>
  <si>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</si>
  <si>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</si>
  <si>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</si>
  <si>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</si>
  <si>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</si>
  <si>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</si>
  <si>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</si>
  <si>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</si>
  <si>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</si>
  <si>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</si>
  <si>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</si>
  <si>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</si>
  <si>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</si>
  <si>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</si>
  <si>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</si>
  <si>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</si>
  <si>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</si>
  <si>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</si>
  <si>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</si>
  <si>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</si>
  <si>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</si>
  <si>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</si>
  <si>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</si>
  <si>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</si>
  <si>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</si>
  <si>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</si>
  <si>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</si>
  <si>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</si>
  <si>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</si>
  <si>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</si>
  <si>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</si>
  <si>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</si>
  <si>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</si>
  <si>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</si>
  <si>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</si>
  <si>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</si>
  <si>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</si>
  <si>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</si>
  <si>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</si>
  <si>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</si>
  <si>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</si>
  <si>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</si>
  <si>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</si>
  <si>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</si>
  <si>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</si>
  <si>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</si>
  <si>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</si>
  <si>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</si>
  <si>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</si>
  <si>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</si>
  <si>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</si>
  <si>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</si>
  <si>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</si>
  <si>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</si>
  <si>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</si>
  <si>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</si>
  <si>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</si>
  <si>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</si>
  <si>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</si>
  <si>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</si>
  <si>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</si>
  <si>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</si>
  <si>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</si>
  <si>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</si>
  <si>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</si>
  <si>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</si>
  <si>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</si>
  <si>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</si>
  <si>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</si>
  <si>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</si>
  <si>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</si>
  <si>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</si>
  <si>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</si>
  <si>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</si>
  <si>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</si>
  <si>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</si>
  <si>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</si>
  <si>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</si>
  <si>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</si>
  <si>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</si>
  <si>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</si>
  <si>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</si>
  <si>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</si>
  <si>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</si>
  <si>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</si>
  <si>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</si>
  <si>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</si>
  <si>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</si>
  <si>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</si>
  <si>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</si>
  <si>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</si>
  <si>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</si>
  <si>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</si>
  <si>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</si>
  <si>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</si>
  <si>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</si>
  <si>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</si>
  <si>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</si>
  <si>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</si>
  <si>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</si>
  <si>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</si>
  <si>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</si>
  <si>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</si>
  <si>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</si>
  <si>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</si>
  <si>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</si>
  <si>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</si>
  <si>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</si>
  <si>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</si>
  <si>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</si>
  <si>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</si>
  <si>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</si>
  <si>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</si>
  <si>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</si>
  <si>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</si>
  <si>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</si>
  <si>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</si>
  <si>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</si>
  <si>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</si>
  <si>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</si>
  <si>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</si>
  <si>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</si>
  <si>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</si>
  <si>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</si>
  <si>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</si>
  <si>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</si>
  <si>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</si>
  <si>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</si>
  <si>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</si>
  <si>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</si>
  <si>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</si>
  <si>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</si>
  <si>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</si>
  <si>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</si>
  <si>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</si>
  <si>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</si>
  <si>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</si>
  <si>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</si>
  <si>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</si>
  <si>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</si>
  <si>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</si>
  <si>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</si>
  <si>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</si>
  <si>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</si>
  <si>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</si>
  <si>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</si>
  <si>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</si>
  <si>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</si>
  <si>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</si>
  <si>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</si>
  <si>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</si>
  <si>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</si>
  <si>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</si>
  <si>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</si>
  <si>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</si>
  <si>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</si>
  <si>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</si>
  <si>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</si>
  <si>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</si>
  <si>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</si>
  <si>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</si>
  <si>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</si>
  <si>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</si>
  <si>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</si>
  <si>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</si>
  <si>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</si>
  <si>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</si>
  <si>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</si>
  <si>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</si>
  <si>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</si>
  <si>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</si>
  <si>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</si>
  <si>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</si>
  <si>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</si>
  <si>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</si>
  <si>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</si>
  <si>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</si>
  <si>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</si>
  <si>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</si>
  <si>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</si>
  <si>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</si>
  <si>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</si>
  <si>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</si>
  <si>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</si>
  <si>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</si>
  <si>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</si>
  <si>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</si>
  <si>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</si>
  <si>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</si>
  <si>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</si>
  <si>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</si>
  <si>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</si>
  <si>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</si>
  <si>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</si>
  <si>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</si>
  <si>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</si>
  <si>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</si>
  <si>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</si>
  <si>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</si>
  <si>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</si>
  <si>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</si>
  <si>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</si>
  <si>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</si>
  <si>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</si>
  <si>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</si>
  <si>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</si>
  <si>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</si>
  <si>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</si>
  <si>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</si>
  <si>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</si>
  <si>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</si>
  <si>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</si>
  <si>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</si>
  <si>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</si>
  <si>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</si>
  <si>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</si>
  <si>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</si>
  <si>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</si>
  <si>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</si>
  <si>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</si>
  <si>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</si>
  <si>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</si>
  <si>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</si>
  <si>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</si>
  <si>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</si>
  <si>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</si>
  <si>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</si>
  <si>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</si>
  <si>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</si>
  <si>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</si>
  <si>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</si>
  <si>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</si>
  <si>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</si>
  <si>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</si>
  <si>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</si>
  <si>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</si>
  <si>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</si>
  <si>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</si>
  <si>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</si>
  <si>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</si>
  <si>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</si>
  <si>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</si>
  <si>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</si>
  <si>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</si>
  <si>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</si>
  <si>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</si>
  <si>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</si>
  <si>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</si>
  <si>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</si>
  <si>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</si>
  <si>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</si>
  <si>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</si>
  <si>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</si>
  <si>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</si>
  <si>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</si>
  <si>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</si>
  <si>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</si>
  <si>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</si>
  <si>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</si>
  <si>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</si>
  <si>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</si>
  <si>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</si>
  <si>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</si>
  <si>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</si>
  <si>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</si>
  <si>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</si>
  <si>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</si>
  <si>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</si>
  <si>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</si>
  <si>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</si>
  <si>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</si>
  <si>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</si>
  <si>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</si>
  <si>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</si>
  <si>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</si>
  <si>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</si>
  <si>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</si>
  <si>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</si>
  <si>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</si>
  <si>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</si>
  <si>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</si>
  <si>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</si>
  <si>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</si>
  <si>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</si>
  <si>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</si>
  <si>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</si>
  <si>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</si>
  <si>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</si>
  <si>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</si>
  <si>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</si>
  <si>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</si>
  <si>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</si>
  <si>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</si>
  <si>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</si>
  <si>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</si>
  <si>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</si>
  <si>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</si>
  <si>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</si>
  <si>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</si>
  <si>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</si>
  <si>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</si>
  <si>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</si>
  <si>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</si>
  <si>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</si>
  <si>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</si>
  <si>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</si>
  <si>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</si>
  <si>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</si>
  <si>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</si>
  <si>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</si>
  <si>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</si>
  <si>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</si>
  <si>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</si>
  <si>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</si>
  <si>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</si>
  <si>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</si>
  <si>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</si>
  <si>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</si>
  <si>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</si>
  <si>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</si>
  <si>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</si>
  <si>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</si>
  <si>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</si>
  <si>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</si>
  <si>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</si>
  <si>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</si>
  <si>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</si>
  <si>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</si>
  <si>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</si>
  <si>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</si>
  <si>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</si>
  <si>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</si>
  <si>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</si>
  <si>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</si>
  <si>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</si>
  <si>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</si>
  <si>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</si>
  <si>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</si>
  <si>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</si>
  <si>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</si>
  <si>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</si>
  <si>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</si>
  <si>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</si>
  <si>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</si>
  <si>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</si>
  <si>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</si>
  <si>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</si>
  <si>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</si>
  <si>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</si>
  <si>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</si>
  <si>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</si>
  <si>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</si>
  <si>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</si>
  <si>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</si>
  <si>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</si>
  <si>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</si>
  <si>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</si>
  <si>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</si>
  <si>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</si>
  <si>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</si>
  <si>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</si>
  <si>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</si>
  <si>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</si>
  <si>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</si>
  <si>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</si>
  <si>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</si>
  <si>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</si>
  <si>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</si>
  <si>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</si>
  <si>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</si>
  <si>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</si>
  <si>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</si>
  <si>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</si>
  <si>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</si>
  <si>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</si>
  <si>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</si>
  <si>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</si>
  <si>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</si>
  <si>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</si>
  <si>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</si>
  <si>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</si>
  <si>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</si>
  <si>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</si>
  <si>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</si>
  <si>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</si>
  <si>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</si>
  <si>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</si>
  <si>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</si>
  <si>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</si>
  <si>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</si>
  <si>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</si>
  <si>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</si>
  <si>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</si>
  <si>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</si>
  <si>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</si>
  <si>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</si>
  <si>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</si>
  <si>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</si>
  <si>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</si>
  <si>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</si>
  <si>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</si>
  <si>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</si>
  <si>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</si>
  <si>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</si>
  <si>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</si>
  <si>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</si>
  <si>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</si>
  <si>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</si>
  <si>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</si>
  <si>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</si>
  <si>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</si>
  <si>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</si>
  <si>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</si>
  <si>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</si>
  <si>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</si>
  <si>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</si>
  <si>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</si>
  <si>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</si>
  <si>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</si>
  <si>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</si>
  <si>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</si>
  <si>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</si>
  <si>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</si>
  <si>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</si>
  <si>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</si>
  <si>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</si>
  <si>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</si>
  <si>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</si>
  <si>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</si>
  <si>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</si>
  <si>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</si>
  <si>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</si>
  <si>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</si>
  <si>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</si>
  <si>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</si>
  <si>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</si>
  <si>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</si>
  <si>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</si>
  <si>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</si>
  <si>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</si>
  <si>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</si>
  <si>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</si>
  <si>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</si>
  <si>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</si>
  <si>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</si>
  <si>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</si>
  <si>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</si>
  <si>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</si>
  <si>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</si>
  <si>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</si>
  <si>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</si>
  <si>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</si>
  <si>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</si>
  <si>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</si>
  <si>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</si>
  <si>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</si>
  <si>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</si>
  <si>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</si>
  <si>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</si>
  <si>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</si>
  <si>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</si>
  <si>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</si>
  <si>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</si>
  <si>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</si>
  <si>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</si>
  <si>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</si>
  <si>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</si>
  <si>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</si>
  <si>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</si>
  <si>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</si>
  <si>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</si>
  <si>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</si>
  <si>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</si>
  <si>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</si>
  <si>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</si>
  <si>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</si>
  <si>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</si>
  <si>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</si>
  <si>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</si>
  <si>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</si>
  <si>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</si>
  <si>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</si>
  <si>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</si>
  <si>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</si>
  <si>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</si>
  <si>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</si>
  <si>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</si>
  <si>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</si>
  <si>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</si>
  <si>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</si>
  <si>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</si>
  <si>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</si>
  <si>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</si>
  <si>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</si>
  <si>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</si>
  <si>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</si>
  <si>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</si>
  <si>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</si>
  <si>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</si>
  <si>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</si>
  <si>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</si>
  <si>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</si>
  <si>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</si>
  <si>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</si>
  <si>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</si>
  <si>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</si>
  <si>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</si>
  <si>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</si>
  <si>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</si>
  <si>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</si>
  <si>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</si>
  <si>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</si>
  <si>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</si>
  <si>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</si>
  <si>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</si>
  <si>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</si>
  <si>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</si>
  <si>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</si>
  <si>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</si>
  <si>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</si>
  <si>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</si>
  <si>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</si>
  <si>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</si>
  <si>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</si>
  <si>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</si>
  <si>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</si>
  <si>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</si>
  <si>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</si>
  <si>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</si>
  <si>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</si>
  <si>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</si>
  <si>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</si>
  <si>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</si>
  <si>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</si>
  <si>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</si>
  <si>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</si>
  <si>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</si>
  <si>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</si>
  <si>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</si>
  <si>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</si>
  <si>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</si>
  <si>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</si>
  <si>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</si>
  <si>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</si>
  <si>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</si>
  <si>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</si>
  <si>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</si>
  <si>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</si>
  <si>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</si>
  <si>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</si>
  <si>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</si>
  <si>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</si>
  <si>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</si>
  <si>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</si>
  <si>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</si>
  <si>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</si>
  <si>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</si>
  <si>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</si>
  <si>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</si>
  <si>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</si>
  <si>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</si>
  <si>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</si>
  <si>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</si>
  <si>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</si>
  <si>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</si>
  <si>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</si>
  <si>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</si>
  <si>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</si>
  <si>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</si>
  <si>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</si>
  <si>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</si>
  <si>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</si>
  <si>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</si>
  <si>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</si>
  <si>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</si>
  <si>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</si>
  <si>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</si>
  <si>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</si>
  <si>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</si>
  <si>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</si>
  <si>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</si>
  <si>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</si>
  <si>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</si>
  <si>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</si>
  <si>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</si>
  <si>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</si>
  <si>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</si>
  <si>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</si>
  <si>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</si>
  <si>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</si>
  <si>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</si>
  <si>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</si>
  <si>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</si>
  <si>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</si>
  <si>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</si>
  <si>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</si>
  <si>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</si>
  <si>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</si>
  <si>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</si>
  <si>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</si>
  <si>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</si>
  <si>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</si>
  <si>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</si>
  <si>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</si>
  <si>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</si>
  <si>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</si>
  <si>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</si>
  <si>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</si>
  <si>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</si>
  <si>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</si>
  <si>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</si>
  <si>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</si>
  <si>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</si>
  <si>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</si>
  <si>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</si>
  <si>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</si>
  <si>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</si>
  <si>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</si>
  <si>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</si>
  <si>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</si>
  <si>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</si>
  <si>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</si>
  <si>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</si>
  <si>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</si>
  <si>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</si>
  <si>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</si>
  <si>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</si>
  <si>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</si>
  <si>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</si>
  <si>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</si>
  <si>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</si>
  <si>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</si>
  <si>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</si>
  <si>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</si>
  <si>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</si>
  <si>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</si>
  <si>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</si>
  <si>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</si>
  <si>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</si>
  <si>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</si>
  <si>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</si>
  <si>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</si>
  <si>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</si>
  <si>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</si>
  <si>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</si>
  <si>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</si>
  <si>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</si>
  <si>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</si>
  <si>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</si>
  <si>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</si>
  <si>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</si>
  <si>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</si>
  <si>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</si>
  <si>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</si>
  <si>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</si>
  <si>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</si>
  <si>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</si>
  <si>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</si>
  <si>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</si>
  <si>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</si>
  <si>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</si>
  <si>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</si>
  <si>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</si>
  <si>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</si>
  <si>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</si>
  <si>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</si>
  <si>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</si>
  <si>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</si>
  <si>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</si>
  <si>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</si>
  <si>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</si>
  <si>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</si>
  <si>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</si>
  <si>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</si>
  <si>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</si>
  <si>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</si>
  <si>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</si>
  <si>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</si>
  <si>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</si>
  <si>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</si>
  <si>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</si>
  <si>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</si>
  <si>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</si>
  <si>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</si>
  <si>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</si>
  <si>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</si>
  <si>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</si>
  <si>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</si>
  <si>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</si>
  <si>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</si>
  <si>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</si>
  <si>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</si>
  <si>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</si>
  <si>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</si>
  <si>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</si>
  <si>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</si>
  <si>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</si>
  <si>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</si>
  <si>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</si>
  <si>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</si>
  <si>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</si>
  <si>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</si>
  <si>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</si>
  <si>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</si>
  <si>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</si>
  <si>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</si>
  <si>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</si>
  <si>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</si>
  <si>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</si>
  <si>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</si>
  <si>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</si>
  <si>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</si>
  <si>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</si>
  <si>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</si>
  <si>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</si>
  <si>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</si>
  <si>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</si>
  <si>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</si>
  <si>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</si>
  <si>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</si>
  <si>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</si>
  <si>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</si>
  <si>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</si>
  <si>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</si>
  <si>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</si>
  <si>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</si>
  <si>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</si>
  <si>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</si>
  <si>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</si>
  <si>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</si>
  <si>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</si>
  <si>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</si>
  <si>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</si>
  <si>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</si>
  <si>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</si>
  <si>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</si>
  <si>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</si>
  <si>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</si>
  <si>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</si>
  <si>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</si>
  <si>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</si>
  <si>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</si>
  <si>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</si>
  <si>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</si>
  <si>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</si>
  <si>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</si>
  <si>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</si>
  <si>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</si>
  <si>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</si>
  <si>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</si>
  <si>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</si>
  <si>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</si>
  <si>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</si>
  <si>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</si>
  <si>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</si>
  <si>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</si>
  <si>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</si>
  <si>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</si>
  <si>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</si>
  <si>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</si>
  <si>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</si>
  <si>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</si>
  <si>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</si>
  <si>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</si>
  <si>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</si>
  <si>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</si>
  <si>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</si>
  <si>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</si>
  <si>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</si>
  <si>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</si>
  <si>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</si>
  <si>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</si>
  <si>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</si>
  <si>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</si>
  <si>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</si>
  <si>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</si>
  <si>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</si>
  <si>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</si>
  <si>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</si>
  <si>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</si>
  <si>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</si>
  <si>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</si>
  <si>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</si>
  <si>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</si>
  <si>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</si>
  <si>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</si>
  <si>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</si>
  <si>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</si>
  <si>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</si>
  <si>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</si>
  <si>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</si>
  <si>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</si>
  <si>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</si>
  <si>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</si>
  <si>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</si>
  <si>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</si>
  <si>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</si>
  <si>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</si>
  <si>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</si>
  <si>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</si>
  <si>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</si>
  <si>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</si>
  <si>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</si>
  <si>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</si>
  <si>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</si>
  <si>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</si>
  <si>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</si>
  <si>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</si>
  <si>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</si>
  <si>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</si>
  <si>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</si>
  <si>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</si>
  <si>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</si>
  <si>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</si>
  <si>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</si>
  <si>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</si>
  <si>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</si>
  <si>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</si>
  <si>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</si>
  <si>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</si>
  <si>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</si>
  <si>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</si>
  <si>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</si>
  <si>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</si>
  <si>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</si>
  <si>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</si>
  <si>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</si>
  <si>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</si>
  <si>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</si>
  <si>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</si>
  <si>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</si>
  <si>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</si>
  <si>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</si>
  <si>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</si>
  <si>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</si>
  <si>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</si>
  <si>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</si>
  <si>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</si>
  <si>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</si>
  <si>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</si>
  <si>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</si>
  <si>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</si>
  <si>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</si>
  <si>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</si>
  <si>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</si>
  <si>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</si>
  <si>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</si>
  <si>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</si>
  <si>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</si>
  <si>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</si>
  <si>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</si>
  <si>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</si>
  <si>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</si>
  <si>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</si>
  <si>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</si>
  <si>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</si>
  <si>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</si>
  <si>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</si>
  <si>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</si>
  <si>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</si>
  <si>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</si>
  <si>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</si>
  <si>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</si>
  <si>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</si>
  <si>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</si>
  <si>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</si>
  <si>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</si>
  <si>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</si>
  <si>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</si>
  <si>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</si>
  <si>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</si>
  <si>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</si>
  <si>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</si>
  <si>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</si>
  <si>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</si>
  <si>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</si>
  <si>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</si>
  <si>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</si>
  <si>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</si>
  <si>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</si>
  <si>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</si>
  <si>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</si>
  <si>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</si>
  <si>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</si>
  <si>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</si>
  <si>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</si>
  <si>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</si>
  <si>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</si>
  <si>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</si>
  <si>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</si>
  <si>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</si>
  <si>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</si>
  <si>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</si>
  <si>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</si>
  <si>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</si>
  <si>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</si>
  <si>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</si>
  <si>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</si>
  <si>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</si>
  <si>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</si>
  <si>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</si>
  <si>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</si>
  <si>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</si>
  <si>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</si>
  <si>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</si>
  <si>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</si>
  <si>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</si>
  <si>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</si>
  <si>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</si>
  <si>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</si>
  <si>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</si>
  <si>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</si>
  <si>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</si>
  <si>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</si>
  <si>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</si>
  <si>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</si>
  <si>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</si>
  <si>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</si>
  <si>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</si>
  <si>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</si>
  <si>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</si>
  <si>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</si>
  <si>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</si>
  <si>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</si>
  <si>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</si>
  <si>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</si>
  <si>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</si>
  <si>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</si>
  <si>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</si>
  <si>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</si>
  <si>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</si>
  <si>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</si>
  <si>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</si>
  <si>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</si>
  <si>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</si>
  <si>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</si>
  <si>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</si>
  <si>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</si>
  <si>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</si>
  <si>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</si>
  <si>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</si>
  <si>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</si>
  <si>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</si>
  <si>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</si>
  <si>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</si>
  <si>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</si>
  <si>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</si>
  <si>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</si>
  <si>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</si>
  <si>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</si>
  <si>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</si>
  <si>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</si>
  <si>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</si>
  <si>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</si>
  <si>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</si>
  <si>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</si>
  <si>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</si>
  <si>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</si>
  <si>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</si>
  <si>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</si>
  <si>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</si>
  <si>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</si>
  <si>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</si>
  <si>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</si>
  <si>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</si>
  <si>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</si>
  <si>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</si>
  <si>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</si>
  <si>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</si>
  <si>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</si>
  <si>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</si>
  <si>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</si>
  <si>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</si>
  <si>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</si>
  <si>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</si>
  <si>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</si>
  <si>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</si>
  <si>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</si>
  <si>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</si>
  <si>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</si>
  <si>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</si>
  <si>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</si>
  <si>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</si>
  <si>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</si>
  <si>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</si>
  <si>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</si>
  <si>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</si>
  <si>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</si>
  <si>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</si>
  <si>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</si>
  <si>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</si>
  <si>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</si>
  <si>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</si>
  <si>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</si>
  <si>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</si>
  <si>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</si>
  <si>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</si>
  <si>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</si>
  <si>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</si>
  <si>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</si>
  <si>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</si>
  <si>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</si>
  <si>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</si>
  <si>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</si>
  <si>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</si>
  <si>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</si>
  <si>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</si>
  <si>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</si>
  <si>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</si>
  <si>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</si>
  <si>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</si>
  <si>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</si>
  <si>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</si>
  <si>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</si>
  <si>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</si>
  <si>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</si>
  <si>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</si>
  <si>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</si>
  <si>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</si>
  <si>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</si>
  <si>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</si>
  <si>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</si>
  <si>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</si>
  <si>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</si>
  <si>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</si>
  <si>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</si>
  <si>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</si>
  <si>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</si>
  <si>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</si>
  <si>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</si>
  <si>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</si>
  <si>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</si>
  <si>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</si>
  <si>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</si>
  <si>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</si>
  <si>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</si>
  <si>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</si>
  <si>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</si>
  <si>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</si>
  <si>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</si>
  <si>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</si>
  <si>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</si>
  <si>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</si>
  <si>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</si>
  <si>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</si>
  <si>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</si>
  <si>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</si>
  <si>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</si>
  <si>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</si>
  <si>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</si>
  <si>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</si>
  <si>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</si>
  <si>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</si>
  <si>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</si>
  <si>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</si>
  <si>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</si>
  <si>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</si>
  <si>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</si>
  <si>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</si>
  <si>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</si>
  <si>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</si>
  <si>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</si>
  <si>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</si>
  <si>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</si>
  <si>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</si>
  <si>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</si>
  <si>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</si>
  <si>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</si>
  <si>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</si>
  <si>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</si>
  <si>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</si>
  <si>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</si>
  <si>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</si>
  <si>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</si>
  <si>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</si>
  <si>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</si>
  <si>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</si>
  <si>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</si>
  <si>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</si>
  <si>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</si>
  <si>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</si>
  <si>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</si>
  <si>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</si>
  <si>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</si>
  <si>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</si>
  <si>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</si>
  <si>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</si>
  <si>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</si>
  <si>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</si>
  <si>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</si>
  <si>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</si>
  <si>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</si>
  <si>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</si>
  <si>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</si>
  <si>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</si>
  <si>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</si>
  <si>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</si>
  <si>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</si>
  <si>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</si>
  <si>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</si>
  <si>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</si>
  <si>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</si>
  <si>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</si>
  <si>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</si>
  <si>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</si>
  <si>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</si>
  <si>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</si>
  <si>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</si>
  <si>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</si>
  <si>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</si>
  <si>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</si>
  <si>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</si>
  <si>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</si>
  <si>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</si>
  <si>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</si>
  <si>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</si>
  <si>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</si>
  <si>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</si>
  <si>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</si>
  <si>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</si>
  <si>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</si>
  <si>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</si>
  <si>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</si>
  <si>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</si>
  <si>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</si>
  <si>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</si>
  <si>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</si>
  <si>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</si>
  <si>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</si>
  <si>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</si>
  <si>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</si>
  <si>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</si>
  <si>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</si>
  <si>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</si>
  <si>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</si>
  <si>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</si>
  <si>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</si>
  <si>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</si>
  <si>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</si>
  <si>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</si>
  <si>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</si>
  <si>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</si>
  <si>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</si>
  <si>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</si>
  <si>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</si>
  <si>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</si>
  <si>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</si>
  <si>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</si>
  <si>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</si>
  <si>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</si>
  <si>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</si>
  <si>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</si>
  <si>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</si>
  <si>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</si>
  <si>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</si>
  <si>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</si>
  <si>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</si>
  <si>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</si>
  <si>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</si>
  <si>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</si>
  <si>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</si>
  <si>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</si>
  <si>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</si>
  <si>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</si>
  <si>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</si>
  <si>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</si>
  <si>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</si>
  <si>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</si>
  <si>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</si>
  <si>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</si>
  <si>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</si>
  <si>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</si>
  <si>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</si>
  <si>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</si>
  <si>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</si>
  <si>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</si>
  <si>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</si>
  <si>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</si>
  <si>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</si>
  <si>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</si>
  <si>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</si>
  <si>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</si>
  <si>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</si>
  <si>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</si>
  <si>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</si>
  <si>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</si>
  <si>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</si>
  <si>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</si>
  <si>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</si>
  <si>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</si>
  <si>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</si>
  <si>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</si>
  <si>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</si>
  <si>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</si>
  <si>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</si>
  <si>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</si>
  <si>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</si>
  <si>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</si>
  <si>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</si>
  <si>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</si>
  <si>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</si>
  <si>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</si>
  <si>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</si>
  <si>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</si>
  <si>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</si>
  <si>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</si>
  <si>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</si>
  <si>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</si>
  <si>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</si>
  <si>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</si>
  <si>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</si>
  <si>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</si>
  <si>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</si>
  <si>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</si>
  <si>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</si>
  <si>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</si>
  <si>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</si>
  <si>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</si>
  <si>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</si>
  <si>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</si>
  <si>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</si>
  <si>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</si>
  <si>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</si>
  <si>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</si>
  <si>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</si>
  <si>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</si>
  <si>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</si>
  <si>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</si>
  <si>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</si>
  <si>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</si>
  <si>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</si>
  <si>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</si>
  <si>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</si>
  <si>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</si>
  <si>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</si>
  <si>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</si>
  <si>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</si>
  <si>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</si>
  <si>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</si>
  <si>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</si>
  <si>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</si>
  <si>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</si>
  <si>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</si>
  <si>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</si>
  <si>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</si>
  <si>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</si>
  <si>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</si>
  <si>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</si>
  <si>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</si>
  <si>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</si>
  <si>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</si>
  <si>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</si>
  <si>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</si>
  <si>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</si>
  <si>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</si>
  <si>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</si>
  <si>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</si>
  <si>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</si>
  <si>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</si>
  <si>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</si>
  <si>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</si>
  <si>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</si>
  <si>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</si>
  <si>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</si>
  <si>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</si>
  <si>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</si>
  <si>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</si>
  <si>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</si>
  <si>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</si>
  <si>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</si>
  <si>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</si>
  <si>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</si>
  <si>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</si>
  <si>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</si>
  <si>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</si>
  <si>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</si>
  <si>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</si>
  <si>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</si>
  <si>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</si>
  <si>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</si>
  <si>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</si>
  <si>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</si>
  <si>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</si>
  <si>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</si>
  <si>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</si>
  <si>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</si>
  <si>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</si>
  <si>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</si>
  <si>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</si>
  <si>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</si>
  <si>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</si>
  <si>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</si>
  <si>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</si>
  <si>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</si>
  <si>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</si>
  <si>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</si>
  <si>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</si>
  <si>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</si>
  <si>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</si>
  <si>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</si>
  <si>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</si>
  <si>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</si>
  <si>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</si>
  <si>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</si>
  <si>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</si>
  <si>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</si>
  <si>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</si>
  <si>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</si>
  <si>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</si>
  <si>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</si>
  <si>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</si>
  <si>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</si>
  <si>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</si>
  <si>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</si>
  <si>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</si>
  <si>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</si>
  <si>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</si>
  <si>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</si>
  <si>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</si>
  <si>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</si>
  <si>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</si>
  <si>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</si>
  <si>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</si>
  <si>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</si>
  <si>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</si>
  <si>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</si>
  <si>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</si>
  <si>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</si>
  <si>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</si>
  <si>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</si>
  <si>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</si>
  <si>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</si>
  <si>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</si>
  <si>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</si>
  <si>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</si>
  <si>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</si>
  <si>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</si>
  <si>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</si>
  <si>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</si>
  <si>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</si>
  <si>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</si>
  <si>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</si>
  <si>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</si>
  <si>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</si>
  <si>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</si>
  <si>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</si>
  <si>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</si>
  <si>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</si>
  <si>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</si>
  <si>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</si>
  <si>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</si>
  <si>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</si>
  <si>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</si>
  <si>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</si>
  <si>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</si>
  <si>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</si>
  <si>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</si>
  <si>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</si>
  <si>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</si>
  <si>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</si>
  <si>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</si>
  <si>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</si>
  <si>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</si>
  <si>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</si>
  <si>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</si>
  <si>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</si>
  <si>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</si>
  <si>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</si>
  <si>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</si>
  <si>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</si>
  <si>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</si>
  <si>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</si>
  <si>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</si>
  <si>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</si>
  <si>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</si>
  <si>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</si>
  <si>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</si>
  <si>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</si>
  <si>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</si>
  <si>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</si>
  <si>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</si>
  <si>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</si>
  <si>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</si>
  <si>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</si>
  <si>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</si>
  <si>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</si>
  <si>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</si>
  <si>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</si>
  <si>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</si>
  <si>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</si>
  <si>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</si>
  <si>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</si>
  <si>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</si>
  <si>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</si>
  <si>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</si>
  <si>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</si>
  <si>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</si>
  <si>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</si>
  <si>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</si>
  <si>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</si>
  <si>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</si>
  <si>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</si>
  <si>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</si>
  <si>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</si>
  <si>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</si>
  <si>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</si>
  <si>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</si>
  <si>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</si>
  <si>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</si>
  <si>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</si>
  <si>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</si>
  <si>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</si>
  <si>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</si>
  <si>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</si>
  <si>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</si>
  <si>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</si>
  <si>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</si>
  <si>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</si>
  <si>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</si>
  <si>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</si>
  <si>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</si>
  <si>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</si>
  <si>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</si>
  <si>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</si>
  <si>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</si>
  <si>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</si>
  <si>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</si>
  <si>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</si>
  <si>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</si>
  <si>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</si>
  <si>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</si>
  <si>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</si>
  <si>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</si>
  <si>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</si>
  <si>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</si>
  <si>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</si>
  <si>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</si>
  <si>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</si>
  <si>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</si>
  <si>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</si>
  <si>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</si>
  <si>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</si>
  <si>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</si>
  <si>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</si>
  <si>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</si>
  <si>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</si>
  <si>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</si>
  <si>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</si>
  <si>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</si>
  <si>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</si>
  <si>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</si>
  <si>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</si>
  <si>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</si>
  <si>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</si>
  <si>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</si>
  <si>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</si>
  <si>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</si>
  <si>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</si>
  <si>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</si>
  <si>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</si>
  <si>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</si>
  <si>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</si>
  <si>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</si>
  <si>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</si>
  <si>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</si>
  <si>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</si>
  <si>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</si>
  <si>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</si>
  <si>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</si>
  <si>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</si>
  <si>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</si>
  <si>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</si>
  <si>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</si>
  <si>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</si>
  <si>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</si>
  <si>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</si>
  <si>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</si>
  <si>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</si>
  <si>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</si>
  <si>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</si>
  <si>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</si>
  <si>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</si>
  <si>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</si>
  <si>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</si>
  <si>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</si>
  <si>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</si>
  <si>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</si>
  <si>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</si>
  <si>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</si>
  <si>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</si>
  <si>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</si>
  <si>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</si>
  <si>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</si>
  <si>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</si>
  <si>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</si>
  <si>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</si>
  <si>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</si>
  <si>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</si>
  <si>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</si>
  <si>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</si>
  <si>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</si>
  <si>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</si>
  <si>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</si>
  <si>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</si>
  <si>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</si>
  <si>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</si>
  <si>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</si>
  <si>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</si>
  <si>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</si>
  <si>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</si>
  <si>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</si>
  <si>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</si>
  <si>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</si>
  <si>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</si>
  <si>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</si>
  <si>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</si>
  <si>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</si>
  <si>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</si>
  <si>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</si>
  <si>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</si>
  <si>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</si>
  <si>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</si>
  <si>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</si>
  <si>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</si>
  <si>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</si>
  <si>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</si>
  <si>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</si>
  <si>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</si>
  <si>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</si>
  <si>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</si>
  <si>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</si>
  <si>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</si>
  <si>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</si>
  <si>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</si>
  <si>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</si>
  <si>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</si>
  <si>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</si>
  <si>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</si>
  <si>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</si>
  <si>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</si>
  <si>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</si>
  <si>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</si>
  <si>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</si>
  <si>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</si>
  <si>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</si>
  <si>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</si>
  <si>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</si>
  <si>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</si>
  <si>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</si>
  <si>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</si>
  <si>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</si>
  <si>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</si>
  <si>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</si>
  <si>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</si>
  <si>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</si>
  <si>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</si>
  <si>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</si>
  <si>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</si>
  <si>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</si>
  <si>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</si>
  <si>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</si>
  <si>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</si>
  <si>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</si>
  <si>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</si>
  <si>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</si>
  <si>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</si>
  <si>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</si>
  <si>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</si>
  <si>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</si>
  <si>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</si>
  <si>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</si>
  <si>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</si>
  <si>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</si>
  <si>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</si>
  <si>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</si>
  <si>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</si>
  <si>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</si>
  <si>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</si>
  <si>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</si>
  <si>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</si>
  <si>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</si>
  <si>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</si>
  <si>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</si>
  <si>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</si>
  <si>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</si>
  <si>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</si>
  <si>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</si>
  <si>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</si>
  <si>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</si>
  <si>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</si>
  <si>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</si>
  <si>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</si>
  <si>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</si>
  <si>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</si>
  <si>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</si>
  <si>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</si>
  <si>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</si>
  <si>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</si>
  <si>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</si>
  <si>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</si>
  <si>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</si>
  <si>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</si>
  <si>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</si>
  <si>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</si>
  <si>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</si>
  <si>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</si>
  <si>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</si>
  <si>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</si>
  <si>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</si>
  <si>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</si>
  <si>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</si>
  <si>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</si>
  <si>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</si>
  <si>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</si>
  <si>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</si>
  <si>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</si>
  <si>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</si>
  <si>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</si>
  <si>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</si>
  <si>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</si>
  <si>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</si>
  <si>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</si>
  <si>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</si>
  <si>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</si>
  <si>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</si>
  <si>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</si>
  <si>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</si>
  <si>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</si>
  <si>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</si>
  <si>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</si>
  <si>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</si>
  <si>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</si>
  <si>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</si>
  <si>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</si>
  <si>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</si>
  <si>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</si>
  <si>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</si>
  <si>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</si>
  <si>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</si>
  <si>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</si>
  <si>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</si>
  <si>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</si>
  <si>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</si>
  <si>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</si>
  <si>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</si>
  <si>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</si>
  <si>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</si>
  <si>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</si>
  <si>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</si>
  <si>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</si>
  <si>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</si>
  <si>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</si>
  <si>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</si>
  <si>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</si>
  <si>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</si>
  <si>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</si>
  <si>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</si>
  <si>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</si>
  <si>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</si>
  <si>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</si>
  <si>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</si>
  <si>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</si>
  <si>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</si>
  <si>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</si>
  <si>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</si>
  <si>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</si>
  <si>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</si>
  <si>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</si>
  <si>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</si>
  <si>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</si>
  <si>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</si>
  <si>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</si>
  <si>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</si>
  <si>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</si>
  <si>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</si>
  <si>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</si>
  <si>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</si>
  <si>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</si>
  <si>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</si>
  <si>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</si>
  <si>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</si>
  <si>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</si>
  <si>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</si>
  <si>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</si>
  <si>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</si>
  <si>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</si>
  <si>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</si>
  <si>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</si>
  <si>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</si>
  <si>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</si>
  <si>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</si>
  <si>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</si>
  <si>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</si>
  <si>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</si>
  <si>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</si>
  <si>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</si>
  <si>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</si>
  <si>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</si>
  <si>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</si>
  <si>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</si>
  <si>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</si>
  <si>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</si>
  <si>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</si>
  <si>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</si>
  <si>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</si>
  <si>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</si>
  <si>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</si>
  <si>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</si>
  <si>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</si>
  <si>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</si>
  <si>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</si>
  <si>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</si>
  <si>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</si>
  <si>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</si>
  <si>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</si>
  <si>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</si>
  <si>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</si>
  <si>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</si>
  <si>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</si>
  <si>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</si>
  <si>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</si>
  <si>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</si>
  <si>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</si>
  <si>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</si>
  <si>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</si>
  <si>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</si>
  <si>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</si>
  <si>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</si>
  <si>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</si>
  <si>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</si>
  <si>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</si>
  <si>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</si>
  <si>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</si>
  <si>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</si>
  <si>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</si>
  <si>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</si>
  <si>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</si>
  <si>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</si>
  <si>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</si>
  <si>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</si>
  <si>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</si>
  <si>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</si>
  <si>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</si>
  <si>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</si>
  <si>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</si>
  <si>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</si>
  <si>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</si>
  <si>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</si>
  <si>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</si>
  <si>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</si>
  <si>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</si>
  <si>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</si>
  <si>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</si>
  <si>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</si>
  <si>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</si>
  <si>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</si>
  <si>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</si>
  <si>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</si>
  <si>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</si>
  <si>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</si>
  <si>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</si>
  <si>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</si>
  <si>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</si>
  <si>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</si>
  <si>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</si>
  <si>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</si>
  <si>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</si>
  <si>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</si>
  <si>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</si>
  <si>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</si>
  <si>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</si>
  <si>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</si>
  <si>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</si>
  <si>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</si>
  <si>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</si>
  <si>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</si>
  <si>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</si>
  <si>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</si>
  <si>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</si>
  <si>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</si>
  <si>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</si>
  <si>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</si>
  <si>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</si>
  <si>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</si>
  <si>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</si>
  <si>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</si>
  <si>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</si>
  <si>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</si>
  <si>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</si>
  <si>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</si>
  <si>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</si>
  <si>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</si>
  <si>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</si>
  <si>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</si>
  <si>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</si>
  <si>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</si>
  <si>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</si>
  <si>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</si>
  <si>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</si>
  <si>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</si>
  <si>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</si>
  <si>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</si>
  <si>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</si>
  <si>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</si>
  <si>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</si>
  <si>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</si>
  <si>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</si>
  <si>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</si>
  <si>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</si>
  <si>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</si>
  <si>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</si>
  <si>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</si>
  <si>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</si>
  <si>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</si>
  <si>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</si>
  <si>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</si>
  <si>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</si>
  <si>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</si>
  <si>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</si>
  <si>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</si>
  <si>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</si>
  <si>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</si>
  <si>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</si>
  <si>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</si>
  <si>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</si>
  <si>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</si>
  <si>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</si>
  <si>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</si>
  <si>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</si>
  <si>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</si>
  <si>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</si>
  <si>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</si>
  <si>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</si>
  <si>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</si>
  <si>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</si>
  <si>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</si>
  <si>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</si>
  <si>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</si>
  <si>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</si>
  <si>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</si>
  <si>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</si>
  <si>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</si>
  <si>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</si>
  <si>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</si>
  <si>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</si>
  <si>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</si>
  <si>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</si>
  <si>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</si>
  <si>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</si>
  <si>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</si>
  <si>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</si>
  <si>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</si>
  <si>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</si>
  <si>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</si>
  <si>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</si>
  <si>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</si>
  <si>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</si>
  <si>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</si>
  <si>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</si>
  <si>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</si>
  <si>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</si>
  <si>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</si>
  <si>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</si>
  <si>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</si>
  <si>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</si>
  <si>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</si>
  <si>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</si>
  <si>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</si>
  <si>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</si>
  <si>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</si>
  <si>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</si>
  <si>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</si>
  <si>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</si>
  <si>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</si>
  <si>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</si>
  <si>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</si>
  <si>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</si>
  <si>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</si>
  <si>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</si>
  <si>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</si>
  <si>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</si>
  <si>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</si>
  <si>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</si>
  <si>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</si>
  <si>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</si>
  <si>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</si>
  <si>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</si>
  <si>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</si>
  <si>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</si>
  <si>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</si>
  <si>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</si>
  <si>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</si>
  <si>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</si>
  <si>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</si>
  <si>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</si>
  <si>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</si>
  <si>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</si>
  <si>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</si>
  <si>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</si>
  <si>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</si>
  <si>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</si>
  <si>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</si>
  <si>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</si>
  <si>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</si>
  <si>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</si>
  <si>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</si>
  <si>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</si>
  <si>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</si>
  <si>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</si>
  <si>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</si>
  <si>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</si>
  <si>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</si>
  <si>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</si>
  <si>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</si>
  <si>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</si>
  <si>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</si>
  <si>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</si>
  <si>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</si>
  <si>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</si>
  <si>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</si>
  <si>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</si>
  <si>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</si>
  <si>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</si>
  <si>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</si>
  <si>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</si>
  <si>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</si>
  <si>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</si>
  <si>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</si>
  <si>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</si>
  <si>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</si>
  <si>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</si>
  <si>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</si>
  <si>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</si>
  <si>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</si>
  <si>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</si>
  <si>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</si>
  <si>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</si>
  <si>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</si>
  <si>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</si>
  <si>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</si>
  <si>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</si>
  <si>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</si>
  <si>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</si>
  <si>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</si>
  <si>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</si>
  <si>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</si>
  <si>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</si>
  <si>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</si>
  <si>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</si>
  <si>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</si>
  <si>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</si>
  <si>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</si>
  <si>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</si>
  <si>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</si>
  <si>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</si>
  <si>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</si>
  <si>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</si>
  <si>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</si>
  <si>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</si>
  <si>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</si>
  <si>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</si>
  <si>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</si>
  <si>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</si>
  <si>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</si>
  <si>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</si>
  <si>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</si>
  <si>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</si>
  <si>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</si>
  <si>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</si>
  <si>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</si>
  <si>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</si>
  <si>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</si>
  <si>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</si>
  <si>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</si>
  <si>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</si>
  <si>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</si>
  <si>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</si>
  <si>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</si>
  <si>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</si>
  <si>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</si>
  <si>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</si>
  <si>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</si>
  <si>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</si>
  <si>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</si>
  <si>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</si>
  <si>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</si>
  <si>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</si>
  <si>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</si>
  <si>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</si>
  <si>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</si>
  <si>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</si>
  <si>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</si>
  <si>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</si>
  <si>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</si>
  <si>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</si>
  <si>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</si>
  <si>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</si>
  <si>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</si>
  <si>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</si>
  <si>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</si>
  <si>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</si>
  <si>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</si>
  <si>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</si>
  <si>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</si>
  <si>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</si>
  <si>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</si>
  <si>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</si>
  <si>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</si>
  <si>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</si>
  <si>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</si>
  <si>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</si>
  <si>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</si>
  <si>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</si>
  <si>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</si>
  <si>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</si>
  <si>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</si>
  <si>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</si>
  <si>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</si>
  <si>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</si>
  <si>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</si>
  <si>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</si>
  <si>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</si>
  <si>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</si>
  <si>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</si>
  <si>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</si>
  <si>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</si>
  <si>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</si>
  <si>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</si>
  <si>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</si>
  <si>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</si>
  <si>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</si>
  <si>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</si>
  <si>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</si>
  <si>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</si>
  <si>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</si>
  <si>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</si>
  <si>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</si>
  <si>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</si>
  <si>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</si>
  <si>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</si>
  <si>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</si>
  <si>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</si>
  <si>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</si>
  <si>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</si>
  <si>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</si>
  <si>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</si>
  <si>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</si>
  <si>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</si>
  <si>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</si>
  <si>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</si>
  <si>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</si>
  <si>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</si>
  <si>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</si>
  <si>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</si>
  <si>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</si>
  <si>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</si>
  <si>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</si>
  <si>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</si>
  <si>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</si>
  <si>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</si>
  <si>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</si>
  <si>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</si>
  <si>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</si>
  <si>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</si>
  <si>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</si>
  <si>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</si>
  <si>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</si>
  <si>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</si>
  <si>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</si>
  <si>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</si>
  <si>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</si>
  <si>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</si>
  <si>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</si>
  <si>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</si>
  <si>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</si>
  <si>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</si>
  <si>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</si>
  <si>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</si>
  <si>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</si>
  <si>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</si>
  <si>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</si>
  <si>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</si>
  <si>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</si>
  <si>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</si>
  <si>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</si>
  <si>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</si>
  <si>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</si>
  <si>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</si>
  <si>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</si>
  <si>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</si>
  <si>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</si>
  <si>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</si>
  <si>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</si>
  <si>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</si>
  <si>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</si>
  <si>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</si>
  <si>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</si>
  <si>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</si>
  <si>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</si>
  <si>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</si>
  <si>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</si>
  <si>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</si>
  <si>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</si>
  <si>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</si>
  <si>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</si>
  <si>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</si>
  <si>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</si>
  <si>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</si>
  <si>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</si>
  <si>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</si>
  <si>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</si>
  <si>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</si>
  <si>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</si>
  <si>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</si>
  <si>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</si>
  <si>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</si>
  <si>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</si>
  <si>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</si>
  <si>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</si>
  <si>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</si>
  <si>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</si>
  <si>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</si>
  <si>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</si>
  <si>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</si>
  <si>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</si>
  <si>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</si>
  <si>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</si>
  <si>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</si>
  <si>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</si>
  <si>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</si>
  <si>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</si>
  <si>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</si>
  <si>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</si>
  <si>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</si>
  <si>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</si>
  <si>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</si>
  <si>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</si>
  <si>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</si>
  <si>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</si>
  <si>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</si>
  <si>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</si>
  <si>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</si>
  <si>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</si>
  <si>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</si>
  <si>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</si>
  <si>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</si>
  <si>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</si>
  <si>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</si>
  <si>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</si>
  <si>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</si>
  <si>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</si>
  <si>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</si>
  <si>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</si>
  <si>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</si>
  <si>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</si>
  <si>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</si>
  <si>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</si>
  <si>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</si>
  <si>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</si>
  <si>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</si>
  <si>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</si>
  <si>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</si>
  <si>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</si>
  <si>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</si>
  <si>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</si>
  <si>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</si>
  <si>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</si>
  <si>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</si>
  <si>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</si>
  <si>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</si>
  <si>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</si>
  <si>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</si>
  <si>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</si>
  <si>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</si>
  <si>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</si>
  <si>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</si>
  <si>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</si>
  <si>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</si>
  <si>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</si>
  <si>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</si>
  <si>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</si>
  <si>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</si>
  <si>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</si>
  <si>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</si>
  <si>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</si>
  <si>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</si>
  <si>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</si>
  <si>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</si>
  <si>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</si>
  <si>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</si>
  <si>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</si>
  <si>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</si>
  <si>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</si>
  <si>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</si>
  <si>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</si>
  <si>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</si>
  <si>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</si>
  <si>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</si>
  <si>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</si>
  <si>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</si>
  <si>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</si>
  <si>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</si>
  <si>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</si>
  <si>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</si>
  <si>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</si>
  <si>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</si>
  <si>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</si>
  <si>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</si>
  <si>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</si>
  <si>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</si>
  <si>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</si>
  <si>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</si>
  <si>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</si>
  <si>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</si>
  <si>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</si>
  <si>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</si>
  <si>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</si>
  <si>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</si>
  <si>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</si>
  <si>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</si>
  <si>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</si>
  <si>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</si>
  <si>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</si>
  <si>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</si>
  <si>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</si>
  <si>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</si>
  <si>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</si>
  <si>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</si>
  <si>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</si>
  <si>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</si>
  <si>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</si>
  <si>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</si>
  <si>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</si>
  <si>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</si>
  <si>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</si>
  <si>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</si>
  <si>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</si>
  <si>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</si>
  <si>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</si>
  <si>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</si>
  <si>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</si>
  <si>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</si>
  <si>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</si>
  <si>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</si>
  <si>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</si>
  <si>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</si>
  <si>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</si>
  <si>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</si>
  <si>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</si>
  <si>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</si>
  <si>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</si>
  <si>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</si>
  <si>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</si>
  <si>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</si>
  <si>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</si>
  <si>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</si>
  <si>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</si>
  <si>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</si>
  <si>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</si>
  <si>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</si>
  <si>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</si>
  <si>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</si>
  <si>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</si>
  <si>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</si>
  <si>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</si>
  <si>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</si>
  <si>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</si>
  <si>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</si>
  <si>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</si>
  <si>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</si>
  <si>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</si>
  <si>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</si>
  <si>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</si>
  <si>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</si>
  <si>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</si>
  <si>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</si>
  <si>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</si>
  <si>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</si>
  <si>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</si>
  <si>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</si>
  <si>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</si>
  <si>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</si>
  <si>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</si>
  <si>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</si>
  <si>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</si>
  <si>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</si>
  <si>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</si>
  <si>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</si>
  <si>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</si>
  <si>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</si>
  <si>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</si>
  <si>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</si>
  <si>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</si>
  <si>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</si>
  <si>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</si>
  <si>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</si>
  <si>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</si>
  <si>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</si>
  <si>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</si>
  <si>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</si>
  <si>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</si>
  <si>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</si>
  <si>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</si>
  <si>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</si>
  <si>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</si>
  <si>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</si>
  <si>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</si>
  <si>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</si>
  <si>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</si>
  <si>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</si>
  <si>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</si>
  <si>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</si>
  <si>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</si>
  <si>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</si>
  <si>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</si>
  <si>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</si>
  <si>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</si>
  <si>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</si>
  <si>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</si>
  <si>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</si>
  <si>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</si>
  <si>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</si>
  <si>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</si>
  <si>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</si>
  <si>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</si>
  <si>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</si>
  <si>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</si>
  <si>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</si>
  <si>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</si>
  <si>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</si>
  <si>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</si>
  <si>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</si>
  <si>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</si>
  <si>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</si>
  <si>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</si>
  <si>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</si>
  <si>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</si>
  <si>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</si>
  <si>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</si>
  <si>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</si>
  <si>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</si>
  <si>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</si>
  <si>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</si>
  <si>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</si>
  <si>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</si>
  <si>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</si>
  <si>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</si>
  <si>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</si>
  <si>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</si>
  <si>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</si>
  <si>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</si>
  <si>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</si>
  <si>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</si>
  <si>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</si>
  <si>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</si>
  <si>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</si>
  <si>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</si>
  <si>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</si>
  <si>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</si>
  <si>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</si>
  <si>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</si>
  <si>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</si>
  <si>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</si>
  <si>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</si>
  <si>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</si>
  <si>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</si>
  <si>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</si>
  <si>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</si>
  <si>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</si>
  <si>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</si>
  <si>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</si>
  <si>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</si>
  <si>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</si>
  <si>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</si>
  <si>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</si>
  <si>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</si>
  <si>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</si>
  <si>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</si>
  <si>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</si>
  <si>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</si>
  <si>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</si>
  <si>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</si>
  <si>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</si>
  <si>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</si>
  <si>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</si>
  <si>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</si>
  <si>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</si>
  <si>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</si>
  <si>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</si>
  <si>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</si>
  <si>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</si>
  <si>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</si>
  <si>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</si>
  <si>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</si>
  <si>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</si>
  <si>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</si>
  <si>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</si>
  <si>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</si>
  <si>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</si>
  <si>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</si>
  <si>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</si>
  <si>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</si>
  <si>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</si>
  <si>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</si>
  <si>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</si>
  <si>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</si>
  <si>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</si>
  <si>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</si>
  <si>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</si>
  <si>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</si>
  <si>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</si>
  <si>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</si>
  <si>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</si>
  <si>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</si>
  <si>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</si>
  <si>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</si>
  <si>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</si>
  <si>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</si>
  <si>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</si>
  <si>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</si>
  <si>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</si>
  <si>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</si>
  <si>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</si>
  <si>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</si>
  <si>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</si>
  <si>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</si>
  <si>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</si>
  <si>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</si>
  <si>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</si>
  <si>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</si>
  <si>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</si>
  <si>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</si>
  <si>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</si>
  <si>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</si>
  <si>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</si>
  <si>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</si>
  <si>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</si>
  <si>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</si>
  <si>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</si>
  <si>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</si>
  <si>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</si>
  <si>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</si>
  <si>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</si>
  <si>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</si>
  <si>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</si>
  <si>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</si>
  <si>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</si>
  <si>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</si>
  <si>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</si>
  <si>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</si>
  <si>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</si>
  <si>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</si>
  <si>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</si>
  <si>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</si>
  <si>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</si>
  <si>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</si>
  <si>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</si>
  <si>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</si>
  <si>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</si>
  <si>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</si>
  <si>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</si>
  <si>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</si>
  <si>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</si>
  <si>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</si>
  <si>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</si>
  <si>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</si>
  <si>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</si>
  <si>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</si>
  <si>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</si>
  <si>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</si>
  <si>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</si>
  <si>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</si>
  <si>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</si>
  <si>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</si>
  <si>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</si>
  <si>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</si>
  <si>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</si>
  <si>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</si>
  <si>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</si>
  <si>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</si>
  <si>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</si>
  <si>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</si>
  <si>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</si>
  <si>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</si>
  <si>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</si>
  <si>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</si>
  <si>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</si>
  <si>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</si>
  <si>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</si>
  <si>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</si>
  <si>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</si>
  <si>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</si>
  <si>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</si>
  <si>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</si>
  <si>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</si>
  <si>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</si>
  <si>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</si>
  <si>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</si>
  <si>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</si>
  <si>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</si>
  <si>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</si>
  <si>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</si>
  <si>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</si>
  <si>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</si>
  <si>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</si>
  <si>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</si>
  <si>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</si>
  <si>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</si>
  <si>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</si>
  <si>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</si>
  <si>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</si>
  <si>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</si>
  <si>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</si>
  <si>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</si>
  <si>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</si>
  <si>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</si>
  <si>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</si>
  <si>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</si>
  <si>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</si>
  <si>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</si>
  <si>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</si>
  <si>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</si>
  <si>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</si>
  <si>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</si>
  <si>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</si>
  <si>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</si>
  <si>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</si>
  <si>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</si>
  <si>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</si>
  <si>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</si>
  <si>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</si>
  <si>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</si>
  <si>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</si>
  <si>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</si>
  <si>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</si>
  <si>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</si>
  <si>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</si>
  <si>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</si>
  <si>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</si>
  <si>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</si>
  <si>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</si>
  <si>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</si>
  <si>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</si>
  <si>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</si>
  <si>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</si>
  <si>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</si>
  <si>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</si>
  <si>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</si>
  <si>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</si>
  <si>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</si>
  <si>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</si>
  <si>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</si>
  <si>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</si>
  <si>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</si>
  <si>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</si>
  <si>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</si>
  <si>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</si>
  <si>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</si>
  <si>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</si>
  <si>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</si>
  <si>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</si>
  <si>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</si>
  <si>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</si>
  <si>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</si>
  <si>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</si>
  <si>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</si>
  <si>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</si>
  <si>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</si>
  <si>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</si>
  <si>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</si>
  <si>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</si>
  <si>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</si>
  <si>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</si>
  <si>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</si>
  <si>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</si>
  <si>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</si>
  <si>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</si>
  <si>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</si>
  <si>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</si>
  <si>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</si>
  <si>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</si>
  <si>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</si>
  <si>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</si>
  <si>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</si>
  <si>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</si>
  <si>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</si>
  <si>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</si>
  <si>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</si>
  <si>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</si>
  <si>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</si>
  <si>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</si>
  <si>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</si>
  <si>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</si>
  <si>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</si>
  <si>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</si>
  <si>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</si>
  <si>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</si>
  <si>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</si>
  <si>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</si>
  <si>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</si>
  <si>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</si>
  <si>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</si>
  <si>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</si>
  <si>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</si>
  <si>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</si>
  <si>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</si>
  <si>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</si>
  <si>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</si>
  <si>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</si>
  <si>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</si>
  <si>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</si>
  <si>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</si>
  <si>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</si>
  <si>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</si>
  <si>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</si>
  <si>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</si>
  <si>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</si>
  <si>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</si>
  <si>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</si>
  <si>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</si>
  <si>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</si>
  <si>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</si>
  <si>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</si>
  <si>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</si>
  <si>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</si>
  <si>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</si>
  <si>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</si>
  <si>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</si>
  <si>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</si>
  <si>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</si>
  <si>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</si>
  <si>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</si>
  <si>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</si>
  <si>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</si>
  <si>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</si>
  <si>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</si>
  <si>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</si>
  <si>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</si>
  <si>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</si>
  <si>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</si>
  <si>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</si>
  <si>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</si>
  <si>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</si>
  <si>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</si>
  <si>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</si>
  <si>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</si>
  <si>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</si>
  <si>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</si>
  <si>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</si>
  <si>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</si>
  <si>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</si>
  <si>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</si>
  <si>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</si>
  <si>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</si>
  <si>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</si>
  <si>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</si>
  <si>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</si>
  <si>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</si>
  <si>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</si>
  <si>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</si>
  <si>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</si>
  <si>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</si>
  <si>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</si>
  <si>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</si>
  <si>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</si>
  <si>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</si>
  <si>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</si>
  <si>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</si>
  <si>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</si>
  <si>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</si>
  <si>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</si>
  <si>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</si>
  <si>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</si>
  <si>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</si>
  <si>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</si>
  <si>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</si>
  <si>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</si>
  <si>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</si>
  <si>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</si>
  <si>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</si>
  <si>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</si>
  <si>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</si>
  <si>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</si>
  <si>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</si>
  <si>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</si>
  <si>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</si>
  <si>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</si>
  <si>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</si>
  <si>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</si>
  <si>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</si>
  <si>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</si>
  <si>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</si>
  <si>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</si>
  <si>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</si>
  <si>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</si>
  <si>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</si>
  <si>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</si>
  <si>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</si>
  <si>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</si>
  <si>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</si>
  <si>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</si>
  <si>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</si>
  <si>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</si>
  <si>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</si>
  <si>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</si>
  <si>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</si>
  <si>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</si>
  <si>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</si>
  <si>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</si>
  <si>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</si>
  <si>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</si>
  <si>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</si>
  <si>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</si>
  <si>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</si>
  <si>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</si>
  <si>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</si>
  <si>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</si>
  <si>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</si>
  <si>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</si>
  <si>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</si>
  <si>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</si>
  <si>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</si>
  <si>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</si>
  <si>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</si>
  <si>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</si>
  <si>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</si>
  <si>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</si>
  <si>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</si>
  <si>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</si>
  <si>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</si>
  <si>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</si>
  <si>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</si>
  <si>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</si>
  <si>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</si>
  <si>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</si>
  <si>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</si>
  <si>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</si>
  <si>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</si>
  <si>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</si>
  <si>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</si>
  <si>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</si>
  <si>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</si>
  <si>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</si>
  <si>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</si>
  <si>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</si>
  <si>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</si>
  <si>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</si>
  <si>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</si>
  <si>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</si>
  <si>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</si>
  <si>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</si>
  <si>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</si>
  <si>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</si>
  <si>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</si>
  <si>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</si>
  <si>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</si>
  <si>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</si>
  <si>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</si>
  <si>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</si>
  <si>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</si>
  <si>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</si>
  <si>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</si>
  <si>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</si>
  <si>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</si>
  <si>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</si>
  <si>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</si>
  <si>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</si>
  <si>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</si>
  <si>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</si>
  <si>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</si>
  <si>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</si>
  <si>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</si>
  <si>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</si>
  <si>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</si>
  <si>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</si>
  <si>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</si>
  <si>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</si>
  <si>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</si>
  <si>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</si>
  <si>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</si>
  <si>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</si>
  <si>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</si>
  <si>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</si>
  <si>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</si>
  <si>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</si>
  <si>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</si>
  <si>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</si>
  <si>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</si>
  <si>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</si>
  <si>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</si>
  <si>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</si>
  <si>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</si>
  <si>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</si>
  <si>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</si>
  <si>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</si>
  <si>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</si>
  <si>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</si>
  <si>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</si>
  <si>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</si>
  <si>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</si>
  <si>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</si>
  <si>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</si>
  <si>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</si>
  <si>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</si>
  <si>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</si>
  <si>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</si>
  <si>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</si>
  <si>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</si>
  <si>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</si>
  <si>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</si>
  <si>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</si>
  <si>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</si>
  <si>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</si>
  <si>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</si>
  <si>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</si>
  <si>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</si>
  <si>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</si>
  <si>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</si>
  <si>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</si>
  <si>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</si>
  <si>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</si>
  <si>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</si>
  <si>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</si>
  <si>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</si>
  <si>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</si>
  <si>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</si>
  <si>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</si>
  <si>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</si>
  <si>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</si>
  <si>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</si>
  <si>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</si>
  <si>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</si>
  <si>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</si>
  <si>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</si>
  <si>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</si>
  <si>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</si>
  <si>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</si>
  <si>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</si>
  <si>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</si>
  <si>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</si>
  <si>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</si>
  <si>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</si>
  <si>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</si>
  <si>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</si>
  <si>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</si>
  <si>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</si>
  <si>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</si>
  <si>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</si>
  <si>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</si>
  <si>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</si>
  <si>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</si>
  <si>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</si>
  <si>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</si>
  <si>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</si>
  <si>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</si>
  <si>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</si>
  <si>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</si>
  <si>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</si>
  <si>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</si>
  <si>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</si>
  <si>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</si>
  <si>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</si>
  <si>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</si>
  <si>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</si>
  <si>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</si>
  <si>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</si>
  <si>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</si>
  <si>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</si>
  <si>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</si>
  <si>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</si>
  <si>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</si>
  <si>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</si>
  <si>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</si>
  <si>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</si>
  <si>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</si>
  <si>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</si>
  <si>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</si>
  <si>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</si>
  <si>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</si>
  <si>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</si>
  <si>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</si>
  <si>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</si>
  <si>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</si>
  <si>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</si>
  <si>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</si>
  <si>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</si>
  <si>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</si>
  <si>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</si>
  <si>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</si>
  <si>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</si>
  <si>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</si>
  <si>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</si>
  <si>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</si>
  <si>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</si>
  <si>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</si>
  <si>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</si>
  <si>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</si>
  <si>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</si>
  <si>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</si>
  <si>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</si>
  <si>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</si>
  <si>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</si>
  <si>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</si>
  <si>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</si>
  <si>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</si>
  <si>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</si>
  <si>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</si>
  <si>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</si>
  <si>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</si>
  <si>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</si>
  <si>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</si>
  <si>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</si>
  <si>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</si>
  <si>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</si>
  <si>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</si>
  <si>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</si>
  <si>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</si>
  <si>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</si>
  <si>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</si>
  <si>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</si>
  <si>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</si>
  <si>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</si>
  <si>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</si>
  <si>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</si>
  <si>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</si>
  <si>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</si>
  <si>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</si>
  <si>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</si>
  <si>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</si>
  <si>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</si>
  <si>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</si>
  <si>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</si>
  <si>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</si>
  <si>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</si>
  <si>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</si>
  <si>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</si>
  <si>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</si>
  <si>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</si>
  <si>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</si>
  <si>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</si>
  <si>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</si>
  <si>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</si>
  <si>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</si>
  <si>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</si>
  <si>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</si>
  <si>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</si>
  <si>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</si>
  <si>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</si>
  <si>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</si>
  <si>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</si>
  <si>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</si>
  <si>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</si>
  <si>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</si>
  <si>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</si>
  <si>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</si>
  <si>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</si>
  <si>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</si>
  <si>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</si>
  <si>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</si>
  <si>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</si>
  <si>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</si>
  <si>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</si>
  <si>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</si>
  <si>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</si>
  <si>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</si>
  <si>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</si>
  <si>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</si>
  <si>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</si>
  <si>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</si>
  <si>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</si>
  <si>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</si>
  <si>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</si>
  <si>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</si>
  <si>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</si>
  <si>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</si>
  <si>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</si>
  <si>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</si>
  <si>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</si>
  <si>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</si>
  <si>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</si>
  <si>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</si>
  <si>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</si>
  <si>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</si>
  <si>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</si>
  <si>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</si>
  <si>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</si>
  <si>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</si>
  <si>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</si>
  <si>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</si>
  <si>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</si>
  <si>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</si>
  <si>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</si>
  <si>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</si>
  <si>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</si>
  <si>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</si>
  <si>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</si>
  <si>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</si>
  <si>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</si>
  <si>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</si>
  <si>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</si>
  <si>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</si>
  <si>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</si>
  <si>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</si>
  <si>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</si>
  <si>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</si>
  <si>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</si>
  <si>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</si>
  <si>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</si>
  <si>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</si>
  <si>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</si>
  <si>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</si>
  <si>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</si>
  <si>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</si>
  <si>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</si>
  <si>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</si>
  <si>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</si>
  <si>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</si>
  <si>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</si>
  <si>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</si>
  <si>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</si>
  <si>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</si>
  <si>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</si>
  <si>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</si>
  <si>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</si>
  <si>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</si>
  <si>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</si>
  <si>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</si>
  <si>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</si>
  <si>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</si>
  <si>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</si>
  <si>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</si>
  <si>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</si>
  <si>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</si>
  <si>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</si>
  <si>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</si>
  <si>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</si>
  <si>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</si>
  <si>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</si>
  <si>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</si>
  <si>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</si>
  <si>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</si>
  <si>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</si>
  <si>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</si>
  <si>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</si>
  <si>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</si>
  <si>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</si>
  <si>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</si>
  <si>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</si>
  <si>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</si>
  <si>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</si>
  <si>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</si>
  <si>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</si>
  <si>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</si>
  <si>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</si>
  <si>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</si>
  <si>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</si>
  <si>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</si>
  <si>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</si>
  <si>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</si>
  <si>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</si>
  <si>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</si>
  <si>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</si>
  <si>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</si>
  <si>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</si>
  <si>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</si>
  <si>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</si>
  <si>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</si>
  <si>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</si>
  <si>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</si>
  <si>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</si>
  <si>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</si>
  <si>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</si>
  <si>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</si>
  <si>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</si>
  <si>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</si>
  <si>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</si>
  <si>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</si>
  <si>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</si>
  <si>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</si>
  <si>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</si>
  <si>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</si>
  <si>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</si>
  <si>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</si>
  <si>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</si>
  <si>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</si>
  <si>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</si>
  <si>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</si>
  <si>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</si>
  <si>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</si>
  <si>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</si>
  <si>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</si>
  <si>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</si>
  <si>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</si>
  <si>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</si>
  <si>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</si>
  <si>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</si>
  <si>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</si>
  <si>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</si>
  <si>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</si>
  <si>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</si>
  <si>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</si>
  <si>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</si>
  <si>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</si>
  <si>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</si>
  <si>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</si>
  <si>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</si>
  <si>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</si>
  <si>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</si>
  <si>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</si>
  <si>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</si>
  <si>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</si>
  <si>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</si>
  <si>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</si>
  <si>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</si>
  <si>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</si>
  <si>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</si>
  <si>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</si>
  <si>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</si>
  <si>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</si>
  <si>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</si>
  <si>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</si>
  <si>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</si>
  <si>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</si>
  <si>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</si>
  <si>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</si>
  <si>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</si>
  <si>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</si>
  <si>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</si>
  <si>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</si>
  <si>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</si>
  <si>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</si>
  <si>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</si>
  <si>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</si>
  <si>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</si>
  <si>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</si>
  <si>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</si>
  <si>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</si>
  <si>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</si>
  <si>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</si>
  <si>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</si>
  <si>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</si>
  <si>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</si>
  <si>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</si>
  <si>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</si>
  <si>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</si>
  <si>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</si>
  <si>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</si>
  <si>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</si>
  <si>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</si>
  <si>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</si>
  <si>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</si>
  <si>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</si>
  <si>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</si>
  <si>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</si>
  <si>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</si>
  <si>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</si>
  <si>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</si>
  <si>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</si>
  <si>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</si>
  <si>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</si>
  <si>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</si>
  <si>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</si>
  <si>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</si>
  <si>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</si>
  <si>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</si>
  <si>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</si>
  <si>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</si>
  <si>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</si>
  <si>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</si>
  <si>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</si>
  <si>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</si>
  <si>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</si>
  <si>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</si>
  <si>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</si>
  <si>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</si>
  <si>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</si>
  <si>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</si>
  <si>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</si>
  <si>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</si>
  <si>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</si>
  <si>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</si>
  <si>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</si>
  <si>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</si>
  <si>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</si>
  <si>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</si>
  <si>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</si>
  <si>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</si>
  <si>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</si>
  <si>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</si>
  <si>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</si>
  <si>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</si>
  <si>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</si>
  <si>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</si>
  <si>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</si>
  <si>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</si>
  <si>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</si>
  <si>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</si>
  <si>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</si>
  <si>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</si>
  <si>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</si>
  <si>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</si>
  <si>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</si>
  <si>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</si>
  <si>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</si>
  <si>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</si>
  <si>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</si>
  <si>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</si>
  <si>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</si>
  <si>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</si>
  <si>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</si>
  <si>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</si>
  <si>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</si>
  <si>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</si>
  <si>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</si>
  <si>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</si>
  <si>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</si>
  <si>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</si>
  <si>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</si>
  <si>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</si>
  <si>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</si>
  <si>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</si>
  <si>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</si>
  <si>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</si>
  <si>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</si>
  <si>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</si>
  <si>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</si>
  <si>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</si>
  <si>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</si>
  <si>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</si>
  <si>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</si>
  <si>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</si>
  <si>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</si>
  <si>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</si>
  <si>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</si>
  <si>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</si>
  <si>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</si>
  <si>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</si>
  <si>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</si>
  <si>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</si>
  <si>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</si>
  <si>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</si>
  <si>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</si>
  <si>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</si>
  <si>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</si>
  <si>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</si>
  <si>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</si>
  <si>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</si>
  <si>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</si>
  <si>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</si>
  <si>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</si>
  <si>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</si>
  <si>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</si>
  <si>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</si>
  <si>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</si>
  <si>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</si>
  <si>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</si>
  <si>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</si>
  <si>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</si>
  <si>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</si>
  <si>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</si>
  <si>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</si>
  <si>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</si>
  <si>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</si>
  <si>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</si>
  <si>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</si>
  <si>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</si>
  <si>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</si>
  <si>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</si>
  <si>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</si>
  <si>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</si>
  <si>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</si>
  <si>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</si>
  <si>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</si>
  <si>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</si>
  <si>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</si>
  <si>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</si>
  <si>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</si>
  <si>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</si>
  <si>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</si>
  <si>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</si>
  <si>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</si>
  <si>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</si>
  <si>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</si>
  <si>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</si>
  <si>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</si>
  <si>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</si>
  <si>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</si>
  <si>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</si>
  <si>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</si>
  <si>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</si>
  <si>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</si>
  <si>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</si>
  <si>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</si>
  <si>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</si>
  <si>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</si>
  <si>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</si>
  <si>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</si>
  <si>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</si>
  <si>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</si>
  <si>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</si>
  <si>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</si>
  <si>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</si>
  <si>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</si>
  <si>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</si>
  <si>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</si>
  <si>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</si>
  <si>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</si>
  <si>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</si>
  <si>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</si>
  <si>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</si>
  <si>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</si>
  <si>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</si>
  <si>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</si>
  <si>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</si>
  <si>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</si>
  <si>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</si>
  <si>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</si>
  <si>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</si>
  <si>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</si>
  <si>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</si>
  <si>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</si>
  <si>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</si>
  <si>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</si>
  <si>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</si>
  <si>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</si>
  <si>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</si>
  <si>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</si>
  <si>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</si>
  <si>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</si>
  <si>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</si>
  <si>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</si>
  <si>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</si>
  <si>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</si>
  <si>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</si>
  <si>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</si>
  <si>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</si>
  <si>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</si>
  <si>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</si>
  <si>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</si>
  <si>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</si>
  <si>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</si>
  <si>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</si>
  <si>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</si>
  <si>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</si>
  <si>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</si>
  <si>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</si>
  <si>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</si>
  <si>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</si>
  <si>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</si>
  <si>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</si>
  <si>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</si>
  <si>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</si>
  <si>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</si>
  <si>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</si>
  <si>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</si>
  <si>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</si>
  <si>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</si>
  <si>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</si>
  <si>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</si>
  <si>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</si>
  <si>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</si>
  <si>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</si>
  <si>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</si>
  <si>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</si>
  <si>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</si>
  <si>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</si>
  <si>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</si>
  <si>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</si>
  <si>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</si>
  <si>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</si>
  <si>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</si>
  <si>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</si>
  <si>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</si>
  <si>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</si>
  <si>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</si>
  <si>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</si>
  <si>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</si>
  <si>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</si>
  <si>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</si>
  <si>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</si>
  <si>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</si>
  <si>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</si>
  <si>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</si>
  <si>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</si>
  <si>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</si>
  <si>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</si>
  <si>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</si>
  <si>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</si>
  <si>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</si>
  <si>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</si>
  <si>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</si>
  <si>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</si>
  <si>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</si>
  <si>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</si>
  <si>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</si>
  <si>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</si>
  <si>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</si>
  <si>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</si>
  <si>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</si>
  <si>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</si>
  <si>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</si>
  <si>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</si>
  <si>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</si>
  <si>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</si>
  <si>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</si>
  <si>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</si>
  <si>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</si>
  <si>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</si>
  <si>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</si>
  <si>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</si>
  <si>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</si>
  <si>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</si>
  <si>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</si>
  <si>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</si>
  <si>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</si>
  <si>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</si>
  <si>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</si>
  <si>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</si>
  <si>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</si>
  <si>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</si>
  <si>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</si>
  <si>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</si>
  <si>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</si>
  <si>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</si>
  <si>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</si>
  <si>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</si>
  <si>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</si>
  <si>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</si>
  <si>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</si>
  <si>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</si>
  <si>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</si>
  <si>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</si>
  <si>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</si>
  <si>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</si>
  <si>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</si>
  <si>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</si>
  <si>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</si>
  <si>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</si>
  <si>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</si>
  <si>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</si>
  <si>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</si>
  <si>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</si>
  <si>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</si>
  <si>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</si>
  <si>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</si>
  <si>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</si>
  <si>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</si>
  <si>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</si>
  <si>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</si>
  <si>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</si>
  <si>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</si>
  <si>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</si>
  <si>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</si>
  <si>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</si>
  <si>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</si>
  <si>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</si>
  <si>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</si>
  <si>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</si>
  <si>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</si>
  <si>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</si>
  <si>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</si>
  <si>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</si>
  <si>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</si>
  <si>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</si>
  <si>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</si>
  <si>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</si>
  <si>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</si>
  <si>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</si>
  <si>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</si>
  <si>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</si>
  <si>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</si>
  <si>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</si>
  <si>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</si>
  <si>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</si>
  <si>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</si>
  <si>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</si>
  <si>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</si>
  <si>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</si>
  <si>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</si>
  <si>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</si>
  <si>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</si>
  <si>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</si>
  <si>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</si>
  <si>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</si>
  <si>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</si>
  <si>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</si>
  <si>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</si>
  <si>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</si>
  <si>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</si>
  <si>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</si>
  <si>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</si>
  <si>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</si>
  <si>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</si>
  <si>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</si>
  <si>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</si>
  <si>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</si>
  <si>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</si>
  <si>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</si>
  <si>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</si>
  <si>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</si>
  <si>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</si>
  <si>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</si>
  <si>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</si>
  <si>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</si>
  <si>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</si>
  <si>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</si>
  <si>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</si>
  <si>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</si>
  <si>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</si>
  <si>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</si>
  <si>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</si>
  <si>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</si>
  <si>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</si>
  <si>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</si>
  <si>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</si>
  <si>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</si>
  <si>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</si>
  <si>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</si>
  <si>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</si>
  <si>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</si>
  <si>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</si>
  <si>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</si>
  <si>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</si>
  <si>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</si>
  <si>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</si>
  <si>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</si>
  <si>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</si>
  <si>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</si>
  <si>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</si>
  <si>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</si>
  <si>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</si>
  <si>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</si>
  <si>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</si>
  <si>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</si>
  <si>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</si>
  <si>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</si>
  <si>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</si>
  <si>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</si>
  <si>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</si>
  <si>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</si>
  <si>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</si>
  <si>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</si>
  <si>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</si>
  <si>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</si>
  <si>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</si>
  <si>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</si>
  <si>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</si>
  <si>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</si>
  <si>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</si>
  <si>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</si>
  <si>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</si>
  <si>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</si>
  <si>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</si>
  <si>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</si>
  <si>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</si>
  <si>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</si>
  <si>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</si>
  <si>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</si>
  <si>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</si>
  <si>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</si>
  <si>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</si>
  <si>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</si>
  <si>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</si>
  <si>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</si>
  <si>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</si>
  <si>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</si>
  <si>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</si>
  <si>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</si>
  <si>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</si>
  <si>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</si>
  <si>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</si>
  <si>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</si>
  <si>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</si>
  <si>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</si>
  <si>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</si>
  <si>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</si>
  <si>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</si>
  <si>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</si>
  <si>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</si>
  <si>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</si>
  <si>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</si>
  <si>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</si>
  <si>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</si>
  <si>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</si>
  <si>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</si>
  <si>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</si>
  <si>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</si>
  <si>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</si>
  <si>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</si>
  <si>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</si>
  <si>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</si>
  <si>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</si>
  <si>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</si>
  <si>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</si>
  <si>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</si>
  <si>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</si>
  <si>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</si>
  <si>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</si>
  <si>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</si>
  <si>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</si>
  <si>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</si>
  <si>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</si>
  <si>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</si>
  <si>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</si>
  <si>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</si>
  <si>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</si>
  <si>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</si>
  <si>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</si>
  <si>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</si>
  <si>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</si>
  <si>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</si>
  <si>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</si>
  <si>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</si>
  <si>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</si>
  <si>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</si>
  <si>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</si>
  <si>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</si>
  <si>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</si>
  <si>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</si>
  <si>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</si>
  <si>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</si>
  <si>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</si>
  <si>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</si>
  <si>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</si>
  <si>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</si>
  <si>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</si>
  <si>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</si>
  <si>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</si>
  <si>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</si>
  <si>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</si>
  <si>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</si>
  <si>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</si>
  <si>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</si>
  <si>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</si>
  <si>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</si>
  <si>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</si>
  <si>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</si>
  <si>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</si>
  <si>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</si>
  <si>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</si>
  <si>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</si>
  <si>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</si>
  <si>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</si>
  <si>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</si>
  <si>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</si>
  <si>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</si>
  <si>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</si>
  <si>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</si>
  <si>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</si>
  <si>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</si>
  <si>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</si>
  <si>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</si>
  <si>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</si>
  <si>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</si>
  <si>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</si>
  <si>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</si>
  <si>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</si>
  <si>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</si>
  <si>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</si>
  <si>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</si>
  <si>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</si>
  <si>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</si>
  <si>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</si>
  <si>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</si>
  <si>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</si>
  <si>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</si>
  <si>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</si>
  <si>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</si>
  <si>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</si>
  <si>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</si>
  <si>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</si>
  <si>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</si>
  <si>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</si>
  <si>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</si>
  <si>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</si>
  <si>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</si>
  <si>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</si>
  <si>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</si>
  <si>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</si>
  <si>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</si>
  <si>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</si>
  <si>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</si>
  <si>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</si>
  <si>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</si>
  <si>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</si>
  <si>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</si>
  <si>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</si>
  <si>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</si>
  <si>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</si>
  <si>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</si>
  <si>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</si>
  <si>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</si>
  <si>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</si>
  <si>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</si>
  <si>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</si>
  <si>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</si>
  <si>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</si>
  <si>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</si>
  <si>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</si>
  <si>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</si>
  <si>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</si>
  <si>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</si>
  <si>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</si>
  <si>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</si>
  <si>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</si>
  <si>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</si>
  <si>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</si>
  <si>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</si>
  <si>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</si>
  <si>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</si>
  <si>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</si>
  <si>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</si>
  <si>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</si>
  <si>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</si>
  <si>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</si>
  <si>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</si>
  <si>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</si>
  <si>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</si>
  <si>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</si>
  <si>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</si>
  <si>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</si>
  <si>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</si>
  <si>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</si>
  <si>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</si>
  <si>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</si>
  <si>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</si>
  <si>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</si>
  <si>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</si>
  <si>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</si>
  <si>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</si>
  <si>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</si>
  <si>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</si>
  <si>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</si>
  <si>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</si>
  <si>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</si>
  <si>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</si>
  <si>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</si>
  <si>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</si>
  <si>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</si>
  <si>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</si>
  <si>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</si>
  <si>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</si>
  <si>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</si>
  <si>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</si>
  <si>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</si>
  <si>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</si>
  <si>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</si>
  <si>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</si>
  <si>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</si>
  <si>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</si>
  <si>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</si>
  <si>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</si>
  <si>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</si>
  <si>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</si>
  <si>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</si>
  <si>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</si>
  <si>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</si>
  <si>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</si>
  <si>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</si>
  <si>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</si>
  <si>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</si>
  <si>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</si>
  <si>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</si>
  <si>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</si>
  <si>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</si>
  <si>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</si>
  <si>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</si>
  <si>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</si>
  <si>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</si>
  <si>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</si>
  <si>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</si>
  <si>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</si>
  <si>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</si>
  <si>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</si>
  <si>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</si>
  <si>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</si>
  <si>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</si>
  <si>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</si>
  <si>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</si>
  <si>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</si>
  <si>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</si>
  <si>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</si>
  <si>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</si>
  <si>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</si>
  <si>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</si>
  <si>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</si>
  <si>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</si>
  <si>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</si>
  <si>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</si>
  <si>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</si>
  <si>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</si>
  <si>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</si>
  <si>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</si>
  <si>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</si>
  <si>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</si>
  <si>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</si>
  <si>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</si>
  <si>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</si>
  <si>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</si>
  <si>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</si>
  <si>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</si>
  <si>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</si>
  <si>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</si>
  <si>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</si>
  <si>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</si>
  <si>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</si>
  <si>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</si>
  <si>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</si>
  <si>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</si>
  <si>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</si>
  <si>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</si>
  <si>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</si>
  <si>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</si>
  <si>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</si>
  <si>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</si>
  <si>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</si>
  <si>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</si>
  <si>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</si>
  <si>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</si>
  <si>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</si>
  <si>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</si>
  <si>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</si>
  <si>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</si>
  <si>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</si>
  <si>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</si>
  <si>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</si>
  <si>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</si>
  <si>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</si>
  <si>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</si>
  <si>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</si>
  <si>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</si>
  <si>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</si>
  <si>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</si>
  <si>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</si>
  <si>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</si>
  <si>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</si>
  <si>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</si>
  <si>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</si>
  <si>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</si>
  <si>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</si>
  <si>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</si>
  <si>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</si>
  <si>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</si>
  <si>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</si>
  <si>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</si>
  <si>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</si>
  <si>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</si>
  <si>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</si>
  <si>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</si>
  <si>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</si>
  <si>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</si>
  <si>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</si>
  <si>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</si>
  <si>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</si>
  <si>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</si>
  <si>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</si>
  <si>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</si>
  <si>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</si>
  <si>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</si>
  <si>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</si>
  <si>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</si>
  <si>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</si>
  <si>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</si>
  <si>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</si>
  <si>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</si>
  <si>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</si>
  <si>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</si>
  <si>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</si>
  <si>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</si>
  <si>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</si>
  <si>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</si>
  <si>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</si>
  <si>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</si>
  <si>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</si>
  <si>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</si>
  <si>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</si>
  <si>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</si>
  <si>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</si>
  <si>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</si>
  <si>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</si>
  <si>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</si>
  <si>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</si>
  <si>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</si>
  <si>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</si>
  <si>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</si>
  <si>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</si>
  <si>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</si>
  <si>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</si>
  <si>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</si>
  <si>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</si>
  <si>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</si>
  <si>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</si>
  <si>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</si>
  <si>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</si>
  <si>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</si>
  <si>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</si>
  <si>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</si>
  <si>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</si>
  <si>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</si>
  <si>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</si>
  <si>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</si>
  <si>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</si>
  <si>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</si>
  <si>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</si>
  <si>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</si>
  <si>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</si>
  <si>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</si>
  <si>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</si>
  <si>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</si>
  <si>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</si>
  <si>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</si>
  <si>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</si>
  <si>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</si>
  <si>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</si>
  <si>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</si>
  <si>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</si>
  <si>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</si>
  <si>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</si>
  <si>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</si>
  <si>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</si>
  <si>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</si>
  <si>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</si>
  <si>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</si>
  <si>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</si>
  <si>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</si>
  <si>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</si>
  <si>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</si>
  <si>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</si>
  <si>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</si>
  <si>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</si>
  <si>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</si>
  <si>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</si>
  <si>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</si>
  <si>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</si>
  <si>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</si>
  <si>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</si>
  <si>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</si>
  <si>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</si>
  <si>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</si>
  <si>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</si>
  <si>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</si>
  <si>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</si>
  <si>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</si>
  <si>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</si>
  <si>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</si>
  <si>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</si>
  <si>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</si>
  <si>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</si>
  <si>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</si>
  <si>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</si>
  <si>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</si>
  <si>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</si>
  <si>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</si>
  <si>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</si>
  <si>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</si>
  <si>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</si>
  <si>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</si>
  <si>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</si>
  <si>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</si>
  <si>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</si>
  <si>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</si>
  <si>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</si>
  <si>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</si>
  <si>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</si>
  <si>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</si>
  <si>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</si>
  <si>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</si>
  <si>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</si>
  <si>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</si>
  <si>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</si>
  <si>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</si>
  <si>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</si>
  <si>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</si>
  <si>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</si>
  <si>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</si>
  <si>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</si>
  <si>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</si>
  <si>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</si>
  <si>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</si>
  <si>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</si>
  <si>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</si>
  <si>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</si>
  <si>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</si>
  <si>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</si>
  <si>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</si>
  <si>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</si>
  <si>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</si>
  <si>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</si>
  <si>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</si>
  <si>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</si>
  <si>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</si>
  <si>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</si>
  <si>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</si>
  <si>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</si>
  <si>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</si>
  <si>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</si>
  <si>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</si>
  <si>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</si>
  <si>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</si>
  <si>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</si>
  <si>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</si>
  <si>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</si>
  <si>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</si>
  <si>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</si>
  <si>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</si>
  <si>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</si>
  <si>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</si>
  <si>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</si>
  <si>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</si>
  <si>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</si>
  <si>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</si>
  <si>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</si>
  <si>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</si>
  <si>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</si>
  <si>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</si>
  <si>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</si>
  <si>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</si>
  <si>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</si>
  <si>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</si>
  <si>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</si>
  <si>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</si>
  <si>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</si>
  <si>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</si>
  <si>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</si>
  <si>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</si>
  <si>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</si>
  <si>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</si>
  <si>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</si>
  <si>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</si>
  <si>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</si>
  <si>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</si>
  <si>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</si>
  <si>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</si>
  <si>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</si>
  <si>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</si>
  <si>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</si>
  <si>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</si>
  <si>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</si>
  <si>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</si>
  <si>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</si>
  <si>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</si>
  <si>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</si>
  <si>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</si>
  <si>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</si>
  <si>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</si>
  <si>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</si>
  <si>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</si>
  <si>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</si>
  <si>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</si>
  <si>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</si>
  <si>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</si>
  <si>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</si>
  <si>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</si>
  <si>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</si>
  <si>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</si>
  <si>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</si>
  <si>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</si>
  <si>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</si>
  <si>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</si>
  <si>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</si>
  <si>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</si>
  <si>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</si>
  <si>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</si>
  <si>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</si>
  <si>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</si>
  <si>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</si>
  <si>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</si>
  <si>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</si>
  <si>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</si>
  <si>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</si>
  <si>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</si>
  <si>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</si>
  <si>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</si>
  <si>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</si>
  <si>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</si>
  <si>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</si>
  <si>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</si>
  <si>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</si>
  <si>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</si>
  <si>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</si>
  <si>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</si>
  <si>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</si>
  <si>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</si>
  <si>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</si>
  <si>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</si>
  <si>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</si>
  <si>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</si>
  <si>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</si>
  <si>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</si>
  <si>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</si>
  <si>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</si>
  <si>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</si>
  <si>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</si>
  <si>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</si>
  <si>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</si>
  <si>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</si>
  <si>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</si>
  <si>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</si>
  <si>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</si>
  <si>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</si>
  <si>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</si>
  <si>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</si>
  <si>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</si>
  <si>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</si>
  <si>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</si>
  <si>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</si>
  <si>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</si>
  <si>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</si>
  <si>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</si>
  <si>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</si>
  <si>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</si>
  <si>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</si>
  <si>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</si>
  <si>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</si>
  <si>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</si>
  <si>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</si>
  <si>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</si>
  <si>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</si>
  <si>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</si>
  <si>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</si>
  <si>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</si>
  <si>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</si>
  <si>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</si>
  <si>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</si>
  <si>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</si>
  <si>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</si>
  <si>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</si>
  <si>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</si>
  <si>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</si>
  <si>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</si>
  <si>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</si>
  <si>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</si>
  <si>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</si>
  <si>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</si>
  <si>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</si>
  <si>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</si>
  <si>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</si>
  <si>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</si>
  <si>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</si>
  <si>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</si>
  <si>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</si>
  <si>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</si>
  <si>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</si>
  <si>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</si>
  <si>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</si>
  <si>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</si>
  <si>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</si>
  <si>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</si>
  <si>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</si>
  <si>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</si>
  <si>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</si>
  <si>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</si>
  <si>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</si>
  <si>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</si>
  <si>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</si>
  <si>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</si>
  <si>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</si>
  <si>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</si>
  <si>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</si>
  <si>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</si>
  <si>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</si>
  <si>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</si>
  <si>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</si>
  <si>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</si>
  <si>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</si>
  <si>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</si>
  <si>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</si>
  <si>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</si>
  <si>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</si>
  <si>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</si>
  <si>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</si>
  <si>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</si>
  <si>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</si>
  <si>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</si>
  <si>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</si>
  <si>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</si>
  <si>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</si>
  <si>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</si>
  <si>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</si>
  <si>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</si>
  <si>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</si>
  <si>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</si>
  <si>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</si>
  <si>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</si>
  <si>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</si>
  <si>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</si>
  <si>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</si>
  <si>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</si>
  <si>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</si>
  <si>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</si>
  <si>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</si>
  <si>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</si>
  <si>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</si>
  <si>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</si>
  <si>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</si>
  <si>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</si>
  <si>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</si>
  <si>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</si>
  <si>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</si>
  <si>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</si>
  <si>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</si>
  <si>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</si>
  <si>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</si>
  <si>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</si>
  <si>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</si>
  <si>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</si>
  <si>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</si>
  <si>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</si>
  <si>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</si>
  <si>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</si>
  <si>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</si>
  <si>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</si>
  <si>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</si>
  <si>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</si>
  <si>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</si>
  <si>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</si>
  <si>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</si>
  <si>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</si>
  <si>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</si>
  <si>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</si>
  <si>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</si>
  <si>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</si>
  <si>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</si>
  <si>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</si>
  <si>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</si>
  <si>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</si>
  <si>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</si>
  <si>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</si>
  <si>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</si>
  <si>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</si>
  <si>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</si>
  <si>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</si>
  <si>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</si>
  <si>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</si>
  <si>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</si>
  <si>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</si>
  <si>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</si>
  <si>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</si>
  <si>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</si>
  <si>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</si>
  <si>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</si>
  <si>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</si>
  <si>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</si>
  <si>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</si>
  <si>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</si>
  <si>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</si>
  <si>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</si>
  <si>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</si>
  <si>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</si>
  <si>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</si>
  <si>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</si>
  <si>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</si>
  <si>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</si>
  <si>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</si>
  <si>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</si>
  <si>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</si>
  <si>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</si>
  <si>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</si>
  <si>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</si>
  <si>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</si>
  <si>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</si>
  <si>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</si>
  <si>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</si>
  <si>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</si>
  <si>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</si>
  <si>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</si>
  <si>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</si>
  <si>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</si>
  <si>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</si>
  <si>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</si>
  <si>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</si>
  <si>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</si>
  <si>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</si>
  <si>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</si>
  <si>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</si>
  <si>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</si>
  <si>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</si>
  <si>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</si>
  <si>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</si>
  <si>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</si>
  <si>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</si>
  <si>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</si>
  <si>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</si>
  <si>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</si>
  <si>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</si>
  <si>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</si>
  <si>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</si>
  <si>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</si>
  <si>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</si>
  <si>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</si>
  <si>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</si>
  <si>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</si>
  <si>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</si>
  <si>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</si>
  <si>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</si>
  <si>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</si>
  <si>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</si>
  <si>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</si>
  <si>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</si>
  <si>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</si>
  <si>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</si>
  <si>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</si>
  <si>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</si>
  <si>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</si>
  <si>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</si>
  <si>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</si>
  <si>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</si>
  <si>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</si>
  <si>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</si>
  <si>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</si>
  <si>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</si>
  <si>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</si>
  <si>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</si>
  <si>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</si>
  <si>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</si>
  <si>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</si>
  <si>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</si>
  <si>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</si>
  <si>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</si>
  <si>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</si>
  <si>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</si>
  <si>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</si>
  <si>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</si>
  <si>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</si>
  <si>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</si>
  <si>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</si>
  <si>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</si>
  <si>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</si>
  <si>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</si>
  <si>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</si>
  <si>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</si>
  <si>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</si>
  <si>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</si>
  <si>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</si>
  <si>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</si>
  <si>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</si>
  <si>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</si>
  <si>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</si>
  <si>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</si>
  <si>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</si>
  <si>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</si>
  <si>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</si>
  <si>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</si>
  <si>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</si>
  <si>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</si>
  <si>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</si>
  <si>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</si>
  <si>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</si>
  <si>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</si>
  <si>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</si>
  <si>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</si>
  <si>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</si>
  <si>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</si>
  <si>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</si>
  <si>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</si>
  <si>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</si>
  <si>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</si>
  <si>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</si>
  <si>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</si>
  <si>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</si>
  <si>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</si>
  <si>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</si>
  <si>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</si>
  <si>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</si>
  <si>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</si>
  <si>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</si>
  <si>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</si>
  <si>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</si>
  <si>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</si>
  <si>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</si>
  <si>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</si>
  <si>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</si>
  <si>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</si>
  <si>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</si>
  <si>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</si>
  <si>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</si>
  <si>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</si>
  <si>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</si>
  <si>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</si>
  <si>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</si>
  <si>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</si>
  <si>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</si>
  <si>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</si>
  <si>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</si>
  <si>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</si>
  <si>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</si>
  <si>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</si>
  <si>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</si>
  <si>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</si>
  <si>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</si>
  <si>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</si>
  <si>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</si>
  <si>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</si>
  <si>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</si>
  <si>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</si>
  <si>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</si>
  <si>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</si>
  <si>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</si>
  <si>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</si>
  <si>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</si>
  <si>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</si>
  <si>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</si>
  <si>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</si>
  <si>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</si>
  <si>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</si>
  <si>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</si>
  <si>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</si>
  <si>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</si>
  <si>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</si>
  <si>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</si>
  <si>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</si>
  <si>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</si>
  <si>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</si>
  <si>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</si>
  <si>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</si>
  <si>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</si>
  <si>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</si>
  <si>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</si>
  <si>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</si>
  <si>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</si>
  <si>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</si>
  <si>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</si>
  <si>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</si>
  <si>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</si>
  <si>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</si>
  <si>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</si>
  <si>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</si>
  <si>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</si>
  <si>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</si>
  <si>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</si>
  <si>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</si>
  <si>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</si>
  <si>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</si>
  <si>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</si>
  <si>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</si>
  <si>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</si>
  <si>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</si>
  <si>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</si>
  <si>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</si>
  <si>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</si>
  <si>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</si>
  <si>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</si>
  <si>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</si>
  <si>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</si>
  <si>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</si>
  <si>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</si>
  <si>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</si>
  <si>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</si>
  <si>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</si>
  <si>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</si>
  <si>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</si>
  <si>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</si>
  <si>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</si>
  <si>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</si>
  <si>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</si>
  <si>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</si>
  <si>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</si>
  <si>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</si>
  <si>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</si>
  <si>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</si>
  <si>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</si>
  <si>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</si>
  <si>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</si>
  <si>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</si>
  <si>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</si>
  <si>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</si>
  <si>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</si>
  <si>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</si>
  <si>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</si>
  <si>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</si>
  <si>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</si>
  <si>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</si>
  <si>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</si>
  <si>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</si>
  <si>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</si>
  <si>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</si>
  <si>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</si>
  <si>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</si>
  <si>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</si>
  <si>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</si>
  <si>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</si>
  <si>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</si>
  <si>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</si>
  <si>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</si>
  <si>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</si>
  <si>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</si>
  <si>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</si>
  <si>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</si>
  <si>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</si>
  <si>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</si>
  <si>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</si>
  <si>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</si>
  <si>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</si>
  <si>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</si>
  <si>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</si>
  <si>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</si>
  <si>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</si>
  <si>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</si>
  <si>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</si>
  <si>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</si>
  <si>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</si>
  <si>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</si>
  <si>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</si>
  <si>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</si>
  <si>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</si>
  <si>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</si>
  <si>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</si>
  <si>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</si>
  <si>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</si>
  <si>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</si>
  <si>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</si>
  <si>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</si>
  <si>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</si>
  <si>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</si>
  <si>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</si>
  <si>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</si>
  <si>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</si>
  <si>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</si>
  <si>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</si>
  <si>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</si>
  <si>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</si>
  <si>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</si>
  <si>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</si>
  <si>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</si>
  <si>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</si>
  <si>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</si>
  <si>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</si>
  <si>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</si>
  <si>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</si>
  <si>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</si>
  <si>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</si>
  <si>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</si>
  <si>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</si>
  <si>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</si>
  <si>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</si>
  <si>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</si>
  <si>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</si>
  <si>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</si>
  <si>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</si>
  <si>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</si>
  <si>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</si>
  <si>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</si>
  <si>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</si>
  <si>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</si>
  <si>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</si>
  <si>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</si>
  <si>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</si>
  <si>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</si>
  <si>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</si>
  <si>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</si>
  <si>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</si>
  <si>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</si>
  <si>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</si>
  <si>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</si>
  <si>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</si>
  <si>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</si>
  <si>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</si>
  <si>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</si>
  <si>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</si>
  <si>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</si>
  <si>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</si>
  <si>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</si>
  <si>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</si>
  <si>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</si>
  <si>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</si>
  <si>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</si>
  <si>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</si>
  <si>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</si>
  <si>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</si>
  <si>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</si>
  <si>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</si>
  <si>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</si>
  <si>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</si>
  <si>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</si>
  <si>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</si>
  <si>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</si>
  <si>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</si>
  <si>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</si>
  <si>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</si>
  <si>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</si>
  <si>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</si>
  <si>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</si>
  <si>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</si>
  <si>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</si>
  <si>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</si>
  <si>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</si>
  <si>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</si>
  <si>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</si>
  <si>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</si>
  <si>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</si>
  <si>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</si>
  <si>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</si>
  <si>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</si>
  <si>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</si>
  <si>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</si>
  <si>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</si>
  <si>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</si>
  <si>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</si>
  <si>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</si>
  <si>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</si>
  <si>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</si>
  <si>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</si>
  <si>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</si>
  <si>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</si>
  <si>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</si>
  <si>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</si>
  <si>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</si>
  <si>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</si>
  <si>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</si>
  <si>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</si>
  <si>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</si>
  <si>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</si>
  <si>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</si>
  <si>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</si>
  <si>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</si>
  <si>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</si>
  <si>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</si>
  <si>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</si>
  <si>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</si>
  <si>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</si>
  <si>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</si>
  <si>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</si>
  <si>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</si>
  <si>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</si>
  <si>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</si>
  <si>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</si>
  <si>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</si>
  <si>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</si>
  <si>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</si>
  <si>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</si>
  <si>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</si>
  <si>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</si>
  <si>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</si>
  <si>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</si>
  <si>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</si>
  <si>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</si>
  <si>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</si>
  <si>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</si>
  <si>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</si>
  <si>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</si>
  <si>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</si>
  <si>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</si>
  <si>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</si>
  <si>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</si>
  <si>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</si>
  <si>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</si>
  <si>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</si>
  <si>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</si>
  <si>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</si>
  <si>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</si>
  <si>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</si>
  <si>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</si>
  <si>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</si>
  <si>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</si>
  <si>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</si>
  <si>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</si>
  <si>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</si>
  <si>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</si>
  <si>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</si>
  <si>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</si>
  <si>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</si>
  <si>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</si>
  <si>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</si>
  <si>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</si>
  <si>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</si>
  <si>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</si>
  <si>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</si>
  <si>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</si>
  <si>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</si>
  <si>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</si>
  <si>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</si>
  <si>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</si>
  <si>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</si>
  <si>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</si>
  <si>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</si>
  <si>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</si>
  <si>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</si>
  <si>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</si>
  <si>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</si>
  <si>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</si>
  <si>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</si>
  <si>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</si>
  <si>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</si>
  <si>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</si>
  <si>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</si>
  <si>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</si>
  <si>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</si>
  <si>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</si>
  <si>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</si>
  <si>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</si>
  <si>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</si>
  <si>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</si>
  <si>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</si>
  <si>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</si>
  <si>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</si>
  <si>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</si>
  <si>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</si>
  <si>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</si>
  <si>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</si>
  <si>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</si>
  <si>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</si>
  <si>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</si>
  <si>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</si>
  <si>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</si>
  <si>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</si>
  <si>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</si>
  <si>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</si>
  <si>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</si>
  <si>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</si>
  <si>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</si>
  <si>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</si>
  <si>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</si>
  <si>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</si>
  <si>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</si>
  <si>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</si>
  <si>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</si>
  <si>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</si>
  <si>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</si>
  <si>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</si>
  <si>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</si>
  <si>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</si>
  <si>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</si>
  <si>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</si>
  <si>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</si>
  <si>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</si>
  <si>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</si>
  <si>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</si>
  <si>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</si>
  <si>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</si>
  <si>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</si>
  <si>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</si>
  <si>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</si>
  <si>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</si>
  <si>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</si>
  <si>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</si>
  <si>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</si>
  <si>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</si>
  <si>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</si>
  <si>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</si>
  <si>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</si>
  <si>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</si>
  <si>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</si>
  <si>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</si>
  <si>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</si>
  <si>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</si>
  <si>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</si>
  <si>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</si>
  <si>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</si>
  <si>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</si>
  <si>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</si>
  <si>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</si>
  <si>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</si>
  <si>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</si>
  <si>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</si>
  <si>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</si>
  <si>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</si>
  <si>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</si>
  <si>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</si>
  <si>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</si>
  <si>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</si>
  <si>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</si>
  <si>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</si>
  <si>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</si>
  <si>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</si>
  <si>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</si>
  <si>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</si>
  <si>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</si>
  <si>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</si>
  <si>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</si>
  <si>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</si>
  <si>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</si>
  <si>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</si>
  <si>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</si>
  <si>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</si>
  <si>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</si>
  <si>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</si>
  <si>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</si>
  <si>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</si>
  <si>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</si>
  <si>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</si>
  <si>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</si>
  <si>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</si>
  <si>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</si>
  <si>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</si>
  <si>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</si>
  <si>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</si>
  <si>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</si>
  <si>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</si>
  <si>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</si>
  <si>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</si>
  <si>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</si>
  <si>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</si>
  <si>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</si>
  <si>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</si>
  <si>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</si>
  <si>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</si>
  <si>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</si>
  <si>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</si>
  <si>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</si>
  <si>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</si>
  <si>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</si>
  <si>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</si>
  <si>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</si>
  <si>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</si>
  <si>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</si>
  <si>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</si>
  <si>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</si>
  <si>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</si>
  <si>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</si>
  <si>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</si>
  <si>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</si>
  <si>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</si>
  <si>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</si>
  <si>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</si>
  <si>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</si>
  <si>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</si>
  <si>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</si>
  <si>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</si>
  <si>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</si>
  <si>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</si>
  <si>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</si>
  <si>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</si>
  <si>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</si>
  <si>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</si>
  <si>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</si>
  <si>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</si>
  <si>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</si>
  <si>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</si>
  <si>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</si>
  <si>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</si>
  <si>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</si>
  <si>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</si>
  <si>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</si>
  <si>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</si>
  <si>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</si>
  <si>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</si>
  <si>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</si>
  <si>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</si>
  <si>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</si>
  <si>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</si>
  <si>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</si>
  <si>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</si>
  <si>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</si>
  <si>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</si>
  <si>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</si>
  <si>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</si>
  <si>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</si>
  <si>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</si>
  <si>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</si>
  <si>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</si>
  <si>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</si>
  <si>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</si>
  <si>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</si>
  <si>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</si>
  <si>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</si>
  <si>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</si>
  <si>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</si>
  <si>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</si>
  <si>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</si>
  <si>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</si>
  <si>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</si>
  <si>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</si>
  <si>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</si>
  <si>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</si>
  <si>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</si>
  <si>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</si>
  <si>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</si>
  <si>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</si>
  <si>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</si>
  <si>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</si>
  <si>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</si>
  <si>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</si>
  <si>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</si>
  <si>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</si>
  <si>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</si>
  <si>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</si>
  <si>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</si>
  <si>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</si>
  <si>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</si>
  <si>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</si>
  <si>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</si>
  <si>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</si>
  <si>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</si>
  <si>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</si>
  <si>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</si>
  <si>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</si>
  <si>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</si>
  <si>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</si>
  <si>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</si>
  <si>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</si>
  <si>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</si>
  <si>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</si>
  <si>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</si>
  <si>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</si>
  <si>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</si>
  <si>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</si>
  <si>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</si>
  <si>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</si>
  <si>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</si>
  <si>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</si>
  <si>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</si>
  <si>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</si>
  <si>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</si>
  <si>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</si>
  <si>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</si>
  <si>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</si>
  <si>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</si>
  <si>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</si>
  <si>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</si>
  <si>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</si>
  <si>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</si>
  <si>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</si>
  <si>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</si>
  <si>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</si>
  <si>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</si>
  <si>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</si>
  <si>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</si>
  <si>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</si>
  <si>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</si>
  <si>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</si>
  <si>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</si>
  <si>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</si>
  <si>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</si>
  <si>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</si>
  <si>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</si>
  <si>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</si>
  <si>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</si>
  <si>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</si>
  <si>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</si>
  <si>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</si>
  <si>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</si>
  <si>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</si>
  <si>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</si>
  <si>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</si>
  <si>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</si>
  <si>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</si>
  <si>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</si>
  <si>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</si>
  <si>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</si>
  <si>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</si>
  <si>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</si>
  <si>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</si>
  <si>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</si>
  <si>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</si>
  <si>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</si>
  <si>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</si>
  <si>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</si>
  <si>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</si>
  <si>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</si>
  <si>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</si>
  <si>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</si>
  <si>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</si>
  <si>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</si>
  <si>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</si>
  <si>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</si>
  <si>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</si>
  <si>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</si>
  <si>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</si>
  <si>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</si>
  <si>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</si>
  <si>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</si>
  <si>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</si>
  <si>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</si>
  <si>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</si>
  <si>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</si>
  <si>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</si>
  <si>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</si>
  <si>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</si>
  <si>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</si>
  <si>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</si>
  <si>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</si>
  <si>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</si>
  <si>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</si>
  <si>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</si>
  <si>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</si>
  <si>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</si>
  <si>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</si>
  <si>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</si>
  <si>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</si>
  <si>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</si>
  <si>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</si>
  <si>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</si>
  <si>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</si>
  <si>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</si>
  <si>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</si>
  <si>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</si>
  <si>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</si>
  <si>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</si>
  <si>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</si>
  <si>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</si>
  <si>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</si>
  <si>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</si>
  <si>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</si>
  <si>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</si>
  <si>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</si>
  <si>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</si>
  <si>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</si>
  <si>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</si>
  <si>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</si>
  <si>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</si>
  <si>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</si>
  <si>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</si>
  <si>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</si>
  <si>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</si>
  <si>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</si>
  <si>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</si>
  <si>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</si>
  <si>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</si>
  <si>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</si>
  <si>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</si>
  <si>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</si>
  <si>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</si>
  <si>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</si>
  <si>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</si>
  <si>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</si>
  <si>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</si>
  <si>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</si>
  <si>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</si>
  <si>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</si>
  <si>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</si>
  <si>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</si>
  <si>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</si>
  <si>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</si>
  <si>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</si>
  <si>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</si>
  <si>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</si>
  <si>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</si>
  <si>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</si>
  <si>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</si>
  <si>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</si>
  <si>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</si>
  <si>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</si>
  <si>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</si>
  <si>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</si>
  <si>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</si>
  <si>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</si>
  <si>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</si>
  <si>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</si>
  <si>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</si>
  <si>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</si>
  <si>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</si>
  <si>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</si>
  <si>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</si>
  <si>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</si>
  <si>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</si>
  <si>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</si>
  <si>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</si>
  <si>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</si>
  <si>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</si>
  <si>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</si>
  <si>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</si>
  <si>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</si>
  <si>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</si>
  <si>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</si>
  <si>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</si>
  <si>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</si>
  <si>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</si>
  <si>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</si>
  <si>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</si>
  <si>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</si>
  <si>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</si>
  <si>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</si>
  <si>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</si>
  <si>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</si>
  <si>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</si>
  <si>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</si>
  <si>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</si>
  <si>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</si>
  <si>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</si>
  <si>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</si>
  <si>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</si>
  <si>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</si>
  <si>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</si>
  <si>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</si>
  <si>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</si>
  <si>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</si>
  <si>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</si>
  <si>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</si>
  <si>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</si>
  <si>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</si>
  <si>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</si>
  <si>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</si>
  <si>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</si>
  <si>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</si>
  <si>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</si>
  <si>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</si>
  <si>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</si>
  <si>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</si>
  <si>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</si>
  <si>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</si>
  <si>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</si>
  <si>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</si>
  <si>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</si>
  <si>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</si>
  <si>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</si>
  <si>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</si>
  <si>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</si>
  <si>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</si>
  <si>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</si>
  <si>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</si>
  <si>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</si>
  <si>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</si>
  <si>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</si>
  <si>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</si>
  <si>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</si>
  <si>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</si>
  <si>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</si>
  <si>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</si>
  <si>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</si>
  <si>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</si>
  <si>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</si>
  <si>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</si>
  <si>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</si>
  <si>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</si>
  <si>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</si>
  <si>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</si>
  <si>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</si>
  <si>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</si>
  <si>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</si>
  <si>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</si>
  <si>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</si>
  <si>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</si>
  <si>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</si>
  <si>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</si>
  <si>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</si>
  <si>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</si>
  <si>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</si>
  <si>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</si>
  <si>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</si>
  <si>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</si>
  <si>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</si>
  <si>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</si>
  <si>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</si>
  <si>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</si>
  <si>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</si>
  <si>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</si>
  <si>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</si>
  <si>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</si>
  <si>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</si>
  <si>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</si>
  <si>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</si>
  <si>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</si>
  <si>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</si>
  <si>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</si>
  <si>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</si>
  <si>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</si>
  <si>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</si>
  <si>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</si>
  <si>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</si>
  <si>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</si>
  <si>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</si>
  <si>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</si>
  <si>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</si>
  <si>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</si>
  <si>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</si>
  <si>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</si>
  <si>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</si>
  <si>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</si>
  <si>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</si>
  <si>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</si>
  <si>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</si>
  <si>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</si>
  <si>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</si>
  <si>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</si>
  <si>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</si>
  <si>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</si>
  <si>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</si>
  <si>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</si>
  <si>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</si>
  <si>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</si>
  <si>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</si>
  <si>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</si>
  <si>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</si>
  <si>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</si>
  <si>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</si>
  <si>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</si>
  <si>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</si>
  <si>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</si>
  <si>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</si>
  <si>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</si>
  <si>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</si>
  <si>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</si>
  <si>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</si>
  <si>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</si>
  <si>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</si>
  <si>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</si>
  <si>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</si>
  <si>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</si>
  <si>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</si>
  <si>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</si>
  <si>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</si>
  <si>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</si>
  <si>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</si>
  <si>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</si>
  <si>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</si>
  <si>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</si>
  <si>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</si>
  <si>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</si>
  <si>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</si>
  <si>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</si>
  <si>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</si>
  <si>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</si>
  <si>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</si>
  <si>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</si>
  <si>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</si>
  <si>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</si>
  <si>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</si>
  <si>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</si>
  <si>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</si>
  <si>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</si>
  <si>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</si>
  <si>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</si>
  <si>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</si>
  <si>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</si>
  <si>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</si>
  <si>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</si>
  <si>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</si>
  <si>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</si>
  <si>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</si>
  <si>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</si>
  <si>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</si>
  <si>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</si>
  <si>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</si>
  <si>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</si>
  <si>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</si>
  <si>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</si>
  <si>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</si>
  <si>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</si>
  <si>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</si>
  <si>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</si>
  <si>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</si>
  <si>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</si>
  <si>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</si>
  <si>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</si>
  <si>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</si>
  <si>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</si>
  <si>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</si>
  <si>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</si>
  <si>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</si>
  <si>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</si>
  <si>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</si>
  <si>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</si>
  <si>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</si>
  <si>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</si>
  <si>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</si>
  <si>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</si>
  <si>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</si>
  <si>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</si>
  <si>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</si>
  <si>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</si>
  <si>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</si>
  <si>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</si>
  <si>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</si>
  <si>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</si>
  <si>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</si>
  <si>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</si>
  <si>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</si>
  <si>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</si>
  <si>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</si>
  <si>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</si>
  <si>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</si>
  <si>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</si>
  <si>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</si>
  <si>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</si>
  <si>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</si>
  <si>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</si>
  <si>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</si>
  <si>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</si>
  <si>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</si>
  <si>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</si>
  <si>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</si>
  <si>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</si>
  <si>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</si>
  <si>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</si>
  <si>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</si>
  <si>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</si>
  <si>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</si>
  <si>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</si>
  <si>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</si>
  <si>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</si>
  <si>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</si>
  <si>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</si>
  <si>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</si>
  <si>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</si>
  <si>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</si>
  <si>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</si>
  <si>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</si>
  <si>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</si>
  <si>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</si>
  <si>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</si>
  <si>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</si>
  <si>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</si>
  <si>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</si>
  <si>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</si>
  <si>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</si>
  <si>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</si>
  <si>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</si>
  <si>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</si>
  <si>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</si>
  <si>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</si>
  <si>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</si>
  <si>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</si>
  <si>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</si>
  <si>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</si>
  <si>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</si>
  <si>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</si>
  <si>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</si>
  <si>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</si>
  <si>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</si>
  <si>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</si>
  <si>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</si>
  <si>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</si>
  <si>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</si>
  <si>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</si>
  <si>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</si>
  <si>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</si>
  <si>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</si>
  <si>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</si>
  <si>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</si>
  <si>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</si>
  <si>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</si>
  <si>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</si>
  <si>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</si>
  <si>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</si>
  <si>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</si>
  <si>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</si>
  <si>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</si>
  <si>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</si>
  <si>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</si>
  <si>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</si>
  <si>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</si>
  <si>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</si>
  <si>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</si>
  <si>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</si>
  <si>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</si>
  <si>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</si>
  <si>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</si>
  <si>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</si>
  <si>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</si>
  <si>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</si>
  <si>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</si>
  <si>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</si>
  <si>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</si>
  <si>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</si>
  <si>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</si>
  <si>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</si>
  <si>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</si>
  <si>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</si>
  <si>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</si>
  <si>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</si>
  <si>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</si>
  <si>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</si>
  <si>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</si>
  <si>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</si>
  <si>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</si>
  <si>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</si>
  <si>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</si>
  <si>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</si>
  <si>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</si>
  <si>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</si>
  <si>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</si>
  <si>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</si>
  <si>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</si>
  <si>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</si>
  <si>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</si>
  <si>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</si>
  <si>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</si>
  <si>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</si>
  <si>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</si>
  <si>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</si>
  <si>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</si>
  <si>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</si>
  <si>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</si>
  <si>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</si>
  <si>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</si>
  <si>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</si>
  <si>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</si>
  <si>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</si>
  <si>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</si>
  <si>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</si>
  <si>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</si>
  <si>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</si>
  <si>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</si>
  <si>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</si>
  <si>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</si>
  <si>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</si>
  <si>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</si>
  <si>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</si>
  <si>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</si>
  <si>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</si>
  <si>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</si>
  <si>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</si>
  <si>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</si>
  <si>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</si>
  <si>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</si>
  <si>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</si>
  <si>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</si>
  <si>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</si>
  <si>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</si>
  <si>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</si>
  <si>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</si>
  <si>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</si>
  <si>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</si>
  <si>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</si>
  <si>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</si>
  <si>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</si>
  <si>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</si>
  <si>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</si>
  <si>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</si>
  <si>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</si>
  <si>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</si>
  <si>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</si>
  <si>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</si>
  <si>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</si>
  <si>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</si>
  <si>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</si>
  <si>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</si>
  <si>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</si>
  <si>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</si>
  <si>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</si>
  <si>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</si>
  <si>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</si>
  <si>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</si>
  <si>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</si>
  <si>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</si>
  <si>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</si>
  <si>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</si>
  <si>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</si>
  <si>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</si>
  <si>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</si>
  <si>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</si>
  <si>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</si>
  <si>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</si>
  <si>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</si>
  <si>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</si>
  <si>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</si>
  <si>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</si>
  <si>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</si>
  <si>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</si>
  <si>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</si>
  <si>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</si>
  <si>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</si>
  <si>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</si>
  <si>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</si>
  <si>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</si>
  <si>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</si>
  <si>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</si>
  <si>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</si>
  <si>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</si>
  <si>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</si>
  <si>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</si>
  <si>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</si>
  <si>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</si>
  <si>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</si>
  <si>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</si>
  <si>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</si>
  <si>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</si>
  <si>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</si>
  <si>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</si>
  <si>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</si>
  <si>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</si>
  <si>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</si>
  <si>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</si>
  <si>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</si>
  <si>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</si>
  <si>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</si>
  <si>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</si>
  <si>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</si>
  <si>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</si>
  <si>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</si>
  <si>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</si>
  <si>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</si>
  <si>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</si>
  <si>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</si>
  <si>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</si>
  <si>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</si>
  <si>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</si>
  <si>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</si>
  <si>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</si>
  <si>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</si>
  <si>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</si>
  <si>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</si>
  <si>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</si>
  <si>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</si>
  <si>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</si>
  <si>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</si>
  <si>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</si>
  <si>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</si>
  <si>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</si>
  <si>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</si>
  <si>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</si>
  <si>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</si>
  <si>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</si>
  <si>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</si>
  <si>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</si>
  <si>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</si>
  <si>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</si>
  <si>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</si>
  <si>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</si>
  <si>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</si>
  <si>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</si>
  <si>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</si>
  <si>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</si>
  <si>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</si>
  <si>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</si>
  <si>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</si>
  <si>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</si>
  <si>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</si>
  <si>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</si>
  <si>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</si>
  <si>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</si>
  <si>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</si>
  <si>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</si>
  <si>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</si>
  <si>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</si>
  <si>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</si>
  <si>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</si>
  <si>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</si>
  <si>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</si>
  <si>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</si>
  <si>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</si>
  <si>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</si>
  <si>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</si>
  <si>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</si>
  <si>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</si>
  <si>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</si>
  <si>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</si>
  <si>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</si>
  <si>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</si>
  <si>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</si>
  <si>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</si>
  <si>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</si>
  <si>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</si>
  <si>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</si>
  <si>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</si>
  <si>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</si>
  <si>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</si>
  <si>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</si>
  <si>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</si>
  <si>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</si>
  <si>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</si>
  <si>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</si>
  <si>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</si>
  <si>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</si>
  <si>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</si>
  <si>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</si>
  <si>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</si>
  <si>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</si>
  <si>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</si>
  <si>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</si>
  <si>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</si>
  <si>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</si>
  <si>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</si>
  <si>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</si>
  <si>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</si>
  <si>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</si>
  <si>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</si>
  <si>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</si>
  <si>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</si>
  <si>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</si>
  <si>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</si>
  <si>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</si>
  <si>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</si>
  <si>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</si>
  <si>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</si>
  <si>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</si>
  <si>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</si>
  <si>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</si>
  <si>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</si>
  <si>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</si>
  <si>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</si>
  <si>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</si>
  <si>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</si>
  <si>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</si>
  <si>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</si>
  <si>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</si>
  <si>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</si>
  <si>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</si>
  <si>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</si>
  <si>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</si>
  <si>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</si>
  <si>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</si>
  <si>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</si>
  <si>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</si>
  <si>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</si>
  <si>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</si>
  <si>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</si>
  <si>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</si>
  <si>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</si>
  <si>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</si>
  <si>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</si>
  <si>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</si>
  <si>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</si>
  <si>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</si>
  <si>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</si>
  <si>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</si>
  <si>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</si>
  <si>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</si>
  <si>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</si>
  <si>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</si>
  <si>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</si>
  <si>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</si>
  <si>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</si>
  <si>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</si>
  <si>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</si>
  <si>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</si>
  <si>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</si>
  <si>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</si>
  <si>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</si>
  <si>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</si>
  <si>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</si>
  <si>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</si>
  <si>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</si>
  <si>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</si>
  <si>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</si>
  <si>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</si>
  <si>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</si>
  <si>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</si>
  <si>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</si>
  <si>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</si>
  <si>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</si>
  <si>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</si>
  <si>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</si>
  <si>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</si>
  <si>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</si>
  <si>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</si>
  <si>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</si>
  <si>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</si>
  <si>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</si>
  <si>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</si>
  <si>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</si>
  <si>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</si>
  <si>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</si>
  <si>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</si>
  <si>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</si>
  <si>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</si>
  <si>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</si>
  <si>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</si>
  <si>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</si>
  <si>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</si>
  <si>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</si>
  <si>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</si>
  <si>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</si>
  <si>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</si>
  <si>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</si>
  <si>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</si>
  <si>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</si>
  <si>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</si>
  <si>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</si>
  <si>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</si>
  <si>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</si>
  <si>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</si>
  <si>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</si>
  <si>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</si>
  <si>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</si>
  <si>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</si>
  <si>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</si>
  <si>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</si>
  <si>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</si>
  <si>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</si>
  <si>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</si>
  <si>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</si>
  <si>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</si>
  <si>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</si>
  <si>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</si>
  <si>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</si>
  <si>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</si>
  <si>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</si>
  <si>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</si>
  <si>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</si>
  <si>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</si>
  <si>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</si>
  <si>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</si>
  <si>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</si>
  <si>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</si>
  <si>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</si>
  <si>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</si>
  <si>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</si>
  <si>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</si>
  <si>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</si>
  <si>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</si>
  <si>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</si>
  <si>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</si>
  <si>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</si>
  <si>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</si>
  <si>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</si>
  <si>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</si>
  <si>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</si>
  <si>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</si>
  <si>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</si>
  <si>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</si>
  <si>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</si>
  <si>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</si>
  <si>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</si>
  <si>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</si>
  <si>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</si>
  <si>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</si>
  <si>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</si>
  <si>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</si>
  <si>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</si>
  <si>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</si>
  <si>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</si>
  <si>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</si>
  <si>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</si>
  <si>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</si>
  <si>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</si>
  <si>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</si>
  <si>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</si>
  <si>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</si>
  <si>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</si>
  <si>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</si>
  <si>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</si>
  <si>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</si>
  <si>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</si>
  <si>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</si>
  <si>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</si>
  <si>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</si>
  <si>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</si>
  <si>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</si>
  <si>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</si>
  <si>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</si>
  <si>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</si>
  <si>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</si>
  <si>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</si>
  <si>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</si>
  <si>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</si>
  <si>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</si>
  <si>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</si>
  <si>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</si>
  <si>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</si>
  <si>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</si>
  <si>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</si>
  <si>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</si>
  <si>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</si>
  <si>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</si>
  <si>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</si>
  <si>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</si>
  <si>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</si>
  <si>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</si>
  <si>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</si>
  <si>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</si>
  <si>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</si>
  <si>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</si>
  <si>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</si>
  <si>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</si>
  <si>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</si>
  <si>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</si>
  <si>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</si>
  <si>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</si>
  <si>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</si>
  <si>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</si>
  <si>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</si>
  <si>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</si>
  <si>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</si>
  <si>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</si>
  <si>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</si>
  <si>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</si>
  <si>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</si>
  <si>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</si>
  <si>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</si>
  <si>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</si>
  <si>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</si>
  <si>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</si>
  <si>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</si>
  <si>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</si>
  <si>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</si>
  <si>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</si>
  <si>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</si>
  <si>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</si>
  <si>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</si>
  <si>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</si>
  <si>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</si>
  <si>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</si>
  <si>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</si>
  <si>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</si>
  <si>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</si>
  <si>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</si>
  <si>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</si>
  <si>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</si>
  <si>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</si>
  <si>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</si>
  <si>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</si>
  <si>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</si>
  <si>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</si>
  <si>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</si>
  <si>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</si>
  <si>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</si>
  <si>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</si>
  <si>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</si>
  <si>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</si>
  <si>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</si>
  <si>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</si>
  <si>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</si>
  <si>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</si>
  <si>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</si>
  <si>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</si>
  <si>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</si>
  <si>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</si>
  <si>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</si>
  <si>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</si>
  <si>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</si>
  <si>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</si>
  <si>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</si>
  <si>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</si>
  <si>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</si>
  <si>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</si>
  <si>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</si>
  <si>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</si>
  <si>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</si>
  <si>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</si>
  <si>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</si>
  <si>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</si>
  <si>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</si>
  <si>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</si>
  <si>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</si>
  <si>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</si>
  <si>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</si>
  <si>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</si>
  <si>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</si>
  <si>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</si>
  <si>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</si>
  <si>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</si>
  <si>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</si>
  <si>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</si>
  <si>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</si>
  <si>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</si>
  <si>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</si>
  <si>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</si>
  <si>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</si>
  <si>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</si>
  <si>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</si>
  <si>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</si>
  <si>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</si>
  <si>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</si>
  <si>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</si>
  <si>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</si>
  <si>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</si>
  <si>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</si>
  <si>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</si>
  <si>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</si>
  <si>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</si>
  <si>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</si>
  <si>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</si>
  <si>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</si>
  <si>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</si>
  <si>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</si>
  <si>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</si>
  <si>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</si>
  <si>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</si>
  <si>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</si>
  <si>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</si>
  <si>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</si>
  <si>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</si>
  <si>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</si>
  <si>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</si>
  <si>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</si>
  <si>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</si>
  <si>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</si>
  <si>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</si>
  <si>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</si>
  <si>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</si>
  <si>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</si>
  <si>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</si>
  <si>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</si>
  <si>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</si>
  <si>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</si>
  <si>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</si>
  <si>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</si>
  <si>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</si>
  <si>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</si>
  <si>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</si>
  <si>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</si>
  <si>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</si>
  <si>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</si>
  <si>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</si>
  <si>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</si>
  <si>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</si>
  <si>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</si>
  <si>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</si>
  <si>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</si>
  <si>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</si>
  <si>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</si>
  <si>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</si>
  <si>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</si>
  <si>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</si>
  <si>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</si>
  <si>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</si>
  <si>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</si>
  <si>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</si>
  <si>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</si>
  <si>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</si>
  <si>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</si>
  <si>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</si>
  <si>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</si>
  <si>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</si>
  <si>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</si>
  <si>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</si>
  <si>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</si>
  <si>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</si>
  <si>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</si>
  <si>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</si>
  <si>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</si>
  <si>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</si>
  <si>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</si>
  <si>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</si>
  <si>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</si>
  <si>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</si>
  <si>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</si>
  <si>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</si>
  <si>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</si>
  <si>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</si>
  <si>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</si>
  <si>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</si>
  <si>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</si>
  <si>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</si>
  <si>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</si>
  <si>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</si>
  <si>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</si>
  <si>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</si>
  <si>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</si>
  <si>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</si>
  <si>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</si>
  <si>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</si>
  <si>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</si>
  <si>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</si>
  <si>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</si>
  <si>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</si>
  <si>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</si>
  <si>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</si>
  <si>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</si>
  <si>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</si>
  <si>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</si>
  <si>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</si>
  <si>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</si>
  <si>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</si>
  <si>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</si>
  <si>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</si>
  <si>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</si>
  <si>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</si>
  <si>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</si>
  <si>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</si>
  <si>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</si>
  <si>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</si>
  <si>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</si>
  <si>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</si>
  <si>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</si>
  <si>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</si>
  <si>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</si>
  <si>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</si>
  <si>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</si>
  <si>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</si>
  <si>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</si>
  <si>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</si>
  <si>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</si>
  <si>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</si>
  <si>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</si>
  <si>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</si>
  <si>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</si>
  <si>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</si>
  <si>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</si>
  <si>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</si>
  <si>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</si>
  <si>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</si>
  <si>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</si>
  <si>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</si>
  <si>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</si>
  <si>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</si>
  <si>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</si>
  <si>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</si>
  <si>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</si>
  <si>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</si>
  <si>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</si>
  <si>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</si>
  <si>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</si>
  <si>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</si>
  <si>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</si>
  <si>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</si>
  <si>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</si>
  <si>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</si>
  <si>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</si>
  <si>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</si>
  <si>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</si>
  <si>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</si>
  <si>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</si>
  <si>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</si>
  <si>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</si>
  <si>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</si>
  <si>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</si>
  <si>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</si>
  <si>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</si>
  <si>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</si>
  <si>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</si>
  <si>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</si>
  <si>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</si>
  <si>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</si>
  <si>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</si>
  <si>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</si>
  <si>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</si>
  <si>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</si>
  <si>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</si>
  <si>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</si>
  <si>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</si>
  <si>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</si>
  <si>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</si>
  <si>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</si>
  <si>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</si>
  <si>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</si>
  <si>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</si>
  <si>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</si>
  <si>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</si>
  <si>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</si>
  <si>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</si>
  <si>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</si>
  <si>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</si>
  <si>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</si>
  <si>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</si>
  <si>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</si>
  <si>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</si>
  <si>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</si>
  <si>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</si>
  <si>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</si>
  <si>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</si>
  <si>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</si>
  <si>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</si>
  <si>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</si>
  <si>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</si>
  <si>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</si>
  <si>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</si>
  <si>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</si>
  <si>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</si>
  <si>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</si>
  <si>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</si>
  <si>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</si>
  <si>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</si>
  <si>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</si>
  <si>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</si>
  <si>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</si>
  <si>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</si>
  <si>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</si>
  <si>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</si>
  <si>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</si>
  <si>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</si>
  <si>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</si>
  <si>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</si>
  <si>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</si>
  <si>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</si>
  <si>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</si>
  <si>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</si>
  <si>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</si>
  <si>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</si>
  <si>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</si>
  <si>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</si>
  <si>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</si>
  <si>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</si>
  <si>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</si>
  <si>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</si>
  <si>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</si>
  <si>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</si>
  <si>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</si>
  <si>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</si>
  <si>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</si>
  <si>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</si>
  <si>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</si>
  <si>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</si>
  <si>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</si>
  <si>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</si>
  <si>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</si>
  <si>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</si>
  <si>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</si>
  <si>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</si>
  <si>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</si>
  <si>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</si>
  <si>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</si>
  <si>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</si>
  <si>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</si>
  <si>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</si>
  <si>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</si>
  <si>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</si>
  <si>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</si>
  <si>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</si>
  <si>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</si>
  <si>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</si>
  <si>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</si>
  <si>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</si>
  <si>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</si>
  <si>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</si>
  <si>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</si>
  <si>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</si>
  <si>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</si>
  <si>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</si>
  <si>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</si>
  <si>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</si>
  <si>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</si>
  <si>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</si>
  <si>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</si>
  <si>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</si>
  <si>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</si>
  <si>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</si>
  <si>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</si>
  <si>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</si>
  <si>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</si>
  <si>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</si>
  <si>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</si>
  <si>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</si>
  <si>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</si>
  <si>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</si>
  <si>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</si>
  <si>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</si>
  <si>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</si>
  <si>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</si>
  <si>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</si>
  <si>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</si>
  <si>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</si>
  <si>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</si>
  <si>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</si>
  <si>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</si>
  <si>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</si>
  <si>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</si>
  <si>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</si>
  <si>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</si>
  <si>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</si>
  <si>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</si>
  <si>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</si>
  <si>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</si>
  <si>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</si>
  <si>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</si>
  <si>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</si>
  <si>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</si>
  <si>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</si>
  <si>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</si>
  <si>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</si>
  <si>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</si>
  <si>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</si>
  <si>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</si>
  <si>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</si>
  <si>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</si>
  <si>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</si>
  <si>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</si>
  <si>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</si>
  <si>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</si>
  <si>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</si>
  <si>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</si>
  <si>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</si>
  <si>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</si>
  <si>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</si>
  <si>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</si>
  <si>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</si>
  <si>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</si>
  <si>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</si>
  <si>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</si>
  <si>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</si>
  <si>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</si>
  <si>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</si>
  <si>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</si>
  <si>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</si>
  <si>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</si>
  <si>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</si>
  <si>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</si>
  <si>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</si>
  <si>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</si>
  <si>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</si>
  <si>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</si>
  <si>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</si>
  <si>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</si>
  <si>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</si>
  <si>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</si>
  <si>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</si>
  <si>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</si>
  <si>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</si>
  <si>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</si>
  <si>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</si>
  <si>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</si>
  <si>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</si>
  <si>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</si>
  <si>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</si>
  <si>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</si>
  <si>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</si>
  <si>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</si>
  <si>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</si>
  <si>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</si>
  <si>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</si>
  <si>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</si>
  <si>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</si>
  <si>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</si>
  <si>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</si>
  <si>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</si>
  <si>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</si>
  <si>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</si>
  <si>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</si>
  <si>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</si>
  <si>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</si>
  <si>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</si>
  <si>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</si>
  <si>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</si>
  <si>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</si>
  <si>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</si>
  <si>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</si>
  <si>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</si>
  <si>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</si>
  <si>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</si>
  <si>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</si>
  <si>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</si>
  <si>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</si>
  <si>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</si>
  <si>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</si>
  <si>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</si>
  <si>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</si>
  <si>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</si>
  <si>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</si>
  <si>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</si>
  <si>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</si>
  <si>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</si>
  <si>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</si>
  <si>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</si>
  <si>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</si>
  <si>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</si>
  <si>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</si>
  <si>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</si>
  <si>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</si>
  <si>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</si>
  <si>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</si>
  <si>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</si>
  <si>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</si>
  <si>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</si>
  <si>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</si>
  <si>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</si>
  <si>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</si>
  <si>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</si>
  <si>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</si>
  <si>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</si>
  <si>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</si>
  <si>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</si>
  <si>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</si>
  <si>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</si>
  <si>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</si>
  <si>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</si>
  <si>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</si>
  <si>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</si>
  <si>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</si>
  <si>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</si>
  <si>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</si>
  <si>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</si>
  <si>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</si>
  <si>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</si>
  <si>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</si>
  <si>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</si>
  <si>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</si>
  <si>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</si>
  <si>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</si>
  <si>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</si>
  <si>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</si>
  <si>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</si>
  <si>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</si>
  <si>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</si>
  <si>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</si>
  <si>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</si>
  <si>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</si>
  <si>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</si>
  <si>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</si>
  <si>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</si>
  <si>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</si>
  <si>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</si>
  <si>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</si>
  <si>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</si>
  <si>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</si>
  <si>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</si>
  <si>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</si>
  <si>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</si>
  <si>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</si>
  <si>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</si>
  <si>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</si>
  <si>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</si>
  <si>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</si>
  <si>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</si>
  <si>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</si>
  <si>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</si>
  <si>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</si>
  <si>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</si>
  <si>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</si>
  <si>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</si>
  <si>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</si>
  <si>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</si>
  <si>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</si>
  <si>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</si>
  <si>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</si>
  <si>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</si>
  <si>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</si>
  <si>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</si>
  <si>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</si>
  <si>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</si>
  <si>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</si>
  <si>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</si>
  <si>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</si>
  <si>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</si>
  <si>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</si>
  <si>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</si>
  <si>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</si>
  <si>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</si>
  <si>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</si>
  <si>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</si>
  <si>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</si>
  <si>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</si>
  <si>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</si>
  <si>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</si>
  <si>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</si>
  <si>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</si>
  <si>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</si>
  <si>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</si>
  <si>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</si>
  <si>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</si>
  <si>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</si>
  <si>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</si>
  <si>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</si>
  <si>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</si>
  <si>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</si>
  <si>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</si>
  <si>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</si>
  <si>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</si>
  <si>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</si>
  <si>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</si>
  <si>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</si>
  <si>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</si>
  <si>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</si>
  <si>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</si>
  <si>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</si>
  <si>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</si>
  <si>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</si>
  <si>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</si>
  <si>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</si>
  <si>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</si>
  <si>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</si>
  <si>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</si>
  <si>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</si>
  <si>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</si>
  <si>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</si>
  <si>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</si>
  <si>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</si>
  <si>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</si>
  <si>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</si>
  <si>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</si>
  <si>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</si>
  <si>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</si>
  <si>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</si>
  <si>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</si>
  <si>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</si>
  <si>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</si>
  <si>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</si>
  <si>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</si>
  <si>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</si>
  <si>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</si>
  <si>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</si>
  <si>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</si>
  <si>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</si>
  <si>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</si>
  <si>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</si>
  <si>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</si>
  <si>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</si>
  <si>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</si>
  <si>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</si>
  <si>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</si>
  <si>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</si>
  <si>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</si>
  <si>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</si>
  <si>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</si>
  <si>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</si>
  <si>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</si>
  <si>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</si>
  <si>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</si>
  <si>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</si>
  <si>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</si>
  <si>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</si>
  <si>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</si>
  <si>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</si>
  <si>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</si>
  <si>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</si>
  <si>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</si>
  <si>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</si>
  <si>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</si>
  <si>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</si>
  <si>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</si>
  <si>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</si>
  <si>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</si>
  <si>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</si>
  <si>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</si>
  <si>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</si>
  <si>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</si>
  <si>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</si>
  <si>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</si>
  <si>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</si>
  <si>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</si>
  <si>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</si>
  <si>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</si>
  <si>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</si>
  <si>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</si>
  <si>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</si>
  <si>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</si>
  <si>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</si>
  <si>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</si>
  <si>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</si>
  <si>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</si>
  <si>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</si>
  <si>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</si>
  <si>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</si>
  <si>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</si>
  <si>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</si>
  <si>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</si>
  <si>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</si>
  <si>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</si>
  <si>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</si>
  <si>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</si>
  <si>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</si>
  <si>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</si>
  <si>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</si>
  <si>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</si>
  <si>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</si>
  <si>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</si>
  <si>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</si>
  <si>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</si>
  <si>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</si>
  <si>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</si>
  <si>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</si>
  <si>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</si>
  <si>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</si>
  <si>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</si>
  <si>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</si>
  <si>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</si>
  <si>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</si>
  <si>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</si>
  <si>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</si>
  <si>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</si>
  <si>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</si>
  <si>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</si>
  <si>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</si>
  <si>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</si>
  <si>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</si>
  <si>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</si>
  <si>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</si>
  <si>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</si>
  <si>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</si>
  <si>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</si>
  <si>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</si>
  <si>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</si>
  <si>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</si>
  <si>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</si>
  <si>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</si>
  <si>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</si>
  <si>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</si>
  <si>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</si>
  <si>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</si>
  <si>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</si>
  <si>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</si>
  <si>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</si>
  <si>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</si>
  <si>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</si>
  <si>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</si>
  <si>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</si>
  <si>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</si>
  <si>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</si>
  <si>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</si>
  <si>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</si>
  <si>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</si>
  <si>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</si>
  <si>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</si>
  <si>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</si>
  <si>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</si>
  <si>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</si>
  <si>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</si>
  <si>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</si>
  <si>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</si>
  <si>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</si>
  <si>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</si>
  <si>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</si>
  <si>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</si>
  <si>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</si>
  <si>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</si>
  <si>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</si>
  <si>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</si>
  <si>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</si>
  <si>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</si>
  <si>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</si>
  <si>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</si>
  <si>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</si>
  <si>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</si>
  <si>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</si>
  <si>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</si>
  <si>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</si>
  <si>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</si>
  <si>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</si>
  <si>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</si>
  <si>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</si>
  <si>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</si>
  <si>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</si>
  <si>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</si>
  <si>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</si>
  <si>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</si>
  <si>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</si>
  <si>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</si>
  <si>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</si>
  <si>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</si>
  <si>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</si>
  <si>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</si>
  <si>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</si>
  <si>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</si>
  <si>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</si>
  <si>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</si>
  <si>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</si>
  <si>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</si>
  <si>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</si>
  <si>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</si>
  <si>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</si>
  <si>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</si>
  <si>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</si>
  <si>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</si>
  <si>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</si>
  <si>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</si>
  <si>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</si>
  <si>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</si>
  <si>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</si>
  <si>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</si>
  <si>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</si>
  <si>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</si>
  <si>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</si>
  <si>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</si>
  <si>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</si>
  <si>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</si>
  <si>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</si>
  <si>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</si>
  <si>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</si>
  <si>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</si>
  <si>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</si>
  <si>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</si>
  <si>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</si>
  <si>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</si>
  <si>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</si>
  <si>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</si>
  <si>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</si>
  <si>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</si>
  <si>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</si>
  <si>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</si>
  <si>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</si>
  <si>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</si>
  <si>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</si>
  <si>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</si>
  <si>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</si>
  <si>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</si>
  <si>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</si>
  <si>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</si>
  <si>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</si>
  <si>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</si>
  <si>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</si>
  <si>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</si>
  <si>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</si>
  <si>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</si>
  <si>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</si>
  <si>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</si>
  <si>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</si>
  <si>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</si>
  <si>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</si>
  <si>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</si>
  <si>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</si>
  <si>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</si>
  <si>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</si>
  <si>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</si>
  <si>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</si>
  <si>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</si>
  <si>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</si>
  <si>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</si>
  <si>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</si>
  <si>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</si>
  <si>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</si>
  <si>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</si>
  <si>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</si>
  <si>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</si>
  <si>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</si>
  <si>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</si>
  <si>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</si>
  <si>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</si>
  <si>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</si>
  <si>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</si>
  <si>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</si>
  <si>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</si>
  <si>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</si>
  <si>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</si>
  <si>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</si>
  <si>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</si>
  <si>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</si>
  <si>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</si>
  <si>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</si>
  <si>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</si>
  <si>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</si>
  <si>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</si>
  <si>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</si>
  <si>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</si>
  <si>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</si>
  <si>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</si>
  <si>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</si>
  <si>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</si>
  <si>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</si>
  <si>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</si>
  <si>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</si>
  <si>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</si>
  <si>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</si>
  <si>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</si>
  <si>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</si>
  <si>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</si>
  <si>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</si>
  <si>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</si>
  <si>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</si>
  <si>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</si>
  <si>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</si>
  <si>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</si>
  <si>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</si>
  <si>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</si>
  <si>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</si>
  <si>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</si>
  <si>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</si>
  <si>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</si>
  <si>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</si>
  <si>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</si>
  <si>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</si>
  <si>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</si>
  <si>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</si>
  <si>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</si>
  <si>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</si>
  <si>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</si>
  <si>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</si>
  <si>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</si>
  <si>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</si>
  <si>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</si>
  <si>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</si>
  <si>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</si>
  <si>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</si>
  <si>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</si>
  <si>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</si>
  <si>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</si>
  <si>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</si>
  <si>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</si>
  <si>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</si>
  <si>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</si>
  <si>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</si>
  <si>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</si>
  <si>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</si>
  <si>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</si>
  <si>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</si>
  <si>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</si>
  <si>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</si>
  <si>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</si>
  <si>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</si>
  <si>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</si>
  <si>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</si>
  <si>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</si>
  <si>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</si>
  <si>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</si>
  <si>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</si>
  <si>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</si>
  <si>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</si>
  <si>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</si>
  <si>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</si>
  <si>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</si>
  <si>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</si>
  <si>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</si>
  <si>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</si>
  <si>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</si>
  <si>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</si>
  <si>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</si>
  <si>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</si>
  <si>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</si>
  <si>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</si>
  <si>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</si>
  <si>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</si>
  <si>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</si>
  <si>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</si>
  <si>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</si>
  <si>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</si>
  <si>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</si>
  <si>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</si>
  <si>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</si>
  <si>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</si>
  <si>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</si>
  <si>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</si>
  <si>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</si>
  <si>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</si>
  <si>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</si>
  <si>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</si>
  <si>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</si>
  <si>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</si>
  <si>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</si>
  <si>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</si>
  <si>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</si>
  <si>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</si>
  <si>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</si>
  <si>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</si>
  <si>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</si>
  <si>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</si>
  <si>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</si>
  <si>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</si>
  <si>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</si>
  <si>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</si>
  <si>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</si>
  <si>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</si>
  <si>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</si>
  <si>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</si>
  <si>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</si>
  <si>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</si>
  <si>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</si>
  <si>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</si>
  <si>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</si>
  <si>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</si>
  <si>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</si>
  <si>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</si>
  <si>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</si>
  <si>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</si>
  <si>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</si>
  <si>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</si>
  <si>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</si>
  <si>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</si>
  <si>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</si>
  <si>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</si>
  <si>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</si>
  <si>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</si>
  <si>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</si>
  <si>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</si>
  <si>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</si>
  <si>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</si>
  <si>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</si>
  <si>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</si>
  <si>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</si>
  <si>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</si>
  <si>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</si>
  <si>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</si>
  <si>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</si>
  <si>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</si>
  <si>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</si>
  <si>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</si>
  <si>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</si>
  <si>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</si>
  <si>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</si>
  <si>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</si>
  <si>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</si>
  <si>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</si>
  <si>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</si>
  <si>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</si>
  <si>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</si>
  <si>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</si>
  <si>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</si>
  <si>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</si>
  <si>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</si>
  <si>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</si>
  <si>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</si>
  <si>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</si>
  <si>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</si>
  <si>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</si>
  <si>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</si>
  <si>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</si>
  <si>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</si>
  <si>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</si>
  <si>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</si>
  <si>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</si>
  <si>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</si>
  <si>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</si>
  <si>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</si>
  <si>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</si>
  <si>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</si>
  <si>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</si>
  <si>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</si>
  <si>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</si>
  <si>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</si>
  <si>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</si>
  <si>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</si>
  <si>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</si>
  <si>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</si>
  <si>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</si>
  <si>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</si>
  <si>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</si>
  <si>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</si>
  <si>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</si>
  <si>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</si>
  <si>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</si>
  <si>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</si>
  <si>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</si>
  <si>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</si>
  <si>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</si>
  <si>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</si>
  <si>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</si>
  <si>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</si>
  <si>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</si>
  <si>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</si>
  <si>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</si>
  <si>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</si>
  <si>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</si>
  <si>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</si>
  <si>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</si>
  <si>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</si>
  <si>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</si>
  <si>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</si>
  <si>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</si>
  <si>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</si>
  <si>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</si>
  <si>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</si>
  <si>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</si>
  <si>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</si>
  <si>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</si>
  <si>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</si>
  <si>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</si>
  <si>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</si>
  <si>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</si>
  <si>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</si>
  <si>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</si>
  <si>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</si>
  <si>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</si>
  <si>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</si>
  <si>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</si>
  <si>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</si>
  <si>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</si>
  <si>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</si>
  <si>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</si>
  <si>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</si>
  <si>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</si>
  <si>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</si>
  <si>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</si>
  <si>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</si>
  <si>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</si>
  <si>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</si>
  <si>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</si>
  <si>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</si>
  <si>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</si>
  <si>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</si>
  <si>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</si>
  <si>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</si>
  <si>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</si>
  <si>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</si>
  <si>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</si>
  <si>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</si>
  <si>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</si>
  <si>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</si>
  <si>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</si>
  <si>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</si>
  <si>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</si>
  <si>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</si>
  <si>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</si>
  <si>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</si>
  <si>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</si>
  <si>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</si>
  <si>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</si>
  <si>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</si>
  <si>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</si>
  <si>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</si>
  <si>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</si>
  <si>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</si>
  <si>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</si>
  <si>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</si>
  <si>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</si>
  <si>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</si>
  <si>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</si>
  <si>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</si>
  <si>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</si>
  <si>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</si>
  <si>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</si>
  <si>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</si>
  <si>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</si>
  <si>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</si>
  <si>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</si>
  <si>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</si>
  <si>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</si>
  <si>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</si>
  <si>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</si>
  <si>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</si>
  <si>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</si>
  <si>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</si>
  <si>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</si>
  <si>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</si>
  <si>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</si>
  <si>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</si>
  <si>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</si>
  <si>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</si>
  <si>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</si>
  <si>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</si>
  <si>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</si>
  <si>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</si>
  <si>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</si>
  <si>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</si>
  <si>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</si>
  <si>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</si>
  <si>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</si>
  <si>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</si>
  <si>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</si>
  <si>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</si>
  <si>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</si>
  <si>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</si>
  <si>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</si>
  <si>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</si>
  <si>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</si>
  <si>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</si>
  <si>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</si>
  <si>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</si>
  <si>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</si>
  <si>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</si>
  <si>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</si>
  <si>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</si>
  <si>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</si>
  <si>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</si>
  <si>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</si>
  <si>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</si>
  <si>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</si>
  <si>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</si>
  <si>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</si>
  <si>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</si>
  <si>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</si>
  <si>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</si>
  <si>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</si>
  <si>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</si>
  <si>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</si>
  <si>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</si>
  <si>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</si>
  <si>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</si>
  <si>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</si>
  <si>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</si>
  <si>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</si>
  <si>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</si>
  <si>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</si>
  <si>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</si>
  <si>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</si>
  <si>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</si>
  <si>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</si>
  <si>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</si>
  <si>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</si>
  <si>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</si>
  <si>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</si>
  <si>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</si>
  <si>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</si>
  <si>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</si>
  <si>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</si>
  <si>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</si>
  <si>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</si>
  <si>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</si>
  <si>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</si>
  <si>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</si>
  <si>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</si>
  <si>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</si>
  <si>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</si>
  <si>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</si>
  <si>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</si>
  <si>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</si>
  <si>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</si>
  <si>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</si>
  <si>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</si>
  <si>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</si>
  <si>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</si>
  <si>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</si>
  <si>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</si>
  <si>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</si>
  <si>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</si>
  <si>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</si>
  <si>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</si>
  <si>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</si>
  <si>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</si>
  <si>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</si>
  <si>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</si>
  <si>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</si>
  <si>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</si>
  <si>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</si>
  <si>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</si>
  <si>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</si>
  <si>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</si>
  <si>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</si>
  <si>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</si>
  <si>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</si>
  <si>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</si>
  <si>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</si>
  <si>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</si>
  <si>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</si>
  <si>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</si>
  <si>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</si>
  <si>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</si>
  <si>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</si>
  <si>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</si>
  <si>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</si>
  <si>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</si>
  <si>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</si>
  <si>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</si>
  <si>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</si>
  <si>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</si>
  <si>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</si>
  <si>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</si>
  <si>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</si>
  <si>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</si>
  <si>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</si>
  <si>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</si>
  <si>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</si>
  <si>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</si>
  <si>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</si>
  <si>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</si>
  <si>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</si>
  <si>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</si>
  <si>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</si>
  <si>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</si>
  <si>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</si>
  <si>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</si>
  <si>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</si>
  <si>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</si>
  <si>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</si>
  <si>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</si>
  <si>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</si>
  <si>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</si>
  <si>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</si>
  <si>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</si>
  <si>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</si>
  <si>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</si>
  <si>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</si>
  <si>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</si>
  <si>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</si>
  <si>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</si>
  <si>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</si>
  <si>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</si>
  <si>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</si>
  <si>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</si>
  <si>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</si>
  <si>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</si>
  <si>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</si>
  <si>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</si>
  <si>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</si>
  <si>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</si>
  <si>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</si>
  <si>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</si>
  <si>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</si>
  <si>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</si>
  <si>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</si>
  <si>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</si>
  <si>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</si>
  <si>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</si>
  <si>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</si>
  <si>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</si>
  <si>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</si>
  <si>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</si>
  <si>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</si>
  <si>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</si>
  <si>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</si>
  <si>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</si>
  <si>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</si>
  <si>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</si>
  <si>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</si>
  <si>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</si>
  <si>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</si>
  <si>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</si>
  <si>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</si>
  <si>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</si>
  <si>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</si>
  <si>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</si>
  <si>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</si>
  <si>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</si>
  <si>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</si>
  <si>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</si>
  <si>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</si>
  <si>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</si>
  <si>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</si>
  <si>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</si>
  <si>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</si>
  <si>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</si>
  <si>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</si>
  <si>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</si>
  <si>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</si>
  <si>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</si>
  <si>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</si>
  <si>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</si>
  <si>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</si>
  <si>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</si>
  <si>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</si>
  <si>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</si>
  <si>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</si>
  <si>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</si>
  <si>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</si>
  <si>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</si>
  <si>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</si>
  <si>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</si>
  <si>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</si>
  <si>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</si>
  <si>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</si>
  <si>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</si>
  <si>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</si>
  <si>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</si>
  <si>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</si>
  <si>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</si>
  <si>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</si>
  <si>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</si>
  <si>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</si>
  <si>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</si>
  <si>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</si>
  <si>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</si>
  <si>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</si>
  <si>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</si>
  <si>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</si>
  <si>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</si>
  <si>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</si>
  <si>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</si>
  <si>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</si>
  <si>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</si>
  <si>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</si>
  <si>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</si>
  <si>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</si>
  <si>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</si>
  <si>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</si>
  <si>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</si>
  <si>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</si>
  <si>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</si>
  <si>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</si>
  <si>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</si>
  <si>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</si>
  <si>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</si>
  <si>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</si>
  <si>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</si>
  <si>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</si>
  <si>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</si>
  <si>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</si>
  <si>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</si>
  <si>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</si>
  <si>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</si>
  <si>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</si>
  <si>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</si>
  <si>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</si>
  <si>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</si>
  <si>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</si>
  <si>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</si>
  <si>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</si>
  <si>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</si>
  <si>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</si>
  <si>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</si>
  <si>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</si>
  <si>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</si>
  <si>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</si>
  <si>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</si>
  <si>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</si>
  <si>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</si>
  <si>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</si>
  <si>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</si>
  <si>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</si>
  <si>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</si>
  <si>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</si>
  <si>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</si>
  <si>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</si>
  <si>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</si>
  <si>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</si>
  <si>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</si>
  <si>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</si>
  <si>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</si>
  <si>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</si>
  <si>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</si>
  <si>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</si>
  <si>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</si>
  <si>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</si>
  <si>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</si>
  <si>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</si>
  <si>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</si>
  <si>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</si>
  <si>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</si>
  <si>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</si>
  <si>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</si>
  <si>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</si>
  <si>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</si>
  <si>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</si>
  <si>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</si>
  <si>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</si>
  <si>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</si>
  <si>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</si>
  <si>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</si>
  <si>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</si>
  <si>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</si>
  <si>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</si>
  <si>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</si>
  <si>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</si>
  <si>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</si>
  <si>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</si>
  <si>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</si>
  <si>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</si>
  <si>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</si>
  <si>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</si>
  <si>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</si>
  <si>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</si>
  <si>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</si>
  <si>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</si>
  <si>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</si>
  <si>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</si>
  <si>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</si>
  <si>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</si>
  <si>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</si>
  <si>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</si>
  <si>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</si>
  <si>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</si>
  <si>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</si>
  <si>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</si>
  <si>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</si>
  <si>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</si>
  <si>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</si>
  <si>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</si>
  <si>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</si>
  <si>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</si>
  <si>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</si>
  <si>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</si>
  <si>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</si>
  <si>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</si>
  <si>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</si>
  <si>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</si>
  <si>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</si>
  <si>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</si>
  <si>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</si>
  <si>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</si>
  <si>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</si>
  <si>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</si>
  <si>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</si>
  <si>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</si>
  <si>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</si>
  <si>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</si>
  <si>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</si>
  <si>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</si>
  <si>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</si>
  <si>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</si>
  <si>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</si>
  <si>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</si>
  <si>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</si>
  <si>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</si>
  <si>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</si>
  <si>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</si>
  <si>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</si>
  <si>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</si>
  <si>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</si>
  <si>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</si>
  <si>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</si>
  <si>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</si>
  <si>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</si>
  <si>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</si>
  <si>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</si>
  <si>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</si>
  <si>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</si>
  <si>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</si>
  <si>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</si>
  <si>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</si>
  <si>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</si>
  <si>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</si>
  <si>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</si>
  <si>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</si>
  <si>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</si>
  <si>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</si>
  <si>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</si>
  <si>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</si>
  <si>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</si>
  <si>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</si>
  <si>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</si>
  <si>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</si>
  <si>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</si>
  <si>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</si>
  <si>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</si>
  <si>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</si>
  <si>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</si>
  <si>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</si>
  <si>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</si>
  <si>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</si>
  <si>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</si>
  <si>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</si>
  <si>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</si>
  <si>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</si>
  <si>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</si>
  <si>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</si>
  <si>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</si>
  <si>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</si>
  <si>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</si>
  <si>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</si>
  <si>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</si>
  <si>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</si>
  <si>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</si>
  <si>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</si>
  <si>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</si>
  <si>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</si>
  <si>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</si>
  <si>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</si>
  <si>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</si>
  <si>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</si>
  <si>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</si>
  <si>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</si>
  <si>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</si>
  <si>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</si>
  <si>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</si>
  <si>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</si>
  <si>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</si>
  <si>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</si>
  <si>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</si>
  <si>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</si>
  <si>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</si>
  <si>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</si>
  <si>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</si>
  <si>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</si>
  <si>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</si>
  <si>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</si>
  <si>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</si>
  <si>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</si>
  <si>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</si>
  <si>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</si>
  <si>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</si>
  <si>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</si>
  <si>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</si>
  <si>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</si>
  <si>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</si>
  <si>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</si>
  <si>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</si>
  <si>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</si>
  <si>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</si>
  <si>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</si>
  <si>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</si>
  <si>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</si>
  <si>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</si>
  <si>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</si>
  <si>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</si>
  <si>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</si>
  <si>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</si>
  <si>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</si>
  <si>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</si>
  <si>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</si>
  <si>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</si>
  <si>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</si>
  <si>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</si>
  <si>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</si>
  <si>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</si>
  <si>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</si>
  <si>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</si>
  <si>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</si>
  <si>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</si>
  <si>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</si>
  <si>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</si>
  <si>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</si>
  <si>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</si>
  <si>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</si>
  <si>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</si>
  <si>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</si>
  <si>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</si>
  <si>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</si>
  <si>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</si>
  <si>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</si>
  <si>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</si>
  <si>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</si>
  <si>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</si>
  <si>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</si>
  <si>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</si>
  <si>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</si>
  <si>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</si>
  <si>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</si>
  <si>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</si>
  <si>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</si>
  <si>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</si>
  <si>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</si>
  <si>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</si>
  <si>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</si>
  <si>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</si>
  <si>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</si>
  <si>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</si>
  <si>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</si>
  <si>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</si>
  <si>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</si>
  <si>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</si>
  <si>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</si>
  <si>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</si>
  <si>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</si>
  <si>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</si>
  <si>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</si>
  <si>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</si>
  <si>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</si>
  <si>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</si>
  <si>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</si>
  <si>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</si>
  <si>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</si>
  <si>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</si>
  <si>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</si>
  <si>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</si>
  <si>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</si>
  <si>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</si>
  <si>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</si>
  <si>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</si>
  <si>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</si>
  <si>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</si>
  <si>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</si>
  <si>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</si>
  <si>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</si>
  <si>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</si>
  <si>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</si>
  <si>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</si>
  <si>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</si>
  <si>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</si>
  <si>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</si>
  <si>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</si>
  <si>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</si>
  <si>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</si>
  <si>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</si>
  <si>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</si>
  <si>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</si>
  <si>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</si>
  <si>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</si>
  <si>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</si>
  <si>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</si>
  <si>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</si>
  <si>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</si>
  <si>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</si>
  <si>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</si>
  <si>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</si>
  <si>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</si>
  <si>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</si>
  <si>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</si>
  <si>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</si>
  <si>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</si>
  <si>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</si>
  <si>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</si>
  <si>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</si>
  <si>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</si>
  <si>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</si>
  <si>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</si>
  <si>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</si>
  <si>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</si>
  <si>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</si>
  <si>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</si>
  <si>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</si>
  <si>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</si>
  <si>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</si>
  <si>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</si>
  <si>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</si>
  <si>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</si>
  <si>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</si>
  <si>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</si>
  <si>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</si>
  <si>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</si>
  <si>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</si>
  <si>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</si>
  <si>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</si>
  <si>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</si>
  <si>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</si>
  <si>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</si>
  <si>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</si>
  <si>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</si>
  <si>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</si>
  <si>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</si>
  <si>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</si>
  <si>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</si>
  <si>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</si>
  <si>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</si>
  <si>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</si>
  <si>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</si>
  <si>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</si>
  <si>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</si>
  <si>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</si>
  <si>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</si>
  <si>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</si>
  <si>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</si>
  <si>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</si>
  <si>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</si>
  <si>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</si>
  <si>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</si>
  <si>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</si>
  <si>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</si>
  <si>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</si>
  <si>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</si>
  <si>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</si>
  <si>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</si>
  <si>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</si>
  <si>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</si>
  <si>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</si>
  <si>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</si>
  <si>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</si>
  <si>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</si>
  <si>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</si>
  <si>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</si>
  <si>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</si>
  <si>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</si>
  <si>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</si>
  <si>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</si>
  <si>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</si>
  <si>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</si>
  <si>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</si>
  <si>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</si>
  <si>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</si>
  <si>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</si>
  <si>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</si>
  <si>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</si>
  <si>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</si>
  <si>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</si>
  <si>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</si>
  <si>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</si>
  <si>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</si>
  <si>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</si>
  <si>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</si>
  <si>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</si>
  <si>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</si>
  <si>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</si>
  <si>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</si>
  <si>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</si>
  <si>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</si>
  <si>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</si>
  <si>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</si>
  <si>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</si>
  <si>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</si>
  <si>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</si>
  <si>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</si>
  <si>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</si>
  <si>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</si>
  <si>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</si>
  <si>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</si>
  <si>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</si>
  <si>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</si>
  <si>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</si>
  <si>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</si>
  <si>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</si>
  <si>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</si>
  <si>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</si>
  <si>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</si>
  <si>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</si>
  <si>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</si>
  <si>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</si>
  <si>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</si>
  <si>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</si>
  <si>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</si>
  <si>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</si>
  <si>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</si>
  <si>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</si>
  <si>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</si>
  <si>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</si>
  <si>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</si>
  <si>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</si>
  <si>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</si>
  <si>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</si>
  <si>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</si>
  <si>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</si>
  <si>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</si>
  <si>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</si>
  <si>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</si>
  <si>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</si>
  <si>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</si>
  <si>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</si>
  <si>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</si>
  <si>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</si>
  <si>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</si>
  <si>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</si>
  <si>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</si>
  <si>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</si>
  <si>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</si>
  <si>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</si>
  <si>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</si>
  <si>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</si>
  <si>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</si>
  <si>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</si>
  <si>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</si>
  <si>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</si>
  <si>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</si>
  <si>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</si>
  <si>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</si>
  <si>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</si>
  <si>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</si>
  <si>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</si>
  <si>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</si>
  <si>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</si>
  <si>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</si>
  <si>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</si>
  <si>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</si>
  <si>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</si>
  <si>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</si>
  <si>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</si>
  <si>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</si>
  <si>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</si>
  <si>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</si>
  <si>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</si>
  <si>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</si>
  <si>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</si>
  <si>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</si>
  <si>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</si>
  <si>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</si>
  <si>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</si>
  <si>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</si>
  <si>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</si>
  <si>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</si>
  <si>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</si>
  <si>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</si>
  <si>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</si>
  <si>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</si>
  <si>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</si>
  <si>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</si>
  <si>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</si>
  <si>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</si>
  <si>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</si>
  <si>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</si>
  <si>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</si>
  <si>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</si>
  <si>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</si>
  <si>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</si>
  <si>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</si>
  <si>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</si>
  <si>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</si>
  <si>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</si>
  <si>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</si>
  <si>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</si>
  <si>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</si>
  <si>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</si>
  <si>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</si>
  <si>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</si>
  <si>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</si>
  <si>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</si>
  <si>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</si>
  <si>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</si>
  <si>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</si>
  <si>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</si>
  <si>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</si>
  <si>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</si>
  <si>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</si>
  <si>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</si>
  <si>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</si>
  <si>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</si>
  <si>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</si>
  <si>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</si>
  <si>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</si>
  <si>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</si>
  <si>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</si>
  <si>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</si>
  <si>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</si>
  <si>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</si>
  <si>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</si>
  <si>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</si>
  <si>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</si>
  <si>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</si>
  <si>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</si>
  <si>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</si>
  <si>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</si>
  <si>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</si>
  <si>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</si>
  <si>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</si>
  <si>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</si>
  <si>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</si>
  <si>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</si>
  <si>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</si>
  <si>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</si>
  <si>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</si>
  <si>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</si>
  <si>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</si>
  <si>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</si>
  <si>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</si>
  <si>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</si>
  <si>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</si>
  <si>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</si>
  <si>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</si>
  <si>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</si>
  <si>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</si>
  <si>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</si>
  <si>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</si>
  <si>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</si>
  <si>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</si>
  <si>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</si>
  <si>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</si>
  <si>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</si>
  <si>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</si>
  <si>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</si>
  <si>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</si>
  <si>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</si>
  <si>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</si>
  <si>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</si>
  <si>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</si>
  <si>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</si>
  <si>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</si>
  <si>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</si>
  <si>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</si>
  <si>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</si>
  <si>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</si>
  <si>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</si>
  <si>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</si>
  <si>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</si>
  <si>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</si>
  <si>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</si>
  <si>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</si>
  <si>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</si>
  <si>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</si>
  <si>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</si>
  <si>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</si>
  <si>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</si>
  <si>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</si>
  <si>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</si>
  <si>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</si>
  <si>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</si>
  <si>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</si>
  <si>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</si>
  <si>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</si>
  <si>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</si>
  <si>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</si>
  <si>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</si>
  <si>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</si>
  <si>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</si>
  <si>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</si>
  <si>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</si>
  <si>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</si>
  <si>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</si>
  <si>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</si>
  <si>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</si>
  <si>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</si>
  <si>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</si>
  <si>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</si>
  <si>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</si>
  <si>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</si>
  <si>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</si>
  <si>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</si>
  <si>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</si>
  <si>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</si>
  <si>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</si>
  <si>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</si>
  <si>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</si>
  <si>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</si>
  <si>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</si>
  <si>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</si>
  <si>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</si>
  <si>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</si>
  <si>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</si>
  <si>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</si>
  <si>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</si>
  <si>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</si>
  <si>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</si>
  <si>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</si>
  <si>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</si>
  <si>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</si>
  <si>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</si>
  <si>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</si>
  <si>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</si>
  <si>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</si>
  <si>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</si>
  <si>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</si>
  <si>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</si>
  <si>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</si>
  <si>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</si>
  <si>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</si>
  <si>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</si>
  <si>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</si>
  <si>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</si>
  <si>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</si>
  <si>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</si>
  <si>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</si>
  <si>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</si>
  <si>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</si>
  <si>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</si>
  <si>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</si>
  <si>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</si>
  <si>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</si>
  <si>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</si>
  <si>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</si>
  <si>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</si>
  <si>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</si>
  <si>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</si>
  <si>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</si>
  <si>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</si>
  <si>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</si>
  <si>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</si>
  <si>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</si>
  <si>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</si>
  <si>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</si>
  <si>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</si>
  <si>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</si>
  <si>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</si>
  <si>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</si>
  <si>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</si>
  <si>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</si>
  <si>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</si>
  <si>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</si>
  <si>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</si>
  <si>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</si>
  <si>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</si>
  <si>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</si>
  <si>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</si>
  <si>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</si>
  <si>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</si>
  <si>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</si>
  <si>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</si>
  <si>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</si>
  <si>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</si>
  <si>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</si>
  <si>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</si>
  <si>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</si>
  <si>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</si>
  <si>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</si>
  <si>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</si>
  <si>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</si>
  <si>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</si>
  <si>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</si>
  <si>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</si>
  <si>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</si>
  <si>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</si>
  <si>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</si>
  <si>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</si>
  <si>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</si>
  <si>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</si>
  <si>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</si>
  <si>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</si>
  <si>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</si>
  <si>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</si>
  <si>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</si>
  <si>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</si>
  <si>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</si>
  <si>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</si>
  <si>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</si>
  <si>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</si>
  <si>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</si>
  <si>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</si>
  <si>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</si>
  <si>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</si>
  <si>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</si>
  <si>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</si>
  <si>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</si>
  <si>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</si>
  <si>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</si>
  <si>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</si>
  <si>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</si>
  <si>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</si>
  <si>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</si>
  <si>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</si>
  <si>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</si>
  <si>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</si>
  <si>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</si>
  <si>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</si>
  <si>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</si>
  <si>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</si>
  <si>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</si>
  <si>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</si>
  <si>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</si>
  <si>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</si>
  <si>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</si>
  <si>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</si>
  <si>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</si>
  <si>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</si>
  <si>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</si>
  <si>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</si>
  <si>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</si>
  <si>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</si>
  <si>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</si>
  <si>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</si>
  <si>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</si>
  <si>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</si>
  <si>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</si>
  <si>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</si>
  <si>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</si>
  <si>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</si>
  <si>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</si>
  <si>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</si>
  <si>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</si>
  <si>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</si>
  <si>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</si>
  <si>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</si>
  <si>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</si>
  <si>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</si>
  <si>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</si>
  <si>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</si>
  <si>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</si>
  <si>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</si>
  <si>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</si>
  <si>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</si>
  <si>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</si>
  <si>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</si>
  <si>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</si>
  <si>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</si>
  <si>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</si>
  <si>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</si>
  <si>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</si>
  <si>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</si>
  <si>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</si>
  <si>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</si>
  <si>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</si>
  <si>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</si>
  <si>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</si>
  <si>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</si>
  <si>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</si>
  <si>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</si>
  <si>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</si>
  <si>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</si>
  <si>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</si>
  <si>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</si>
  <si>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</si>
  <si>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</si>
  <si>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</si>
  <si>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</si>
  <si>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</si>
  <si>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</si>
  <si>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</si>
  <si>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</si>
  <si>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</si>
  <si>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</si>
  <si>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</si>
  <si>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</si>
  <si>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</si>
  <si>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</si>
  <si>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</si>
  <si>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</si>
  <si>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</si>
  <si>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</si>
  <si>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</si>
  <si>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</si>
  <si>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</si>
  <si>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</si>
  <si>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</si>
  <si>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</si>
  <si>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</si>
  <si>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</si>
  <si>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</si>
  <si>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</si>
  <si>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</si>
  <si>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</si>
  <si>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</si>
  <si>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</si>
  <si>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</si>
  <si>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</si>
  <si>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</si>
  <si>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</si>
  <si>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</si>
  <si>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</si>
  <si>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</si>
  <si>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</si>
  <si>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</si>
  <si>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</si>
  <si>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</si>
  <si>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</si>
  <si>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</si>
  <si>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</si>
  <si>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</si>
  <si>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</si>
  <si>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</si>
  <si>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</si>
  <si>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</si>
  <si>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</si>
  <si>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</si>
  <si>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</si>
  <si>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</si>
  <si>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</si>
  <si>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</si>
  <si>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Row Labels</t>
  </si>
  <si>
    <t>Grand Total</t>
  </si>
  <si>
    <t>Column Labels</t>
  </si>
  <si>
    <t>Date Created Conversion</t>
  </si>
  <si>
    <t>Date Ended Conversion</t>
  </si>
  <si>
    <t>Count of state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</si>
  <si>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</si>
  <si>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</si>
  <si>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</si>
  <si>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</si>
  <si>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</si>
  <si>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</si>
  <si>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</si>
  <si>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</si>
  <si>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</si>
  <si>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</si>
  <si>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</si>
  <si>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</si>
  <si>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</si>
  <si>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(All)</t>
  </si>
  <si>
    <t>(Multiple Items)</t>
  </si>
  <si>
    <t>f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</si>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</sst>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/d/yy\ h:mm\ AM/P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sz val="10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5B57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EF4C"/>
      <color rgb="FFFF5B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[Chris Guijarro HW1 Assignment.xlsx]Pivot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KICKSTARTER CAMPAIGN 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EF4C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EF4C"/>
              </a:solidFill>
              <a:round/>
            </a:ln>
            <a:effectLst/>
          </c:spPr>
          <c:marker>
            <c:symbol val="none"/>
          </c:marker>
          <c:cat>
            <c:strRef>
              <c:f>'Pivot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C-E941-8F21-C5063C83F572}"/>
            </c:ext>
          </c:extLst>
        </c:ser>
        <c:ser>
          <c:idx val="1"/>
          <c:order val="1"/>
          <c:tx>
            <c:strRef>
              <c:f>'Pivot Chart'!$C$5:$C$6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7C-E941-8F21-C5063C83F572}"/>
            </c:ext>
          </c:extLst>
        </c:ser>
        <c:ser>
          <c:idx val="2"/>
          <c:order val="2"/>
          <c:tx>
            <c:strRef>
              <c:f>'Pivot Chart'!$D$5:$D$6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Chart'!$D$7:$D$19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7C-E941-8F21-C5063C83F572}"/>
            </c:ext>
          </c:extLst>
        </c:ser>
        <c:ser>
          <c:idx val="3"/>
          <c:order val="3"/>
          <c:tx>
            <c:strRef>
              <c:f>'Pivot Chart'!$E$5:$E$6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'Pivot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Chart'!$E$7:$E$19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7C-E941-8F21-C5063C83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1480223"/>
        <c:axId val="244324719"/>
      </c:lineChart>
      <c:catAx>
        <c:axId val="21148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MONTHS OF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24719"/>
        <c:crosses val="autoZero"/>
        <c:auto val="1"/>
        <c:lblAlgn val="ctr"/>
        <c:lblOffset val="100"/>
        <c:noMultiLvlLbl val="0"/>
      </c:catAx>
      <c:valAx>
        <c:axId val="2443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Campaign Success Rate vs</a:t>
            </a:r>
            <a:r>
              <a:rPr lang="en-US" b="1" u="sng" baseline="0"/>
              <a:t> Campaign Funding Goal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</c:formatCode>
                <c:ptCount val="12"/>
                <c:pt idx="0">
                  <c:v>71.081677704194263</c:v>
                </c:pt>
                <c:pt idx="1">
                  <c:v>62.032085561497333</c:v>
                </c:pt>
                <c:pt idx="2">
                  <c:v>50.675675675675677</c:v>
                </c:pt>
                <c:pt idx="3">
                  <c:v>47.685185185185183</c:v>
                </c:pt>
                <c:pt idx="4">
                  <c:v>44.094488188976378</c:v>
                </c:pt>
                <c:pt idx="5">
                  <c:v>38.938053097345133</c:v>
                </c:pt>
                <c:pt idx="6">
                  <c:v>41.592920353982301</c:v>
                </c:pt>
                <c:pt idx="7">
                  <c:v>37.681159420289859</c:v>
                </c:pt>
                <c:pt idx="8">
                  <c:v>53.658536585365859</c:v>
                </c:pt>
                <c:pt idx="9">
                  <c:v>45.714285714285715</c:v>
                </c:pt>
                <c:pt idx="10">
                  <c:v>27.27272727272727</c:v>
                </c:pt>
                <c:pt idx="11">
                  <c:v>19.36936936936937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2-5B41-9F5A-334B0E16B84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</c:formatCode>
                <c:ptCount val="12"/>
                <c:pt idx="0">
                  <c:v>24.944812362030905</c:v>
                </c:pt>
                <c:pt idx="1">
                  <c:v>33.689839572192511</c:v>
                </c:pt>
                <c:pt idx="2">
                  <c:v>41.216216216216218</c:v>
                </c:pt>
                <c:pt idx="3">
                  <c:v>39.351851851851855</c:v>
                </c:pt>
                <c:pt idx="4">
                  <c:v>45.669291338582681</c:v>
                </c:pt>
                <c:pt idx="5">
                  <c:v>49.557522123893804</c:v>
                </c:pt>
                <c:pt idx="6">
                  <c:v>43.362831858407077</c:v>
                </c:pt>
                <c:pt idx="7">
                  <c:v>44.927536231884055</c:v>
                </c:pt>
                <c:pt idx="8">
                  <c:v>34.146341463414636</c:v>
                </c:pt>
                <c:pt idx="9">
                  <c:v>37.142857142857146</c:v>
                </c:pt>
                <c:pt idx="10">
                  <c:v>54.54545454545454</c:v>
                </c:pt>
                <c:pt idx="11">
                  <c:v>58.108108108108105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2-5B41-9F5A-334B0E16B84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</c:formatCode>
                <c:ptCount val="12"/>
                <c:pt idx="0">
                  <c:v>3.9735099337748347</c:v>
                </c:pt>
                <c:pt idx="1">
                  <c:v>4.2780748663101598</c:v>
                </c:pt>
                <c:pt idx="2">
                  <c:v>8.1081081081081088</c:v>
                </c:pt>
                <c:pt idx="3">
                  <c:v>12.962962962962962</c:v>
                </c:pt>
                <c:pt idx="4">
                  <c:v>10.236220472440944</c:v>
                </c:pt>
                <c:pt idx="5">
                  <c:v>11.504424778761061</c:v>
                </c:pt>
                <c:pt idx="6">
                  <c:v>15.044247787610621</c:v>
                </c:pt>
                <c:pt idx="7">
                  <c:v>17.391304347826086</c:v>
                </c:pt>
                <c:pt idx="8">
                  <c:v>12.195121951219512</c:v>
                </c:pt>
                <c:pt idx="9">
                  <c:v>17.142857142857142</c:v>
                </c:pt>
                <c:pt idx="10">
                  <c:v>18.181818181818183</c:v>
                </c:pt>
                <c:pt idx="11">
                  <c:v>22.522522522522522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2-5B41-9F5A-334B0E16B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20427440"/>
        <c:axId val="520429120"/>
      </c:lineChart>
      <c:catAx>
        <c:axId val="5204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Campaign</a:t>
                </a:r>
                <a:r>
                  <a:rPr lang="en-US" b="1" u="sng" baseline="0"/>
                  <a:t> Funding Goal in Dollars</a:t>
                </a:r>
                <a:endParaRPr lang="en-US" b="1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9120"/>
        <c:crosses val="autoZero"/>
        <c:auto val="1"/>
        <c:lblAlgn val="ctr"/>
        <c:lblOffset val="100"/>
        <c:noMultiLvlLbl val="0"/>
      </c:catAx>
      <c:valAx>
        <c:axId val="5204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Percentgae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165100</xdr:rowOff>
    </xdr:from>
    <xdr:to>
      <xdr:col>19</xdr:col>
      <xdr:colOff>25400</xdr:colOff>
      <xdr:row>45</xdr:row>
      <xdr:rowOff>38100</xdr:rowOff>
    </xdr:to>
    <xdr:graphicFrame macro="">
      <xdr:nvGraphicFramePr>
        <xdr:cNvPr id="2" name="KickStarter Campaign Chart">
          <a:extLst>
            <a:ext uri="{FF2B5EF4-FFF2-40B4-BE49-F238E27FC236}">
              <a16:creationId xmlns:a16="http://schemas.microsoft.com/office/drawing/2014/main" id="{A509192C-684F-0D40-B511-122948E19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932961</xdr:colOff>
      <xdr:row>3</xdr:row>
      <xdr:rowOff>156308</xdr:rowOff>
    </xdr:from>
    <xdr:to>
      <xdr:col>8</xdr:col>
      <xdr:colOff>1299308</xdr:colOff>
      <xdr:row>38</xdr:row>
      <xdr:rowOff>9769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965DD-FF3C-C54A-B8D6-08B5267AC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guijarro" refreshedDate="43577.430334722223" createdVersion="6" refreshedVersion="6" minRefreshableVersion="3" recordCount="4114" xr:uid="{C85927E0-2687-974C-977B-B8092DE366C6}">
  <cacheSource type="worksheet">
    <worksheetSource ref="A1:T4115" sheet="HMWK#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SemiMixedTypes="0" containsString="0" containsNumber="1" minValue="0" maxValue="3304"/>
    </cacheField>
    <cacheField name="Category" numFmtId="0">
      <sharedItems/>
    </cacheField>
    <cacheField name="Sub-Category" numFmtId="0">
      <sharedItems/>
    </cacheField>
    <cacheField name="Date Created Conversion" numFmtId="165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5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x v="0"/>
    <x v="0"/>
    <x v="0"/>
    <s v="US"/>
    <s v="USD"/>
    <n v="1437620400"/>
    <n v="1434931811"/>
    <b v="0"/>
    <n v="182"/>
    <b v="1"/>
    <s v="film &amp; video/television"/>
    <n v="1.3685882352941177"/>
    <n v="63.917582417582416"/>
    <s v="film "/>
    <s v=" video/television"/>
    <x v="0"/>
    <d v="2015-07-22T22:00:00"/>
  </r>
  <r>
    <n v="1"/>
    <x v="1"/>
    <s v="A Hannibal TV Show Fan Convention and Art Collective"/>
    <x v="1"/>
    <x v="1"/>
    <x v="0"/>
    <s v="US"/>
    <s v="USD"/>
    <n v="1488464683"/>
    <n v="1485872683"/>
    <b v="0"/>
    <n v="79"/>
    <b v="1"/>
    <s v="film &amp; video/television"/>
    <n v="1.4260827250608272"/>
    <n v="185.48101265822785"/>
    <s v="film "/>
    <s v=" video/television"/>
    <x v="1"/>
    <d v="2017-03-02T09:24:43"/>
  </r>
  <r>
    <n v="2"/>
    <x v="2"/>
    <s v="Completion fund for post-production for teaser of British crime/drama tv series about a girl who sells morals for money"/>
    <x v="2"/>
    <x v="2"/>
    <x v="0"/>
    <s v="GB"/>
    <s v="GBP"/>
    <n v="1455555083"/>
    <n v="1454691083"/>
    <b v="0"/>
    <n v="35"/>
    <b v="1"/>
    <s v="film &amp; video/television"/>
    <n v="1.05"/>
    <n v="15"/>
    <s v="film "/>
    <s v=" video/television"/>
    <x v="2"/>
    <d v="2016-02-15T11:51:23"/>
  </r>
  <r>
    <n v="3"/>
    <x v="3"/>
    <s v="We already produced the *very* beginning of this story. Help us to see it through?"/>
    <x v="3"/>
    <x v="3"/>
    <x v="0"/>
    <s v="US"/>
    <s v="USD"/>
    <n v="1407414107"/>
    <n v="1404822107"/>
    <b v="0"/>
    <n v="150"/>
    <b v="1"/>
    <s v="film &amp; video/television"/>
    <n v="1.0389999999999999"/>
    <n v="69.266666666666666"/>
    <s v="film "/>
    <s v=" video/television"/>
    <x v="3"/>
    <d v="2014-08-07T07:21:47"/>
  </r>
  <r>
    <n v="4"/>
    <x v="4"/>
    <s v="19th centuryâ€™s most notorious literary characters, out of step with the times, find comradery as roommates in modern day Los Angeles."/>
    <x v="4"/>
    <x v="4"/>
    <x v="0"/>
    <s v="US"/>
    <s v="USD"/>
    <n v="1450555279"/>
    <n v="1447963279"/>
    <b v="0"/>
    <n v="284"/>
    <b v="1"/>
    <s v="film &amp; video/television"/>
    <n v="1.2299154545454545"/>
    <n v="190.55028169014085"/>
    <s v="film "/>
    <s v=" video/television"/>
    <x v="4"/>
    <d v="2015-12-19T15:01:19"/>
  </r>
  <r>
    <n v="5"/>
    <x v="5"/>
    <s v="The BBQ Daddy will be Filming the 1st episode of the Next Hit series to come to Network Television &quot;Bailout My Cookout&quot;"/>
    <x v="5"/>
    <x v="5"/>
    <x v="0"/>
    <s v="US"/>
    <s v="USD"/>
    <n v="1469770500"/>
    <n v="1468362207"/>
    <b v="0"/>
    <n v="47"/>
    <b v="1"/>
    <s v="film &amp; video/television"/>
    <n v="1.0977744436109027"/>
    <n v="93.40425531914893"/>
    <s v="film "/>
    <s v=" video/television"/>
    <x v="5"/>
    <d v="2016-07-29T00:35:00"/>
  </r>
  <r>
    <n v="6"/>
    <x v="6"/>
    <s v="The story of &quot;Point Hope&quot; will honor, respect, and share the beauty and traditions of the Alaska Natives in Point Hope, AK: the Inupiat"/>
    <x v="6"/>
    <x v="6"/>
    <x v="0"/>
    <s v="US"/>
    <s v="USD"/>
    <n v="1402710250"/>
    <n v="1401846250"/>
    <b v="0"/>
    <n v="58"/>
    <b v="1"/>
    <s v="film &amp; video/television"/>
    <n v="1.064875"/>
    <n v="146.87931034482759"/>
    <s v="film "/>
    <s v=" video/television"/>
    <x v="6"/>
    <d v="2014-06-13T20:44:10"/>
  </r>
  <r>
    <n v="7"/>
    <x v="7"/>
    <s v="Secrets bond three unfortunate teens who are facing issues that are common among youth today. And for one, it becomes too much to bear."/>
    <x v="7"/>
    <x v="7"/>
    <x v="0"/>
    <s v="US"/>
    <s v="USD"/>
    <n v="1467680867"/>
    <n v="1464224867"/>
    <b v="0"/>
    <n v="57"/>
    <b v="1"/>
    <s v="film &amp; video/television"/>
    <n v="1.0122222222222221"/>
    <n v="159.82456140350877"/>
    <s v="film "/>
    <s v=" video/television"/>
    <x v="7"/>
    <d v="2016-07-04T20:07:47"/>
  </r>
  <r>
    <n v="8"/>
    <x v="8"/>
    <s v="Help us raise the funds to film our pilot episode!"/>
    <x v="8"/>
    <x v="8"/>
    <x v="0"/>
    <s v="US"/>
    <s v="USD"/>
    <n v="1460754000"/>
    <n v="1460155212"/>
    <b v="0"/>
    <n v="12"/>
    <b v="1"/>
    <s v="film &amp; video/television"/>
    <n v="1.0004342857142856"/>
    <n v="291.79333333333335"/>
    <s v="film "/>
    <s v=" video/television"/>
    <x v="8"/>
    <d v="2016-04-15T16:00:00"/>
  </r>
  <r>
    <n v="9"/>
    <x v="9"/>
    <s v="Capturing everyday life at Falkirk Academy, a fictitious elite private high school where &quot;everyday life&quot; is anything but normal."/>
    <x v="2"/>
    <x v="9"/>
    <x v="0"/>
    <s v="US"/>
    <s v="USD"/>
    <n v="1460860144"/>
    <n v="1458268144"/>
    <b v="0"/>
    <n v="20"/>
    <b v="1"/>
    <s v="film &amp; video/television"/>
    <n v="1.2599800000000001"/>
    <n v="31.499500000000001"/>
    <s v="film "/>
    <s v=" video/television"/>
    <x v="9"/>
    <d v="2016-04-16T21:29:04"/>
  </r>
  <r>
    <n v="10"/>
    <x v="10"/>
    <s v="Making a reality show casting the real elites of China. They are fun, young, wild, and ambitious. Filmed in Beijing with real risks."/>
    <x v="9"/>
    <x v="10"/>
    <x v="0"/>
    <s v="US"/>
    <s v="USD"/>
    <n v="1403660279"/>
    <n v="1400636279"/>
    <b v="0"/>
    <n v="19"/>
    <b v="1"/>
    <s v="film &amp; video/television"/>
    <n v="1.0049999999999999"/>
    <n v="158.68421052631578"/>
    <s v="film "/>
    <s v=" video/television"/>
    <x v="10"/>
    <d v="2014-06-24T20:37:59"/>
  </r>
  <r>
    <n v="11"/>
    <x v="11"/>
    <s v="HamRadioNow will produce YouTube video of the complete 2016 ARRL &amp; TAPR Amateur Radio (Ham Radio) Digital Communications Conference"/>
    <x v="10"/>
    <x v="11"/>
    <x v="0"/>
    <s v="US"/>
    <s v="USD"/>
    <n v="1471834800"/>
    <n v="1469126462"/>
    <b v="0"/>
    <n v="75"/>
    <b v="1"/>
    <s v="film &amp; video/television"/>
    <n v="1.2050000000000001"/>
    <n v="80.333333333333329"/>
    <s v="film "/>
    <s v=" video/television"/>
    <x v="11"/>
    <d v="2016-08-21T22:00:00"/>
  </r>
  <r>
    <n v="12"/>
    <x v="12"/>
    <s v="Spinward Traveller is based on the award winning role-playing game. Launch your imagination into the Traveller universe at Jump 6."/>
    <x v="11"/>
    <x v="12"/>
    <x v="0"/>
    <s v="US"/>
    <s v="USD"/>
    <n v="1405479600"/>
    <n v="1401642425"/>
    <b v="0"/>
    <n v="827"/>
    <b v="1"/>
    <s v="film &amp; video/television"/>
    <n v="1.6529333333333334"/>
    <n v="59.961305925030231"/>
    <s v="film "/>
    <s v=" video/television"/>
    <x v="12"/>
    <d v="2014-07-15T22:00:00"/>
  </r>
  <r>
    <n v="13"/>
    <x v="13"/>
    <s v="A travel series hosted by touring musicians that profiles a different American city in each episode."/>
    <x v="8"/>
    <x v="13"/>
    <x v="0"/>
    <s v="US"/>
    <s v="USD"/>
    <n v="1466713620"/>
    <n v="1463588109"/>
    <b v="0"/>
    <n v="51"/>
    <b v="1"/>
    <s v="film &amp; video/television"/>
    <n v="1.5997142857142856"/>
    <n v="109.78431372549019"/>
    <s v="film "/>
    <s v=" video/television"/>
    <x v="13"/>
    <d v="2016-06-23T15:27:00"/>
  </r>
  <r>
    <n v="14"/>
    <x v="14"/>
    <s v="A highly charged post apocalyptic sci fi series that pulls no punches!"/>
    <x v="12"/>
    <x v="14"/>
    <x v="0"/>
    <s v="AU"/>
    <s v="AUD"/>
    <n v="1405259940"/>
    <n v="1403051888"/>
    <b v="0"/>
    <n v="41"/>
    <b v="1"/>
    <s v="film &amp; video/television"/>
    <n v="1.0093333333333334"/>
    <n v="147.70731707317074"/>
    <s v="film "/>
    <s v=" video/television"/>
    <x v="14"/>
    <d v="2014-07-13T08:59:00"/>
  </r>
  <r>
    <n v="15"/>
    <x v="15"/>
    <s v="Cien&amp;Cia es un proyecto transmedia para televisiÃ³n; la finalidad de la venta de camisetas es financiar el reality (Factual)."/>
    <x v="13"/>
    <x v="15"/>
    <x v="0"/>
    <s v="ES"/>
    <s v="EUR"/>
    <n v="1443384840"/>
    <n v="1441790658"/>
    <b v="0"/>
    <n v="98"/>
    <b v="1"/>
    <s v="film &amp; video/television"/>
    <n v="1.0660000000000001"/>
    <n v="21.755102040816325"/>
    <s v="film "/>
    <s v=" video/television"/>
    <x v="15"/>
    <d v="2015-09-27T15:14:00"/>
  </r>
  <r>
    <n v="16"/>
    <x v="16"/>
    <s v="We want to create a Sizzle Reel to pitch a Reality TV Series to TV Executive starring artists Art Moose will use new artists each week."/>
    <x v="14"/>
    <x v="16"/>
    <x v="0"/>
    <s v="US"/>
    <s v="USD"/>
    <n v="1402896600"/>
    <n v="1398971211"/>
    <b v="0"/>
    <n v="70"/>
    <b v="1"/>
    <s v="film &amp; video/television"/>
    <n v="1.0024166666666667"/>
    <n v="171.84285714285716"/>
    <s v="film "/>
    <s v=" video/television"/>
    <x v="16"/>
    <d v="2014-06-16T00:30:00"/>
  </r>
  <r>
    <n v="17"/>
    <x v="17"/>
    <s v="Uplifting English sitcom, a love letter to youthful exuberance that proves once and for all that none of us are ready for real life."/>
    <x v="15"/>
    <x v="17"/>
    <x v="0"/>
    <s v="GB"/>
    <s v="GBP"/>
    <n v="1415126022"/>
    <n v="1412530422"/>
    <b v="0"/>
    <n v="36"/>
    <b v="1"/>
    <s v="film &amp; video/television"/>
    <n v="1.0066666666666666"/>
    <n v="41.944444444444443"/>
    <s v="film "/>
    <s v=" video/television"/>
    <x v="17"/>
    <d v="2014-11-04T13:33:42"/>
  </r>
  <r>
    <n v="18"/>
    <x v="18"/>
    <s v="The Indian cooking show you crave: complete with cooking, travel to India, and loads of spicy inspiration with Anupy."/>
    <x v="11"/>
    <x v="18"/>
    <x v="0"/>
    <s v="US"/>
    <s v="USD"/>
    <n v="1410958856"/>
    <n v="1408366856"/>
    <b v="0"/>
    <n v="342"/>
    <b v="1"/>
    <s v="film &amp; video/television"/>
    <n v="1.0632110000000001"/>
    <n v="93.264122807017543"/>
    <s v="film "/>
    <s v=" video/television"/>
    <x v="18"/>
    <d v="2014-09-17T08:00:56"/>
  </r>
  <r>
    <n v="19"/>
    <x v="19"/>
    <s v="Brouhaha chronicles the adventures of aspiring comedian and prolific hedonist Jenny Carmichael as she works at a clickbait website."/>
    <x v="16"/>
    <x v="19"/>
    <x v="0"/>
    <s v="US"/>
    <s v="USD"/>
    <n v="1437420934"/>
    <n v="1434828934"/>
    <b v="0"/>
    <n v="22"/>
    <b v="1"/>
    <s v="film &amp; video/television"/>
    <n v="1.4529411764705882"/>
    <n v="56.136363636363633"/>
    <s v="film "/>
    <s v=" video/television"/>
    <x v="19"/>
    <d v="2015-07-20T14:35:34"/>
  </r>
  <r>
    <n v="20"/>
    <x v="20"/>
    <s v="Help us reach our goal &amp; pay the drama dept that is performing the hard read, which is set for October 2015."/>
    <x v="13"/>
    <x v="20"/>
    <x v="0"/>
    <s v="US"/>
    <s v="USD"/>
    <n v="1442167912"/>
    <n v="1436983912"/>
    <b v="0"/>
    <n v="25"/>
    <b v="1"/>
    <s v="film &amp; video/television"/>
    <n v="1.002"/>
    <n v="80.16"/>
    <s v="film "/>
    <s v=" video/television"/>
    <x v="20"/>
    <d v="2015-09-13T13:11:52"/>
  </r>
  <r>
    <n v="21"/>
    <x v="21"/>
    <s v="â€œLIFE of an INGREDIENT,&quot; a series that tells the story of the greatest chef &amp; farm collaborators in todayâ€™s marketplace."/>
    <x v="17"/>
    <x v="21"/>
    <x v="0"/>
    <s v="US"/>
    <s v="USD"/>
    <n v="1411743789"/>
    <n v="1409151789"/>
    <b v="0"/>
    <n v="101"/>
    <b v="1"/>
    <s v="film &amp; video/television"/>
    <n v="1.0913513513513513"/>
    <n v="199.9009900990099"/>
    <s v="film "/>
    <s v=" video/television"/>
    <x v="21"/>
    <d v="2014-09-26T10:03:09"/>
  </r>
  <r>
    <n v="22"/>
    <x v="22"/>
    <s v="Meet Gary, and Troy: Two unlikely friends that investigate &quot;strange phenomenon&quot;."/>
    <x v="18"/>
    <x v="22"/>
    <x v="0"/>
    <s v="US"/>
    <s v="USD"/>
    <n v="1420099140"/>
    <n v="1418766740"/>
    <b v="0"/>
    <n v="8"/>
    <b v="1"/>
    <s v="film &amp; video/television"/>
    <n v="1.1714285714285715"/>
    <n v="51.25"/>
    <s v="film "/>
    <s v=" video/television"/>
    <x v="22"/>
    <d v="2015-01-01T02:59:00"/>
  </r>
  <r>
    <n v="23"/>
    <x v="23"/>
    <s v="Lois and Berlin are the Lucy and Ricky of reality. You will go on  journey to reinvent beauty from the inside out. Be the star !"/>
    <x v="13"/>
    <x v="23"/>
    <x v="0"/>
    <s v="US"/>
    <s v="USD"/>
    <n v="1430407200"/>
    <n v="1428086501"/>
    <b v="0"/>
    <n v="23"/>
    <b v="1"/>
    <s v="film &amp; video/television"/>
    <n v="1.1850000000000001"/>
    <n v="103.04347826086956"/>
    <s v="film "/>
    <s v=" video/television"/>
    <x v="23"/>
    <d v="2015-04-30T10:20:00"/>
  </r>
  <r>
    <n v="24"/>
    <x v="24"/>
    <s v="STL Up Late is a weekly late night comedy talk show for St. Louis television."/>
    <x v="19"/>
    <x v="24"/>
    <x v="0"/>
    <s v="US"/>
    <s v="USD"/>
    <n v="1442345940"/>
    <n v="1439494863"/>
    <b v="0"/>
    <n v="574"/>
    <b v="1"/>
    <s v="film &amp; video/television"/>
    <n v="1.0880768571428572"/>
    <n v="66.346149825783982"/>
    <s v="film "/>
    <s v=" video/television"/>
    <x v="24"/>
    <d v="2015-09-15T14:39:00"/>
  </r>
  <r>
    <n v="25"/>
    <x v="25"/>
    <s v="A dram-com television series revolved around memory and the hardships and revelations that come with its early turning point."/>
    <x v="20"/>
    <x v="25"/>
    <x v="0"/>
    <s v="US"/>
    <s v="USD"/>
    <n v="1452299761"/>
    <n v="1447115761"/>
    <b v="0"/>
    <n v="14"/>
    <b v="1"/>
    <s v="film &amp; video/television"/>
    <n v="1.3333333333333333"/>
    <n v="57.142857142857146"/>
    <s v="film "/>
    <s v=" video/television"/>
    <x v="25"/>
    <d v="2016-01-08T19:36:01"/>
  </r>
  <r>
    <n v="26"/>
    <x v="26"/>
    <s v="Highlighting Sicily's points of light: its extraordinary people. Editing phase is now underway!!!"/>
    <x v="21"/>
    <x v="26"/>
    <x v="0"/>
    <s v="US"/>
    <s v="USD"/>
    <n v="1408278144"/>
    <n v="1404822144"/>
    <b v="0"/>
    <n v="19"/>
    <b v="1"/>
    <s v="film &amp; video/television"/>
    <n v="1.552"/>
    <n v="102.10526315789474"/>
    <s v="film "/>
    <s v=" video/television"/>
    <x v="26"/>
    <d v="2014-08-17T07:22:24"/>
  </r>
  <r>
    <n v="27"/>
    <x v="27"/>
    <s v="B-Rabbit is a hilarious depiction of immigrating to New Zealand and the life you desperately tried to leave behind."/>
    <x v="22"/>
    <x v="27"/>
    <x v="0"/>
    <s v="NZ"/>
    <s v="NZD"/>
    <n v="1416113833"/>
    <n v="1413518233"/>
    <b v="0"/>
    <n v="150"/>
    <b v="1"/>
    <s v="film &amp; video/television"/>
    <n v="1.1172500000000001"/>
    <n v="148.96666666666667"/>
    <s v="film "/>
    <s v=" video/television"/>
    <x v="27"/>
    <d v="2014-11-15T23:57:13"/>
  </r>
  <r>
    <n v="28"/>
    <x v="28"/>
    <s v="John and Brian are on a quest to change people's lives and rehabilitate dogs."/>
    <x v="14"/>
    <x v="28"/>
    <x v="0"/>
    <s v="US"/>
    <s v="USD"/>
    <n v="1450307284"/>
    <n v="1447715284"/>
    <b v="0"/>
    <n v="71"/>
    <b v="1"/>
    <s v="film &amp; video/television"/>
    <n v="1.0035000000000001"/>
    <n v="169.6056338028169"/>
    <s v="film "/>
    <s v=" video/television"/>
    <x v="28"/>
    <d v="2015-12-16T18:08:04"/>
  </r>
  <r>
    <n v="29"/>
    <x v="29"/>
    <s v="Genuine, no cliche Cop dramedy. Stories based on Adam's time as a Constable. What really goes on? Think you know the Police? Find out."/>
    <x v="9"/>
    <x v="29"/>
    <x v="0"/>
    <s v="GB"/>
    <s v="GBP"/>
    <n v="1406045368"/>
    <n v="1403453368"/>
    <b v="0"/>
    <n v="117"/>
    <b v="1"/>
    <s v="film &amp; video/television"/>
    <n v="1.2333333333333334"/>
    <n v="31.623931623931625"/>
    <s v="film "/>
    <s v=" video/television"/>
    <x v="29"/>
    <d v="2014-07-22T11:09:28"/>
  </r>
  <r>
    <n v="30"/>
    <x v="30"/>
    <s v="Comedy series about three introverted roommates coping with single life, secret resentments, and loudmouthed extroverts."/>
    <x v="23"/>
    <x v="30"/>
    <x v="0"/>
    <s v="US"/>
    <s v="USD"/>
    <n v="1408604515"/>
    <n v="1406012515"/>
    <b v="0"/>
    <n v="53"/>
    <b v="1"/>
    <s v="film &amp; video/television"/>
    <n v="1.0129975"/>
    <n v="76.45264150943396"/>
    <s v="film "/>
    <s v=" video/television"/>
    <x v="30"/>
    <d v="2014-08-21T02:01:55"/>
  </r>
  <r>
    <n v="31"/>
    <x v="31"/>
    <s v="After a two-year hiatus, The Alan Katz Show is coming back! But it can't unless we can get a 16gb flash drive valued at $12.71!"/>
    <x v="24"/>
    <x v="31"/>
    <x v="0"/>
    <s v="US"/>
    <s v="USD"/>
    <n v="1453748434"/>
    <n v="1452193234"/>
    <b v="0"/>
    <n v="1"/>
    <b v="1"/>
    <s v="film &amp; video/television"/>
    <n v="1"/>
    <n v="13"/>
    <s v="film "/>
    <s v=" video/television"/>
    <x v="31"/>
    <d v="2016-01-25T14:00:34"/>
  </r>
  <r>
    <n v="32"/>
    <x v="32"/>
    <s v="Approaching a milestone birthday, Gail abandons her group of yuppie stay-at-home mom friends for the vibrant and rowdy gay community."/>
    <x v="25"/>
    <x v="32"/>
    <x v="0"/>
    <s v="US"/>
    <s v="USD"/>
    <n v="1463111940"/>
    <n v="1459523017"/>
    <b v="0"/>
    <n v="89"/>
    <b v="1"/>
    <s v="film &amp; video/television"/>
    <n v="1.0024604569420035"/>
    <n v="320.44943820224717"/>
    <s v="film "/>
    <s v=" video/television"/>
    <x v="32"/>
    <d v="2016-05-12T22:59:00"/>
  </r>
  <r>
    <n v="33"/>
    <x v="33"/>
    <s v="3 best friends balance their work, personal and private lives while finding time for their imaginary friends (who are 3 puppets)."/>
    <x v="26"/>
    <x v="33"/>
    <x v="0"/>
    <s v="US"/>
    <s v="USD"/>
    <n v="1447001501"/>
    <n v="1444405901"/>
    <b v="0"/>
    <n v="64"/>
    <b v="1"/>
    <s v="film &amp; video/television"/>
    <n v="1.0209523809523811"/>
    <n v="83.75"/>
    <s v="film "/>
    <s v=" video/television"/>
    <x v="33"/>
    <d v="2015-11-08T11:51:41"/>
  </r>
  <r>
    <n v="34"/>
    <x v="34"/>
    <s v="A digitally dependent Josh, is forced to coexist with his promiscuous problematic cousin Wes, and face his fears of a human connection"/>
    <x v="27"/>
    <x v="34"/>
    <x v="0"/>
    <s v="US"/>
    <s v="USD"/>
    <n v="1407224601"/>
    <n v="1405928601"/>
    <b v="0"/>
    <n v="68"/>
    <b v="1"/>
    <s v="film &amp; video/television"/>
    <n v="1.3046153846153845"/>
    <n v="49.882352941176471"/>
    <s v="film "/>
    <s v=" video/television"/>
    <x v="34"/>
    <d v="2014-08-05T02:43:21"/>
  </r>
  <r>
    <n v="35"/>
    <x v="35"/>
    <s v="Why Adam? is an independent TV show that explores concepts of basic science in everyday life."/>
    <x v="28"/>
    <x v="35"/>
    <x v="0"/>
    <s v="US"/>
    <s v="USD"/>
    <n v="1430179200"/>
    <n v="1428130814"/>
    <b v="0"/>
    <n v="28"/>
    <b v="1"/>
    <s v="film &amp; video/television"/>
    <n v="1.665"/>
    <n v="59.464285714285715"/>
    <s v="film "/>
    <s v=" video/television"/>
    <x v="35"/>
    <d v="2015-04-27T19:00:00"/>
  </r>
  <r>
    <n v="36"/>
    <x v="36"/>
    <s v="A modern day priest makes an unusual discovery, setting off a chain of events."/>
    <x v="12"/>
    <x v="36"/>
    <x v="0"/>
    <s v="US"/>
    <s v="USD"/>
    <n v="1428128525"/>
    <n v="1425540125"/>
    <b v="0"/>
    <n v="44"/>
    <b v="1"/>
    <s v="film &amp; video/television"/>
    <n v="1.4215"/>
    <n v="193.84090909090909"/>
    <s v="film "/>
    <s v=" video/television"/>
    <x v="36"/>
    <d v="2015-04-04T01:22:05"/>
  </r>
  <r>
    <n v="37"/>
    <x v="37"/>
    <s v="Take an unscripted, real-time journey with Greg Aiello to the planet's wildest and most iconic places on this adventure travel TV show."/>
    <x v="29"/>
    <x v="37"/>
    <x v="0"/>
    <s v="US"/>
    <s v="USD"/>
    <n v="1425055079"/>
    <n v="1422463079"/>
    <b v="0"/>
    <n v="253"/>
    <b v="1"/>
    <s v="film &amp; video/television"/>
    <n v="1.8344090909090909"/>
    <n v="159.51383399209487"/>
    <s v="film "/>
    <s v=" video/television"/>
    <x v="37"/>
    <d v="2015-02-27T11:37:59"/>
  </r>
  <r>
    <n v="38"/>
    <x v="38"/>
    <s v="A television show about three brothers from Chicago on a mission to discover and highlight the best breweries in America."/>
    <x v="30"/>
    <x v="38"/>
    <x v="0"/>
    <s v="US"/>
    <s v="USD"/>
    <n v="1368235344"/>
    <n v="1365643344"/>
    <b v="0"/>
    <n v="66"/>
    <b v="1"/>
    <s v="film &amp; video/television"/>
    <n v="1.1004"/>
    <n v="41.68181818181818"/>
    <s v="film "/>
    <s v=" video/television"/>
    <x v="38"/>
    <d v="2013-05-10T20:22:24"/>
  </r>
  <r>
    <n v="39"/>
    <x v="39"/>
    <s v="Mystery-Drama Series. Following a shocking event, residents of a remote woodland community learn that some wounds never heal..."/>
    <x v="31"/>
    <x v="39"/>
    <x v="0"/>
    <s v="GB"/>
    <s v="GBP"/>
    <n v="1401058740"/>
    <n v="1398388068"/>
    <b v="0"/>
    <n v="217"/>
    <b v="1"/>
    <s v="film &amp; video/television"/>
    <n v="1.3098000000000001"/>
    <n v="150.89861751152074"/>
    <s v="film "/>
    <s v=" video/television"/>
    <x v="39"/>
    <d v="2014-05-25T17:59:00"/>
  </r>
  <r>
    <n v="40"/>
    <x v="40"/>
    <s v="There is a cooking show in production that needs your help, a show about using local ingredients to create simple and elegant meals."/>
    <x v="13"/>
    <x v="40"/>
    <x v="0"/>
    <s v="US"/>
    <s v="USD"/>
    <n v="1403150400"/>
    <n v="1401426488"/>
    <b v="0"/>
    <n v="16"/>
    <b v="1"/>
    <s v="film &amp; video/television"/>
    <n v="1.0135000000000001"/>
    <n v="126.6875"/>
    <s v="film "/>
    <s v=" video/television"/>
    <x v="40"/>
    <d v="2014-06-18T23:00:00"/>
  </r>
  <r>
    <n v="41"/>
    <x v="41"/>
    <s v="A TV series that takes place in a high school setting with religions,morals,&amp; ethics as a guiding message for students &amp; their families"/>
    <x v="13"/>
    <x v="41"/>
    <x v="0"/>
    <s v="US"/>
    <s v="USD"/>
    <n v="1412516354"/>
    <n v="1409924354"/>
    <b v="0"/>
    <n v="19"/>
    <b v="1"/>
    <s v="film &amp; video/television"/>
    <n v="1"/>
    <n v="105.26315789473684"/>
    <s v="film "/>
    <s v=" video/television"/>
    <x v="41"/>
    <d v="2014-10-05T08:39:14"/>
  </r>
  <r>
    <n v="42"/>
    <x v="42"/>
    <s v="A show that explores the universal hospitality and shenanigans of BRO cultures in the most forbidden and unfamiliar places on earth!"/>
    <x v="32"/>
    <x v="42"/>
    <x v="0"/>
    <s v="US"/>
    <s v="USD"/>
    <n v="1419780026"/>
    <n v="1417188026"/>
    <b v="0"/>
    <n v="169"/>
    <b v="1"/>
    <s v="film &amp; video/television"/>
    <n v="1.4185714285714286"/>
    <n v="117.51479289940828"/>
    <s v="film "/>
    <s v=" video/television"/>
    <x v="42"/>
    <d v="2014-12-28T10:20:26"/>
  </r>
  <r>
    <n v="43"/>
    <x v="43"/>
    <s v="Anglicon is a fan-run British media convention with a focus on Doctor Who, returning to the Seattle area bigger and better than ever!"/>
    <x v="3"/>
    <x v="43"/>
    <x v="0"/>
    <s v="US"/>
    <s v="USD"/>
    <n v="1405209600"/>
    <n v="1402599486"/>
    <b v="0"/>
    <n v="263"/>
    <b v="1"/>
    <s v="film &amp; video/television"/>
    <n v="3.0865999999999998"/>
    <n v="117.36121673003802"/>
    <s v="film "/>
    <s v=" video/television"/>
    <x v="43"/>
    <d v="2014-07-12T19:00:00"/>
  </r>
  <r>
    <n v="44"/>
    <x v="44"/>
    <s v="The Creator of the hit FOX show THE BOURBON LOUNGE brings you BIG WHISKEY. A new travel show exploring whiskey like you've never seen."/>
    <x v="13"/>
    <x v="41"/>
    <x v="0"/>
    <s v="US"/>
    <s v="USD"/>
    <n v="1412648537"/>
    <n v="1408760537"/>
    <b v="0"/>
    <n v="15"/>
    <b v="1"/>
    <s v="film &amp; video/television"/>
    <n v="1"/>
    <n v="133.33333333333334"/>
    <s v="film "/>
    <s v=" video/television"/>
    <x v="44"/>
    <d v="2014-10-06T21:22:17"/>
  </r>
  <r>
    <n v="45"/>
    <x v="45"/>
    <s v="The Art of the Lift is a crime drama that follows an expert crew of pick-pockets and their attempt at breaking in a new recruit."/>
    <x v="10"/>
    <x v="44"/>
    <x v="0"/>
    <s v="US"/>
    <s v="USD"/>
    <n v="1461769107"/>
    <n v="1459177107"/>
    <b v="0"/>
    <n v="61"/>
    <b v="1"/>
    <s v="film &amp; video/television"/>
    <n v="1.2"/>
    <n v="98.360655737704917"/>
    <s v="film "/>
    <s v=" video/television"/>
    <x v="45"/>
    <d v="2016-04-27T09:58:27"/>
  </r>
  <r>
    <n v="46"/>
    <x v="46"/>
    <s v="The legendary community TV programme Joy's World is in dire need of new equipment! We are hoping you can help."/>
    <x v="33"/>
    <x v="45"/>
    <x v="0"/>
    <s v="AU"/>
    <s v="AUD"/>
    <n v="1450220974"/>
    <n v="1447628974"/>
    <b v="0"/>
    <n v="45"/>
    <b v="1"/>
    <s v="film &amp; video/television"/>
    <n v="1.0416666666666667"/>
    <n v="194.44444444444446"/>
    <s v="film "/>
    <s v=" video/television"/>
    <x v="46"/>
    <d v="2015-12-15T18:09:34"/>
  </r>
  <r>
    <n v="47"/>
    <x v="47"/>
    <s v="Cursed with attracting odd men, an independent woman takes on the Chicago dating scene again with the help of her offbeat friends."/>
    <x v="10"/>
    <x v="46"/>
    <x v="0"/>
    <s v="US"/>
    <s v="USD"/>
    <n v="1419021607"/>
    <n v="1413834007"/>
    <b v="0"/>
    <n v="70"/>
    <b v="1"/>
    <s v="film &amp; video/television"/>
    <n v="1.0761100000000001"/>
    <n v="76.865000000000009"/>
    <s v="film "/>
    <s v=" video/television"/>
    <x v="47"/>
    <d v="2014-12-19T15:40:07"/>
  </r>
  <r>
    <n v="48"/>
    <x v="48"/>
    <s v="With future neo-London as a backdrop to this new independent TV pilot, we investigate the bad and the corrupt that rule London."/>
    <x v="13"/>
    <x v="47"/>
    <x v="0"/>
    <s v="GB"/>
    <s v="GBP"/>
    <n v="1425211200"/>
    <n v="1422534260"/>
    <b v="0"/>
    <n v="38"/>
    <b v="1"/>
    <s v="film &amp; video/television"/>
    <n v="1.0794999999999999"/>
    <n v="56.815789473684212"/>
    <s v="film "/>
    <s v=" video/television"/>
    <x v="48"/>
    <d v="2015-03-01T07:00:00"/>
  </r>
  <r>
    <n v="49"/>
    <x v="49"/>
    <s v="Driving Jersey is real people telling real stories."/>
    <x v="14"/>
    <x v="48"/>
    <x v="0"/>
    <s v="US"/>
    <s v="USD"/>
    <n v="1445660045"/>
    <n v="1443068045"/>
    <b v="0"/>
    <n v="87"/>
    <b v="1"/>
    <s v="film &amp; video/television"/>
    <n v="1"/>
    <n v="137.93103448275863"/>
    <s v="film "/>
    <s v=" video/television"/>
    <x v="49"/>
    <d v="2015-10-23T23:14:05"/>
  </r>
  <r>
    <n v="50"/>
    <x v="50"/>
    <s v="A brand new dating show which helps one lucky lady find her Mr Right with difficult decisions to make along the way."/>
    <x v="20"/>
    <x v="49"/>
    <x v="0"/>
    <s v="GB"/>
    <s v="GBP"/>
    <n v="1422637200"/>
    <n v="1419271458"/>
    <b v="0"/>
    <n v="22"/>
    <b v="1"/>
    <s v="film &amp; video/television"/>
    <n v="1"/>
    <n v="27.272727272727273"/>
    <s v="film "/>
    <s v=" video/television"/>
    <x v="50"/>
    <d v="2015-01-30T12:00:00"/>
  </r>
  <r>
    <n v="51"/>
    <x v="51"/>
    <s v="Please help us reach stretch goals of 16k, 26k, 41k for the soundtrack, extended scenes &amp; story development for our sci-fi TV series!"/>
    <x v="34"/>
    <x v="50"/>
    <x v="0"/>
    <s v="US"/>
    <s v="USD"/>
    <n v="1439245037"/>
    <n v="1436653037"/>
    <b v="0"/>
    <n v="119"/>
    <b v="1"/>
    <s v="film &amp; video/television"/>
    <n v="1.2801818181818181"/>
    <n v="118.33613445378151"/>
    <s v="film "/>
    <s v=" video/television"/>
    <x v="51"/>
    <d v="2015-08-10T17:17:17"/>
  </r>
  <r>
    <n v="52"/>
    <x v="52"/>
    <s v="Kode Orange is an original television series that follows the lives of two police officers who join a special unit in high-crime LA"/>
    <x v="3"/>
    <x v="51"/>
    <x v="0"/>
    <s v="US"/>
    <s v="USD"/>
    <n v="1405615846"/>
    <n v="1403023846"/>
    <b v="0"/>
    <n v="52"/>
    <b v="1"/>
    <s v="film &amp; video/television"/>
    <n v="1.1620999999999999"/>
    <n v="223.48076923076923"/>
    <s v="film "/>
    <s v=" video/television"/>
    <x v="52"/>
    <d v="2014-07-17T11:50:46"/>
  </r>
  <r>
    <n v="53"/>
    <x v="53"/>
    <s v="Delicious TV's Vegan Mashup launching season two on public television"/>
    <x v="9"/>
    <x v="52"/>
    <x v="0"/>
    <s v="US"/>
    <s v="USD"/>
    <n v="1396648800"/>
    <n v="1395407445"/>
    <b v="0"/>
    <n v="117"/>
    <b v="1"/>
    <s v="film &amp; video/television"/>
    <n v="1.0963333333333334"/>
    <n v="28.111111111111111"/>
    <s v="film "/>
    <s v=" video/television"/>
    <x v="53"/>
    <d v="2014-04-04T17:00:00"/>
  </r>
  <r>
    <n v="54"/>
    <x v="54"/>
    <s v="TV stand-in Elizabeth was diagnosed BRCA+ as her mother was succumbing to cancer. This pilot navigates evolving modern female identity."/>
    <x v="3"/>
    <x v="53"/>
    <x v="0"/>
    <s v="US"/>
    <s v="USD"/>
    <n v="1451063221"/>
    <n v="1448471221"/>
    <b v="0"/>
    <n v="52"/>
    <b v="1"/>
    <s v="film &amp; video/television"/>
    <n v="1.01"/>
    <n v="194.23076923076923"/>
    <s v="film "/>
    <s v=" video/television"/>
    <x v="54"/>
    <d v="2015-12-25T12:07:01"/>
  </r>
  <r>
    <n v="55"/>
    <x v="55"/>
    <s v="A story of an Italian family who tried it the right way but realized things work better if they do it &quot;their&quot; way. Weekly Series PILOT"/>
    <x v="35"/>
    <x v="54"/>
    <x v="0"/>
    <s v="US"/>
    <s v="USD"/>
    <n v="1464390916"/>
    <n v="1462576516"/>
    <b v="0"/>
    <n v="86"/>
    <b v="1"/>
    <s v="film &amp; video/television"/>
    <n v="1.2895348837209302"/>
    <n v="128.95348837209303"/>
    <s v="film "/>
    <s v=" video/television"/>
    <x v="55"/>
    <d v="2016-05-27T18:15:16"/>
  </r>
  <r>
    <n v="56"/>
    <x v="56"/>
    <s v="We want to see more women's cycling on TV - and we need your help to make it happen!"/>
    <x v="6"/>
    <x v="55"/>
    <x v="0"/>
    <s v="GB"/>
    <s v="GBP"/>
    <n v="1433779200"/>
    <n v="1432559424"/>
    <b v="0"/>
    <n v="174"/>
    <b v="1"/>
    <s v="film &amp; video/television"/>
    <n v="1.0726249999999999"/>
    <n v="49.316091954022987"/>
    <s v="film "/>
    <s v=" video/television"/>
    <x v="56"/>
    <d v="2015-06-08T11:00:00"/>
  </r>
  <r>
    <n v="57"/>
    <x v="57"/>
    <s v="An entertainment network built with a focus of uniting our community with quality, relevant live and scripted entertainment."/>
    <x v="36"/>
    <x v="56"/>
    <x v="0"/>
    <s v="US"/>
    <s v="USD"/>
    <n v="1429991962"/>
    <n v="1427399962"/>
    <b v="0"/>
    <n v="69"/>
    <b v="1"/>
    <s v="film &amp; video/television"/>
    <n v="1.0189999999999999"/>
    <n v="221.52173913043478"/>
    <s v="film "/>
    <s v=" video/television"/>
    <x v="57"/>
    <d v="2015-04-25T14:59:22"/>
  </r>
  <r>
    <n v="58"/>
    <x v="58"/>
    <s v="Alex thought he knew how the world worked. You live, you die and it's over. He was very, very wrong."/>
    <x v="3"/>
    <x v="57"/>
    <x v="0"/>
    <s v="US"/>
    <s v="USD"/>
    <n v="1416423172"/>
    <n v="1413827572"/>
    <b v="0"/>
    <n v="75"/>
    <b v="1"/>
    <s v="film &amp; video/television"/>
    <n v="1.0290999999999999"/>
    <n v="137.21333333333334"/>
    <s v="film "/>
    <s v=" video/television"/>
    <x v="58"/>
    <d v="2014-11-19T13:52:52"/>
  </r>
  <r>
    <n v="59"/>
    <x v="59"/>
    <s v="An electronic music producer stuck in his blue collar life has overnight success thrown at him when his music leaks on the internet."/>
    <x v="22"/>
    <x v="58"/>
    <x v="0"/>
    <s v="US"/>
    <s v="USD"/>
    <n v="1442264400"/>
    <n v="1439530776"/>
    <b v="0"/>
    <n v="33"/>
    <b v="1"/>
    <s v="film &amp; video/television"/>
    <n v="1.0012570000000001"/>
    <n v="606.82242424242418"/>
    <s v="film "/>
    <s v=" video/television"/>
    <x v="59"/>
    <d v="2015-09-14T16:00:00"/>
  </r>
  <r>
    <n v="60"/>
    <x v="60"/>
    <s v="Set in a beautiful but desolate world, we see how loneliness can lead to friendship in unconventional ways."/>
    <x v="37"/>
    <x v="59"/>
    <x v="0"/>
    <s v="GB"/>
    <s v="GBP"/>
    <n v="1395532800"/>
    <n v="1393882717"/>
    <b v="0"/>
    <n v="108"/>
    <b v="1"/>
    <s v="film &amp; video/shorts"/>
    <n v="1.0329622222222221"/>
    <n v="43.040092592592593"/>
    <s v="film "/>
    <s v=" video/shorts"/>
    <x v="60"/>
    <d v="2014-03-22T19:00:00"/>
  </r>
  <r>
    <n v="61"/>
    <x v="61"/>
    <s v="An exploration of the shadows that follow us from our past, the darkness that lives inside us and the ability to find our own freedom"/>
    <x v="10"/>
    <x v="60"/>
    <x v="0"/>
    <s v="US"/>
    <s v="USD"/>
    <n v="1370547157"/>
    <n v="1368646357"/>
    <b v="0"/>
    <n v="23"/>
    <b v="1"/>
    <s v="film &amp; video/shorts"/>
    <n v="1.4830000000000001"/>
    <n v="322.39130434782606"/>
    <s v="film "/>
    <s v=" video/shorts"/>
    <x v="61"/>
    <d v="2013-06-06T14:32:37"/>
  </r>
  <r>
    <n v="62"/>
    <x v="62"/>
    <s v="A man is forced to repeatedly crawl through a mysterious maze not knowing who captured him or why, but he is determined to find out."/>
    <x v="9"/>
    <x v="61"/>
    <x v="0"/>
    <s v="US"/>
    <s v="USD"/>
    <n v="1362337878"/>
    <n v="1360177878"/>
    <b v="0"/>
    <n v="48"/>
    <b v="1"/>
    <s v="film &amp; video/shorts"/>
    <n v="1.5473333333333332"/>
    <n v="96.708333333333329"/>
    <s v="film "/>
    <s v=" video/shorts"/>
    <x v="62"/>
    <d v="2013-03-03T14:11:18"/>
  </r>
  <r>
    <n v="63"/>
    <x v="63"/>
    <s v="The Attic is my first short film.  Please help me with post production and distribution so that I can let it out into the world"/>
    <x v="13"/>
    <x v="62"/>
    <x v="0"/>
    <s v="US"/>
    <s v="USD"/>
    <n v="1388206740"/>
    <n v="1386194013"/>
    <b v="0"/>
    <n v="64"/>
    <b v="1"/>
    <s v="film &amp; video/shorts"/>
    <n v="1.1351849999999999"/>
    <n v="35.474531249999998"/>
    <s v="film "/>
    <s v=" video/shorts"/>
    <x v="63"/>
    <d v="2013-12-27T23:59:00"/>
  </r>
  <r>
    <n v="64"/>
    <x v="64"/>
    <s v="At the dawn of the New Millennium, a group of teenagers battle the Y2K bug to save humanity from boredom. The 2nd film by and/or."/>
    <x v="38"/>
    <x v="63"/>
    <x v="0"/>
    <s v="US"/>
    <s v="USD"/>
    <n v="1373243181"/>
    <n v="1370651181"/>
    <b v="0"/>
    <n v="24"/>
    <b v="1"/>
    <s v="film &amp; video/shorts"/>
    <n v="1.7333333333333334"/>
    <n v="86.666666666666671"/>
    <s v="film "/>
    <s v=" video/shorts"/>
    <x v="64"/>
    <d v="2013-07-07T19:26:21"/>
  </r>
  <r>
    <n v="65"/>
    <x v="65"/>
    <s v="Help finish the short film Hello World. The story of an android in the broken home of a father &amp; son."/>
    <x v="39"/>
    <x v="64"/>
    <x v="0"/>
    <s v="CA"/>
    <s v="CAD"/>
    <n v="1407736740"/>
    <n v="1405453354"/>
    <b v="0"/>
    <n v="57"/>
    <b v="1"/>
    <s v="film &amp; video/shorts"/>
    <n v="1.0752857142857142"/>
    <n v="132.05263157894737"/>
    <s v="film "/>
    <s v=" video/shorts"/>
    <x v="65"/>
    <d v="2014-08-11T00:59:00"/>
  </r>
  <r>
    <n v="66"/>
    <x v="66"/>
    <s v="A dark comedy set in the '60s about clinical depression and one night stands."/>
    <x v="13"/>
    <x v="65"/>
    <x v="0"/>
    <s v="US"/>
    <s v="USD"/>
    <n v="1468873420"/>
    <n v="1466281420"/>
    <b v="0"/>
    <n v="26"/>
    <b v="1"/>
    <s v="film &amp; video/shorts"/>
    <n v="1.1859999999999999"/>
    <n v="91.230769230769226"/>
    <s v="film "/>
    <s v=" video/shorts"/>
    <x v="66"/>
    <d v="2016-07-18T15:23:40"/>
  </r>
  <r>
    <n v="67"/>
    <x v="67"/>
    <s v="The Ordination Mass of five Dominicans friars to the priesthood at the historic Saint Dominicâ€™s Church in Washington DC."/>
    <x v="13"/>
    <x v="66"/>
    <x v="0"/>
    <s v="US"/>
    <s v="USD"/>
    <n v="1342360804"/>
    <n v="1339768804"/>
    <b v="0"/>
    <n v="20"/>
    <b v="1"/>
    <s v="film &amp; video/shorts"/>
    <n v="1.1625000000000001"/>
    <n v="116.25"/>
    <s v="film "/>
    <s v=" video/shorts"/>
    <x v="67"/>
    <d v="2012-07-15T09:00:04"/>
  </r>
  <r>
    <n v="68"/>
    <x v="68"/>
    <s v="Black Comedy by final year students at Leeds University. _x000a_'Bird watching, tea, seaside and murder. Just your average British holiday.'"/>
    <x v="20"/>
    <x v="67"/>
    <x v="0"/>
    <s v="GB"/>
    <s v="GBP"/>
    <n v="1393162791"/>
    <n v="1390570791"/>
    <b v="0"/>
    <n v="36"/>
    <b v="1"/>
    <s v="film &amp; video/shorts"/>
    <n v="1.2716666666666667"/>
    <n v="21.194444444444443"/>
    <s v="film "/>
    <s v=" video/shorts"/>
    <x v="68"/>
    <d v="2014-02-23T08:39:51"/>
  </r>
  <r>
    <n v="69"/>
    <x v="69"/>
    <s v="A breakthrough cinematic experience about more than just the carsâ€¦the people, lifestyle, enthusiasm, party, and the Leavenworth Drive."/>
    <x v="3"/>
    <x v="68"/>
    <x v="0"/>
    <s v="US"/>
    <s v="USD"/>
    <n v="1317538740"/>
    <n v="1314765025"/>
    <b v="0"/>
    <n v="178"/>
    <b v="1"/>
    <s v="film &amp; video/shorts"/>
    <n v="1.109423"/>
    <n v="62.327134831460668"/>
    <s v="film "/>
    <s v=" video/shorts"/>
    <x v="69"/>
    <d v="2011-10-02T01:59:00"/>
  </r>
  <r>
    <n v="70"/>
    <x v="70"/>
    <s v="Maggie barely survives a deranged baptism by her mother only to be born again to a string of foster parents. Things can always be worse"/>
    <x v="2"/>
    <x v="69"/>
    <x v="0"/>
    <s v="US"/>
    <s v="USD"/>
    <n v="1315171845"/>
    <n v="1309987845"/>
    <b v="0"/>
    <n v="17"/>
    <b v="1"/>
    <s v="film &amp; video/shorts"/>
    <n v="1.272"/>
    <n v="37.411764705882355"/>
    <s v="film "/>
    <s v=" video/shorts"/>
    <x v="70"/>
    <d v="2011-09-04T16:30:45"/>
  </r>
  <r>
    <n v="71"/>
    <x v="71"/>
    <s v="A comedic tale about the duality of man set in a trailer park needs your help with sound design and getting it into film festivals"/>
    <x v="40"/>
    <x v="70"/>
    <x v="0"/>
    <s v="US"/>
    <s v="USD"/>
    <n v="1338186657"/>
    <n v="1333002657"/>
    <b v="0"/>
    <n v="32"/>
    <b v="1"/>
    <s v="film &amp; video/shorts"/>
    <n v="1.2394444444444443"/>
    <n v="69.71875"/>
    <s v="film "/>
    <s v=" video/shorts"/>
    <x v="71"/>
    <d v="2012-05-28T01:30:57"/>
  </r>
  <r>
    <n v="72"/>
    <x v="72"/>
    <s v="A young man forced to live back home after an automobile accident leaves him to rediscover what it means to be a part of his family."/>
    <x v="41"/>
    <x v="71"/>
    <x v="0"/>
    <s v="US"/>
    <s v="USD"/>
    <n v="1352937600"/>
    <n v="1351210481"/>
    <b v="0"/>
    <n v="41"/>
    <b v="1"/>
    <s v="film &amp; video/shorts"/>
    <n v="1.084090909090909"/>
    <n v="58.170731707317074"/>
    <s v="film "/>
    <s v=" video/shorts"/>
    <x v="72"/>
    <d v="2012-11-14T19:00:00"/>
  </r>
  <r>
    <n v="73"/>
    <x v="73"/>
    <s v="A scientist on the brink of a discovery that will revolutionize society sees her work destroyed in an experiment gone horribly wrong."/>
    <x v="42"/>
    <x v="72"/>
    <x v="0"/>
    <s v="US"/>
    <s v="USD"/>
    <n v="1304395140"/>
    <n v="1297620584"/>
    <b v="0"/>
    <n v="18"/>
    <b v="1"/>
    <s v="film &amp; video/shorts"/>
    <n v="1"/>
    <n v="50"/>
    <s v="film "/>
    <s v=" video/shorts"/>
    <x v="73"/>
    <d v="2011-05-02T22:59:00"/>
  </r>
  <r>
    <n v="74"/>
    <x v="74"/>
    <s v="La nuit est devenue le lieu de la terreur. Alors qu'un couvre-feu est imposÃ©, une petite fille est enlevÃ©e par un rapace nocturne."/>
    <x v="2"/>
    <x v="73"/>
    <x v="0"/>
    <s v="FR"/>
    <s v="EUR"/>
    <n v="1453376495"/>
    <n v="1450784495"/>
    <b v="0"/>
    <n v="29"/>
    <b v="1"/>
    <s v="film &amp; video/shorts"/>
    <n v="1.1293199999999999"/>
    <n v="19.471034482758618"/>
    <s v="film "/>
    <s v=" video/shorts"/>
    <x v="74"/>
    <d v="2016-01-21T06:41:35"/>
  </r>
  <r>
    <n v="75"/>
    <x v="75"/>
    <s v="A teenager named Charlie discovers something new about himself while coping with the loss of his father."/>
    <x v="8"/>
    <x v="74"/>
    <x v="0"/>
    <s v="US"/>
    <s v="USD"/>
    <n v="1366693272"/>
    <n v="1364101272"/>
    <b v="0"/>
    <n v="47"/>
    <b v="1"/>
    <s v="film &amp; video/shorts"/>
    <n v="1.1542857142857144"/>
    <n v="85.957446808510639"/>
    <s v="film "/>
    <s v=" video/shorts"/>
    <x v="75"/>
    <d v="2013-04-23T00:01:12"/>
  </r>
  <r>
    <n v="76"/>
    <x v="76"/>
    <s v="Karn A'Mor has awoken bloodied on a distant battlefield with no memory of his past! JOIN THE RESISTANCE and find out more..."/>
    <x v="43"/>
    <x v="75"/>
    <x v="0"/>
    <s v="US"/>
    <s v="USD"/>
    <n v="1325007358"/>
    <n v="1319819758"/>
    <b v="0"/>
    <n v="15"/>
    <b v="1"/>
    <s v="film &amp; video/shorts"/>
    <n v="1.5333333333333334"/>
    <n v="30.666666666666668"/>
    <s v="film "/>
    <s v=" video/shorts"/>
    <x v="76"/>
    <d v="2011-12-27T12:35:58"/>
  </r>
  <r>
    <n v="77"/>
    <x v="77"/>
    <s v="A short film about a boy searching for companionship in a hermit crab he finds on the beach."/>
    <x v="44"/>
    <x v="76"/>
    <x v="0"/>
    <s v="US"/>
    <s v="USD"/>
    <n v="1337569140"/>
    <n v="1332991717"/>
    <b v="0"/>
    <n v="26"/>
    <b v="1"/>
    <s v="film &amp; video/shorts"/>
    <n v="3.9249999999999998"/>
    <n v="60.384615384615387"/>
    <s v="film "/>
    <s v=" video/shorts"/>
    <x v="77"/>
    <d v="2012-05-20T21:59:00"/>
  </r>
  <r>
    <n v="78"/>
    <x v="78"/>
    <s v="We reached our limits. Next steps are : 3 more shooting days + postproduction + cut + sound._x000a__x000a_We want to go to Cannes !_x000a__x000a_With you !"/>
    <x v="45"/>
    <x v="77"/>
    <x v="0"/>
    <s v="FR"/>
    <s v="EUR"/>
    <n v="1472751121"/>
    <n v="1471887121"/>
    <b v="0"/>
    <n v="35"/>
    <b v="1"/>
    <s v="film &amp; video/shorts"/>
    <n v="27.02"/>
    <n v="38.6"/>
    <s v="film "/>
    <s v=" video/shorts"/>
    <x v="78"/>
    <d v="2016-09-01T12:32:01"/>
  </r>
  <r>
    <n v="79"/>
    <x v="79"/>
    <s v="A short film about life, achieving your dreams, and overcoming hardship. We all have our mountain to climb."/>
    <x v="46"/>
    <x v="78"/>
    <x v="0"/>
    <s v="GB"/>
    <s v="GBP"/>
    <n v="1398451093"/>
    <n v="1395859093"/>
    <b v="0"/>
    <n v="41"/>
    <b v="1"/>
    <s v="film &amp; video/shorts"/>
    <n v="1.27"/>
    <n v="40.268292682926827"/>
    <s v="film "/>
    <s v=" video/shorts"/>
    <x v="79"/>
    <d v="2014-04-25T13:38:13"/>
  </r>
  <r>
    <n v="80"/>
    <x v="80"/>
    <s v="What would you do if you ended up at a swingers party with two dead bodies and $20,000 in drug money?"/>
    <x v="14"/>
    <x v="79"/>
    <x v="0"/>
    <s v="US"/>
    <s v="USD"/>
    <n v="1386640856"/>
    <n v="1383616856"/>
    <b v="0"/>
    <n v="47"/>
    <b v="1"/>
    <s v="film &amp; video/shorts"/>
    <n v="1.0725"/>
    <n v="273.82978723404256"/>
    <s v="film "/>
    <s v=" video/shorts"/>
    <x v="80"/>
    <d v="2013-12-09T21:00:56"/>
  </r>
  <r>
    <n v="81"/>
    <x v="81"/>
    <s v="An elderly woman in rural Maine is haunted by figures seeking a sacrifice, but there are more forces at work than mere ghosts."/>
    <x v="47"/>
    <x v="80"/>
    <x v="0"/>
    <s v="US"/>
    <s v="USD"/>
    <n v="1342234920"/>
    <n v="1341892127"/>
    <b v="0"/>
    <n v="28"/>
    <b v="1"/>
    <s v="film &amp; video/shorts"/>
    <n v="1.98"/>
    <n v="53.035714285714285"/>
    <s v="film "/>
    <s v=" video/shorts"/>
    <x v="81"/>
    <d v="2012-07-13T22:02:00"/>
  </r>
  <r>
    <n v="82"/>
    <x v="82"/>
    <s v="A short film about the tragically hilarious events that occur when a fearful and panicky 6-year old boy loses his first baby tooth."/>
    <x v="23"/>
    <x v="81"/>
    <x v="0"/>
    <s v="US"/>
    <s v="USD"/>
    <n v="1318189261"/>
    <n v="1315597261"/>
    <b v="0"/>
    <n v="100"/>
    <b v="1"/>
    <s v="film &amp; video/shorts"/>
    <n v="1.0001249999999999"/>
    <n v="40.005000000000003"/>
    <s v="film "/>
    <s v=" video/shorts"/>
    <x v="82"/>
    <d v="2011-10-09T14:41:01"/>
  </r>
  <r>
    <n v="83"/>
    <x v="83"/>
    <s v="Isaac, creator of the DreamMaker3000, finds love in his dreams with Mei his boss's wife who lives on the other side of the planet."/>
    <x v="48"/>
    <x v="82"/>
    <x v="0"/>
    <s v="GB"/>
    <s v="GBP"/>
    <n v="1424604600"/>
    <n v="1423320389"/>
    <b v="0"/>
    <n v="13"/>
    <b v="1"/>
    <s v="film &amp; video/shorts"/>
    <n v="1.0249999999999999"/>
    <n v="15.76923076923077"/>
    <s v="film "/>
    <s v=" video/shorts"/>
    <x v="83"/>
    <d v="2015-02-22T06:30:00"/>
  </r>
  <r>
    <n v="84"/>
    <x v="84"/>
    <s v="&quot;A sociopath crosses paths with the person he must confront about his wife's murder, it might be himself&quot;"/>
    <x v="2"/>
    <x v="83"/>
    <x v="0"/>
    <s v="US"/>
    <s v="USD"/>
    <n v="1305483086"/>
    <n v="1302891086"/>
    <b v="0"/>
    <n v="7"/>
    <b v="1"/>
    <s v="film &amp; video/shorts"/>
    <n v="1"/>
    <n v="71.428571428571431"/>
    <s v="film "/>
    <s v=" video/shorts"/>
    <x v="84"/>
    <d v="2011-05-15T13:11:26"/>
  </r>
  <r>
    <n v="85"/>
    <x v="85"/>
    <s v="A short film by Melissa Woodrow &amp; Mark Janiak about seeking forgiveness, embracing the past and memories with a loved one."/>
    <x v="38"/>
    <x v="84"/>
    <x v="0"/>
    <s v="US"/>
    <s v="USD"/>
    <n v="1316746837"/>
    <n v="1314154837"/>
    <b v="0"/>
    <n v="21"/>
    <b v="1"/>
    <s v="film &amp; video/shorts"/>
    <n v="1.2549999999999999"/>
    <n v="71.714285714285708"/>
    <s v="film "/>
    <s v=" video/shorts"/>
    <x v="85"/>
    <d v="2011-09-22T22:00:37"/>
  </r>
  <r>
    <n v="86"/>
    <x v="86"/>
    <s v="Two women, two destinies connected by a letter. _x000a_Between Paris and Skopje a poetic outstanding story of true courage, love and hope."/>
    <x v="12"/>
    <x v="85"/>
    <x v="0"/>
    <s v="FR"/>
    <s v="EUR"/>
    <n v="1451226045"/>
    <n v="1444828845"/>
    <b v="0"/>
    <n v="17"/>
    <b v="1"/>
    <s v="film &amp; video/shorts"/>
    <n v="1.0646666666666667"/>
    <n v="375.76470588235293"/>
    <s v="film "/>
    <s v=" video/shorts"/>
    <x v="86"/>
    <d v="2015-12-27T09:20:45"/>
  </r>
  <r>
    <n v="87"/>
    <x v="87"/>
    <s v="A father without work uses his daughter to con sympathy from strangers... sound familiar?  Help us make this film!"/>
    <x v="30"/>
    <x v="86"/>
    <x v="0"/>
    <s v="US"/>
    <s v="USD"/>
    <n v="1275529260"/>
    <n v="1274705803"/>
    <b v="0"/>
    <n v="25"/>
    <b v="1"/>
    <s v="film &amp; video/shorts"/>
    <n v="1.046"/>
    <n v="104.6"/>
    <s v="film "/>
    <s v=" video/shorts"/>
    <x v="87"/>
    <d v="2010-06-02T20:41:00"/>
  </r>
  <r>
    <n v="88"/>
    <x v="88"/>
    <s v="Imprisoned in an unfamiliar reality with strange new rules, Dan Everett struggles to find meaning and reason in this sci-fi noir short."/>
    <x v="8"/>
    <x v="87"/>
    <x v="0"/>
    <s v="US"/>
    <s v="USD"/>
    <n v="1403452131"/>
    <n v="1401205731"/>
    <b v="0"/>
    <n v="60"/>
    <b v="1"/>
    <s v="film &amp; video/shorts"/>
    <n v="1.0285714285714285"/>
    <n v="60"/>
    <s v="film "/>
    <s v=" video/shorts"/>
    <x v="88"/>
    <d v="2014-06-22T10:48:51"/>
  </r>
  <r>
    <n v="89"/>
    <x v="89"/>
    <s v="A chronicle of four very different stories concerning racism to the power of love, all set in the beauty of the Southwest."/>
    <x v="12"/>
    <x v="88"/>
    <x v="0"/>
    <s v="US"/>
    <s v="USD"/>
    <n v="1370196192"/>
    <n v="1368036192"/>
    <b v="0"/>
    <n v="56"/>
    <b v="1"/>
    <s v="film &amp; video/shorts"/>
    <n v="1.1506666666666667"/>
    <n v="123.28571428571429"/>
    <s v="film "/>
    <s v=" video/shorts"/>
    <x v="89"/>
    <d v="2013-06-02T13:03:12"/>
  </r>
  <r>
    <n v="90"/>
    <x v="90"/>
    <s v="We're looking for funding to help submit a short film to film festivals."/>
    <x v="2"/>
    <x v="89"/>
    <x v="0"/>
    <s v="US"/>
    <s v="USD"/>
    <n v="1310454499"/>
    <n v="1307862499"/>
    <b v="0"/>
    <n v="16"/>
    <b v="1"/>
    <s v="film &amp; video/shorts"/>
    <n v="1.004"/>
    <n v="31.375"/>
    <s v="film "/>
    <s v=" video/shorts"/>
    <x v="90"/>
    <d v="2011-07-12T02:08:19"/>
  </r>
  <r>
    <n v="91"/>
    <x v="91"/>
    <s v="&quot;Overtime&quot; is a 15 minute horror film about a man haunted by the memories of his past during a graveyard shift at his factory job."/>
    <x v="9"/>
    <x v="87"/>
    <x v="0"/>
    <s v="US"/>
    <s v="USD"/>
    <n v="1305625164"/>
    <n v="1300354764"/>
    <b v="0"/>
    <n v="46"/>
    <b v="1"/>
    <s v="film &amp; video/shorts"/>
    <n v="1.2"/>
    <n v="78.260869565217391"/>
    <s v="film "/>
    <s v=" video/shorts"/>
    <x v="91"/>
    <d v="2011-05-17T04:39:24"/>
  </r>
  <r>
    <n v="92"/>
    <x v="92"/>
    <s v="Euphoria is an adventure film that follows adrenaline filled athletes on their hunt for the sublime while balancing family and careers."/>
    <x v="10"/>
    <x v="90"/>
    <x v="0"/>
    <s v="CA"/>
    <s v="CAD"/>
    <n v="1485936000"/>
    <n v="1481949983"/>
    <b v="0"/>
    <n v="43"/>
    <b v="1"/>
    <s v="film &amp; video/shorts"/>
    <n v="1.052"/>
    <n v="122.32558139534883"/>
    <s v="film "/>
    <s v=" video/shorts"/>
    <x v="92"/>
    <d v="2017-02-01T03:00:00"/>
  </r>
  <r>
    <n v="93"/>
    <x v="93"/>
    <s v="Someday Everyday is a short drama that navigates through the past and present of a young man's life, through his struggles and triumphs"/>
    <x v="28"/>
    <x v="91"/>
    <x v="0"/>
    <s v="US"/>
    <s v="USD"/>
    <n v="1341349200"/>
    <n v="1338928537"/>
    <b v="0"/>
    <n v="15"/>
    <b v="1"/>
    <s v="film &amp; video/shorts"/>
    <n v="1.1060000000000001"/>
    <n v="73.733333333333334"/>
    <s v="film "/>
    <s v=" video/shorts"/>
    <x v="93"/>
    <d v="2012-07-03T16:00:00"/>
  </r>
  <r>
    <n v="94"/>
    <x v="94"/>
    <s v="Nathan has his ideal job, the opportunity to see his dream girl on a daily basis. The local bully Jake aims to change all that."/>
    <x v="49"/>
    <x v="92"/>
    <x v="0"/>
    <s v="GB"/>
    <s v="GBP"/>
    <n v="1396890822"/>
    <n v="1395162822"/>
    <b v="0"/>
    <n v="12"/>
    <b v="1"/>
    <s v="film &amp; video/shorts"/>
    <n v="1.04"/>
    <n v="21.666666666666668"/>
    <s v="film "/>
    <s v=" video/shorts"/>
    <x v="94"/>
    <d v="2014-04-07T12:13:42"/>
  </r>
  <r>
    <n v="95"/>
    <x v="95"/>
    <s v="The Batman's Rogues Gallery assembles for a meeting. Scarecrow's fear gas accidently goes off and fears of the villains start to arise."/>
    <x v="18"/>
    <x v="75"/>
    <x v="0"/>
    <s v="US"/>
    <s v="USD"/>
    <n v="1330214841"/>
    <n v="1327622841"/>
    <b v="0"/>
    <n v="21"/>
    <b v="1"/>
    <s v="film &amp; video/shorts"/>
    <n v="1.3142857142857143"/>
    <n v="21.904761904761905"/>
    <s v="film "/>
    <s v=" video/shorts"/>
    <x v="95"/>
    <d v="2012-02-25T19:07:21"/>
  </r>
  <r>
    <n v="96"/>
    <x v="96"/>
    <s v="Danny is a defenseman for his high school hockey team. This is a day in his life: school, hockey, girls and his next-door neighbor, Ken Daneyko."/>
    <x v="15"/>
    <x v="93"/>
    <x v="0"/>
    <s v="US"/>
    <s v="USD"/>
    <n v="1280631600"/>
    <n v="1274889241"/>
    <b v="0"/>
    <n v="34"/>
    <b v="1"/>
    <s v="film &amp; video/shorts"/>
    <n v="1.1466666666666667"/>
    <n v="50.588235294117645"/>
    <s v="film "/>
    <s v=" video/shorts"/>
    <x v="96"/>
    <d v="2010-07-31T22:00:00"/>
  </r>
  <r>
    <n v="97"/>
    <x v="97"/>
    <s v="Innsmouth at 9000 ft. is a Short Film Project in the Spirit of H.P. Lovecraft, and created by Denver based visual artist  Jesse Farley."/>
    <x v="44"/>
    <x v="94"/>
    <x v="0"/>
    <s v="US"/>
    <s v="USD"/>
    <n v="1310440482"/>
    <n v="1307848482"/>
    <b v="0"/>
    <n v="8"/>
    <b v="1"/>
    <s v="film &amp; video/shorts"/>
    <n v="1.0625"/>
    <n v="53.125"/>
    <s v="film "/>
    <s v=" video/shorts"/>
    <x v="97"/>
    <d v="2011-07-11T22:14:42"/>
  </r>
  <r>
    <n v="98"/>
    <x v="98"/>
    <s v="&quot;Cut Out&quot; tells the story of a young woman who befriends a neighborhood teen and finds herself involved with gang violence."/>
    <x v="50"/>
    <x v="95"/>
    <x v="0"/>
    <s v="US"/>
    <s v="USD"/>
    <n v="1354923000"/>
    <n v="1351796674"/>
    <b v="0"/>
    <n v="60"/>
    <b v="1"/>
    <s v="film &amp; video/shorts"/>
    <n v="1.0625"/>
    <n v="56.666666666666664"/>
    <s v="film "/>
    <s v=" video/shorts"/>
    <x v="98"/>
    <d v="2012-12-07T18:30:00"/>
  </r>
  <r>
    <n v="99"/>
    <x v="99"/>
    <s v="A feminist tale of two girls finally giving a &quot;Nice Guy&quot; what he truly deserves. Also, dancing!"/>
    <x v="15"/>
    <x v="96"/>
    <x v="0"/>
    <s v="US"/>
    <s v="USD"/>
    <n v="1390426799"/>
    <n v="1387834799"/>
    <b v="0"/>
    <n v="39"/>
    <b v="1"/>
    <s v="film &amp; video/shorts"/>
    <n v="1.0601933333333333"/>
    <n v="40.776666666666664"/>
    <s v="film "/>
    <s v=" video/shorts"/>
    <x v="99"/>
    <d v="2014-01-22T16:39:59"/>
  </r>
  <r>
    <n v="100"/>
    <x v="100"/>
    <s v="Two sisters share a fragile relationship. When their mother dies and they inherit the family house, old problems rise to the surface."/>
    <x v="10"/>
    <x v="97"/>
    <x v="0"/>
    <s v="US"/>
    <s v="USD"/>
    <n v="1352055886"/>
    <n v="1350324286"/>
    <b v="0"/>
    <n v="26"/>
    <b v="1"/>
    <s v="film &amp; video/shorts"/>
    <n v="1"/>
    <n v="192.30769230769232"/>
    <s v="film "/>
    <s v=" video/shorts"/>
    <x v="100"/>
    <d v="2012-11-04T14:04:46"/>
  </r>
  <r>
    <n v="101"/>
    <x v="101"/>
    <s v="The spatiotemporal boundaries between a manâ€™s life, and that of his father dissolve. A reflection on experience, image, and memory."/>
    <x v="8"/>
    <x v="98"/>
    <x v="0"/>
    <s v="US"/>
    <s v="USD"/>
    <n v="1359052710"/>
    <n v="1356979110"/>
    <b v="0"/>
    <n v="35"/>
    <b v="1"/>
    <s v="film &amp; video/shorts"/>
    <n v="1"/>
    <n v="100"/>
    <s v="film "/>
    <s v=" video/shorts"/>
    <x v="101"/>
    <d v="2013-01-24T13:38:30"/>
  </r>
  <r>
    <n v="102"/>
    <x v="102"/>
    <s v="A gang of outlaw bikers pull a home invasion on a disgraced Anthropologist hiding a secret locked in his cabin basement."/>
    <x v="12"/>
    <x v="99"/>
    <x v="0"/>
    <s v="US"/>
    <s v="USD"/>
    <n v="1293073733"/>
    <n v="1290481733"/>
    <b v="0"/>
    <n v="65"/>
    <b v="1"/>
    <s v="film &amp; video/shorts"/>
    <n v="1.2775000000000001"/>
    <n v="117.92307692307692"/>
    <s v="film "/>
    <s v=" video/shorts"/>
    <x v="102"/>
    <d v="2010-12-22T22:08:53"/>
  </r>
  <r>
    <n v="103"/>
    <x v="103"/>
    <s v="Three friends in their twenties are trying to do the impossible - have fun on a casual Friday night."/>
    <x v="46"/>
    <x v="100"/>
    <x v="0"/>
    <s v="GB"/>
    <s v="GBP"/>
    <n v="1394220030"/>
    <n v="1392232830"/>
    <b v="0"/>
    <n v="49"/>
    <b v="1"/>
    <s v="film &amp; video/shorts"/>
    <n v="1.0515384615384615"/>
    <n v="27.897959183673468"/>
    <s v="film "/>
    <s v=" video/shorts"/>
    <x v="103"/>
    <d v="2014-03-07T14:20:30"/>
  </r>
  <r>
    <n v="104"/>
    <x v="104"/>
    <s v="UCF short film about an old man, his love for music, and his misplaced trumpet.  "/>
    <x v="2"/>
    <x v="49"/>
    <x v="0"/>
    <s v="US"/>
    <s v="USD"/>
    <n v="1301792400"/>
    <n v="1299775266"/>
    <b v="0"/>
    <n v="10"/>
    <b v="1"/>
    <s v="film &amp; video/shorts"/>
    <n v="1.2"/>
    <n v="60"/>
    <s v="film "/>
    <s v=" video/shorts"/>
    <x v="104"/>
    <d v="2011-04-02T20:00:00"/>
  </r>
  <r>
    <n v="105"/>
    <x v="105"/>
    <s v="Single Parent Date Night is a comedic short film about two single parents trying to reentering the dating pool."/>
    <x v="41"/>
    <x v="101"/>
    <x v="0"/>
    <s v="US"/>
    <s v="USD"/>
    <n v="1463184000"/>
    <n v="1461605020"/>
    <b v="0"/>
    <n v="60"/>
    <b v="1"/>
    <s v="film &amp; video/shorts"/>
    <n v="1.074090909090909"/>
    <n v="39.383333333333333"/>
    <s v="film "/>
    <s v=" video/shorts"/>
    <x v="105"/>
    <d v="2016-05-13T19:00:00"/>
  </r>
  <r>
    <n v="106"/>
    <x v="106"/>
    <s v="A Boy. A Girl. A Car. A Serial Killer."/>
    <x v="10"/>
    <x v="102"/>
    <x v="0"/>
    <s v="US"/>
    <s v="USD"/>
    <n v="1333391901"/>
    <n v="1332182301"/>
    <b v="0"/>
    <n v="27"/>
    <b v="1"/>
    <s v="film &amp; video/shorts"/>
    <n v="1.0049999999999999"/>
    <n v="186.11111111111111"/>
    <s v="film "/>
    <s v=" video/shorts"/>
    <x v="106"/>
    <d v="2012-04-02T13:38:21"/>
  </r>
  <r>
    <n v="107"/>
    <x v="107"/>
    <s v="PRETTY LITTLE VICTIM is a short film from the expanding community of independent Alaskan filmmakers, to be shot in Anchorage, AK"/>
    <x v="51"/>
    <x v="103"/>
    <x v="0"/>
    <s v="US"/>
    <s v="USD"/>
    <n v="1303688087"/>
    <n v="1301787287"/>
    <b v="0"/>
    <n v="69"/>
    <b v="1"/>
    <s v="film &amp; video/shorts"/>
    <n v="1.0246666666666666"/>
    <n v="111.37681159420291"/>
    <s v="film "/>
    <s v=" video/shorts"/>
    <x v="107"/>
    <d v="2011-04-24T18:34:47"/>
  </r>
  <r>
    <n v="108"/>
    <x v="108"/>
    <s v="When a man can't find love, his Google GLASS does the searching for him. A short film shot with Google Glass."/>
    <x v="15"/>
    <x v="29"/>
    <x v="0"/>
    <s v="US"/>
    <s v="USD"/>
    <n v="1370011370"/>
    <n v="1364827370"/>
    <b v="0"/>
    <n v="47"/>
    <b v="1"/>
    <s v="film &amp; video/shorts"/>
    <n v="2.4666666666666668"/>
    <n v="78.723404255319153"/>
    <s v="film "/>
    <s v=" video/shorts"/>
    <x v="108"/>
    <d v="2013-05-31T09:42:50"/>
  </r>
  <r>
    <n v="109"/>
    <x v="109"/>
    <s v="This video may be bigger than you and it may be bigger than me but, itâ€™s not bigger than you and me! Can you dig it?"/>
    <x v="28"/>
    <x v="104"/>
    <x v="0"/>
    <s v="US"/>
    <s v="USD"/>
    <n v="1298680630"/>
    <n v="1296088630"/>
    <b v="0"/>
    <n v="47"/>
    <b v="1"/>
    <s v="film &amp; video/shorts"/>
    <n v="2.1949999999999998"/>
    <n v="46.702127659574465"/>
    <s v="film "/>
    <s v=" video/shorts"/>
    <x v="109"/>
    <d v="2011-02-25T19:37:10"/>
  </r>
  <r>
    <n v="110"/>
    <x v="110"/>
    <s v="Lee, an awkward teenager with sound-blocking earlids, must confront his self-isolation after a girl moves in next door."/>
    <x v="46"/>
    <x v="105"/>
    <x v="0"/>
    <s v="US"/>
    <s v="USD"/>
    <n v="1384408740"/>
    <n v="1381445253"/>
    <b v="0"/>
    <n v="26"/>
    <b v="1"/>
    <s v="film &amp; video/shorts"/>
    <n v="1.3076923076923077"/>
    <n v="65.384615384615387"/>
    <s v="film "/>
    <s v=" video/shorts"/>
    <x v="110"/>
    <d v="2013-11-14T00:59:00"/>
  </r>
  <r>
    <n v="111"/>
    <x v="111"/>
    <s v="Two actors, one bookie and a very bad day.  Judi Dench is Cool in Person is fast, funny and only a little bit nasty."/>
    <x v="8"/>
    <x v="106"/>
    <x v="0"/>
    <s v="AU"/>
    <s v="AUD"/>
    <n v="1433059187"/>
    <n v="1430467187"/>
    <b v="0"/>
    <n v="53"/>
    <b v="1"/>
    <s v="film &amp; video/shorts"/>
    <n v="1.5457142857142858"/>
    <n v="102.0754716981132"/>
    <s v="film "/>
    <s v=" video/shorts"/>
    <x v="111"/>
    <d v="2015-05-31T02:59:47"/>
  </r>
  <r>
    <n v="112"/>
    <x v="112"/>
    <s v="Only one choice can stop Anthony Oswald from fulfilling his destiny and saving millions of lives, and itâ€™s not his decision to make."/>
    <x v="10"/>
    <x v="107"/>
    <x v="0"/>
    <s v="US"/>
    <s v="USD"/>
    <n v="1397354400"/>
    <n v="1395277318"/>
    <b v="0"/>
    <n v="81"/>
    <b v="1"/>
    <s v="film &amp; video/shorts"/>
    <n v="1.04"/>
    <n v="64.197530864197532"/>
    <s v="film "/>
    <s v=" video/shorts"/>
    <x v="112"/>
    <d v="2014-04-12T21:00:00"/>
  </r>
  <r>
    <n v="113"/>
    <x v="113"/>
    <s v="A living memorial for all those dealing with trauma, grief and loss."/>
    <x v="10"/>
    <x v="108"/>
    <x v="0"/>
    <s v="US"/>
    <s v="USD"/>
    <n v="1312642800"/>
    <n v="1311963128"/>
    <b v="0"/>
    <n v="78"/>
    <b v="1"/>
    <s v="film &amp; video/shorts"/>
    <n v="1.41"/>
    <n v="90.384615384615387"/>
    <s v="film "/>
    <s v=" video/shorts"/>
    <x v="113"/>
    <d v="2011-08-06T10:00:00"/>
  </r>
  <r>
    <n v="114"/>
    <x v="114"/>
    <s v="This film explores the complicated nature that exists in all human relationships. A mother and a daughter seek to find happiness."/>
    <x v="9"/>
    <x v="109"/>
    <x v="0"/>
    <s v="US"/>
    <s v="USD"/>
    <n v="1326436488"/>
    <n v="1321252488"/>
    <b v="0"/>
    <n v="35"/>
    <b v="1"/>
    <s v="film &amp; video/shorts"/>
    <n v="1.0333333333333334"/>
    <n v="88.571428571428569"/>
    <s v="film "/>
    <s v=" video/shorts"/>
    <x v="114"/>
    <d v="2012-01-13T01:34:48"/>
  </r>
  <r>
    <n v="115"/>
    <x v="115"/>
    <s v="Never judge a book (or a lover) by their cover."/>
    <x v="52"/>
    <x v="110"/>
    <x v="0"/>
    <s v="US"/>
    <s v="USD"/>
    <n v="1328377444"/>
    <n v="1326217444"/>
    <b v="0"/>
    <n v="22"/>
    <b v="1"/>
    <s v="film &amp; video/shorts"/>
    <n v="1.4044444444444444"/>
    <n v="28.727272727272727"/>
    <s v="film "/>
    <s v=" video/shorts"/>
    <x v="115"/>
    <d v="2012-02-04T12:44:04"/>
  </r>
  <r>
    <n v="116"/>
    <x v="116"/>
    <s v="Villanelle is a feature film that blends elements of classic, hardboiled Film Noir, with classic Horror and tells a great story to boot"/>
    <x v="8"/>
    <x v="111"/>
    <x v="0"/>
    <s v="US"/>
    <s v="USD"/>
    <n v="1302260155"/>
    <n v="1298289355"/>
    <b v="0"/>
    <n v="57"/>
    <b v="1"/>
    <s v="film &amp; video/shorts"/>
    <n v="1.1365714285714286"/>
    <n v="69.78947368421052"/>
    <s v="film "/>
    <s v=" video/shorts"/>
    <x v="116"/>
    <d v="2011-04-08T05:55:55"/>
  </r>
  <r>
    <n v="117"/>
    <x v="117"/>
    <s v="Joel is writing a novel when his fiancÃ©e Helena dies. Believing his writing suffers when he is not in love, Joel ends up dating very different women."/>
    <x v="37"/>
    <x v="112"/>
    <x v="0"/>
    <s v="US"/>
    <s v="USD"/>
    <n v="1276110000"/>
    <n v="1268337744"/>
    <b v="0"/>
    <n v="27"/>
    <b v="1"/>
    <s v="film &amp; video/shorts"/>
    <n v="1.0049377777777779"/>
    <n v="167.48962962962963"/>
    <s v="film "/>
    <s v=" video/shorts"/>
    <x v="117"/>
    <d v="2010-06-09T14:00:00"/>
  </r>
  <r>
    <n v="118"/>
    <x v="118"/>
    <s v="When a ruthless hit-man is 'denounced' from the mafia, his old enemies declare war."/>
    <x v="10"/>
    <x v="113"/>
    <x v="0"/>
    <s v="US"/>
    <s v="USD"/>
    <n v="1311902236"/>
    <n v="1309310236"/>
    <b v="0"/>
    <n v="39"/>
    <b v="1"/>
    <s v="film &amp; video/shorts"/>
    <n v="1.1303159999999999"/>
    <n v="144.91230769230768"/>
    <s v="film "/>
    <s v=" video/shorts"/>
    <x v="118"/>
    <d v="2011-07-28T20:17:16"/>
  </r>
  <r>
    <n v="119"/>
    <x v="119"/>
    <s v="This short film will inspire young adult cancer survivors to share with others the wisdom they have gained from their cancer journey."/>
    <x v="53"/>
    <x v="114"/>
    <x v="0"/>
    <s v="US"/>
    <s v="USD"/>
    <n v="1313276400"/>
    <n v="1310693986"/>
    <b v="0"/>
    <n v="37"/>
    <b v="1"/>
    <s v="film &amp; video/shorts"/>
    <n v="1.0455692307692308"/>
    <n v="91.840540540540545"/>
    <s v="film "/>
    <s v=" video/shorts"/>
    <x v="119"/>
    <d v="2011-08-13T18:00:00"/>
  </r>
  <r>
    <n v="120"/>
    <x v="120"/>
    <s v="Now, you can chat with people from the history, by our sport cam with the time machine. However, the girl had some trouble to use it."/>
    <x v="54"/>
    <x v="115"/>
    <x v="1"/>
    <s v="HK"/>
    <s v="HKD"/>
    <n v="1475457107"/>
    <n v="1472865107"/>
    <b v="0"/>
    <n v="1"/>
    <b v="0"/>
    <s v="film &amp; video/science fiction"/>
    <n v="1.4285714285714287E-4"/>
    <n v="10"/>
    <s v="film "/>
    <s v=" video/science fiction"/>
    <x v="120"/>
    <d v="2016-10-02T20:11:47"/>
  </r>
  <r>
    <n v="121"/>
    <x v="121"/>
    <s v="NAVY SEALS sent on a Area 51 Top-Secret rescue mission where they are shrunken and injected into an ET body, the immune system mutated."/>
    <x v="9"/>
    <x v="116"/>
    <x v="1"/>
    <s v="US"/>
    <s v="USD"/>
    <n v="1429352160"/>
    <n v="1427993710"/>
    <b v="0"/>
    <n v="1"/>
    <b v="0"/>
    <s v="film &amp; video/science fiction"/>
    <n v="3.3333333333333332E-4"/>
    <n v="1"/>
    <s v="film "/>
    <s v=" video/science fiction"/>
    <x v="121"/>
    <d v="2015-04-18T05:16:00"/>
  </r>
  <r>
    <n v="122"/>
    <x v="122"/>
    <s v="My ambition for this knows no bounds.  Seeing Sephoria in a live-action is a dream of mine."/>
    <x v="55"/>
    <x v="117"/>
    <x v="1"/>
    <s v="US"/>
    <s v="USD"/>
    <n v="1476094907"/>
    <n v="1470910907"/>
    <b v="0"/>
    <n v="0"/>
    <b v="0"/>
    <s v="film &amp; video/science fiction"/>
    <n v="0"/>
    <n v="0"/>
    <s v="film "/>
    <s v=" video/science fiction"/>
    <x v="122"/>
    <d v="2016-10-10T05:21:47"/>
  </r>
  <r>
    <n v="123"/>
    <x v="123"/>
    <s v="A group of scientists stumble upon an extraterrestrial virus that is self aware. They must stop it's spread in order to save humanity."/>
    <x v="56"/>
    <x v="118"/>
    <x v="1"/>
    <s v="US"/>
    <s v="USD"/>
    <n v="1414533600"/>
    <n v="1411411564"/>
    <b v="0"/>
    <n v="6"/>
    <b v="0"/>
    <s v="film &amp; video/science fiction"/>
    <n v="2.7454545454545453E-3"/>
    <n v="25.166666666666668"/>
    <s v="film "/>
    <s v=" video/science fiction"/>
    <x v="123"/>
    <d v="2014-10-28T17:00:00"/>
  </r>
  <r>
    <n v="124"/>
    <x v="124"/>
    <s v="An artificial man and woman discover love under the unsuspecting eyes of the four renowned artists who created them."/>
    <x v="23"/>
    <x v="117"/>
    <x v="1"/>
    <s v="US"/>
    <s v="USD"/>
    <n v="1431728242"/>
    <n v="1429568242"/>
    <b v="0"/>
    <n v="0"/>
    <b v="0"/>
    <s v="film &amp; video/science fiction"/>
    <n v="0"/>
    <n v="0"/>
    <s v="film "/>
    <s v=" video/science fiction"/>
    <x v="124"/>
    <d v="2015-05-15T17:17:22"/>
  </r>
  <r>
    <n v="125"/>
    <x v="125"/>
    <s v="Due to my little sister finally having recovered from her surgery we can finally make our movie if we can get even a little help to pay"/>
    <x v="2"/>
    <x v="119"/>
    <x v="1"/>
    <s v="CA"/>
    <s v="CAD"/>
    <n v="1486165880"/>
    <n v="1480981880"/>
    <b v="0"/>
    <n v="6"/>
    <b v="0"/>
    <s v="film &amp; video/science fiction"/>
    <n v="0.14000000000000001"/>
    <n v="11.666666666666666"/>
    <s v="film "/>
    <s v=" video/science fiction"/>
    <x v="125"/>
    <d v="2017-02-03T18:51:20"/>
  </r>
  <r>
    <n v="126"/>
    <x v="126"/>
    <s v="A man learns the undiscovered laws of nature hidden in acts of weather &amp; light phenomena. He soon realizes these acts can be harnessed."/>
    <x v="31"/>
    <x v="120"/>
    <x v="1"/>
    <s v="US"/>
    <s v="USD"/>
    <n v="1433988000"/>
    <n v="1431353337"/>
    <b v="0"/>
    <n v="13"/>
    <b v="0"/>
    <s v="film &amp; video/science fiction"/>
    <n v="5.5480000000000002E-2"/>
    <n v="106.69230769230769"/>
    <s v="film "/>
    <s v=" video/science fiction"/>
    <x v="126"/>
    <d v="2015-06-10T21:00:00"/>
  </r>
  <r>
    <n v="127"/>
    <x v="127"/>
    <s v="An ambitious Sci-Fi/Action film that will have a big-budget feel with stunning visuals &amp; stunts starring a casting of up and comers."/>
    <x v="6"/>
    <x v="121"/>
    <x v="1"/>
    <s v="US"/>
    <s v="USD"/>
    <n v="1428069541"/>
    <n v="1425481141"/>
    <b v="0"/>
    <n v="4"/>
    <b v="0"/>
    <s v="film &amp; video/science fiction"/>
    <n v="2.375E-2"/>
    <n v="47.5"/>
    <s v="film "/>
    <s v=" video/science fiction"/>
    <x v="127"/>
    <d v="2015-04-03T08:59:01"/>
  </r>
  <r>
    <n v="128"/>
    <x v="128"/>
    <s v="A Science Fiction film filled with entertainment and Excitement"/>
    <x v="57"/>
    <x v="122"/>
    <x v="1"/>
    <s v="US"/>
    <s v="USD"/>
    <n v="1476941293"/>
    <n v="1473917293"/>
    <b v="0"/>
    <n v="6"/>
    <b v="0"/>
    <s v="film &amp; video/science fiction"/>
    <n v="1.8669999999999999E-2"/>
    <n v="311.16666666666669"/>
    <s v="film "/>
    <s v=" video/science fiction"/>
    <x v="128"/>
    <d v="2016-10-20T00:28:13"/>
  </r>
  <r>
    <n v="129"/>
    <x v="129"/>
    <s v="HEY!!! I'm David House, and I am currently working on a film called Justice League Origins!!! non-profit based on DC Comics Characters."/>
    <x v="22"/>
    <x v="117"/>
    <x v="1"/>
    <s v="US"/>
    <s v="USD"/>
    <n v="1414708183"/>
    <n v="1409524183"/>
    <b v="0"/>
    <n v="0"/>
    <b v="0"/>
    <s v="film &amp; video/science fiction"/>
    <n v="0"/>
    <n v="0"/>
    <s v="film "/>
    <s v=" video/science fiction"/>
    <x v="129"/>
    <d v="2014-10-30T17:29:43"/>
  </r>
  <r>
    <n v="130"/>
    <x v="130"/>
    <s v="A journey down the rabbit hole into the dark future. A mix of reality and dreams of a world dependant on an oppressed by technology."/>
    <x v="20"/>
    <x v="117"/>
    <x v="1"/>
    <s v="GB"/>
    <s v="GBP"/>
    <n v="1402949760"/>
    <n v="1400536692"/>
    <b v="0"/>
    <n v="0"/>
    <b v="0"/>
    <s v="film &amp; video/science fiction"/>
    <n v="0"/>
    <n v="0"/>
    <s v="film "/>
    <s v=" video/science fiction"/>
    <x v="130"/>
    <d v="2014-06-16T15:16:00"/>
  </r>
  <r>
    <n v="131"/>
    <x v="131"/>
    <s v="I"/>
    <x v="38"/>
    <x v="117"/>
    <x v="1"/>
    <s v="US"/>
    <s v="USD"/>
    <n v="1467763200"/>
    <n v="1466453161"/>
    <b v="0"/>
    <n v="0"/>
    <b v="0"/>
    <s v="film &amp; video/science fiction"/>
    <n v="0"/>
    <n v="0"/>
    <s v="film "/>
    <s v=" video/science fiction"/>
    <x v="131"/>
    <d v="2016-07-05T19:00:00"/>
  </r>
  <r>
    <n v="132"/>
    <x v="132"/>
    <s v="An anime inspired sci-fi action short set in Tokyo, Japan by VFX veterans, Gerald Abraham, Kim Tran and sound engineer, Jeremy Corby."/>
    <x v="58"/>
    <x v="123"/>
    <x v="1"/>
    <s v="US"/>
    <s v="USD"/>
    <n v="1415392207"/>
    <n v="1411500607"/>
    <b v="0"/>
    <n v="81"/>
    <b v="0"/>
    <s v="film &amp; video/science fiction"/>
    <n v="9.5687499999999995E-2"/>
    <n v="94.506172839506178"/>
    <s v="film "/>
    <s v=" video/science fiction"/>
    <x v="132"/>
    <d v="2014-11-07T15:30:07"/>
  </r>
  <r>
    <n v="133"/>
    <x v="133"/>
    <s v="Invasion from outer space sights, to weird to imagine destruction too monstrous to escape"/>
    <x v="59"/>
    <x v="117"/>
    <x v="1"/>
    <s v="US"/>
    <s v="USD"/>
    <n v="1464715860"/>
    <n v="1462130584"/>
    <b v="0"/>
    <n v="0"/>
    <b v="0"/>
    <s v="film &amp; video/science fiction"/>
    <n v="0"/>
    <n v="0"/>
    <s v="film "/>
    <s v=" video/science fiction"/>
    <x v="133"/>
    <d v="2016-05-31T12:31:00"/>
  </r>
  <r>
    <n v="134"/>
    <x v="134"/>
    <s v="steampunk  remake of &quot;a Christmas carol&quot;"/>
    <x v="10"/>
    <x v="117"/>
    <x v="1"/>
    <s v="US"/>
    <s v="USD"/>
    <n v="1441386000"/>
    <n v="1438811418"/>
    <b v="0"/>
    <n v="0"/>
    <b v="0"/>
    <s v="film &amp; video/science fiction"/>
    <n v="0"/>
    <n v="0"/>
    <s v="film "/>
    <s v=" video/science fiction"/>
    <x v="134"/>
    <d v="2015-09-04T12:00:00"/>
  </r>
  <r>
    <n v="135"/>
    <x v="135"/>
    <s v="What would someone do if they suddenly discovered they could stop time? Join us on this clever sci-fi short film and find out!"/>
    <x v="9"/>
    <x v="124"/>
    <x v="1"/>
    <s v="US"/>
    <s v="USD"/>
    <n v="1404241200"/>
    <n v="1401354597"/>
    <b v="0"/>
    <n v="5"/>
    <b v="0"/>
    <s v="film &amp; video/science fiction"/>
    <n v="0.13433333333333333"/>
    <n v="80.599999999999994"/>
    <s v="film "/>
    <s v=" video/science fiction"/>
    <x v="135"/>
    <d v="2014-07-01T14:00:00"/>
  </r>
  <r>
    <n v="136"/>
    <x v="136"/>
    <s v="NAVY SEALS sent on a Area 51 Top-Secret rescue mission where they are shrunken and injected into an ET body, the immune system mutated."/>
    <x v="9"/>
    <x v="117"/>
    <x v="1"/>
    <s v="US"/>
    <s v="USD"/>
    <n v="1431771360"/>
    <n v="1427968234"/>
    <b v="0"/>
    <n v="0"/>
    <b v="0"/>
    <s v="film &amp; video/science fiction"/>
    <n v="0"/>
    <n v="0"/>
    <s v="film "/>
    <s v=" video/science fiction"/>
    <x v="136"/>
    <d v="2015-05-16T05:16:00"/>
  </r>
  <r>
    <n v="137"/>
    <x v="137"/>
    <s v="An unofficial sequel to the independent 2015 fan film Predator: Dark ages. Set in 2141 we follow the crew of the cargoship Centurion"/>
    <x v="56"/>
    <x v="117"/>
    <x v="1"/>
    <s v="DK"/>
    <s v="DKK"/>
    <n v="1444657593"/>
    <n v="1440337593"/>
    <b v="0"/>
    <n v="0"/>
    <b v="0"/>
    <s v="film &amp; video/science fiction"/>
    <n v="0"/>
    <n v="0"/>
    <s v="film "/>
    <s v=" video/science fiction"/>
    <x v="137"/>
    <d v="2015-10-12T08:46:33"/>
  </r>
  <r>
    <n v="138"/>
    <x v="138"/>
    <s v="This movie will be the S3qu3l to Thr33 Days Dead, which premiered on SyFy and was the focus of SyFy's &quot;Town of the Living Dead&quot;."/>
    <x v="60"/>
    <x v="125"/>
    <x v="1"/>
    <s v="US"/>
    <s v="USD"/>
    <n v="1438405140"/>
    <n v="1435731041"/>
    <b v="0"/>
    <n v="58"/>
    <b v="0"/>
    <s v="film &amp; video/science fiction"/>
    <n v="3.1413333333333335E-2"/>
    <n v="81.241379310344826"/>
    <s v="film "/>
    <s v=" video/science fiction"/>
    <x v="138"/>
    <d v="2015-07-31T23:59:00"/>
  </r>
  <r>
    <n v="139"/>
    <x v="139"/>
    <s v="When  Rome is infected with a zombie plague, Lucius Agrippa and a small group fights for survival"/>
    <x v="2"/>
    <x v="83"/>
    <x v="1"/>
    <s v="US"/>
    <s v="USD"/>
    <n v="1436738772"/>
    <n v="1435874772"/>
    <b v="0"/>
    <n v="1"/>
    <b v="0"/>
    <s v="film &amp; video/science fiction"/>
    <n v="1"/>
    <n v="500"/>
    <s v="film "/>
    <s v=" video/science fiction"/>
    <x v="139"/>
    <d v="2015-07-12T17:06:12"/>
  </r>
  <r>
    <n v="140"/>
    <x v="140"/>
    <s v="A Gladiator fights for his freedom to be reunited with his Family, he's one fight away, when Rome is infected with a Zombie Virus"/>
    <x v="61"/>
    <x v="117"/>
    <x v="1"/>
    <s v="US"/>
    <s v="USD"/>
    <n v="1426823132"/>
    <n v="1424234732"/>
    <b v="0"/>
    <n v="0"/>
    <b v="0"/>
    <s v="film &amp; video/science fiction"/>
    <n v="0"/>
    <n v="0"/>
    <s v="film "/>
    <s v=" video/science fiction"/>
    <x v="140"/>
    <d v="2015-03-19T22:45:32"/>
  </r>
  <r>
    <n v="141"/>
    <x v="141"/>
    <s v="Join us creating a Science Fiction TV Series based upon the popular novels -The Catherine Kimbridge Chronicles."/>
    <x v="14"/>
    <x v="126"/>
    <x v="1"/>
    <s v="US"/>
    <s v="USD"/>
    <n v="1433043623"/>
    <n v="1429155623"/>
    <b v="0"/>
    <n v="28"/>
    <b v="0"/>
    <s v="film &amp; video/science fiction"/>
    <n v="0.10775"/>
    <n v="46.178571428571431"/>
    <s v="film "/>
    <s v=" video/science fiction"/>
    <x v="141"/>
    <d v="2015-05-30T22:40:23"/>
  </r>
  <r>
    <n v="142"/>
    <x v="142"/>
    <s v="A science fiction series about a women trying to stave off a mysterious appearance of monsters from getting out of a dark alley."/>
    <x v="9"/>
    <x v="115"/>
    <x v="1"/>
    <s v="US"/>
    <s v="USD"/>
    <n v="1416176778"/>
    <n v="1414358778"/>
    <b v="0"/>
    <n v="1"/>
    <b v="0"/>
    <s v="film &amp; video/science fiction"/>
    <n v="3.3333333333333335E-3"/>
    <n v="10"/>
    <s v="film "/>
    <s v=" video/science fiction"/>
    <x v="142"/>
    <d v="2014-11-16T17:26:18"/>
  </r>
  <r>
    <n v="143"/>
    <x v="143"/>
    <s v="A young woman learns she is one of few women left bred like cattle in order to control a deadly disease and the world populace"/>
    <x v="62"/>
    <x v="117"/>
    <x v="1"/>
    <s v="AU"/>
    <s v="AUD"/>
    <n v="1472882100"/>
    <n v="1467941542"/>
    <b v="0"/>
    <n v="0"/>
    <b v="0"/>
    <s v="film &amp; video/science fiction"/>
    <n v="0"/>
    <n v="0"/>
    <s v="film "/>
    <s v=" video/science fiction"/>
    <x v="143"/>
    <d v="2016-09-03T00:55:00"/>
  </r>
  <r>
    <n v="144"/>
    <x v="144"/>
    <s v="A film about a collapsing food industry, a lonely farmer and a lonely botanist needs your help to finish post-production!"/>
    <x v="51"/>
    <x v="127"/>
    <x v="1"/>
    <s v="CA"/>
    <s v="CAD"/>
    <n v="1428945472"/>
    <n v="1423765072"/>
    <b v="0"/>
    <n v="37"/>
    <b v="0"/>
    <s v="film &amp; video/science fiction"/>
    <n v="0.27600000000000002"/>
    <n v="55.945945945945944"/>
    <s v="film "/>
    <s v=" video/science fiction"/>
    <x v="144"/>
    <d v="2015-04-13T12:17:52"/>
  </r>
  <r>
    <n v="145"/>
    <x v="145"/>
    <s v="Film-Makers Ricky Comuniello &amp; Ian Weeks are at it again - for the 1st time. We need your support for a modern Sci-Fiction short film"/>
    <x v="37"/>
    <x v="128"/>
    <x v="1"/>
    <s v="US"/>
    <s v="USD"/>
    <n v="1439298052"/>
    <n v="1436965252"/>
    <b v="0"/>
    <n v="9"/>
    <b v="0"/>
    <s v="film &amp; video/science fiction"/>
    <n v="7.5111111111111115E-2"/>
    <n v="37.555555555555557"/>
    <s v="film "/>
    <s v=" video/science fiction"/>
    <x v="145"/>
    <d v="2015-08-11T08:00:52"/>
  </r>
  <r>
    <n v="146"/>
    <x v="146"/>
    <s v="California and the west have declared their refusal to support the election of a staunch conservative president. Will it be Civil War?"/>
    <x v="22"/>
    <x v="129"/>
    <x v="1"/>
    <s v="US"/>
    <s v="USD"/>
    <n v="1484698998"/>
    <n v="1479514998"/>
    <b v="0"/>
    <n v="3"/>
    <b v="0"/>
    <s v="film &amp; video/science fiction"/>
    <n v="5.7499999999999999E-3"/>
    <n v="38.333333333333336"/>
    <s v="film "/>
    <s v=" video/science fiction"/>
    <x v="146"/>
    <d v="2017-01-17T19:23:18"/>
  </r>
  <r>
    <n v="147"/>
    <x v="147"/>
    <s v="Film makers catch live footage beyond their wildest dreams."/>
    <x v="39"/>
    <x v="117"/>
    <x v="1"/>
    <s v="GB"/>
    <s v="GBP"/>
    <n v="1420741080"/>
    <n v="1417026340"/>
    <b v="0"/>
    <n v="0"/>
    <b v="0"/>
    <s v="film &amp; video/science fiction"/>
    <n v="0"/>
    <n v="0"/>
    <s v="film "/>
    <s v=" video/science fiction"/>
    <x v="147"/>
    <d v="2015-01-08T13:18:00"/>
  </r>
  <r>
    <n v="148"/>
    <x v="148"/>
    <s v="An aspiring pilot decides to take his Dad's ship for a joyride, and learns it was the biggest mistake of his life in this Sci-Fi comedy"/>
    <x v="63"/>
    <x v="130"/>
    <x v="1"/>
    <s v="US"/>
    <s v="USD"/>
    <n v="1456555536"/>
    <n v="1453963536"/>
    <b v="0"/>
    <n v="2"/>
    <b v="0"/>
    <s v="film &amp; video/science fiction"/>
    <n v="8.0000000000000004E-4"/>
    <n v="20"/>
    <s v="film "/>
    <s v=" video/science fiction"/>
    <x v="148"/>
    <d v="2016-02-27T01:45:36"/>
  </r>
  <r>
    <n v="149"/>
    <x v="149"/>
    <s v="A provocatively mind-bending sci-fi thriller, this short film project examines opposites and the balance of the universe. #Dichotomy"/>
    <x v="3"/>
    <x v="131"/>
    <x v="1"/>
    <s v="US"/>
    <s v="USD"/>
    <n v="1419494400"/>
    <n v="1416888470"/>
    <b v="0"/>
    <n v="6"/>
    <b v="0"/>
    <s v="film &amp; video/science fiction"/>
    <n v="9.1999999999999998E-3"/>
    <n v="15.333333333333334"/>
    <s v="film "/>
    <s v=" video/science fiction"/>
    <x v="149"/>
    <d v="2014-12-25T03:00:00"/>
  </r>
  <r>
    <n v="150"/>
    <x v="150"/>
    <s v="The untold story of Captain Robert April and the first launching of the starship U.S.S. Enterprise,  NCC-1701"/>
    <x v="64"/>
    <x v="132"/>
    <x v="1"/>
    <s v="US"/>
    <s v="USD"/>
    <n v="1432612382"/>
    <n v="1427428382"/>
    <b v="0"/>
    <n v="67"/>
    <b v="0"/>
    <s v="film &amp; video/science fiction"/>
    <n v="0.23163076923076922"/>
    <n v="449.43283582089555"/>
    <s v="film "/>
    <s v=" video/science fiction"/>
    <x v="150"/>
    <d v="2015-05-25T22:53:02"/>
  </r>
  <r>
    <n v="151"/>
    <x v="151"/>
    <s v="The age of a race to the finish between the higher &amp; lower dimensional realms, A fight for consciousness &amp; freedom,THE NEW HUMAN"/>
    <x v="65"/>
    <x v="133"/>
    <x v="1"/>
    <s v="AU"/>
    <s v="AUD"/>
    <n v="1434633191"/>
    <n v="1429449191"/>
    <b v="0"/>
    <n v="5"/>
    <b v="0"/>
    <s v="film &amp; video/science fiction"/>
    <n v="5.5999999999999995E-4"/>
    <n v="28"/>
    <s v="film "/>
    <s v=" video/science fiction"/>
    <x v="151"/>
    <d v="2015-06-18T08:13:11"/>
  </r>
  <r>
    <n v="152"/>
    <x v="152"/>
    <s v="The Great Dark is a journey through the unimaginable...and un foreseeable..."/>
    <x v="66"/>
    <x v="134"/>
    <x v="1"/>
    <s v="US"/>
    <s v="USD"/>
    <n v="1411437100"/>
    <n v="1408845100"/>
    <b v="0"/>
    <n v="2"/>
    <b v="0"/>
    <s v="film &amp; video/science fiction"/>
    <n v="7.8947368421052633E-5"/>
    <n v="15"/>
    <s v="film "/>
    <s v=" video/science fiction"/>
    <x v="152"/>
    <d v="2014-09-22T20:51:40"/>
  </r>
  <r>
    <n v="153"/>
    <x v="153"/>
    <s v="What would you do if you face something beyond your understanding? If someone you loved disappeared without a trace?"/>
    <x v="63"/>
    <x v="135"/>
    <x v="1"/>
    <s v="US"/>
    <s v="USD"/>
    <n v="1417532644"/>
    <n v="1413900244"/>
    <b v="0"/>
    <n v="10"/>
    <b v="0"/>
    <s v="film &amp; video/science fiction"/>
    <n v="7.1799999999999998E-3"/>
    <n v="35.9"/>
    <s v="film "/>
    <s v=" video/science fiction"/>
    <x v="153"/>
    <d v="2014-12-02T10:04:04"/>
  </r>
  <r>
    <n v="154"/>
    <x v="154"/>
    <s v="Fiction Becomes Reality in this non-profit science fiction, stop motion, and fantasy fan film."/>
    <x v="15"/>
    <x v="130"/>
    <x v="1"/>
    <s v="US"/>
    <s v="USD"/>
    <n v="1433336895"/>
    <n v="1429621695"/>
    <b v="0"/>
    <n v="3"/>
    <b v="0"/>
    <s v="film &amp; video/science fiction"/>
    <n v="2.6666666666666668E-2"/>
    <n v="13.333333333333334"/>
    <s v="film "/>
    <s v=" video/science fiction"/>
    <x v="154"/>
    <d v="2015-06-03T08:08:15"/>
  </r>
  <r>
    <n v="155"/>
    <x v="155"/>
    <s v="While a shadow of peace was on the horizon,humankind was being threatened by its past.Whispers of threat was being heard from the North"/>
    <x v="67"/>
    <x v="136"/>
    <x v="1"/>
    <s v="US"/>
    <s v="USD"/>
    <n v="1437657935"/>
    <n v="1434201935"/>
    <b v="0"/>
    <n v="4"/>
    <b v="0"/>
    <s v="film &amp; video/science fiction"/>
    <n v="6.0000000000000002E-5"/>
    <n v="20.25"/>
    <s v="film "/>
    <s v=" video/science fiction"/>
    <x v="155"/>
    <d v="2015-07-23T08:25:35"/>
  </r>
  <r>
    <n v="156"/>
    <x v="156"/>
    <s v="A short science-fiction film about an underground network of human-animal hybrids &amp; their struggle with oppression &amp; marginalization."/>
    <x v="19"/>
    <x v="137"/>
    <x v="1"/>
    <s v="CA"/>
    <s v="CAD"/>
    <n v="1407034796"/>
    <n v="1401850796"/>
    <b v="0"/>
    <n v="15"/>
    <b v="0"/>
    <s v="film &amp; video/science fiction"/>
    <n v="5.0999999999999997E-2"/>
    <n v="119"/>
    <s v="film "/>
    <s v=" video/science fiction"/>
    <x v="156"/>
    <d v="2014-08-02T21:59:56"/>
  </r>
  <r>
    <n v="157"/>
    <x v="157"/>
    <s v="Man's cryogenic chamber and his soulmate's time travel from the distant future allows them to meet in the middle."/>
    <x v="68"/>
    <x v="138"/>
    <x v="1"/>
    <s v="US"/>
    <s v="USD"/>
    <n v="1456523572"/>
    <n v="1453931572"/>
    <b v="0"/>
    <n v="2"/>
    <b v="0"/>
    <s v="film &amp; video/science fiction"/>
    <n v="2.671118530884808E-3"/>
    <n v="4"/>
    <s v="film "/>
    <s v=" video/science fiction"/>
    <x v="157"/>
    <d v="2016-02-26T16:52:52"/>
  </r>
  <r>
    <n v="158"/>
    <x v="158"/>
    <s v="ITD a is thriller about a female college student house sitting for her boss &amp; encountering a dark evil force that dwells in the shadows"/>
    <x v="10"/>
    <x v="117"/>
    <x v="1"/>
    <s v="US"/>
    <s v="USD"/>
    <n v="1413942628"/>
    <n v="1411350628"/>
    <b v="0"/>
    <n v="0"/>
    <b v="0"/>
    <s v="film &amp; video/science fiction"/>
    <n v="0"/>
    <n v="0"/>
    <s v="film "/>
    <s v=" video/science fiction"/>
    <x v="158"/>
    <d v="2014-10-21T20:50:28"/>
  </r>
  <r>
    <n v="159"/>
    <x v="159"/>
    <s v="Love, Robots... and Time Travel._x000a_Rosette: A Sci-Fi/Action/Adventure Feature Film, set to cast three A-list Hollywood actors."/>
    <x v="69"/>
    <x v="115"/>
    <x v="1"/>
    <s v="US"/>
    <s v="USD"/>
    <n v="1467541545"/>
    <n v="1464085545"/>
    <b v="0"/>
    <n v="1"/>
    <b v="0"/>
    <s v="film &amp; video/science fiction"/>
    <n v="2.0000000000000002E-5"/>
    <n v="10"/>
    <s v="film "/>
    <s v=" video/science fiction"/>
    <x v="159"/>
    <d v="2016-07-03T05:25:45"/>
  </r>
  <r>
    <n v="160"/>
    <x v="160"/>
    <s v="The title might seem cheesy, but my father says that to my mother every time they say I love you.     This story is dedicated to them."/>
    <x v="10"/>
    <x v="117"/>
    <x v="2"/>
    <s v="US"/>
    <s v="USD"/>
    <n v="1439675691"/>
    <n v="1434491691"/>
    <b v="0"/>
    <n v="0"/>
    <b v="0"/>
    <s v="film &amp; video/drama"/>
    <n v="0"/>
    <n v="0"/>
    <s v="film "/>
    <s v=" video/drama"/>
    <x v="160"/>
    <d v="2015-08-15T16:54:51"/>
  </r>
  <r>
    <n v="161"/>
    <x v="161"/>
    <s v="Step 1 (script editing) to produce a dramatic film about the air/sea battle of WWII that turned the tide of victory for the US."/>
    <x v="63"/>
    <x v="139"/>
    <x v="2"/>
    <s v="US"/>
    <s v="USD"/>
    <n v="1404318595"/>
    <n v="1401726595"/>
    <b v="0"/>
    <n v="1"/>
    <b v="0"/>
    <s v="film &amp; video/drama"/>
    <n v="1E-4"/>
    <n v="5"/>
    <s v="film "/>
    <s v=" video/drama"/>
    <x v="161"/>
    <d v="2014-07-02T11:29:55"/>
  </r>
  <r>
    <n v="162"/>
    <x v="162"/>
    <s v="This film follows a young man who has had only a troubled family life. He turns to all the wrong things and life falls apart."/>
    <x v="70"/>
    <x v="140"/>
    <x v="2"/>
    <s v="US"/>
    <s v="USD"/>
    <n v="1408232520"/>
    <n v="1405393356"/>
    <b v="0"/>
    <n v="10"/>
    <b v="0"/>
    <s v="film &amp; video/drama"/>
    <n v="0.15535714285714286"/>
    <n v="43.5"/>
    <s v="film "/>
    <s v=" video/drama"/>
    <x v="162"/>
    <d v="2014-08-16T18:42:00"/>
  </r>
  <r>
    <n v="163"/>
    <x v="163"/>
    <s v="Over 2.5 million Black men registered for the draft in World War II. _x000a_This will be the most comprehensive portrayal EVER of US. THEN."/>
    <x v="71"/>
    <x v="117"/>
    <x v="2"/>
    <s v="US"/>
    <s v="USD"/>
    <n v="1443657600"/>
    <n v="1440716654"/>
    <b v="0"/>
    <n v="0"/>
    <b v="0"/>
    <s v="film &amp; video/drama"/>
    <n v="0"/>
    <n v="0"/>
    <s v="film "/>
    <s v=" video/drama"/>
    <x v="163"/>
    <d v="2015-09-30T19:00:00"/>
  </r>
  <r>
    <n v="164"/>
    <x v="164"/>
    <s v="Two cousins are caught up in the private war between warrior class angels and demons. You may be caught up too and not realize it yet."/>
    <x v="72"/>
    <x v="141"/>
    <x v="2"/>
    <s v="US"/>
    <s v="USD"/>
    <n v="1411150701"/>
    <n v="1405966701"/>
    <b v="0"/>
    <n v="7"/>
    <b v="0"/>
    <s v="film &amp; video/drama"/>
    <n v="5.3333333333333332E-3"/>
    <n v="91.428571428571431"/>
    <s v="film "/>
    <s v=" video/drama"/>
    <x v="164"/>
    <d v="2014-09-19T13:18:21"/>
  </r>
  <r>
    <n v="165"/>
    <x v="165"/>
    <s v="A teacher. A boy. The beach and a heatwave that drove them all insane."/>
    <x v="73"/>
    <x v="117"/>
    <x v="2"/>
    <s v="GB"/>
    <s v="GBP"/>
    <n v="1452613724"/>
    <n v="1450021724"/>
    <b v="0"/>
    <n v="0"/>
    <b v="0"/>
    <s v="film &amp; video/drama"/>
    <n v="0"/>
    <n v="0"/>
    <s v="film "/>
    <s v=" video/drama"/>
    <x v="165"/>
    <d v="2016-01-12T10:48:44"/>
  </r>
  <r>
    <n v="166"/>
    <x v="166"/>
    <s v="A young teen makes a bad decision after joining gang and the film expresses his choices that led him to that point."/>
    <x v="10"/>
    <x v="142"/>
    <x v="2"/>
    <s v="US"/>
    <s v="USD"/>
    <n v="1484531362"/>
    <n v="1481939362"/>
    <b v="0"/>
    <n v="1"/>
    <b v="0"/>
    <s v="film &amp; video/drama"/>
    <n v="0.6"/>
    <n v="3000"/>
    <s v="film "/>
    <s v=" video/drama"/>
    <x v="166"/>
    <d v="2017-01-15T20:49:22"/>
  </r>
  <r>
    <n v="167"/>
    <x v="167"/>
    <s v="A young man experiences a tragedy and has the opportunity to go back and learn from his mistakes and find out his true self."/>
    <x v="74"/>
    <x v="143"/>
    <x v="2"/>
    <s v="US"/>
    <s v="USD"/>
    <n v="1438726535"/>
    <n v="1433542535"/>
    <b v="0"/>
    <n v="2"/>
    <b v="0"/>
    <s v="film &amp; video/drama"/>
    <n v="1E-4"/>
    <n v="5.5"/>
    <s v="film "/>
    <s v=" video/drama"/>
    <x v="167"/>
    <d v="2015-08-04T17:15:35"/>
  </r>
  <r>
    <n v="168"/>
    <x v="168"/>
    <s v="A homeless Gulf War 2 vet, and Congressional Medal of Honor recipient fights for his sanity on the mean streets of Albuquerque."/>
    <x v="6"/>
    <x v="144"/>
    <x v="2"/>
    <s v="US"/>
    <s v="USD"/>
    <n v="1426791770"/>
    <n v="1424203370"/>
    <b v="0"/>
    <n v="3"/>
    <b v="0"/>
    <s v="film &amp; video/drama"/>
    <n v="4.0625000000000001E-2"/>
    <n v="108.33333333333333"/>
    <s v="film "/>
    <s v=" video/drama"/>
    <x v="168"/>
    <d v="2015-03-19T14:02:50"/>
  </r>
  <r>
    <n v="169"/>
    <x v="169"/>
    <s v="Family is a short film about a father and son and two brothers who were separated by the Korean war and finally reunite after 60 years."/>
    <x v="30"/>
    <x v="145"/>
    <x v="2"/>
    <s v="GB"/>
    <s v="GBP"/>
    <n v="1413634059"/>
    <n v="1411042059"/>
    <b v="0"/>
    <n v="10"/>
    <b v="0"/>
    <s v="film &amp; video/drama"/>
    <n v="0.224"/>
    <n v="56"/>
    <s v="film "/>
    <s v=" video/drama"/>
    <x v="169"/>
    <d v="2014-10-18T07:07:39"/>
  </r>
  <r>
    <n v="170"/>
    <x v="170"/>
    <s v="Amy &amp; Missy survive Amy's bipolar disorder and go on to become award winning &amp; bestselling authors, screenwriters &amp; filmmakers"/>
    <x v="3"/>
    <x v="144"/>
    <x v="2"/>
    <s v="US"/>
    <s v="USD"/>
    <n v="1440912480"/>
    <n v="1438385283"/>
    <b v="0"/>
    <n v="10"/>
    <b v="0"/>
    <s v="film &amp; video/drama"/>
    <n v="3.2500000000000001E-2"/>
    <n v="32.5"/>
    <s v="film "/>
    <s v=" video/drama"/>
    <x v="170"/>
    <d v="2015-08-30T00:28:00"/>
  </r>
  <r>
    <n v="171"/>
    <x v="171"/>
    <s v="Team Mayhem, a local small town gang of gamers who are enlisted   to save the world from the new great evil known as Prowler."/>
    <x v="63"/>
    <x v="116"/>
    <x v="2"/>
    <s v="US"/>
    <s v="USD"/>
    <n v="1470975614"/>
    <n v="1465791614"/>
    <b v="0"/>
    <n v="1"/>
    <b v="0"/>
    <s v="film &amp; video/drama"/>
    <n v="2.0000000000000002E-5"/>
    <n v="1"/>
    <s v="film "/>
    <s v=" video/drama"/>
    <x v="171"/>
    <d v="2016-08-11T23:20:14"/>
  </r>
  <r>
    <n v="172"/>
    <x v="172"/>
    <s v="A short film on the rarest mammal and the second most endangered freshwater river dolphin, in Pakistan."/>
    <x v="75"/>
    <x v="117"/>
    <x v="2"/>
    <s v="US"/>
    <s v="USD"/>
    <n v="1426753723"/>
    <n v="1423733323"/>
    <b v="0"/>
    <n v="0"/>
    <b v="0"/>
    <s v="film &amp; video/drama"/>
    <n v="0"/>
    <n v="0"/>
    <s v="film "/>
    <s v=" video/drama"/>
    <x v="172"/>
    <d v="2015-03-19T03:28:43"/>
  </r>
  <r>
    <n v="173"/>
    <x v="173"/>
    <s v="This is a film inspired by Quentin Tarantino, I want to make a film thats entertaining yet gritty. 7 Sins is in pre-production."/>
    <x v="76"/>
    <x v="117"/>
    <x v="2"/>
    <s v="GB"/>
    <s v="GBP"/>
    <n v="1425131108"/>
    <n v="1422539108"/>
    <b v="0"/>
    <n v="0"/>
    <b v="0"/>
    <s v="film &amp; video/drama"/>
    <n v="0"/>
    <n v="0"/>
    <s v="film "/>
    <s v=" video/drama"/>
    <x v="173"/>
    <d v="2015-02-28T08:45:08"/>
  </r>
  <r>
    <n v="174"/>
    <x v="174"/>
    <s v="An international short film project. It is about loneliness, wich is caused by the current compulsion to check your Facebook every day."/>
    <x v="12"/>
    <x v="117"/>
    <x v="2"/>
    <s v="NL"/>
    <s v="EUR"/>
    <n v="1431108776"/>
    <n v="1425924776"/>
    <b v="0"/>
    <n v="0"/>
    <b v="0"/>
    <s v="film &amp; video/drama"/>
    <n v="0"/>
    <n v="0"/>
    <s v="film "/>
    <s v=" video/drama"/>
    <x v="174"/>
    <d v="2015-05-08T13:12:56"/>
  </r>
  <r>
    <n v="175"/>
    <x v="175"/>
    <s v="To heal her scars Olivia must take a journey back to her roots, where an unresolved conflict stands between her and musical success."/>
    <x v="22"/>
    <x v="146"/>
    <x v="2"/>
    <s v="GB"/>
    <s v="GBP"/>
    <n v="1409337611"/>
    <n v="1407177611"/>
    <b v="0"/>
    <n v="26"/>
    <b v="0"/>
    <s v="film &amp; video/drama"/>
    <n v="6.4850000000000005E-2"/>
    <n v="49.884615384615387"/>
    <s v="film "/>
    <s v=" video/drama"/>
    <x v="175"/>
    <d v="2014-08-29T13:40:11"/>
  </r>
  <r>
    <n v="176"/>
    <x v="176"/>
    <s v="I'm seeking funding to finish my short film, Silent Monster, to bring awareness to teenage bullying as well as teenage violence."/>
    <x v="15"/>
    <x v="117"/>
    <x v="2"/>
    <s v="US"/>
    <s v="USD"/>
    <n v="1438803999"/>
    <n v="1436211999"/>
    <b v="0"/>
    <n v="0"/>
    <b v="0"/>
    <s v="film &amp; video/drama"/>
    <n v="0"/>
    <n v="0"/>
    <s v="film "/>
    <s v=" video/drama"/>
    <x v="176"/>
    <d v="2015-08-05T14:46:39"/>
  </r>
  <r>
    <n v="177"/>
    <x v="177"/>
    <s v="I'm making a modern day version of the bible story &quot; The Good Samaritan&quot;"/>
    <x v="52"/>
    <x v="147"/>
    <x v="2"/>
    <s v="US"/>
    <s v="USD"/>
    <n v="1427155726"/>
    <n v="1425690526"/>
    <b v="0"/>
    <n v="7"/>
    <b v="0"/>
    <s v="film &amp; video/drama"/>
    <n v="0.4"/>
    <n v="25.714285714285715"/>
    <s v="film "/>
    <s v=" video/drama"/>
    <x v="177"/>
    <d v="2015-03-23T19:08:46"/>
  </r>
  <r>
    <n v="178"/>
    <x v="178"/>
    <s v="El viaje de LucÃ­a es un largometraje de ficciÃ³n con temÃ¡tica sobre el cÃ¡ncer infantil."/>
    <x v="69"/>
    <x v="117"/>
    <x v="2"/>
    <s v="ES"/>
    <s v="EUR"/>
    <n v="1448582145"/>
    <n v="1445986545"/>
    <b v="0"/>
    <n v="0"/>
    <b v="0"/>
    <s v="film &amp; video/drama"/>
    <n v="0"/>
    <n v="0"/>
    <s v="film "/>
    <s v=" video/drama"/>
    <x v="178"/>
    <d v="2015-11-26T18:55:45"/>
  </r>
  <r>
    <n v="179"/>
    <x v="179"/>
    <s v="A feature-length film about how three people survive in a diseased world."/>
    <x v="28"/>
    <x v="148"/>
    <x v="2"/>
    <s v="US"/>
    <s v="USD"/>
    <n v="1457056555"/>
    <n v="1454464555"/>
    <b v="0"/>
    <n v="2"/>
    <b v="0"/>
    <s v="film &amp; video/drama"/>
    <n v="0.2"/>
    <n v="100"/>
    <s v="film "/>
    <s v=" video/drama"/>
    <x v="179"/>
    <d v="2016-03-03T20:55:55"/>
  </r>
  <r>
    <n v="180"/>
    <x v="180"/>
    <s v="The Rest of Us follows a survivor of an outbreak that nearly destroyed the earth as he travels to find some form of humanity."/>
    <x v="38"/>
    <x v="149"/>
    <x v="2"/>
    <s v="GB"/>
    <s v="GBP"/>
    <n v="1428951600"/>
    <n v="1425512843"/>
    <b v="0"/>
    <n v="13"/>
    <b v="0"/>
    <s v="film &amp; video/drama"/>
    <n v="0.33416666666666667"/>
    <n v="30.846153846153847"/>
    <s v="film "/>
    <s v=" video/drama"/>
    <x v="180"/>
    <d v="2015-04-13T14:00:00"/>
  </r>
  <r>
    <n v="181"/>
    <x v="181"/>
    <s v="Christina has been suffering with flash backs and some very disturbing nightmares and realises that it is more than just nightmares."/>
    <x v="77"/>
    <x v="150"/>
    <x v="2"/>
    <s v="GB"/>
    <s v="GBP"/>
    <n v="1434995295"/>
    <n v="1432403295"/>
    <b v="0"/>
    <n v="4"/>
    <b v="0"/>
    <s v="film &amp; video/drama"/>
    <n v="0.21092608822670172"/>
    <n v="180.5"/>
    <s v="film "/>
    <s v=" video/drama"/>
    <x v="181"/>
    <d v="2015-06-22T12:48:15"/>
  </r>
  <r>
    <n v="182"/>
    <x v="182"/>
    <s v="I'm Faraz, and I am raising money for my feature film called ABU. This one is for our parents, and our responsibilities towards them."/>
    <x v="28"/>
    <x v="117"/>
    <x v="2"/>
    <s v="US"/>
    <s v="USD"/>
    <n v="1483748232"/>
    <n v="1481156232"/>
    <b v="0"/>
    <n v="0"/>
    <b v="0"/>
    <s v="film &amp; video/drama"/>
    <n v="0"/>
    <n v="0"/>
    <s v="film "/>
    <s v=" video/drama"/>
    <x v="182"/>
    <d v="2017-01-06T19:17:12"/>
  </r>
  <r>
    <n v="183"/>
    <x v="183"/>
    <s v="Don't kill me until I meet my Dad"/>
    <x v="78"/>
    <x v="151"/>
    <x v="2"/>
    <s v="GB"/>
    <s v="GBP"/>
    <n v="1417033610"/>
    <n v="1414438010"/>
    <b v="0"/>
    <n v="12"/>
    <b v="0"/>
    <s v="film &amp; video/drama"/>
    <n v="0.35855999999999999"/>
    <n v="373.5"/>
    <s v="film "/>
    <s v=" video/drama"/>
    <x v="183"/>
    <d v="2014-11-26T15:26:50"/>
  </r>
  <r>
    <n v="184"/>
    <x v="184"/>
    <s v="&quot;Lana&quot; is an horror/dramatic short film, written by myself, about a young woman fighting the darkness in her, but it might be too late."/>
    <x v="15"/>
    <x v="152"/>
    <x v="2"/>
    <s v="CA"/>
    <s v="CAD"/>
    <n v="1409543940"/>
    <n v="1404586762"/>
    <b v="0"/>
    <n v="2"/>
    <b v="0"/>
    <s v="film &amp; video/drama"/>
    <n v="3.4000000000000002E-2"/>
    <n v="25.5"/>
    <s v="film "/>
    <s v=" video/drama"/>
    <x v="184"/>
    <d v="2014-08-31T22:59:00"/>
  </r>
  <r>
    <n v="185"/>
    <x v="185"/>
    <s v="Love has no boundaries!"/>
    <x v="79"/>
    <x v="153"/>
    <x v="2"/>
    <s v="NO"/>
    <s v="NOK"/>
    <n v="1471557139"/>
    <n v="1468965139"/>
    <b v="0"/>
    <n v="10"/>
    <b v="0"/>
    <s v="film &amp; video/drama"/>
    <n v="5.5E-2"/>
    <n v="220"/>
    <s v="film "/>
    <s v=" video/drama"/>
    <x v="185"/>
    <d v="2016-08-18T16:52:19"/>
  </r>
  <r>
    <n v="186"/>
    <x v="186"/>
    <s v="My film is about a boy who discovers the truth about his fathers dissapearance through the dark secrets of his mothers past."/>
    <x v="10"/>
    <x v="117"/>
    <x v="2"/>
    <s v="US"/>
    <s v="USD"/>
    <n v="1488571200"/>
    <n v="1485977434"/>
    <b v="0"/>
    <n v="0"/>
    <b v="0"/>
    <s v="film &amp; video/drama"/>
    <n v="0"/>
    <n v="0"/>
    <s v="film "/>
    <s v=" video/drama"/>
    <x v="186"/>
    <d v="2017-03-03T15:00:00"/>
  </r>
  <r>
    <n v="187"/>
    <x v="187"/>
    <s v="A young man suffering from a severe case of OCD embarks on a road trip to find peace of mind."/>
    <x v="10"/>
    <x v="25"/>
    <x v="2"/>
    <s v="US"/>
    <s v="USD"/>
    <n v="1437461940"/>
    <n v="1435383457"/>
    <b v="0"/>
    <n v="5"/>
    <b v="0"/>
    <s v="film &amp; video/drama"/>
    <n v="0.16"/>
    <n v="160"/>
    <s v="film "/>
    <s v=" video/drama"/>
    <x v="187"/>
    <d v="2015-07-21T01:59:00"/>
  </r>
  <r>
    <n v="188"/>
    <x v="188"/>
    <s v="Mariano Messini, an aspiring musician, indebted to the mafia must put his life on the line to escape their grasp and pursue his dream."/>
    <x v="15"/>
    <x v="117"/>
    <x v="2"/>
    <s v="US"/>
    <s v="USD"/>
    <n v="1409891015"/>
    <n v="1407299015"/>
    <b v="0"/>
    <n v="0"/>
    <b v="0"/>
    <s v="film &amp; video/drama"/>
    <n v="0"/>
    <n v="0"/>
    <s v="film "/>
    <s v=" video/drama"/>
    <x v="188"/>
    <d v="2014-09-04T23:23:35"/>
  </r>
  <r>
    <n v="189"/>
    <x v="189"/>
    <s v="Jack Barlow's wife and daughter shot in cold blood at a gun confiscation station in Texas, he sets out to save his family &amp; neighbors."/>
    <x v="69"/>
    <x v="154"/>
    <x v="2"/>
    <s v="US"/>
    <s v="USD"/>
    <n v="1472920477"/>
    <n v="1467736477"/>
    <b v="0"/>
    <n v="5"/>
    <b v="0"/>
    <s v="film &amp; video/drama"/>
    <n v="6.8999999999999997E-4"/>
    <n v="69"/>
    <s v="film "/>
    <s v=" video/drama"/>
    <x v="189"/>
    <d v="2016-09-03T11:34:37"/>
  </r>
  <r>
    <n v="190"/>
    <x v="190"/>
    <s v="Because hope can be a 4 letter word"/>
    <x v="14"/>
    <x v="155"/>
    <x v="2"/>
    <s v="US"/>
    <s v="USD"/>
    <n v="1466091446"/>
    <n v="1465227446"/>
    <b v="0"/>
    <n v="1"/>
    <b v="0"/>
    <s v="film &amp; video/drama"/>
    <n v="4.1666666666666666E-3"/>
    <n v="50"/>
    <s v="film "/>
    <s v=" video/drama"/>
    <x v="190"/>
    <d v="2016-06-16T10:37:26"/>
  </r>
  <r>
    <n v="191"/>
    <x v="191"/>
    <s v="A young boy passionate about Astronomy and Chemistry tracks down an astroid that scientists said would never hit earth."/>
    <x v="10"/>
    <x v="156"/>
    <x v="2"/>
    <s v="AU"/>
    <s v="AUD"/>
    <n v="1443782138"/>
    <n v="1440326138"/>
    <b v="0"/>
    <n v="3"/>
    <b v="0"/>
    <s v="film &amp; video/drama"/>
    <n v="0.05"/>
    <n v="83.333333333333329"/>
    <s v="film "/>
    <s v=" video/drama"/>
    <x v="191"/>
    <d v="2015-10-02T05:35:38"/>
  </r>
  <r>
    <n v="192"/>
    <x v="192"/>
    <s v="This Eminem Tell All details the good times, hardships, drug abuse, domestic violence, scandals, sex, near-death experiences and murder"/>
    <x v="80"/>
    <x v="157"/>
    <x v="2"/>
    <s v="US"/>
    <s v="USD"/>
    <n v="1413572432"/>
    <n v="1410980432"/>
    <b v="0"/>
    <n v="3"/>
    <b v="0"/>
    <s v="film &amp; video/drama"/>
    <n v="1.7E-5"/>
    <n v="5.666666666666667"/>
    <s v="film "/>
    <s v=" video/drama"/>
    <x v="192"/>
    <d v="2014-10-17T14:00:32"/>
  </r>
  <r>
    <n v="193"/>
    <x v="193"/>
    <s v="I am in need of a new PC for my Media Production course so i can pursue my dream of creating CGI based sci-fi productions for everyone"/>
    <x v="28"/>
    <x v="117"/>
    <x v="2"/>
    <s v="GB"/>
    <s v="GBP"/>
    <n v="1417217166"/>
    <n v="1412029566"/>
    <b v="0"/>
    <n v="0"/>
    <b v="0"/>
    <s v="film &amp; video/drama"/>
    <n v="0"/>
    <n v="0"/>
    <s v="film "/>
    <s v=" video/drama"/>
    <x v="193"/>
    <d v="2014-11-28T18:26:06"/>
  </r>
  <r>
    <n v="194"/>
    <x v="194"/>
    <s v="Northern Irish Original Short Film based on the desperation of love and survival and taking a risk that may change everything."/>
    <x v="30"/>
    <x v="158"/>
    <x v="2"/>
    <s v="GB"/>
    <s v="GBP"/>
    <n v="1457308531"/>
    <n v="1452124531"/>
    <b v="0"/>
    <n v="3"/>
    <b v="0"/>
    <s v="film &amp; video/drama"/>
    <n v="1.1999999999999999E-3"/>
    <n v="1"/>
    <s v="film "/>
    <s v=" video/drama"/>
    <x v="194"/>
    <d v="2016-03-06T18:55:31"/>
  </r>
  <r>
    <n v="195"/>
    <x v="195"/>
    <s v="A film project based on my auto-biography, a military conflict with no media attention, this story depicts war and its aftermath."/>
    <x v="71"/>
    <x v="117"/>
    <x v="2"/>
    <s v="US"/>
    <s v="USD"/>
    <n v="1436544332"/>
    <n v="1431360332"/>
    <b v="0"/>
    <n v="0"/>
    <b v="0"/>
    <s v="film &amp; video/drama"/>
    <n v="0"/>
    <n v="0"/>
    <s v="film "/>
    <s v=" video/drama"/>
    <x v="195"/>
    <d v="2015-07-10T11:05:32"/>
  </r>
  <r>
    <n v="196"/>
    <x v="196"/>
    <s v="A moving short film about a retired female boxer who develops a relationship with a young journalist who idolises her"/>
    <x v="8"/>
    <x v="159"/>
    <x v="2"/>
    <s v="GB"/>
    <s v="GBP"/>
    <n v="1444510800"/>
    <n v="1442062898"/>
    <b v="0"/>
    <n v="19"/>
    <b v="0"/>
    <s v="film &amp; video/drama"/>
    <n v="0.41857142857142859"/>
    <n v="77.10526315789474"/>
    <s v="film "/>
    <s v=" video/drama"/>
    <x v="196"/>
    <d v="2015-10-10T16:00:00"/>
  </r>
  <r>
    <n v="197"/>
    <x v="197"/>
    <s v="â€œAfter a terrifying ordeal, a young woman is left in a depressive state and abandoned to cope with a distressing account of revengeâ€"/>
    <x v="30"/>
    <x v="160"/>
    <x v="2"/>
    <s v="GB"/>
    <s v="GBP"/>
    <n v="1487365200"/>
    <n v="1483734100"/>
    <b v="0"/>
    <n v="8"/>
    <b v="0"/>
    <s v="film &amp; video/drama"/>
    <n v="0.1048"/>
    <n v="32.75"/>
    <s v="film "/>
    <s v=" video/drama"/>
    <x v="197"/>
    <d v="2017-02-17T16:00:00"/>
  </r>
  <r>
    <n v="198"/>
    <x v="198"/>
    <s v="Nine Lives is a story of one woman's survival of EIGHT near deaths and her love for one man as an influence to fight for the NINTH."/>
    <x v="31"/>
    <x v="161"/>
    <x v="2"/>
    <s v="US"/>
    <s v="USD"/>
    <n v="1412500322"/>
    <n v="1409908322"/>
    <b v="0"/>
    <n v="6"/>
    <b v="0"/>
    <s v="film &amp; video/drama"/>
    <n v="1.116E-2"/>
    <n v="46.5"/>
    <s v="film "/>
    <s v=" video/drama"/>
    <x v="198"/>
    <d v="2014-10-05T04:12:02"/>
  </r>
  <r>
    <n v="199"/>
    <x v="199"/>
    <s v="We're filming a feature film that we can put in numerous film festivals across the country. My dream is to compete in every single one."/>
    <x v="3"/>
    <x v="117"/>
    <x v="2"/>
    <s v="US"/>
    <s v="USD"/>
    <n v="1472698702"/>
    <n v="1470106702"/>
    <b v="0"/>
    <n v="0"/>
    <b v="0"/>
    <s v="film &amp; video/drama"/>
    <n v="0"/>
    <n v="0"/>
    <s v="film "/>
    <s v=" video/drama"/>
    <x v="199"/>
    <d v="2016-08-31T21:58:22"/>
  </r>
  <r>
    <n v="200"/>
    <x v="200"/>
    <s v="A film dedicated to an AAF Pilot's struggle to survive behind enemy lines during WWII."/>
    <x v="12"/>
    <x v="162"/>
    <x v="2"/>
    <s v="US"/>
    <s v="USD"/>
    <n v="1410746403"/>
    <n v="1408154403"/>
    <b v="0"/>
    <n v="18"/>
    <b v="0"/>
    <s v="film &amp; video/drama"/>
    <n v="0.26192500000000002"/>
    <n v="87.308333333333337"/>
    <s v="film "/>
    <s v=" video/drama"/>
    <x v="200"/>
    <d v="2014-09-14T21:00:03"/>
  </r>
  <r>
    <n v="201"/>
    <x v="201"/>
    <s v="Everyone has a choice. Can two college students get past their differences to save the life of a man whom they've never met before?"/>
    <x v="81"/>
    <x v="163"/>
    <x v="2"/>
    <s v="US"/>
    <s v="USD"/>
    <n v="1423424329"/>
    <n v="1421696329"/>
    <b v="0"/>
    <n v="7"/>
    <b v="0"/>
    <s v="film &amp; video/drama"/>
    <n v="0.58461538461538465"/>
    <n v="54.285714285714285"/>
    <s v="film "/>
    <s v=" video/drama"/>
    <x v="201"/>
    <d v="2015-02-08T14:38:49"/>
  </r>
  <r>
    <n v="202"/>
    <x v="202"/>
    <s v="new web series created by jonney terry"/>
    <x v="12"/>
    <x v="117"/>
    <x v="2"/>
    <s v="US"/>
    <s v="USD"/>
    <n v="1444337940"/>
    <n v="1441750564"/>
    <b v="0"/>
    <n v="0"/>
    <b v="0"/>
    <s v="film &amp; video/drama"/>
    <n v="0"/>
    <n v="0"/>
    <s v="film "/>
    <s v=" video/drama"/>
    <x v="202"/>
    <d v="2015-10-08T15:59:00"/>
  </r>
  <r>
    <n v="203"/>
    <x v="203"/>
    <s v="We are aiming to make a Web Series based on Youth Culture and the misrepresentation of socially stereotyped people."/>
    <x v="30"/>
    <x v="164"/>
    <x v="2"/>
    <s v="GB"/>
    <s v="GBP"/>
    <n v="1422562864"/>
    <n v="1417378864"/>
    <b v="0"/>
    <n v="8"/>
    <b v="0"/>
    <s v="film &amp; video/drama"/>
    <n v="0.2984"/>
    <n v="93.25"/>
    <s v="film "/>
    <s v=" video/drama"/>
    <x v="203"/>
    <d v="2015-01-29T15:21:04"/>
  </r>
  <r>
    <n v="204"/>
    <x v="204"/>
    <s v="A feature film based on the true story of Bruce and Denise Morcombe and their battle for justice for their missing son Daniel."/>
    <x v="82"/>
    <x v="165"/>
    <x v="2"/>
    <s v="AU"/>
    <s v="AUD"/>
    <n v="1470319203"/>
    <n v="1467727203"/>
    <b v="0"/>
    <n v="1293"/>
    <b v="0"/>
    <s v="film &amp; video/drama"/>
    <n v="0.50721666666666665"/>
    <n v="117.68368136117556"/>
    <s v="film "/>
    <s v=" video/drama"/>
    <x v="204"/>
    <d v="2016-08-04T09:00:03"/>
  </r>
  <r>
    <n v="205"/>
    <x v="205"/>
    <s v="A martyr faces execution at the hands of the State, while enduring the horrors and alienation of a new world order."/>
    <x v="6"/>
    <x v="166"/>
    <x v="2"/>
    <s v="US"/>
    <s v="USD"/>
    <n v="1444144222"/>
    <n v="1441120222"/>
    <b v="0"/>
    <n v="17"/>
    <b v="0"/>
    <s v="film &amp; video/drama"/>
    <n v="0.16250000000000001"/>
    <n v="76.470588235294116"/>
    <s v="film "/>
    <s v=" video/drama"/>
    <x v="205"/>
    <d v="2015-10-06T10:10:22"/>
  </r>
  <r>
    <n v="206"/>
    <x v="206"/>
    <s v="A love story featuring adoption,struggle,dysfunction,grace, healing, and restoration."/>
    <x v="83"/>
    <x v="117"/>
    <x v="2"/>
    <s v="US"/>
    <s v="USD"/>
    <n v="1470441983"/>
    <n v="1468627583"/>
    <b v="0"/>
    <n v="0"/>
    <b v="0"/>
    <s v="film &amp; video/drama"/>
    <n v="0"/>
    <n v="0"/>
    <s v="film "/>
    <s v=" video/drama"/>
    <x v="206"/>
    <d v="2016-08-05T19:06:23"/>
  </r>
  <r>
    <n v="207"/>
    <x v="207"/>
    <s v="To avoid bankruptcy, Vincent, a passionate young entrepreneur embarks  on an illicit affair in order to save his dream business."/>
    <x v="32"/>
    <x v="167"/>
    <x v="2"/>
    <s v="CA"/>
    <s v="CAD"/>
    <n v="1420346638"/>
    <n v="1417754638"/>
    <b v="0"/>
    <n v="13"/>
    <b v="0"/>
    <s v="film &amp; video/drama"/>
    <n v="0.15214285714285714"/>
    <n v="163.84615384615384"/>
    <s v="film "/>
    <s v=" video/drama"/>
    <x v="207"/>
    <d v="2015-01-03T23:43:58"/>
  </r>
  <r>
    <n v="208"/>
    <x v="208"/>
    <s v="A young woman's journey from Africa to Australia where she finds heaven on earth, love and tragedy. Within her tragedy she saves lives."/>
    <x v="63"/>
    <x v="117"/>
    <x v="2"/>
    <s v="AU"/>
    <s v="AUD"/>
    <n v="1418719967"/>
    <n v="1416127967"/>
    <b v="0"/>
    <n v="0"/>
    <b v="0"/>
    <s v="film &amp; video/drama"/>
    <n v="0"/>
    <n v="0"/>
    <s v="film "/>
    <s v=" video/drama"/>
    <x v="208"/>
    <d v="2014-12-16T03:52:47"/>
  </r>
  <r>
    <n v="209"/>
    <x v="209"/>
    <s v="&quot;A Brighter Day&quot; is the first episode of a television series about an ex-hustler that becomes a school teacher to help at risk youth."/>
    <x v="31"/>
    <x v="117"/>
    <x v="2"/>
    <s v="US"/>
    <s v="USD"/>
    <n v="1436566135"/>
    <n v="1433974135"/>
    <b v="0"/>
    <n v="0"/>
    <b v="0"/>
    <s v="film &amp; video/drama"/>
    <n v="0"/>
    <n v="0"/>
    <s v="film "/>
    <s v=" video/drama"/>
    <x v="209"/>
    <d v="2015-07-10T17:08:55"/>
  </r>
  <r>
    <n v="210"/>
    <x v="210"/>
    <s v="A tender short film about a young man who needs advice from  someone he had no intention of ever meeting, his biological father."/>
    <x v="14"/>
    <x v="168"/>
    <x v="2"/>
    <s v="US"/>
    <s v="USD"/>
    <n v="1443675600"/>
    <n v="1441157592"/>
    <b v="0"/>
    <n v="33"/>
    <b v="0"/>
    <s v="film &amp; video/drama"/>
    <n v="0.2525"/>
    <n v="91.818181818181813"/>
    <s v="film "/>
    <s v=" video/drama"/>
    <x v="210"/>
    <d v="2015-10-01T00:00:00"/>
  </r>
  <r>
    <n v="211"/>
    <x v="211"/>
    <s v="The Heart of a Woman and The Heart of a Man is a feature film written by Jennie Marie Pacelli, based on real people and true events"/>
    <x v="10"/>
    <x v="169"/>
    <x v="2"/>
    <s v="US"/>
    <s v="USD"/>
    <n v="1442634617"/>
    <n v="1440042617"/>
    <b v="0"/>
    <n v="12"/>
    <b v="0"/>
    <s v="film &amp; video/drama"/>
    <n v="0.44600000000000001"/>
    <n v="185.83333333333334"/>
    <s v="film "/>
    <s v=" video/drama"/>
    <x v="211"/>
    <d v="2015-09-18T22:50:17"/>
  </r>
  <r>
    <n v="212"/>
    <x v="212"/>
    <s v="This film is a fictional crime drama following the events of a heist that ended in bloodshed."/>
    <x v="84"/>
    <x v="116"/>
    <x v="2"/>
    <s v="US"/>
    <s v="USD"/>
    <n v="1460837320"/>
    <n v="1455656920"/>
    <b v="0"/>
    <n v="1"/>
    <b v="0"/>
    <s v="film &amp; video/drama"/>
    <n v="1.5873015873015873E-4"/>
    <n v="1"/>
    <s v="film "/>
    <s v=" video/drama"/>
    <x v="212"/>
    <d v="2016-04-16T15:08:40"/>
  </r>
  <r>
    <n v="213"/>
    <x v="213"/>
    <s v="A family dramedy about a grandfather  and grandson who are both on their path to redemption."/>
    <x v="63"/>
    <x v="170"/>
    <x v="2"/>
    <s v="US"/>
    <s v="USD"/>
    <n v="1439734001"/>
    <n v="1437142547"/>
    <b v="0"/>
    <n v="1"/>
    <b v="0"/>
    <s v="film &amp; video/drama"/>
    <n v="4.0000000000000002E-4"/>
    <n v="20"/>
    <s v="film "/>
    <s v=" video/drama"/>
    <x v="213"/>
    <d v="2015-08-16T09:06:41"/>
  </r>
  <r>
    <n v="214"/>
    <x v="214"/>
    <s v="A screenplay based upon the true story of a man with Asperger Syndrome who falls through the cracks of the criminal justice system."/>
    <x v="78"/>
    <x v="116"/>
    <x v="2"/>
    <s v="US"/>
    <s v="USD"/>
    <n v="1425655349"/>
    <n v="1420471349"/>
    <b v="0"/>
    <n v="1"/>
    <b v="0"/>
    <s v="film &amp; video/drama"/>
    <n v="8.0000000000000007E-5"/>
    <n v="1"/>
    <s v="film "/>
    <s v=" video/drama"/>
    <x v="214"/>
    <d v="2015-03-06T10:22:29"/>
  </r>
  <r>
    <n v="215"/>
    <x v="215"/>
    <s v="A short drama based on a true events. Story of a British Soldier who comes back home suffering from Post Traumatic Stress Disorder."/>
    <x v="85"/>
    <x v="115"/>
    <x v="2"/>
    <s v="GB"/>
    <s v="GBP"/>
    <n v="1455753540"/>
    <n v="1452058282"/>
    <b v="0"/>
    <n v="1"/>
    <b v="0"/>
    <s v="film &amp; video/drama"/>
    <n v="2.2727272727272726E-3"/>
    <n v="10"/>
    <s v="film "/>
    <s v=" video/drama"/>
    <x v="215"/>
    <d v="2016-02-17T18:59:00"/>
  </r>
  <r>
    <n v="216"/>
    <x v="216"/>
    <s v="A nostalgic film about the unorthodox teacher we all wish we had, the girl we all fell for, and the friend we didn't expect to make."/>
    <x v="63"/>
    <x v="171"/>
    <x v="2"/>
    <s v="US"/>
    <s v="USD"/>
    <n v="1429740037"/>
    <n v="1425423637"/>
    <b v="0"/>
    <n v="84"/>
    <b v="0"/>
    <s v="film &amp; video/drama"/>
    <n v="0.55698440000000005"/>
    <n v="331.53833333333336"/>
    <s v="film "/>
    <s v=" video/drama"/>
    <x v="216"/>
    <d v="2015-04-22T17:00:37"/>
  </r>
  <r>
    <n v="217"/>
    <x v="217"/>
    <s v="A roadmovie by paw"/>
    <x v="57"/>
    <x v="172"/>
    <x v="2"/>
    <s v="SE"/>
    <s v="SEK"/>
    <n v="1419780149"/>
    <n v="1417101749"/>
    <b v="0"/>
    <n v="38"/>
    <b v="0"/>
    <s v="film &amp; video/drama"/>
    <n v="0.11942999999999999"/>
    <n v="314.28947368421052"/>
    <s v="film "/>
    <s v=" video/drama"/>
    <x v="217"/>
    <d v="2014-12-28T10:22:29"/>
  </r>
  <r>
    <n v="218"/>
    <x v="218"/>
    <s v="A sassy talking spider named Charmaine, joins forces with an abused young boy.  She stages off bullies and help fight an abusive father"/>
    <x v="10"/>
    <x v="173"/>
    <x v="2"/>
    <s v="US"/>
    <s v="USD"/>
    <n v="1431702289"/>
    <n v="1426518289"/>
    <b v="0"/>
    <n v="1"/>
    <b v="0"/>
    <s v="film &amp; video/drama"/>
    <n v="0.02"/>
    <n v="100"/>
    <s v="film "/>
    <s v=" video/drama"/>
    <x v="218"/>
    <d v="2015-05-15T10:04:49"/>
  </r>
  <r>
    <n v="219"/>
    <x v="219"/>
    <s v="An hour-long pilot about a group of suburban LGBT teens coming of age in the early 90's."/>
    <x v="63"/>
    <x v="174"/>
    <x v="2"/>
    <s v="US"/>
    <s v="USD"/>
    <n v="1459493940"/>
    <n v="1456732225"/>
    <b v="0"/>
    <n v="76"/>
    <b v="0"/>
    <s v="film &amp; video/drama"/>
    <n v="0.17630000000000001"/>
    <n v="115.98684210526316"/>
    <s v="film "/>
    <s v=" video/drama"/>
    <x v="219"/>
    <d v="2016-04-01T01:59:00"/>
  </r>
  <r>
    <n v="220"/>
    <x v="220"/>
    <s v="A Freelancer abandons everything to chase after his dream of being &quot;great&quot; escape to Bangkok and return to his home-world."/>
    <x v="63"/>
    <x v="175"/>
    <x v="2"/>
    <s v="US"/>
    <s v="USD"/>
    <n v="1440101160"/>
    <n v="1436542030"/>
    <b v="0"/>
    <n v="3"/>
    <b v="0"/>
    <s v="film &amp; video/drama"/>
    <n v="7.1999999999999998E-3"/>
    <n v="120"/>
    <s v="film "/>
    <s v=" video/drama"/>
    <x v="220"/>
    <d v="2015-08-20T15:06:00"/>
  </r>
  <r>
    <n v="221"/>
    <x v="221"/>
    <s v="Film about Schizophrenia with Surreal Twists!"/>
    <x v="63"/>
    <x v="117"/>
    <x v="2"/>
    <s v="US"/>
    <s v="USD"/>
    <n v="1427569564"/>
    <n v="1422389164"/>
    <b v="0"/>
    <n v="0"/>
    <b v="0"/>
    <s v="film &amp; video/drama"/>
    <n v="0"/>
    <n v="0"/>
    <s v="film "/>
    <s v=" video/drama"/>
    <x v="221"/>
    <d v="2015-03-28T14:06:04"/>
  </r>
  <r>
    <n v="222"/>
    <x v="222"/>
    <s v="Killian leader of an outlaw bike gang doesnâ€™t have a bike yet and here is your chance to help design and build his machine."/>
    <x v="28"/>
    <x v="176"/>
    <x v="2"/>
    <s v="US"/>
    <s v="USD"/>
    <n v="1427423940"/>
    <n v="1422383318"/>
    <b v="0"/>
    <n v="2"/>
    <b v="0"/>
    <s v="film &amp; video/drama"/>
    <n v="0.13"/>
    <n v="65"/>
    <s v="film "/>
    <s v=" video/drama"/>
    <x v="222"/>
    <d v="2015-03-26T21:39:00"/>
  </r>
  <r>
    <n v="223"/>
    <x v="223"/>
    <s v="An old man, a U.S Marine Corps veteran remembers his combat experience in the battle of Toktong Pass 1950, during the Korean War."/>
    <x v="86"/>
    <x v="117"/>
    <x v="2"/>
    <s v="US"/>
    <s v="USD"/>
    <n v="1463879100"/>
    <n v="1461287350"/>
    <b v="0"/>
    <n v="0"/>
    <b v="0"/>
    <s v="film &amp; video/drama"/>
    <n v="0"/>
    <n v="0"/>
    <s v="film "/>
    <s v=" video/drama"/>
    <x v="223"/>
    <d v="2016-05-21T20:05:00"/>
  </r>
  <r>
    <n v="224"/>
    <x v="224"/>
    <s v="African Hollywood production, from the people who brought you Spiderman 1&amp;2, Star Trek 1&amp;2, Mission Impossible 3&amp;4 and Star Wars Ep7"/>
    <x v="87"/>
    <x v="117"/>
    <x v="2"/>
    <s v="AU"/>
    <s v="AUD"/>
    <n v="1436506726"/>
    <n v="1431322726"/>
    <b v="0"/>
    <n v="0"/>
    <b v="0"/>
    <s v="film &amp; video/drama"/>
    <n v="0"/>
    <n v="0"/>
    <s v="film "/>
    <s v=" video/drama"/>
    <x v="224"/>
    <d v="2015-07-10T00:38:46"/>
  </r>
  <r>
    <n v="225"/>
    <x v="225"/>
    <s v="I'm creating a &quot;Lifetime&quot; type drama film about a girl who uses backpage for money, but trying to turn her life around."/>
    <x v="48"/>
    <x v="117"/>
    <x v="2"/>
    <s v="US"/>
    <s v="USD"/>
    <n v="1460153054"/>
    <n v="1457564654"/>
    <b v="0"/>
    <n v="0"/>
    <b v="0"/>
    <s v="film &amp; video/drama"/>
    <n v="0"/>
    <n v="0"/>
    <s v="film "/>
    <s v=" video/drama"/>
    <x v="225"/>
    <d v="2016-04-08T17:04:14"/>
  </r>
  <r>
    <n v="226"/>
    <x v="226"/>
    <s v="A TRUE STORY OF DOMESTIC VILOLENCE THAT SEEKS TO OFFER THE VIEWER OUTLEST OF SUPPORT."/>
    <x v="88"/>
    <x v="156"/>
    <x v="2"/>
    <s v="GB"/>
    <s v="GBP"/>
    <n v="1433064540"/>
    <n v="1428854344"/>
    <b v="0"/>
    <n v="2"/>
    <b v="0"/>
    <s v="film &amp; video/drama"/>
    <n v="8.6206896551724137E-3"/>
    <n v="125"/>
    <s v="film "/>
    <s v=" video/drama"/>
    <x v="226"/>
    <d v="2015-05-31T04:29:00"/>
  </r>
  <r>
    <n v="227"/>
    <x v="227"/>
    <s v="Imagine your life is full is nothing but pain and darkness. One day, you had the chance to be free from it all. Would you take it?"/>
    <x v="89"/>
    <x v="117"/>
    <x v="2"/>
    <s v="US"/>
    <s v="USD"/>
    <n v="1436477241"/>
    <n v="1433885241"/>
    <b v="0"/>
    <n v="0"/>
    <b v="0"/>
    <s v="film &amp; video/drama"/>
    <n v="0"/>
    <n v="0"/>
    <s v="film "/>
    <s v=" video/drama"/>
    <x v="227"/>
    <d v="2015-07-09T16:27:21"/>
  </r>
  <r>
    <n v="228"/>
    <x v="228"/>
    <s v="I am making a film from one one of my books called facets of a Geek life."/>
    <x v="6"/>
    <x v="117"/>
    <x v="2"/>
    <s v="GB"/>
    <s v="GBP"/>
    <n v="1433176105"/>
    <n v="1427992105"/>
    <b v="0"/>
    <n v="0"/>
    <b v="0"/>
    <s v="film &amp; video/drama"/>
    <n v="0"/>
    <n v="0"/>
    <s v="film "/>
    <s v=" video/drama"/>
    <x v="228"/>
    <d v="2015-06-01T11:28:25"/>
  </r>
  <r>
    <n v="229"/>
    <x v="229"/>
    <s v="I teenage girl that wants to go around the system. She does all she can to cheat and finds herself in a bad position when she messesup"/>
    <x v="9"/>
    <x v="117"/>
    <x v="2"/>
    <s v="DE"/>
    <s v="EUR"/>
    <n v="1455402297"/>
    <n v="1452810297"/>
    <b v="0"/>
    <n v="0"/>
    <b v="0"/>
    <s v="film &amp; video/drama"/>
    <n v="0"/>
    <n v="0"/>
    <s v="film "/>
    <s v=" video/drama"/>
    <x v="229"/>
    <d v="2016-02-13T17:24:57"/>
  </r>
  <r>
    <n v="230"/>
    <x v="230"/>
    <s v="In Love There's War is a spicy web series that will have viewers at the edge of their seats as deception and hidden secrecies unravel."/>
    <x v="36"/>
    <x v="177"/>
    <x v="2"/>
    <s v="US"/>
    <s v="USD"/>
    <n v="1433443151"/>
    <n v="1430851151"/>
    <b v="0"/>
    <n v="2"/>
    <b v="0"/>
    <s v="film &amp; video/drama"/>
    <n v="4.0000000000000001E-3"/>
    <n v="30"/>
    <s v="film "/>
    <s v=" video/drama"/>
    <x v="230"/>
    <d v="2015-06-04T13:39:11"/>
  </r>
  <r>
    <n v="231"/>
    <x v="231"/>
    <s v="Farewell to Freedom the screenplay portrays  a vulnerable divorce'  who falls for a hard-luck cowboy she meets in Las Vegas."/>
    <x v="86"/>
    <x v="117"/>
    <x v="2"/>
    <s v="US"/>
    <s v="USD"/>
    <n v="1451775651"/>
    <n v="1449183651"/>
    <b v="0"/>
    <n v="0"/>
    <b v="0"/>
    <s v="film &amp; video/drama"/>
    <n v="0"/>
    <n v="0"/>
    <s v="film "/>
    <s v=" video/drama"/>
    <x v="231"/>
    <d v="2016-01-02T18:00:51"/>
  </r>
  <r>
    <n v="232"/>
    <x v="232"/>
    <s v="A high-impact, high-quality resource to address, for young people and youth-related professionals, the issue of sexual consent."/>
    <x v="23"/>
    <x v="178"/>
    <x v="2"/>
    <s v="GB"/>
    <s v="GBP"/>
    <n v="1425066546"/>
    <n v="1422474546"/>
    <b v="0"/>
    <n v="7"/>
    <b v="0"/>
    <s v="film &amp; video/drama"/>
    <n v="2.75E-2"/>
    <n v="15.714285714285714"/>
    <s v="film "/>
    <s v=" video/drama"/>
    <x v="232"/>
    <d v="2015-02-27T14:49:06"/>
  </r>
  <r>
    <n v="233"/>
    <x v="233"/>
    <s v="â€œArea 4â€ revolves around Frank Hammond, a counselor at a high school, who discovers the scandals that took place."/>
    <x v="90"/>
    <x v="117"/>
    <x v="2"/>
    <s v="US"/>
    <s v="USD"/>
    <n v="1475185972"/>
    <n v="1472593972"/>
    <b v="0"/>
    <n v="0"/>
    <b v="0"/>
    <s v="film &amp; video/drama"/>
    <n v="0"/>
    <n v="0"/>
    <s v="film "/>
    <s v=" video/drama"/>
    <x v="233"/>
    <d v="2016-09-29T16:52:52"/>
  </r>
  <r>
    <n v="234"/>
    <x v="234"/>
    <s v="The Interviewer is a dramatic short film about second chances. If a murderer can get a second chance then uneducated children can too."/>
    <x v="28"/>
    <x v="149"/>
    <x v="2"/>
    <s v="US"/>
    <s v="USD"/>
    <n v="1434847859"/>
    <n v="1431391859"/>
    <b v="0"/>
    <n v="5"/>
    <b v="0"/>
    <s v="film &amp; video/drama"/>
    <n v="0.40100000000000002"/>
    <n v="80.2"/>
    <s v="film "/>
    <s v=" video/drama"/>
    <x v="234"/>
    <d v="2015-06-20T19:50:59"/>
  </r>
  <r>
    <n v="235"/>
    <x v="235"/>
    <s v="Taking people on a deep emotional trip with a story about sometimes those who have less, give more."/>
    <x v="3"/>
    <x v="117"/>
    <x v="2"/>
    <s v="US"/>
    <s v="USD"/>
    <n v="1436478497"/>
    <n v="1433886497"/>
    <b v="0"/>
    <n v="0"/>
    <b v="0"/>
    <s v="film &amp; video/drama"/>
    <n v="0"/>
    <n v="0"/>
    <s v="film "/>
    <s v=" video/drama"/>
    <x v="235"/>
    <d v="2015-07-09T16:48:17"/>
  </r>
  <r>
    <n v="236"/>
    <x v="236"/>
    <s v="Real cases from IAB investigations. Good cops taking down the bad cops. Police misconduct, obsessive force, drug trafficking etc."/>
    <x v="60"/>
    <x v="117"/>
    <x v="2"/>
    <s v="US"/>
    <s v="USD"/>
    <n v="1451952000"/>
    <n v="1447380099"/>
    <b v="0"/>
    <n v="0"/>
    <b v="0"/>
    <s v="film &amp; video/drama"/>
    <n v="0"/>
    <n v="0"/>
    <s v="film "/>
    <s v=" video/drama"/>
    <x v="236"/>
    <d v="2016-01-04T19:00:00"/>
  </r>
  <r>
    <n v="237"/>
    <x v="237"/>
    <s v="Making The Choice is a christian short film series."/>
    <x v="36"/>
    <x v="155"/>
    <x v="2"/>
    <s v="US"/>
    <s v="USD"/>
    <n v="1457445069"/>
    <n v="1452261069"/>
    <b v="0"/>
    <n v="1"/>
    <b v="0"/>
    <s v="film &amp; video/drama"/>
    <n v="3.3333333333333335E-3"/>
    <n v="50"/>
    <s v="film "/>
    <s v=" video/drama"/>
    <x v="237"/>
    <d v="2016-03-08T08:51:09"/>
  </r>
  <r>
    <n v="238"/>
    <x v="238"/>
    <s v="A film to stop society from judging others and get along. Life is not about discrimination! Donate for this Thrilling Drama Series!!!!"/>
    <x v="91"/>
    <x v="117"/>
    <x v="2"/>
    <s v="US"/>
    <s v="USD"/>
    <n v="1483088400"/>
    <n v="1481324760"/>
    <b v="0"/>
    <n v="0"/>
    <b v="0"/>
    <s v="film &amp; video/drama"/>
    <n v="0"/>
    <n v="0"/>
    <s v="film "/>
    <s v=" video/drama"/>
    <x v="238"/>
    <d v="2016-12-30T04:00:00"/>
  </r>
  <r>
    <n v="239"/>
    <x v="239"/>
    <s v="Lovers Clint and Eli convey their conflicting perspectives of guilt and remorse while in the desolate Australian bush."/>
    <x v="28"/>
    <x v="156"/>
    <x v="2"/>
    <s v="AU"/>
    <s v="AUD"/>
    <n v="1446984000"/>
    <n v="1445308730"/>
    <b v="0"/>
    <n v="5"/>
    <b v="0"/>
    <s v="film &amp; video/drama"/>
    <n v="0.25"/>
    <n v="50"/>
    <s v="film "/>
    <s v=" video/drama"/>
    <x v="239"/>
    <d v="2015-11-08T07:00:00"/>
  </r>
  <r>
    <n v="240"/>
    <x v="240"/>
    <s v="&quot;Hackers in Uganda&quot; is the story of a group of humanitarian computer hackers providing technological education and services in Uganda."/>
    <x v="36"/>
    <x v="179"/>
    <x v="0"/>
    <s v="US"/>
    <s v="USD"/>
    <n v="1367773211"/>
    <n v="1363885211"/>
    <b v="1"/>
    <n v="137"/>
    <b v="1"/>
    <s v="film &amp; video/documentary"/>
    <n v="1.0763413333333334"/>
    <n v="117.84759124087591"/>
    <s v="film "/>
    <s v=" video/documentary"/>
    <x v="240"/>
    <d v="2013-05-05T12:00:11"/>
  </r>
  <r>
    <n v="241"/>
    <x v="241"/>
    <s v="&quot;LESLIE&quot; explores the unapologetic life of Leslie Cochran, the thong-clad homeless man turned cultural icon in the heart of Texas."/>
    <x v="92"/>
    <x v="180"/>
    <x v="0"/>
    <s v="US"/>
    <s v="USD"/>
    <n v="1419180304"/>
    <n v="1415292304"/>
    <b v="1"/>
    <n v="376"/>
    <b v="1"/>
    <s v="film &amp; video/documentary"/>
    <n v="1.1263736263736264"/>
    <n v="109.04255319148936"/>
    <s v="film "/>
    <s v=" video/documentary"/>
    <x v="241"/>
    <d v="2014-12-21T11:45:04"/>
  </r>
  <r>
    <n v="242"/>
    <x v="242"/>
    <s v="An unprecedented feature-length documentary film about Maine's tribal, oft-misunderstood ice fishing sub-culture."/>
    <x v="93"/>
    <x v="181"/>
    <x v="0"/>
    <s v="US"/>
    <s v="USD"/>
    <n v="1324381790"/>
    <n v="1321357790"/>
    <b v="1"/>
    <n v="202"/>
    <b v="1"/>
    <s v="film &amp; video/documentary"/>
    <n v="1.1346153846153846"/>
    <n v="73.019801980198025"/>
    <s v="film "/>
    <s v=" video/documentary"/>
    <x v="242"/>
    <d v="2011-12-20T06:49:50"/>
  </r>
  <r>
    <n v="243"/>
    <x v="243"/>
    <s v="A Hasidic man reaches a turning point in his recovery from mental illness and addiction, and is determined to start a new life."/>
    <x v="31"/>
    <x v="182"/>
    <x v="0"/>
    <s v="US"/>
    <s v="USD"/>
    <n v="1393031304"/>
    <n v="1390439304"/>
    <b v="1"/>
    <n v="328"/>
    <b v="1"/>
    <s v="film &amp; video/documentary"/>
    <n v="1.0259199999999999"/>
    <n v="78.195121951219505"/>
    <s v="film "/>
    <s v=" video/documentary"/>
    <x v="243"/>
    <d v="2014-02-21T20:08:24"/>
  </r>
  <r>
    <n v="244"/>
    <x v="244"/>
    <s v="A transmedia-project to amass a library of footage shot the day Obama was elected, for (1) a feature documentary, (2) an interactive web history"/>
    <x v="8"/>
    <x v="183"/>
    <x v="0"/>
    <s v="US"/>
    <s v="USD"/>
    <n v="1268723160"/>
    <n v="1265269559"/>
    <b v="1"/>
    <n v="84"/>
    <b v="1"/>
    <s v="film &amp; video/documentary"/>
    <n v="1.1375714285714287"/>
    <n v="47.398809523809526"/>
    <s v="film "/>
    <s v=" video/documentary"/>
    <x v="244"/>
    <d v="2010-03-16T02:06:00"/>
  </r>
  <r>
    <n v="245"/>
    <x v="245"/>
    <s v="&quot;Human society fascinates me &amp; awes me &amp; fills me with grief &amp; joy; I just can't find my place to plug into it.&quot; - C. Converse, 8/10/74"/>
    <x v="10"/>
    <x v="184"/>
    <x v="0"/>
    <s v="US"/>
    <s v="USD"/>
    <n v="1345079785"/>
    <n v="1342487785"/>
    <b v="1"/>
    <n v="96"/>
    <b v="1"/>
    <s v="film &amp; video/documentary"/>
    <n v="1.0371999999999999"/>
    <n v="54.020833333333336"/>
    <s v="film "/>
    <s v=" video/documentary"/>
    <x v="245"/>
    <d v="2012-08-15T20:16:25"/>
  </r>
  <r>
    <n v="246"/>
    <x v="246"/>
    <s v="From 1979 to 1981 twenty-nine Black children in Atlanta were murdered and the others terrified. This is our story..."/>
    <x v="10"/>
    <x v="185"/>
    <x v="0"/>
    <s v="US"/>
    <s v="USD"/>
    <n v="1292665405"/>
    <n v="1288341805"/>
    <b v="1"/>
    <n v="223"/>
    <b v="1"/>
    <s v="film &amp; video/documentary"/>
    <n v="3.0546000000000002"/>
    <n v="68.488789237668158"/>
    <s v="film "/>
    <s v=" video/documentary"/>
    <x v="246"/>
    <d v="2010-12-18T04:43:25"/>
  </r>
  <r>
    <n v="247"/>
    <x v="247"/>
    <s v="A young neuroscientist attempts to reconnect with his ailing father by obsessively studying old family footage._x000a_"/>
    <x v="10"/>
    <x v="186"/>
    <x v="0"/>
    <s v="US"/>
    <s v="USD"/>
    <n v="1287200340"/>
    <n v="1284042614"/>
    <b v="1"/>
    <n v="62"/>
    <b v="1"/>
    <s v="film &amp; video/documentary"/>
    <n v="1.341"/>
    <n v="108.14516129032258"/>
    <s v="film "/>
    <s v=" video/documentary"/>
    <x v="247"/>
    <d v="2010-10-15T22:39:00"/>
  </r>
  <r>
    <n v="248"/>
    <x v="248"/>
    <s v="FAR OUT ISN'T FAR ENOUGH depicts one man's wild, lifelong adventure of testing societal boundaries through his use of subversive art."/>
    <x v="94"/>
    <x v="187"/>
    <x v="0"/>
    <s v="US"/>
    <s v="USD"/>
    <n v="1325961309"/>
    <n v="1322073309"/>
    <b v="1"/>
    <n v="146"/>
    <b v="1"/>
    <s v="film &amp; video/documentary"/>
    <n v="1.0133294117647058"/>
    <n v="589.95205479452056"/>
    <s v="film "/>
    <s v=" video/documentary"/>
    <x v="248"/>
    <d v="2012-01-07T13:35:09"/>
  </r>
  <r>
    <n v="249"/>
    <x v="249"/>
    <s v="Bee The Change Campaign utilizes the documentary Vanishing of the Bees to raise awareness about bees and our environment, inspiring people into action"/>
    <x v="3"/>
    <x v="188"/>
    <x v="0"/>
    <s v="US"/>
    <s v="USD"/>
    <n v="1282498800"/>
    <n v="1275603020"/>
    <b v="1"/>
    <n v="235"/>
    <b v="1"/>
    <s v="film &amp; video/documentary"/>
    <n v="1.1292"/>
    <n v="48.051063829787232"/>
    <s v="film "/>
    <s v=" video/documentary"/>
    <x v="249"/>
    <d v="2010-08-22T12:40:00"/>
  </r>
  <r>
    <n v="250"/>
    <x v="250"/>
    <s v="Three young farmers risk land and friendship to stand up to the USDA. An experiential film about living a life of self reliance."/>
    <x v="11"/>
    <x v="189"/>
    <x v="0"/>
    <s v="US"/>
    <s v="USD"/>
    <n v="1370525691"/>
    <n v="1367933691"/>
    <b v="1"/>
    <n v="437"/>
    <b v="1"/>
    <s v="film &amp; video/documentary"/>
    <n v="1.0558333333333334"/>
    <n v="72.482837528604122"/>
    <s v="film "/>
    <s v=" video/documentary"/>
    <x v="250"/>
    <d v="2013-06-06T08:34:51"/>
  </r>
  <r>
    <n v="251"/>
    <x v="251"/>
    <s v="Remarkably devoted, Mayra is single-handedly sourcing small farm, single-origin coffee from her rural village in Honduras."/>
    <x v="8"/>
    <x v="190"/>
    <x v="0"/>
    <s v="US"/>
    <s v="USD"/>
    <n v="1337194800"/>
    <n v="1334429646"/>
    <b v="1"/>
    <n v="77"/>
    <b v="1"/>
    <s v="film &amp; video/documentary"/>
    <n v="1.2557142857142858"/>
    <n v="57.077922077922075"/>
    <s v="film "/>
    <s v=" video/documentary"/>
    <x v="251"/>
    <d v="2012-05-16T14:00:00"/>
  </r>
  <r>
    <n v="252"/>
    <x v="252"/>
    <s v="The definitive story of indie comics and the foremost institution of higher learning for those who draw them."/>
    <x v="10"/>
    <x v="191"/>
    <x v="0"/>
    <s v="US"/>
    <s v="USD"/>
    <n v="1275364740"/>
    <n v="1269878058"/>
    <b v="1"/>
    <n v="108"/>
    <b v="1"/>
    <s v="film &amp; video/documentary"/>
    <n v="1.8455999999999999"/>
    <n v="85.444444444444443"/>
    <s v="film "/>
    <s v=" video/documentary"/>
    <x v="252"/>
    <d v="2010-05-31T22:59:00"/>
  </r>
  <r>
    <n v="253"/>
    <x v="253"/>
    <s v="A so-called â€œJig Showâ€ innovates music and theatre and gives birth to entertainment icons that would one day write American pop culture"/>
    <x v="15"/>
    <x v="192"/>
    <x v="0"/>
    <s v="US"/>
    <s v="USD"/>
    <n v="1329320235"/>
    <n v="1326728235"/>
    <b v="1"/>
    <n v="7"/>
    <b v="1"/>
    <s v="film &amp; video/documentary"/>
    <n v="1.0073333333333334"/>
    <n v="215.85714285714286"/>
    <s v="film "/>
    <s v=" video/documentary"/>
    <x v="253"/>
    <d v="2012-02-15T10:37:15"/>
  </r>
  <r>
    <n v="254"/>
    <x v="254"/>
    <s v="&quot;I Clown You&quot; is a documentary about Israeli medical clowns and clowning as an art of challenging the norm."/>
    <x v="95"/>
    <x v="193"/>
    <x v="0"/>
    <s v="US"/>
    <s v="USD"/>
    <n v="1445047200"/>
    <n v="1442443910"/>
    <b v="1"/>
    <n v="314"/>
    <b v="1"/>
    <s v="film &amp; video/documentary"/>
    <n v="1.1694724999999999"/>
    <n v="89.38643312101911"/>
    <s v="film "/>
    <s v=" video/documentary"/>
    <x v="254"/>
    <d v="2015-10-16T21:00:00"/>
  </r>
  <r>
    <n v="255"/>
    <x v="255"/>
    <s v="xoxosms is a documentary about first love, long distance and Skype."/>
    <x v="6"/>
    <x v="194"/>
    <x v="0"/>
    <s v="US"/>
    <s v="USD"/>
    <n v="1300275482"/>
    <n v="1297687082"/>
    <b v="1"/>
    <n v="188"/>
    <b v="1"/>
    <s v="film &amp; video/documentary"/>
    <n v="1.0673325"/>
    <n v="45.418404255319146"/>
    <s v="film "/>
    <s v=" video/documentary"/>
    <x v="255"/>
    <d v="2011-03-16T06:38:02"/>
  </r>
  <r>
    <n v="256"/>
    <x v="256"/>
    <s v="Help share the art and community of Pow Wow, a contemporary art movement in Hawaii, with the rest of the world. #powwowhawaii"/>
    <x v="93"/>
    <x v="195"/>
    <x v="0"/>
    <s v="US"/>
    <s v="USD"/>
    <n v="1363458467"/>
    <n v="1360866467"/>
    <b v="1"/>
    <n v="275"/>
    <b v="1"/>
    <s v="film &amp; video/documentary"/>
    <n v="1.391"/>
    <n v="65.756363636363631"/>
    <s v="film "/>
    <s v=" video/documentary"/>
    <x v="256"/>
    <d v="2013-03-16T13:27:47"/>
  </r>
  <r>
    <n v="257"/>
    <x v="257"/>
    <s v="A documentary about a formerly Japan-only Nintendo game, its international release, and the secret black market of unreleased games."/>
    <x v="19"/>
    <x v="196"/>
    <x v="0"/>
    <s v="US"/>
    <s v="USD"/>
    <n v="1463670162"/>
    <n v="1461078162"/>
    <b v="1"/>
    <n v="560"/>
    <b v="1"/>
    <s v="film &amp; video/documentary"/>
    <n v="1.0672648571428571"/>
    <n v="66.70405357142856"/>
    <s v="film "/>
    <s v=" video/documentary"/>
    <x v="257"/>
    <d v="2016-05-19T10:02:42"/>
  </r>
  <r>
    <n v="258"/>
    <x v="258"/>
    <s v="This film reveals the story of the modern revolution, the power of people to change their world and the man behind it all, Gene Sharp."/>
    <x v="11"/>
    <x v="197"/>
    <x v="0"/>
    <s v="US"/>
    <s v="USD"/>
    <n v="1308359666"/>
    <n v="1305767666"/>
    <b v="1"/>
    <n v="688"/>
    <b v="1"/>
    <s v="film &amp; video/documentary"/>
    <n v="1.9114"/>
    <n v="83.345930232558146"/>
    <s v="film "/>
    <s v=" video/documentary"/>
    <x v="258"/>
    <d v="2011-06-17T20:14:26"/>
  </r>
  <r>
    <n v="259"/>
    <x v="259"/>
    <s v="A tale about a band who have journeyed through time, dodging hype and mediocrity, and still managed to survive even stronger than ever."/>
    <x v="96"/>
    <x v="198"/>
    <x v="0"/>
    <s v="US"/>
    <s v="USD"/>
    <n v="1428514969"/>
    <n v="1425922969"/>
    <b v="1"/>
    <n v="942"/>
    <b v="1"/>
    <s v="film &amp; video/documentary"/>
    <n v="1.3193789333333332"/>
    <n v="105.04609341825902"/>
    <s v="film "/>
    <s v=" video/documentary"/>
    <x v="259"/>
    <d v="2015-04-08T12:42:49"/>
  </r>
  <r>
    <n v="260"/>
    <x v="260"/>
    <s v="In the traditional world of Mexican Rodeo, a team of first-generation California girls does it their way."/>
    <x v="3"/>
    <x v="199"/>
    <x v="0"/>
    <s v="US"/>
    <s v="USD"/>
    <n v="1279360740"/>
    <n v="1275415679"/>
    <b v="1"/>
    <n v="88"/>
    <b v="1"/>
    <s v="film &amp; video/documentary"/>
    <n v="1.0640000000000001"/>
    <n v="120.90909090909091"/>
    <s v="film "/>
    <s v=" video/documentary"/>
    <x v="260"/>
    <d v="2010-07-17T04:59:00"/>
  </r>
  <r>
    <n v="261"/>
    <x v="261"/>
    <s v="Empires explores the impact of networks on histories and philosophies of political thought."/>
    <x v="22"/>
    <x v="200"/>
    <x v="0"/>
    <s v="US"/>
    <s v="USD"/>
    <n v="1339080900"/>
    <n v="1334783704"/>
    <b v="1"/>
    <n v="220"/>
    <b v="1"/>
    <s v="film &amp; video/documentary"/>
    <n v="1.0740000000000001"/>
    <n v="97.63636363636364"/>
    <s v="film "/>
    <s v=" video/documentary"/>
    <x v="261"/>
    <d v="2012-06-07T09:55:00"/>
  </r>
  <r>
    <n v="262"/>
    <x v="262"/>
    <s v="He can never die. He will live forever. He is the last cosmonaut, and this is his story."/>
    <x v="30"/>
    <x v="44"/>
    <x v="0"/>
    <s v="US"/>
    <s v="USD"/>
    <n v="1298699828"/>
    <n v="1294811828"/>
    <b v="1"/>
    <n v="145"/>
    <b v="1"/>
    <s v="film &amp; video/documentary"/>
    <n v="2.4"/>
    <n v="41.379310344827587"/>
    <s v="film "/>
    <s v=" video/documentary"/>
    <x v="262"/>
    <d v="2011-02-26T00:57:08"/>
  </r>
  <r>
    <n v="263"/>
    <x v="263"/>
    <s v="We need $75,000 to finish this film on families struggling in the worst_x000a_economy in 80 years, while facing huge cuts to social services."/>
    <x v="31"/>
    <x v="201"/>
    <x v="0"/>
    <s v="US"/>
    <s v="USD"/>
    <n v="1348786494"/>
    <n v="1346194494"/>
    <b v="1"/>
    <n v="963"/>
    <b v="1"/>
    <s v="film &amp; video/documentary"/>
    <n v="1.1808107999999999"/>
    <n v="30.654485981308412"/>
    <s v="film "/>
    <s v=" video/documentary"/>
    <x v="263"/>
    <d v="2012-09-27T17:54:54"/>
  </r>
  <r>
    <n v="264"/>
    <x v="264"/>
    <s v="The U.S. women's movement changed the social and cultural dialog_x000a_in this country and Boston was one of the centers of this movement."/>
    <x v="10"/>
    <x v="202"/>
    <x v="0"/>
    <s v="US"/>
    <s v="USD"/>
    <n v="1336747995"/>
    <n v="1334155995"/>
    <b v="1"/>
    <n v="91"/>
    <b v="1"/>
    <s v="film &amp; video/documentary"/>
    <n v="1.1819999999999999"/>
    <n v="64.945054945054949"/>
    <s v="film "/>
    <s v=" video/documentary"/>
    <x v="264"/>
    <d v="2012-05-11T09:53:15"/>
  </r>
  <r>
    <n v="265"/>
    <x v="265"/>
    <s v="A documentary: a summer garden and communities of local food exchange. The integration of old and new, beauty and function, growth and sustainability."/>
    <x v="10"/>
    <x v="203"/>
    <x v="0"/>
    <s v="US"/>
    <s v="USD"/>
    <n v="1273522560"/>
    <n v="1269928430"/>
    <b v="1"/>
    <n v="58"/>
    <b v="1"/>
    <s v="film &amp; video/documentary"/>
    <n v="1.111"/>
    <n v="95.775862068965523"/>
    <s v="film "/>
    <s v=" video/documentary"/>
    <x v="265"/>
    <d v="2010-05-10T15:16:00"/>
  </r>
  <r>
    <n v="266"/>
    <x v="266"/>
    <s v="The Eventful Life of Al Hawkes is a documentary film about New England country music, told through the story of a Maine record label and its founder."/>
    <x v="28"/>
    <x v="204"/>
    <x v="0"/>
    <s v="US"/>
    <s v="USD"/>
    <n v="1271994660"/>
    <n v="1264565507"/>
    <b v="1"/>
    <n v="36"/>
    <b v="1"/>
    <s v="film &amp; video/documentary"/>
    <n v="1.4550000000000001"/>
    <n v="40.416666666666664"/>
    <s v="film "/>
    <s v=" video/documentary"/>
    <x v="266"/>
    <d v="2010-04-22T22:51:00"/>
  </r>
  <r>
    <n v="267"/>
    <x v="267"/>
    <s v="A visually stunning, feature length film chronicling life's challenges in the remote depths of the Amazon rainforest."/>
    <x v="97"/>
    <x v="205"/>
    <x v="0"/>
    <s v="GB"/>
    <s v="GBP"/>
    <n v="1403693499"/>
    <n v="1401101499"/>
    <b v="1"/>
    <n v="165"/>
    <b v="1"/>
    <s v="film &amp; video/documentary"/>
    <n v="1.3162883248730965"/>
    <n v="78.578424242424248"/>
    <s v="film "/>
    <s v=" video/documentary"/>
    <x v="267"/>
    <d v="2014-06-25T05:51:39"/>
  </r>
  <r>
    <n v="268"/>
    <x v="268"/>
    <s v="Help us finish a documentary about four teens coming-of-age in a small, rural Mexican town that has suffered 50% migration to the U.S."/>
    <x v="10"/>
    <x v="206"/>
    <x v="0"/>
    <s v="US"/>
    <s v="USD"/>
    <n v="1320640778"/>
    <n v="1316749178"/>
    <b v="1"/>
    <n v="111"/>
    <b v="1"/>
    <s v="film &amp; video/documentary"/>
    <n v="1.1140000000000001"/>
    <n v="50.18018018018018"/>
    <s v="film "/>
    <s v=" video/documentary"/>
    <x v="268"/>
    <d v="2011-11-06T23:39:38"/>
  </r>
  <r>
    <n v="269"/>
    <x v="269"/>
    <s v="This documentary tells the story of an unlikely conversation on a topic of grave importance, and how it changed two foes into friends."/>
    <x v="57"/>
    <x v="207"/>
    <x v="0"/>
    <s v="AU"/>
    <s v="AUD"/>
    <n v="1487738622"/>
    <n v="1485146622"/>
    <b v="1"/>
    <n v="1596"/>
    <b v="1"/>
    <s v="film &amp; video/documentary"/>
    <n v="1.4723377"/>
    <n v="92.251735588972423"/>
    <s v="film "/>
    <s v=" video/documentary"/>
    <x v="269"/>
    <d v="2017-02-21T23:43:42"/>
  </r>
  <r>
    <n v="270"/>
    <x v="270"/>
    <s v="Journey behind the lens of the legendary Jini Dellaccio, one of the first women rock â€˜nâ€™ roll photographers."/>
    <x v="98"/>
    <x v="208"/>
    <x v="0"/>
    <s v="US"/>
    <s v="USD"/>
    <n v="1306296000"/>
    <n v="1301950070"/>
    <b v="1"/>
    <n v="61"/>
    <b v="1"/>
    <s v="film &amp; video/documentary"/>
    <n v="1.5260869565217392"/>
    <n v="57.540983606557376"/>
    <s v="film "/>
    <s v=" video/documentary"/>
    <x v="270"/>
    <d v="2011-05-24T23:00:00"/>
  </r>
  <r>
    <n v="271"/>
    <x v="271"/>
    <s v="A documentary shot over 12 years about the hopes and dreams of five orphans struggling to reach adulthood in Kenya's Mathare slum."/>
    <x v="11"/>
    <x v="209"/>
    <x v="0"/>
    <s v="US"/>
    <s v="USD"/>
    <n v="1388649600"/>
    <n v="1386123861"/>
    <b v="1"/>
    <n v="287"/>
    <b v="1"/>
    <s v="film &amp; video/documentary"/>
    <n v="1.0468"/>
    <n v="109.42160278745645"/>
    <s v="film "/>
    <s v=" video/documentary"/>
    <x v="271"/>
    <d v="2014-01-02T03:00:00"/>
  </r>
  <r>
    <n v="272"/>
    <x v="272"/>
    <s v="We made 'Do It Again,' a film about my quest to reunite the '60s rock band, The Kinks. Now we need help to show the film off at festivals."/>
    <x v="9"/>
    <x v="210"/>
    <x v="0"/>
    <s v="US"/>
    <s v="USD"/>
    <n v="1272480540"/>
    <n v="1267220191"/>
    <b v="1"/>
    <n v="65"/>
    <b v="1"/>
    <s v="film &amp; video/documentary"/>
    <n v="1.7743366666666667"/>
    <n v="81.892461538461546"/>
    <s v="film "/>
    <s v=" video/documentary"/>
    <x v="272"/>
    <d v="2010-04-28T13:49:00"/>
  </r>
  <r>
    <n v="273"/>
    <x v="273"/>
    <s v="Man vs. Food meets Extreme Home Makeover! A celebration of the food, music, and rebuilding of New Orleans, and a history-making quest."/>
    <x v="10"/>
    <x v="211"/>
    <x v="0"/>
    <s v="US"/>
    <s v="USD"/>
    <n v="1309694266"/>
    <n v="1307102266"/>
    <b v="1"/>
    <n v="118"/>
    <b v="1"/>
    <s v="film &amp; video/documentary"/>
    <n v="1.077758"/>
    <n v="45.667711864406776"/>
    <s v="film "/>
    <s v=" video/documentary"/>
    <x v="273"/>
    <d v="2011-07-03T06:57:46"/>
  </r>
  <r>
    <n v="274"/>
    <x v="274"/>
    <s v="An intimate documentary sharing the powerful voices of Seattle's Somali refugees and their search for peace in their new home."/>
    <x v="23"/>
    <x v="212"/>
    <x v="0"/>
    <s v="US"/>
    <s v="USD"/>
    <n v="1333609140"/>
    <n v="1330638829"/>
    <b v="1"/>
    <n v="113"/>
    <b v="1"/>
    <s v="film &amp; video/documentary"/>
    <n v="1.56"/>
    <n v="55.221238938053098"/>
    <s v="film "/>
    <s v=" video/documentary"/>
    <x v="274"/>
    <d v="2012-04-05T01:59:00"/>
  </r>
  <r>
    <n v="275"/>
    <x v="275"/>
    <s v="A journey through the origins and influence of funk music from James Brown to D'Angelo we are FINDING THE FUNK!"/>
    <x v="22"/>
    <x v="213"/>
    <x v="0"/>
    <s v="US"/>
    <s v="USD"/>
    <n v="1352511966"/>
    <n v="1349916366"/>
    <b v="1"/>
    <n v="332"/>
    <b v="1"/>
    <s v="film &amp; video/documentary"/>
    <n v="1.08395"/>
    <n v="65.298192771084331"/>
    <s v="film "/>
    <s v=" video/documentary"/>
    <x v="275"/>
    <d v="2012-11-09T20:46:06"/>
  </r>
  <r>
    <n v="276"/>
    <x v="276"/>
    <s v="A film about Xhosa women in townships of South Africa micro-farming to fight extreme poverty, gain health, and create food security."/>
    <x v="23"/>
    <x v="214"/>
    <x v="0"/>
    <s v="US"/>
    <s v="USD"/>
    <n v="1335574674"/>
    <n v="1330394274"/>
    <b v="1"/>
    <n v="62"/>
    <b v="1"/>
    <s v="film &amp; video/documentary"/>
    <n v="1.476"/>
    <n v="95.225806451612897"/>
    <s v="film "/>
    <s v=" video/documentary"/>
    <x v="276"/>
    <d v="2012-04-27T19:57:54"/>
  </r>
  <r>
    <n v="277"/>
    <x v="277"/>
    <s v="A documentary about the survival of letterpress and the remarkable printers who preserve the history and knowledge of the craft."/>
    <x v="99"/>
    <x v="215"/>
    <x v="0"/>
    <s v="US"/>
    <s v="USD"/>
    <n v="1432416219"/>
    <n v="1429824219"/>
    <b v="1"/>
    <n v="951"/>
    <b v="1"/>
    <s v="film &amp; video/documentary"/>
    <n v="1.1038153846153846"/>
    <n v="75.444794952681391"/>
    <s v="film "/>
    <s v=" video/documentary"/>
    <x v="277"/>
    <d v="2015-05-23T16:23:39"/>
  </r>
  <r>
    <n v="278"/>
    <x v="278"/>
    <s v="An unlikely story of spirit, defiance and beauty from the most contaminated place on Earth"/>
    <x v="100"/>
    <x v="216"/>
    <x v="0"/>
    <s v="US"/>
    <s v="USD"/>
    <n v="1350003539"/>
    <n v="1347411539"/>
    <b v="1"/>
    <n v="415"/>
    <b v="1"/>
    <s v="film &amp; video/documentary"/>
    <n v="1.5034814814814814"/>
    <n v="97.816867469879512"/>
    <s v="film "/>
    <s v=" video/documentary"/>
    <x v="278"/>
    <d v="2012-10-11T19:58:59"/>
  </r>
  <r>
    <n v="279"/>
    <x v="279"/>
    <s v="This documentary film is an intimate portrait of love and loss that observes family and nature undergoing the cycle of birth to death."/>
    <x v="73"/>
    <x v="217"/>
    <x v="0"/>
    <s v="US"/>
    <s v="USD"/>
    <n v="1488160860"/>
    <n v="1485237096"/>
    <b v="1"/>
    <n v="305"/>
    <b v="1"/>
    <s v="film &amp; video/documentary"/>
    <n v="1.5731829411764706"/>
    <n v="87.685606557377056"/>
    <s v="film "/>
    <s v=" video/documentary"/>
    <x v="279"/>
    <d v="2017-02-26T21:01:00"/>
  </r>
  <r>
    <n v="280"/>
    <x v="280"/>
    <s v="My latest film Korengal, takes us back to the same valley with the same troops as in my Academy AwardÂ® nominated film Restrepo."/>
    <x v="96"/>
    <x v="218"/>
    <x v="0"/>
    <s v="US"/>
    <s v="USD"/>
    <n v="1401459035"/>
    <n v="1397571035"/>
    <b v="1"/>
    <n v="2139"/>
    <b v="1"/>
    <s v="film &amp; video/documentary"/>
    <n v="1.5614399999999999"/>
    <n v="54.748948106591868"/>
    <s v="film "/>
    <s v=" video/documentary"/>
    <x v="280"/>
    <d v="2014-05-30T09:10:35"/>
  </r>
  <r>
    <n v="281"/>
    <x v="281"/>
    <s v="Last May, I created my mission: To reunite the brilliant but (in my opinion) under-appreciated band, the Kinks. I decided to make..."/>
    <x v="62"/>
    <x v="219"/>
    <x v="0"/>
    <s v="US"/>
    <s v="USD"/>
    <n v="1249932360"/>
    <n v="1242532513"/>
    <b v="1"/>
    <n v="79"/>
    <b v="1"/>
    <s v="film &amp; video/documentary"/>
    <n v="1.2058763636363636"/>
    <n v="83.953417721518989"/>
    <s v="film "/>
    <s v=" video/documentary"/>
    <x v="281"/>
    <d v="2009-08-10T14:26:00"/>
  </r>
  <r>
    <n v="282"/>
    <x v="282"/>
    <s v="See US Marines make counter-insurgency work in Helmand Province--the Taliban's stronghold in Afghanistan."/>
    <x v="101"/>
    <x v="220"/>
    <x v="0"/>
    <s v="US"/>
    <s v="USD"/>
    <n v="1266876000"/>
    <n v="1263679492"/>
    <b v="1"/>
    <n v="179"/>
    <b v="1"/>
    <s v="film &amp; video/documentary"/>
    <n v="1.0118888888888888"/>
    <n v="254.38547486033519"/>
    <s v="film "/>
    <s v=" video/documentary"/>
    <x v="282"/>
    <d v="2010-02-22T17:00:00"/>
  </r>
  <r>
    <n v="283"/>
    <x v="283"/>
    <s v="What is the impact of survivorship on the human condition?"/>
    <x v="102"/>
    <x v="221"/>
    <x v="0"/>
    <s v="US"/>
    <s v="USD"/>
    <n v="1306904340"/>
    <n v="1305219744"/>
    <b v="1"/>
    <n v="202"/>
    <b v="1"/>
    <s v="film &amp; video/documentary"/>
    <n v="1.142725"/>
    <n v="101.8269801980198"/>
    <s v="film "/>
    <s v=" video/documentary"/>
    <x v="283"/>
    <d v="2011-05-31T23:59:00"/>
  </r>
  <r>
    <n v="284"/>
    <x v="284"/>
    <s v="A film documenting WI Gov.Scott Walker's attack on working families and how it is reanimating the American labor movement."/>
    <x v="79"/>
    <x v="222"/>
    <x v="0"/>
    <s v="US"/>
    <s v="USD"/>
    <n v="1327167780"/>
    <n v="1325007780"/>
    <b v="1"/>
    <n v="760"/>
    <b v="1"/>
    <s v="film &amp; video/documentary"/>
    <n v="1.0462615"/>
    <n v="55.066394736842106"/>
    <s v="film "/>
    <s v=" video/documentary"/>
    <x v="284"/>
    <d v="2012-01-21T12:43:00"/>
  </r>
  <r>
    <n v="285"/>
    <x v="285"/>
    <s v="A documentary about the classic children's book, its creators, and the lasting impact over half a century and beyond."/>
    <x v="32"/>
    <x v="223"/>
    <x v="0"/>
    <s v="US"/>
    <s v="USD"/>
    <n v="1379614128"/>
    <n v="1377022128"/>
    <b v="1"/>
    <n v="563"/>
    <b v="1"/>
    <s v="film &amp; video/documentary"/>
    <n v="2.2882507142857142"/>
    <n v="56.901438721136763"/>
    <s v="film "/>
    <s v=" video/documentary"/>
    <x v="285"/>
    <d v="2013-09-19T13:08:48"/>
  </r>
  <r>
    <n v="286"/>
    <x v="286"/>
    <s v="A documentary film on the life of legendary photographer George Tice by Peter Bosco, Bruce Wodder and Douglas Underdahl."/>
    <x v="36"/>
    <x v="224"/>
    <x v="0"/>
    <s v="US"/>
    <s v="USD"/>
    <n v="1364236524"/>
    <n v="1360352124"/>
    <b v="1"/>
    <n v="135"/>
    <b v="1"/>
    <s v="film &amp; video/documentary"/>
    <n v="1.0915333333333332"/>
    <n v="121.28148148148148"/>
    <s v="film "/>
    <s v=" video/documentary"/>
    <x v="286"/>
    <d v="2013-03-25T13:35:24"/>
  </r>
  <r>
    <n v="287"/>
    <x v="287"/>
    <s v="War is hell. Why would anyone want to spend their weekends there?"/>
    <x v="36"/>
    <x v="225"/>
    <x v="0"/>
    <s v="US"/>
    <s v="USD"/>
    <n v="1351828800"/>
    <n v="1349160018"/>
    <b v="1"/>
    <n v="290"/>
    <b v="1"/>
    <s v="film &amp; video/documentary"/>
    <n v="1.7629999999999999"/>
    <n v="91.189655172413794"/>
    <s v="film "/>
    <s v=" video/documentary"/>
    <x v="287"/>
    <d v="2012-11-01T23:00:00"/>
  </r>
  <r>
    <n v="288"/>
    <x v="288"/>
    <s v="A portrait of Oceana, WV, an old coal mining town that has become the epicenter of the Oxycontin epidemic, earning the nickname Oxyana."/>
    <x v="63"/>
    <x v="226"/>
    <x v="0"/>
    <s v="US"/>
    <s v="USD"/>
    <n v="1340683393"/>
    <n v="1337659393"/>
    <b v="1"/>
    <n v="447"/>
    <b v="1"/>
    <s v="film &amp; video/documentary"/>
    <n v="1.0321061999999999"/>
    <n v="115.44812080536913"/>
    <s v="film "/>
    <s v=" video/documentary"/>
    <x v="288"/>
    <d v="2012-06-25T23:03:13"/>
  </r>
  <r>
    <n v="289"/>
    <x v="289"/>
    <s v="A campaign to unlock an award winning film that exposes for the first time the modern British Empire ... and it's terrible cost."/>
    <x v="36"/>
    <x v="227"/>
    <x v="0"/>
    <s v="GB"/>
    <s v="GBP"/>
    <n v="1383389834"/>
    <n v="1380797834"/>
    <b v="1"/>
    <n v="232"/>
    <b v="1"/>
    <s v="film &amp; video/documentary"/>
    <n v="1.0482"/>
    <n v="67.771551724137936"/>
    <s v="film "/>
    <s v=" video/documentary"/>
    <x v="289"/>
    <d v="2013-11-02T05:57:14"/>
  </r>
  <r>
    <n v="290"/>
    <x v="290"/>
    <s v="Help INTOTHEWOODS.TV purchase audio and video gear, lighting and BACK UP HARD DRIVES"/>
    <x v="37"/>
    <x v="228"/>
    <x v="0"/>
    <s v="US"/>
    <s v="USD"/>
    <n v="1296633540"/>
    <n v="1292316697"/>
    <b v="1"/>
    <n v="168"/>
    <b v="1"/>
    <s v="film &amp; video/documentary"/>
    <n v="1.0668444444444445"/>
    <n v="28.576190476190476"/>
    <s v="film "/>
    <s v=" video/documentary"/>
    <x v="290"/>
    <d v="2011-02-02T02:59:00"/>
  </r>
  <r>
    <n v="291"/>
    <x v="291"/>
    <s v="ZoÃ« Romano will be the first person to RUN the route of the Tour de France. I will join her to document that adventure."/>
    <x v="10"/>
    <x v="229"/>
    <x v="0"/>
    <s v="US"/>
    <s v="USD"/>
    <n v="1367366460"/>
    <n v="1365791246"/>
    <b v="1"/>
    <n v="128"/>
    <b v="1"/>
    <s v="film &amp; video/documentary"/>
    <n v="1.2001999999999999"/>
    <n v="46.8828125"/>
    <s v="film "/>
    <s v=" video/documentary"/>
    <x v="291"/>
    <d v="2013-04-30T19:01:00"/>
  </r>
  <r>
    <n v="292"/>
    <x v="292"/>
    <s v="THE UNDOCUMENTED is a 90 cinema verite documentary that exposes a little known consequence of current U. S. immigration policy."/>
    <x v="96"/>
    <x v="230"/>
    <x v="0"/>
    <s v="US"/>
    <s v="USD"/>
    <n v="1319860740"/>
    <n v="1317064599"/>
    <b v="1"/>
    <n v="493"/>
    <b v="1"/>
    <s v="film &amp; video/documentary"/>
    <n v="1.0150693333333334"/>
    <n v="154.42231237322514"/>
    <s v="film "/>
    <s v=" video/documentary"/>
    <x v="292"/>
    <d v="2011-10-28T22:59:00"/>
  </r>
  <r>
    <n v="293"/>
    <x v="293"/>
    <s v="The untold story of the first action-adventure heroine who left Hollywood with 70 abused animal actors to make  her films in Idaho"/>
    <x v="91"/>
    <x v="231"/>
    <x v="0"/>
    <s v="US"/>
    <s v="USD"/>
    <n v="1398009714"/>
    <n v="1395417714"/>
    <b v="1"/>
    <n v="131"/>
    <b v="1"/>
    <s v="film &amp; video/documentary"/>
    <n v="1.0138461538461538"/>
    <n v="201.22137404580153"/>
    <s v="film "/>
    <s v=" video/documentary"/>
    <x v="293"/>
    <d v="2014-04-20T11:01:54"/>
  </r>
  <r>
    <n v="294"/>
    <x v="294"/>
    <s v="An amazing journey in Bolivia in a theater-truck._x000a_The creative soul of social movements re-imagined._x000a_The art of the youth of Teatro Trono in action."/>
    <x v="10"/>
    <x v="97"/>
    <x v="0"/>
    <s v="US"/>
    <s v="USD"/>
    <n v="1279555200"/>
    <n v="1276480894"/>
    <b v="1"/>
    <n v="50"/>
    <b v="1"/>
    <s v="film &amp; video/documentary"/>
    <n v="1"/>
    <n v="100"/>
    <s v="film "/>
    <s v=" video/documentary"/>
    <x v="294"/>
    <d v="2010-07-19T11:00:00"/>
  </r>
  <r>
    <n v="295"/>
    <x v="295"/>
    <s v="A documentary on the fans, collectors, and live performers of &quot;The Rocky Horror Picture Show&quot;, as the film nears its 40th Anniversary."/>
    <x v="63"/>
    <x v="232"/>
    <x v="0"/>
    <s v="US"/>
    <s v="USD"/>
    <n v="1383264000"/>
    <n v="1378080409"/>
    <b v="1"/>
    <n v="665"/>
    <b v="1"/>
    <s v="film &amp; video/documentary"/>
    <n v="1.3310911999999999"/>
    <n v="100.08204511278196"/>
    <s v="film "/>
    <s v=" video/documentary"/>
    <x v="295"/>
    <d v="2013-10-31T19:00:00"/>
  </r>
  <r>
    <n v="296"/>
    <x v="296"/>
    <s v="Bel Borba is Here is a feature film about the most inspiring Brazilian artist you've never heard of... until now."/>
    <x v="31"/>
    <x v="233"/>
    <x v="0"/>
    <s v="US"/>
    <s v="USD"/>
    <n v="1347017083"/>
    <n v="1344857083"/>
    <b v="1"/>
    <n v="129"/>
    <b v="1"/>
    <s v="film &amp; video/documentary"/>
    <n v="1.187262"/>
    <n v="230.08953488372092"/>
    <s v="film "/>
    <s v=" video/documentary"/>
    <x v="296"/>
    <d v="2012-09-07T06:24:43"/>
  </r>
  <r>
    <n v="297"/>
    <x v="297"/>
    <s v="Who Owns Yoga? is a feature length documentary film that explores the changing nature of yoga in the modern world."/>
    <x v="22"/>
    <x v="234"/>
    <x v="0"/>
    <s v="US"/>
    <s v="USD"/>
    <n v="1430452740"/>
    <n v="1427390901"/>
    <b v="1"/>
    <n v="142"/>
    <b v="1"/>
    <s v="film &amp; video/documentary"/>
    <n v="1.0064"/>
    <n v="141.74647887323943"/>
    <s v="film "/>
    <s v=" video/documentary"/>
    <x v="297"/>
    <d v="2015-04-30T22:59:00"/>
  </r>
  <r>
    <n v="298"/>
    <x v="298"/>
    <s v="The truth is, we all lie - and by &quot;we,&quot; we mean everyone!"/>
    <x v="103"/>
    <x v="235"/>
    <x v="0"/>
    <s v="US"/>
    <s v="USD"/>
    <n v="1399669200"/>
    <n v="1394536048"/>
    <b v="1"/>
    <n v="2436"/>
    <b v="1"/>
    <s v="film &amp; video/documentary"/>
    <n v="1.089324126984127"/>
    <n v="56.344351395730705"/>
    <s v="film "/>
    <s v=" video/documentary"/>
    <x v="298"/>
    <d v="2014-05-09T16:00:00"/>
  </r>
  <r>
    <n v="299"/>
    <x v="299"/>
    <s v="We are currently filming a documentary called ReMade that explores the state and direction of the DIY and Hackerspace movement in America."/>
    <x v="3"/>
    <x v="236"/>
    <x v="0"/>
    <s v="US"/>
    <s v="USD"/>
    <n v="1289975060"/>
    <n v="1287379460"/>
    <b v="1"/>
    <n v="244"/>
    <b v="1"/>
    <s v="film &amp; video/documentary"/>
    <n v="1.789525"/>
    <n v="73.341188524590166"/>
    <s v="film "/>
    <s v=" video/documentary"/>
    <x v="299"/>
    <d v="2010-11-17T01:24:20"/>
  </r>
  <r>
    <n v="300"/>
    <x v="300"/>
    <s v="THE BUS is a feature-length documentary film celebrating one of the most iconic and beloved vehicles ever produced, the Volkswagen Bus."/>
    <x v="31"/>
    <x v="237"/>
    <x v="0"/>
    <s v="US"/>
    <s v="USD"/>
    <n v="1303686138"/>
    <n v="1301007738"/>
    <b v="1"/>
    <n v="298"/>
    <b v="1"/>
    <s v="film &amp; video/documentary"/>
    <n v="1.0172264"/>
    <n v="85.337785234899329"/>
    <s v="film "/>
    <s v=" video/documentary"/>
    <x v="300"/>
    <d v="2011-04-24T18:02:18"/>
  </r>
  <r>
    <n v="301"/>
    <x v="301"/>
    <s v="A film about personal memory, amateur cinematography, and visions of the future at the 1939 New York World's Fair."/>
    <x v="93"/>
    <x v="238"/>
    <x v="0"/>
    <s v="US"/>
    <s v="USD"/>
    <n v="1363711335"/>
    <n v="1360258935"/>
    <b v="1"/>
    <n v="251"/>
    <b v="1"/>
    <s v="film &amp; video/documentary"/>
    <n v="1.1873499999999999"/>
    <n v="61.496215139442228"/>
    <s v="film "/>
    <s v=" video/documentary"/>
    <x v="301"/>
    <d v="2013-03-19T11:42:15"/>
  </r>
  <r>
    <n v="302"/>
    <x v="302"/>
    <s v="(UN)CUT explores circumcisionâ€™s medical, sexual &amp; religious complexities against the backdrop of San Franciscoâ€™s latest ban controversy"/>
    <x v="3"/>
    <x v="239"/>
    <x v="0"/>
    <s v="US"/>
    <s v="USD"/>
    <n v="1330115638"/>
    <n v="1327523638"/>
    <b v="1"/>
    <n v="108"/>
    <b v="1"/>
    <s v="film &amp; video/documentary"/>
    <n v="1.0045999999999999"/>
    <n v="93.018518518518519"/>
    <s v="film "/>
    <s v=" video/documentary"/>
    <x v="302"/>
    <d v="2012-02-24T15:33:58"/>
  </r>
  <r>
    <n v="303"/>
    <x v="303"/>
    <s v="The story of Jadab Payeng, an Indian man who single handedly planted nearly 1400 acres of forest to save his island, Majuli."/>
    <x v="9"/>
    <x v="240"/>
    <x v="0"/>
    <s v="US"/>
    <s v="USD"/>
    <n v="1338601346"/>
    <n v="1336009346"/>
    <b v="1"/>
    <n v="82"/>
    <b v="1"/>
    <s v="film &amp; video/documentary"/>
    <n v="1.3746666666666667"/>
    <n v="50.292682926829265"/>
    <s v="film "/>
    <s v=" video/documentary"/>
    <x v="303"/>
    <d v="2012-06-01T20:42:26"/>
  </r>
  <r>
    <n v="304"/>
    <x v="304"/>
    <s v="A portrait of a life fully realized and a look at what it takes to make great photography."/>
    <x v="104"/>
    <x v="241"/>
    <x v="0"/>
    <s v="US"/>
    <s v="USD"/>
    <n v="1346464800"/>
    <n v="1343096197"/>
    <b v="1"/>
    <n v="74"/>
    <b v="1"/>
    <s v="film &amp; video/documentary"/>
    <n v="2.3164705882352941"/>
    <n v="106.43243243243244"/>
    <s v="film "/>
    <s v=" video/documentary"/>
    <x v="304"/>
    <d v="2012-08-31T21:00:00"/>
  </r>
  <r>
    <n v="305"/>
    <x v="305"/>
    <s v="A documentary that I am making about the difficult, but inspiring, life of a late friend of mine."/>
    <x v="51"/>
    <x v="242"/>
    <x v="0"/>
    <s v="US"/>
    <s v="USD"/>
    <n v="1331392049"/>
    <n v="1328800049"/>
    <b v="1"/>
    <n v="189"/>
    <b v="1"/>
    <s v="film &amp; video/documentary"/>
    <n v="1.3033333333333332"/>
    <n v="51.719576719576722"/>
    <s v="film "/>
    <s v=" video/documentary"/>
    <x v="305"/>
    <d v="2012-03-10T10:07:29"/>
  </r>
  <r>
    <n v="306"/>
    <x v="306"/>
    <s v="A feature-length documentary on the life of Boston escape artist Jason Escape."/>
    <x v="28"/>
    <x v="243"/>
    <x v="0"/>
    <s v="US"/>
    <s v="USD"/>
    <n v="1363806333"/>
    <n v="1362081933"/>
    <b v="1"/>
    <n v="80"/>
    <b v="1"/>
    <s v="film &amp; video/documentary"/>
    <n v="2.9289999999999998"/>
    <n v="36.612499999999997"/>
    <s v="film "/>
    <s v=" video/documentary"/>
    <x v="306"/>
    <d v="2013-03-20T14:05:33"/>
  </r>
  <r>
    <n v="307"/>
    <x v="307"/>
    <s v="Why is grammar important?"/>
    <x v="29"/>
    <x v="244"/>
    <x v="0"/>
    <s v="US"/>
    <s v="USD"/>
    <n v="1360276801"/>
    <n v="1357684801"/>
    <b v="1"/>
    <n v="576"/>
    <b v="1"/>
    <s v="film &amp; video/documentary"/>
    <n v="1.1131818181818183"/>
    <n v="42.517361111111114"/>
    <s v="film "/>
    <s v=" video/documentary"/>
    <x v="307"/>
    <d v="2013-02-07T17:40:01"/>
  </r>
  <r>
    <n v="308"/>
    <x v="308"/>
    <s v="A documentary about discovering my two older sisters who were born on a CA commune in the 60's and placed for adoption."/>
    <x v="14"/>
    <x v="245"/>
    <x v="0"/>
    <s v="US"/>
    <s v="USD"/>
    <n v="1299775210"/>
    <n v="1295887210"/>
    <b v="1"/>
    <n v="202"/>
    <b v="1"/>
    <s v="film &amp; video/documentary"/>
    <n v="1.0556666666666668"/>
    <n v="62.712871287128714"/>
    <s v="film "/>
    <s v=" video/documentary"/>
    <x v="308"/>
    <d v="2011-03-10T11:40:10"/>
  </r>
  <r>
    <n v="309"/>
    <x v="309"/>
    <s v="A first glimpse into the lives of sole survivors of commercial plane crashes as they struggle to understand their perplexing fate."/>
    <x v="102"/>
    <x v="246"/>
    <x v="0"/>
    <s v="US"/>
    <s v="USD"/>
    <n v="1346695334"/>
    <n v="1344880934"/>
    <b v="1"/>
    <n v="238"/>
    <b v="1"/>
    <s v="film &amp; video/documentary"/>
    <n v="1.1894444444444445"/>
    <n v="89.957983193277315"/>
    <s v="film "/>
    <s v=" video/documentary"/>
    <x v="309"/>
    <d v="2012-09-03T13:02:14"/>
  </r>
  <r>
    <n v="310"/>
    <x v="310"/>
    <s v="30 day tour to release a compilation CD with 16 original songs about hometowns.  Webisodes and documentary to follow."/>
    <x v="28"/>
    <x v="247"/>
    <x v="0"/>
    <s v="US"/>
    <s v="USD"/>
    <n v="1319076000"/>
    <n v="1317788623"/>
    <b v="1"/>
    <n v="36"/>
    <b v="1"/>
    <s v="film &amp; video/documentary"/>
    <n v="1.04129"/>
    <n v="28.924722222222222"/>
    <s v="film "/>
    <s v=" video/documentary"/>
    <x v="310"/>
    <d v="2011-10-19T21:00:00"/>
  </r>
  <r>
    <n v="311"/>
    <x v="311"/>
    <s v="An imaginative interactive documentary about Leah Callahan, a freestyle wrestler and Olympic hopeful."/>
    <x v="22"/>
    <x v="248"/>
    <x v="0"/>
    <s v="US"/>
    <s v="USD"/>
    <n v="1325404740"/>
    <n v="1321852592"/>
    <b v="1"/>
    <n v="150"/>
    <b v="1"/>
    <s v="film &amp; video/documentary"/>
    <n v="1.0410165"/>
    <n v="138.8022"/>
    <s v="film "/>
    <s v=" video/documentary"/>
    <x v="311"/>
    <d v="2012-01-01T02:59:00"/>
  </r>
  <r>
    <n v="312"/>
    <x v="312"/>
    <s v="The Kickstarter-funded SparkTruck has completed its 15,323 mile roadtrip. Now itâ€™s time to share the story through a short documentary."/>
    <x v="6"/>
    <x v="249"/>
    <x v="0"/>
    <s v="US"/>
    <s v="USD"/>
    <n v="1365973432"/>
    <n v="1363381432"/>
    <b v="1"/>
    <n v="146"/>
    <b v="1"/>
    <s v="film &amp; video/documentary"/>
    <n v="1.1187499999999999"/>
    <n v="61.301369863013697"/>
    <s v="film "/>
    <s v=" video/documentary"/>
    <x v="312"/>
    <d v="2013-04-14T16:03:52"/>
  </r>
  <r>
    <n v="313"/>
    <x v="313"/>
    <s v="Most people have heard Bob Dorough's music over the past 50 years without knowing it. Until now. A story for every artist who refuses to give up."/>
    <x v="73"/>
    <x v="250"/>
    <x v="0"/>
    <s v="US"/>
    <s v="USD"/>
    <n v="1281542340"/>
    <n v="1277702894"/>
    <b v="1"/>
    <n v="222"/>
    <b v="1"/>
    <s v="film &amp; video/documentary"/>
    <n v="1.0473529411764706"/>
    <n v="80.202702702702709"/>
    <s v="film "/>
    <s v=" video/documentary"/>
    <x v="313"/>
    <d v="2010-08-11T10:59:00"/>
  </r>
  <r>
    <n v="314"/>
    <x v="314"/>
    <s v="A documentary about artists who embrace the antiquated postal service and use it to send beautiful pieces of mail art across the globe."/>
    <x v="28"/>
    <x v="251"/>
    <x v="0"/>
    <s v="US"/>
    <s v="USD"/>
    <n v="1362167988"/>
    <n v="1359575988"/>
    <b v="1"/>
    <n v="120"/>
    <b v="1"/>
    <s v="film &amp; video/documentary"/>
    <n v="3.8515000000000001"/>
    <n v="32.095833333333331"/>
    <s v="film "/>
    <s v=" video/documentary"/>
    <x v="314"/>
    <d v="2013-03-01T14:59:48"/>
  </r>
  <r>
    <n v="315"/>
    <x v="315"/>
    <s v="A documentary that explores  the magical collaboration between performance artist Joey Arias and puppeteer Basil Twist."/>
    <x v="31"/>
    <x v="252"/>
    <x v="0"/>
    <s v="US"/>
    <s v="USD"/>
    <n v="1345660334"/>
    <n v="1343068334"/>
    <b v="1"/>
    <n v="126"/>
    <b v="1"/>
    <s v="film &amp; video/documentary"/>
    <n v="1.01248"/>
    <n v="200.88888888888889"/>
    <s v="film "/>
    <s v=" video/documentary"/>
    <x v="315"/>
    <d v="2012-08-22T13:32:14"/>
  </r>
  <r>
    <n v="316"/>
    <x v="316"/>
    <s v="Award winning documentary The Secret Trial 5 needs your help for a Cross-Canada Tour!"/>
    <x v="36"/>
    <x v="253"/>
    <x v="0"/>
    <s v="CA"/>
    <s v="CAD"/>
    <n v="1418273940"/>
    <n v="1415398197"/>
    <b v="1"/>
    <n v="158"/>
    <b v="1"/>
    <s v="film &amp; video/documentary"/>
    <n v="1.1377333333333333"/>
    <n v="108.01265822784811"/>
    <s v="film "/>
    <s v=" video/documentary"/>
    <x v="316"/>
    <d v="2014-12-10T23:59:00"/>
  </r>
  <r>
    <n v="317"/>
    <x v="317"/>
    <s v="The story of a cowboy town with a prison problem, and the colorful characters who call it home."/>
    <x v="11"/>
    <x v="254"/>
    <x v="0"/>
    <s v="US"/>
    <s v="USD"/>
    <n v="1386778483"/>
    <n v="1384186483"/>
    <b v="1"/>
    <n v="316"/>
    <b v="1"/>
    <s v="film &amp; video/documentary"/>
    <n v="1.0080333333333333"/>
    <n v="95.699367088607602"/>
    <s v="film "/>
    <s v=" video/documentary"/>
    <x v="317"/>
    <d v="2013-12-11T11:14:43"/>
  </r>
  <r>
    <n v="318"/>
    <x v="318"/>
    <s v="Photographer, Ty Morin, pays a visit to every single one of his Facebook friends to take their portrait...all 788 of them."/>
    <x v="10"/>
    <x v="255"/>
    <x v="0"/>
    <s v="US"/>
    <s v="USD"/>
    <n v="1364342151"/>
    <n v="1361753751"/>
    <b v="1"/>
    <n v="284"/>
    <b v="1"/>
    <s v="film &amp; video/documentary"/>
    <n v="2.8332000000000002"/>
    <n v="49.880281690140848"/>
    <s v="film "/>
    <s v=" video/documentary"/>
    <x v="318"/>
    <d v="2013-03-26T18:55:51"/>
  </r>
  <r>
    <n v="319"/>
    <x v="319"/>
    <s v="A journey through the Bay Area food movement following farmers, cooks, activists, and educators who are fighting for food justice in their communities"/>
    <x v="10"/>
    <x v="256"/>
    <x v="0"/>
    <s v="US"/>
    <s v="USD"/>
    <n v="1265097540"/>
    <n v="1257538029"/>
    <b v="1"/>
    <n v="51"/>
    <b v="1"/>
    <s v="film &amp; video/documentary"/>
    <n v="1.1268"/>
    <n v="110.47058823529412"/>
    <s v="film "/>
    <s v=" video/documentary"/>
    <x v="319"/>
    <d v="2010-02-02T02:59:00"/>
  </r>
  <r>
    <n v="320"/>
    <x v="320"/>
    <s v="Two Muslim football players transfer to the Jewish oriented Beitar Jerusalem F.C. leading to the most racist campaign in Israeli sport"/>
    <x v="22"/>
    <x v="257"/>
    <x v="0"/>
    <s v="GB"/>
    <s v="GBP"/>
    <n v="1450825200"/>
    <n v="1448284433"/>
    <b v="1"/>
    <n v="158"/>
    <b v="1"/>
    <s v="film &amp; video/documentary"/>
    <n v="1.0658000000000001"/>
    <n v="134.91139240506328"/>
    <s v="film "/>
    <s v=" video/documentary"/>
    <x v="320"/>
    <d v="2015-12-22T18:00:00"/>
  </r>
  <r>
    <n v="321"/>
    <x v="321"/>
    <s v="The more digital the world, the more analog our dreams._x000a_A feature documentary shot on 35mm film."/>
    <x v="19"/>
    <x v="258"/>
    <x v="0"/>
    <s v="DE"/>
    <s v="EUR"/>
    <n v="1478605386"/>
    <n v="1475577786"/>
    <b v="1"/>
    <n v="337"/>
    <b v="1"/>
    <s v="film &amp; video/documentary"/>
    <n v="1.0266285714285714"/>
    <n v="106.62314540059347"/>
    <s v="film "/>
    <s v=" video/documentary"/>
    <x v="321"/>
    <d v="2016-11-08T06:43:06"/>
  </r>
  <r>
    <n v="322"/>
    <x v="322"/>
    <s v="A documentary film about the largest elephants on earth and what is being done to ensure their survival."/>
    <x v="31"/>
    <x v="259"/>
    <x v="0"/>
    <s v="US"/>
    <s v="USD"/>
    <n v="1463146848"/>
    <n v="1460554848"/>
    <b v="1"/>
    <n v="186"/>
    <b v="1"/>
    <s v="film &amp; video/documentary"/>
    <n v="1.0791200000000001"/>
    <n v="145.04301075268816"/>
    <s v="film "/>
    <s v=" video/documentary"/>
    <x v="322"/>
    <d v="2016-05-13T08:40:48"/>
  </r>
  <r>
    <n v="323"/>
    <x v="323"/>
    <s v="A documentary focusing on the Haida Nation's resurgence in the wake of colonization and Canada's Indian Residential Schools."/>
    <x v="105"/>
    <x v="260"/>
    <x v="0"/>
    <s v="US"/>
    <s v="USD"/>
    <n v="1482307140"/>
    <n v="1479886966"/>
    <b v="1"/>
    <n v="58"/>
    <b v="1"/>
    <s v="film &amp; video/documentary"/>
    <n v="1.2307407407407407"/>
    <n v="114.58620689655173"/>
    <s v="film "/>
    <s v=" video/documentary"/>
    <x v="323"/>
    <d v="2016-12-21T02:59:00"/>
  </r>
  <r>
    <n v="324"/>
    <x v="324"/>
    <s v="A documentary about a Vietnam veteran who finds peace from his PTSD through Disney, rather than medication."/>
    <x v="0"/>
    <x v="261"/>
    <x v="0"/>
    <s v="US"/>
    <s v="USD"/>
    <n v="1438441308"/>
    <n v="1435590108"/>
    <b v="1"/>
    <n v="82"/>
    <b v="1"/>
    <s v="film &amp; video/documentary"/>
    <n v="1.016"/>
    <n v="105.3170731707317"/>
    <s v="film "/>
    <s v=" video/documentary"/>
    <x v="324"/>
    <d v="2015-08-01T10:01:48"/>
  </r>
  <r>
    <n v="325"/>
    <x v="325"/>
    <s v="NETIZENS follows targets of online harassment as they confront digital abuse and strive for equality and justice online."/>
    <x v="63"/>
    <x v="262"/>
    <x v="0"/>
    <s v="US"/>
    <s v="USD"/>
    <n v="1482208233"/>
    <n v="1479184233"/>
    <b v="1"/>
    <n v="736"/>
    <b v="1"/>
    <s v="film &amp; video/documentary"/>
    <n v="1.04396"/>
    <n v="70.921195652173907"/>
    <s v="film "/>
    <s v=" video/documentary"/>
    <x v="325"/>
    <d v="2016-12-19T23:30:33"/>
  </r>
  <r>
    <n v="326"/>
    <x v="326"/>
    <s v="An inspiring story of love and resilience after tragedy strikes humanitarian Maggie Doyne, mother to 49 Nepali children."/>
    <x v="60"/>
    <x v="263"/>
    <x v="0"/>
    <s v="US"/>
    <s v="USD"/>
    <n v="1489532220"/>
    <n v="1486625606"/>
    <b v="1"/>
    <n v="1151"/>
    <b v="1"/>
    <s v="film &amp; video/documentary"/>
    <n v="1.1292973333333334"/>
    <n v="147.17167680278018"/>
    <s v="film "/>
    <s v=" video/documentary"/>
    <x v="326"/>
    <d v="2017-03-14T17:57:00"/>
  </r>
  <r>
    <n v="327"/>
    <x v="327"/>
    <s v="A short film documenting the inspirational life of Mrs. Fukuoka, a tsunami survivor helping to bring hope back to her community."/>
    <x v="23"/>
    <x v="264"/>
    <x v="0"/>
    <s v="US"/>
    <s v="USD"/>
    <n v="1427011200"/>
    <n v="1424669929"/>
    <b v="1"/>
    <n v="34"/>
    <b v="1"/>
    <s v="film &amp; video/documentary"/>
    <n v="1.3640000000000001"/>
    <n v="160.47058823529412"/>
    <s v="film "/>
    <s v=" video/documentary"/>
    <x v="327"/>
    <d v="2015-03-22T03:00:00"/>
  </r>
  <r>
    <n v="328"/>
    <x v="328"/>
    <s v="A documentary that tells the real story of the misunderstood author, and explores the iconic status he still commands today."/>
    <x v="96"/>
    <x v="265"/>
    <x v="0"/>
    <s v="US"/>
    <s v="USD"/>
    <n v="1446350400"/>
    <n v="1443739388"/>
    <b v="1"/>
    <n v="498"/>
    <b v="1"/>
    <s v="film &amp; video/documentary"/>
    <n v="1.036144"/>
    <n v="156.04578313253012"/>
    <s v="film "/>
    <s v=" video/documentary"/>
    <x v="328"/>
    <d v="2015-10-31T23:00:00"/>
  </r>
  <r>
    <n v="329"/>
    <x v="329"/>
    <s v="Our documentary about Oklahoma's all-black towns needs a soundtrack that is authentic. Help us make it happen."/>
    <x v="3"/>
    <x v="266"/>
    <x v="0"/>
    <s v="US"/>
    <s v="USD"/>
    <n v="1446868800"/>
    <n v="1444821127"/>
    <b v="1"/>
    <n v="167"/>
    <b v="1"/>
    <s v="film &amp; video/documentary"/>
    <n v="1.0549999999999999"/>
    <n v="63.17365269461078"/>
    <s v="film "/>
    <s v=" video/documentary"/>
    <x v="329"/>
    <d v="2015-11-06T23:00:00"/>
  </r>
  <r>
    <n v="330"/>
    <x v="330"/>
    <s v="A film project that will compel decision makers to conserve iconic NH landscapes at risk due to an electricity transmission project."/>
    <x v="19"/>
    <x v="267"/>
    <x v="0"/>
    <s v="US"/>
    <s v="USD"/>
    <n v="1368763140"/>
    <n v="1366028563"/>
    <b v="1"/>
    <n v="340"/>
    <b v="1"/>
    <s v="film &amp; video/documentary"/>
    <n v="1.0182857142857142"/>
    <n v="104.82352941176471"/>
    <s v="film "/>
    <s v=" video/documentary"/>
    <x v="330"/>
    <d v="2013-05-16T22:59:00"/>
  </r>
  <r>
    <n v="331"/>
    <x v="331"/>
    <s v="A hybrid music documentary/concert film featuring Sharon Jones, Charles Bradley and the rest of the Daptone Records family."/>
    <x v="79"/>
    <x v="268"/>
    <x v="0"/>
    <s v="US"/>
    <s v="USD"/>
    <n v="1466171834"/>
    <n v="1463493434"/>
    <b v="1"/>
    <n v="438"/>
    <b v="1"/>
    <s v="film &amp; video/documentary"/>
    <n v="1.0660499999999999"/>
    <n v="97.356164383561648"/>
    <s v="film "/>
    <s v=" video/documentary"/>
    <x v="331"/>
    <d v="2016-06-17T08:57:14"/>
  </r>
  <r>
    <n v="332"/>
    <x v="332"/>
    <s v="A groundbreaking new film by Kenny Ausubel &amp; Louie Schwartzberg, featuring John Cleese, based on the work of Richard Tarnas."/>
    <x v="57"/>
    <x v="269"/>
    <x v="0"/>
    <s v="US"/>
    <s v="USD"/>
    <n v="1446019200"/>
    <n v="1442420377"/>
    <b v="1"/>
    <n v="555"/>
    <b v="1"/>
    <s v="film &amp; video/documentary"/>
    <n v="1.13015"/>
    <n v="203.63063063063063"/>
    <s v="film "/>
    <s v=" video/documentary"/>
    <x v="332"/>
    <d v="2015-10-28T03:00:00"/>
  </r>
  <r>
    <n v="333"/>
    <x v="333"/>
    <s v="Enter a unique world of flavors, passion, resourcefulness and breathtaking locations. Join us on this unprecedented journey!"/>
    <x v="79"/>
    <x v="270"/>
    <x v="0"/>
    <s v="US"/>
    <s v="USD"/>
    <n v="1460038591"/>
    <n v="1457450191"/>
    <b v="1"/>
    <n v="266"/>
    <b v="1"/>
    <s v="film &amp; video/documentary"/>
    <n v="1.252275"/>
    <n v="188.31203007518798"/>
    <s v="film "/>
    <s v=" video/documentary"/>
    <x v="333"/>
    <d v="2016-04-07T09:16:31"/>
  </r>
  <r>
    <n v="334"/>
    <x v="334"/>
    <s v="An unapologetic portrait of the iconic, pioneering entertainer Mary Small whose voice comforted millions through the Depression &amp; WWII"/>
    <x v="3"/>
    <x v="271"/>
    <x v="0"/>
    <s v="US"/>
    <s v="USD"/>
    <n v="1431716400"/>
    <n v="1428423757"/>
    <b v="1"/>
    <n v="69"/>
    <b v="1"/>
    <s v="film &amp; video/documentary"/>
    <n v="1.0119"/>
    <n v="146.65217391304347"/>
    <s v="film "/>
    <s v=" video/documentary"/>
    <x v="334"/>
    <d v="2015-05-15T14:00:00"/>
  </r>
  <r>
    <n v="335"/>
    <x v="335"/>
    <s v="Oscar-nominated screenwriter David Peoples' lost film of Moe's Books is recycled into the hands of Moe's daughter, fifty years later."/>
    <x v="0"/>
    <x v="272"/>
    <x v="0"/>
    <s v="US"/>
    <s v="USD"/>
    <n v="1431122400"/>
    <n v="1428428515"/>
    <b v="1"/>
    <n v="80"/>
    <b v="1"/>
    <s v="film &amp; video/documentary"/>
    <n v="1.0276470588235294"/>
    <n v="109.1875"/>
    <s v="film "/>
    <s v=" video/documentary"/>
    <x v="335"/>
    <d v="2015-05-08T17:00:00"/>
  </r>
  <r>
    <n v="336"/>
    <x v="336"/>
    <s v="An epic documentary about the dramatic rise and fall of Empire Pictures, the most ambitious B-movie studio of the 1980â€™s."/>
    <x v="31"/>
    <x v="273"/>
    <x v="0"/>
    <s v="US"/>
    <s v="USD"/>
    <n v="1447427918"/>
    <n v="1444832318"/>
    <b v="1"/>
    <n v="493"/>
    <b v="1"/>
    <s v="film &amp; video/documentary"/>
    <n v="1.1683911999999999"/>
    <n v="59.249046653144013"/>
    <s v="film "/>
    <s v=" video/documentary"/>
    <x v="336"/>
    <d v="2015-11-13T10:18:38"/>
  </r>
  <r>
    <n v="337"/>
    <x v="337"/>
    <s v="A documentary that tells the story of local beekeepers. Specifically one family who turns their annual harvest into a community event."/>
    <x v="9"/>
    <x v="274"/>
    <x v="0"/>
    <s v="US"/>
    <s v="USD"/>
    <n v="1426298708"/>
    <n v="1423710308"/>
    <b v="1"/>
    <n v="31"/>
    <b v="1"/>
    <s v="film &amp; video/documentary"/>
    <n v="1.0116833333333335"/>
    <n v="97.904838709677421"/>
    <s v="film "/>
    <s v=" video/documentary"/>
    <x v="337"/>
    <d v="2015-03-13T21:05:08"/>
  </r>
  <r>
    <n v="338"/>
    <x v="338"/>
    <s v="&quot;Queer Genius&quot; explores the lives of four visionary queer artists: Eileen Myles, Barbara Hammer, Jibz Cameron and Shannon Funchess"/>
    <x v="36"/>
    <x v="275"/>
    <x v="0"/>
    <s v="US"/>
    <s v="USD"/>
    <n v="1472864400"/>
    <n v="1468001290"/>
    <b v="1"/>
    <n v="236"/>
    <b v="1"/>
    <s v="film &amp; video/documentary"/>
    <n v="1.1013360000000001"/>
    <n v="70.000169491525426"/>
    <s v="film "/>
    <s v=" video/documentary"/>
    <x v="338"/>
    <d v="2016-09-02T20:00:00"/>
  </r>
  <r>
    <n v="339"/>
    <x v="339"/>
    <s v="A documentary film following the world's greatest palindromists leading up to the 2017 World Palindrome Championship."/>
    <x v="12"/>
    <x v="276"/>
    <x v="0"/>
    <s v="US"/>
    <s v="USD"/>
    <n v="1430331268"/>
    <n v="1427739268"/>
    <b v="1"/>
    <n v="89"/>
    <b v="1"/>
    <s v="film &amp; video/documentary"/>
    <n v="1.0808333333333333"/>
    <n v="72.865168539325836"/>
    <s v="film "/>
    <s v=" video/documentary"/>
    <x v="339"/>
    <d v="2015-04-29T13:14:28"/>
  </r>
  <r>
    <n v="340"/>
    <x v="340"/>
    <s v="Feature-length documentary about five Somali Muslim students pursuing dreams of education in America"/>
    <x v="19"/>
    <x v="277"/>
    <x v="0"/>
    <s v="US"/>
    <s v="USD"/>
    <n v="1489006800"/>
    <n v="1486397007"/>
    <b v="1"/>
    <n v="299"/>
    <b v="1"/>
    <s v="film &amp; video/documentary"/>
    <n v="1.2502285714285715"/>
    <n v="146.34782608695653"/>
    <s v="film "/>
    <s v=" video/documentary"/>
    <x v="340"/>
    <d v="2017-03-08T16:00:00"/>
  </r>
  <r>
    <n v="341"/>
    <x v="341"/>
    <s v="Documentary: Creation of large-scale outdoor mural by young artists. Time lapse. From blank concrete wall to colorful, visual story."/>
    <x v="8"/>
    <x v="278"/>
    <x v="0"/>
    <s v="US"/>
    <s v="USD"/>
    <n v="1412135940"/>
    <n v="1410555998"/>
    <b v="1"/>
    <n v="55"/>
    <b v="1"/>
    <s v="film &amp; video/documentary"/>
    <n v="1.0671428571428572"/>
    <n v="67.909090909090907"/>
    <s v="film "/>
    <s v=" video/documentary"/>
    <x v="341"/>
    <d v="2014-09-30T22:59:00"/>
  </r>
  <r>
    <n v="342"/>
    <x v="342"/>
    <s v="BREAKING A MONSTER needs your help to play in THEATERS!"/>
    <x v="56"/>
    <x v="279"/>
    <x v="0"/>
    <s v="US"/>
    <s v="USD"/>
    <n v="1461955465"/>
    <n v="1459363465"/>
    <b v="1"/>
    <n v="325"/>
    <b v="1"/>
    <s v="film &amp; video/documentary"/>
    <n v="1.0036639999999999"/>
    <n v="169.85083076923075"/>
    <s v="film "/>
    <s v=" video/documentary"/>
    <x v="342"/>
    <d v="2016-04-29T13:44:25"/>
  </r>
  <r>
    <n v="343"/>
    <x v="343"/>
    <s v="A documentary on a composer who releases his music for free and ended up in millions of videos, thousands of films, &amp; many odd places."/>
    <x v="11"/>
    <x v="280"/>
    <x v="0"/>
    <s v="US"/>
    <s v="USD"/>
    <n v="1415934000"/>
    <n v="1413308545"/>
    <b v="1"/>
    <n v="524"/>
    <b v="1"/>
    <s v="film &amp; video/documentary"/>
    <n v="1.0202863333333334"/>
    <n v="58.413339694656486"/>
    <s v="film "/>
    <s v=" video/documentary"/>
    <x v="343"/>
    <d v="2014-11-13T22:00:00"/>
  </r>
  <r>
    <n v="344"/>
    <x v="344"/>
    <s v="In the mountains where they once fought, Bosnian veterans defend a herd of wild horses and find a new kind of freedom for themselves."/>
    <x v="106"/>
    <x v="281"/>
    <x v="0"/>
    <s v="US"/>
    <s v="USD"/>
    <n v="1433125200"/>
    <n v="1429312694"/>
    <b v="1"/>
    <n v="285"/>
    <b v="1"/>
    <s v="film &amp; video/documentary"/>
    <n v="1.0208358208955224"/>
    <n v="119.99298245614035"/>
    <s v="film "/>
    <s v=" video/documentary"/>
    <x v="344"/>
    <d v="2015-05-31T21:20:00"/>
  </r>
  <r>
    <n v="345"/>
    <x v="345"/>
    <s v="With the fate of the red wolves at stake, we explore if they can still survive in their last wild home in North Carolina."/>
    <x v="107"/>
    <x v="282"/>
    <x v="0"/>
    <s v="US"/>
    <s v="USD"/>
    <n v="1432161590"/>
    <n v="1429569590"/>
    <b v="1"/>
    <n v="179"/>
    <b v="1"/>
    <s v="film &amp; video/documentary"/>
    <n v="1.2327586206896552"/>
    <n v="99.860335195530723"/>
    <s v="film "/>
    <s v=" video/documentary"/>
    <x v="345"/>
    <d v="2015-05-20T17:39:50"/>
  </r>
  <r>
    <n v="346"/>
    <x v="346"/>
    <s v="Engineering students and adults with cerebral palsy learn to communicate, connect and cultivate their abilities by making movies."/>
    <x v="3"/>
    <x v="283"/>
    <x v="0"/>
    <s v="US"/>
    <s v="USD"/>
    <n v="1444824021"/>
    <n v="1442232021"/>
    <b v="1"/>
    <n v="188"/>
    <b v="1"/>
    <s v="film &amp; video/documentary"/>
    <n v="1.7028880000000002"/>
    <n v="90.579148936170213"/>
    <s v="film "/>
    <s v=" video/documentary"/>
    <x v="346"/>
    <d v="2015-10-14T07:00:21"/>
  </r>
  <r>
    <n v="347"/>
    <x v="347"/>
    <s v="&quot;Getting Naked&quot; tells the story of current-day burlesque in New York City through the on and off-stage lives of several performers."/>
    <x v="79"/>
    <x v="284"/>
    <x v="0"/>
    <s v="US"/>
    <s v="USD"/>
    <n v="1447505609"/>
    <n v="1444910009"/>
    <b v="1"/>
    <n v="379"/>
    <b v="1"/>
    <s v="film &amp; video/documentary"/>
    <n v="1.1159049999999999"/>
    <n v="117.77361477572559"/>
    <s v="film "/>
    <s v=" video/documentary"/>
    <x v="347"/>
    <d v="2015-11-14T07:53:29"/>
  </r>
  <r>
    <n v="348"/>
    <x v="348"/>
    <s v="Documentary about the complexities and contradictions of gentrification as one woman grapples with life after &quot;the Ghetto.&quot;"/>
    <x v="3"/>
    <x v="285"/>
    <x v="0"/>
    <s v="US"/>
    <s v="USD"/>
    <n v="1440165916"/>
    <n v="1437573916"/>
    <b v="1"/>
    <n v="119"/>
    <b v="1"/>
    <s v="film &amp; video/documentary"/>
    <n v="1.03"/>
    <n v="86.554621848739501"/>
    <s v="film "/>
    <s v=" video/documentary"/>
    <x v="348"/>
    <d v="2015-08-21T09:05:16"/>
  </r>
  <r>
    <n v="349"/>
    <x v="349"/>
    <s v="After 52 years of war, FARC guerrilla soldiers rejoin Colombian society to forge new lives of peace."/>
    <x v="108"/>
    <x v="286"/>
    <x v="0"/>
    <s v="US"/>
    <s v="USD"/>
    <n v="1487937508"/>
    <n v="1485345508"/>
    <b v="1"/>
    <n v="167"/>
    <b v="1"/>
    <s v="film &amp; video/documentary"/>
    <n v="1.0663570159857905"/>
    <n v="71.899281437125751"/>
    <s v="film "/>
    <s v=" video/documentary"/>
    <x v="349"/>
    <d v="2017-02-24T06:58:28"/>
  </r>
  <r>
    <n v="350"/>
    <x v="350"/>
    <s v="NBA All-Star Kenny Anderson's mid-life crisis prompts him to examine his past, as he searches for relevancy in his future."/>
    <x v="31"/>
    <x v="287"/>
    <x v="0"/>
    <s v="US"/>
    <s v="USD"/>
    <n v="1473566340"/>
    <n v="1470274509"/>
    <b v="1"/>
    <n v="221"/>
    <b v="1"/>
    <s v="film &amp; video/documentary"/>
    <n v="1.1476"/>
    <n v="129.81900452488688"/>
    <s v="film "/>
    <s v=" video/documentary"/>
    <x v="350"/>
    <d v="2016-09-10T22:59:00"/>
  </r>
  <r>
    <n v="351"/>
    <x v="351"/>
    <s v="A documentary film about the glory and misfortunes of the Spanish sighthound, the Galgo. Probably the most mistreated dog of all."/>
    <x v="109"/>
    <x v="288"/>
    <x v="0"/>
    <s v="ES"/>
    <s v="EUR"/>
    <n v="1460066954"/>
    <n v="1456614554"/>
    <b v="1"/>
    <n v="964"/>
    <b v="1"/>
    <s v="film &amp; video/documentary"/>
    <n v="1.2734117647058822"/>
    <n v="44.912863070539416"/>
    <s v="film "/>
    <s v=" video/documentary"/>
    <x v="351"/>
    <d v="2016-04-07T17:09:14"/>
  </r>
  <r>
    <n v="352"/>
    <x v="352"/>
    <s v="An epic journey around the world, exploring the power of the human spirit and how art can be used to inspire a lifetime."/>
    <x v="3"/>
    <x v="289"/>
    <x v="0"/>
    <s v="US"/>
    <s v="USD"/>
    <n v="1412740868"/>
    <n v="1410148868"/>
    <b v="1"/>
    <n v="286"/>
    <b v="1"/>
    <s v="film &amp; video/documentary"/>
    <n v="1.1656"/>
    <n v="40.755244755244753"/>
    <s v="film "/>
    <s v=" video/documentary"/>
    <x v="352"/>
    <d v="2014-10-07T23:01:08"/>
  </r>
  <r>
    <n v="353"/>
    <x v="353"/>
    <s v="A suicide attempt survivor is on a mission to find fellow survivors and document their stories of unguarded courage, insight and humor."/>
    <x v="110"/>
    <x v="290"/>
    <x v="0"/>
    <s v="US"/>
    <s v="USD"/>
    <n v="1447963219"/>
    <n v="1445367619"/>
    <b v="1"/>
    <n v="613"/>
    <b v="1"/>
    <s v="film &amp; video/documentary"/>
    <n v="1.0861819426615318"/>
    <n v="103.52394779771615"/>
    <s v="film "/>
    <s v=" video/documentary"/>
    <x v="353"/>
    <d v="2015-11-19T15:00:19"/>
  </r>
  <r>
    <n v="354"/>
    <x v="354"/>
    <s v="A carousel has spun since 1925 in a small town in NY. It once inspired Rod Serling and has since become a portal into the Twilight Zone"/>
    <x v="8"/>
    <x v="291"/>
    <x v="0"/>
    <s v="US"/>
    <s v="USD"/>
    <n v="1460141521"/>
    <n v="1457553121"/>
    <b v="1"/>
    <n v="29"/>
    <b v="1"/>
    <s v="film &amp; video/documentary"/>
    <n v="1.0394285714285714"/>
    <n v="125.44827586206897"/>
    <s v="film "/>
    <s v=" video/documentary"/>
    <x v="354"/>
    <d v="2016-04-08T13:52:01"/>
  </r>
  <r>
    <n v="355"/>
    <x v="355"/>
    <s v="A documentary film about the late REZA ABDOH and his performance company DAR A LUZ."/>
    <x v="19"/>
    <x v="292"/>
    <x v="0"/>
    <s v="US"/>
    <s v="USD"/>
    <n v="1417420994"/>
    <n v="1414738994"/>
    <b v="1"/>
    <n v="165"/>
    <b v="1"/>
    <s v="film &amp; video/documentary"/>
    <n v="1.1625714285714286"/>
    <n v="246.60606060606059"/>
    <s v="film "/>
    <s v=" video/documentary"/>
    <x v="355"/>
    <d v="2014-12-01T03:03:14"/>
  </r>
  <r>
    <n v="356"/>
    <x v="356"/>
    <s v="A documentary about halibut conservation and how it impacts communities of Southeast Alaska."/>
    <x v="51"/>
    <x v="293"/>
    <x v="0"/>
    <s v="US"/>
    <s v="USD"/>
    <n v="1458152193"/>
    <n v="1455563793"/>
    <b v="1"/>
    <n v="97"/>
    <b v="1"/>
    <s v="film &amp; video/documentary"/>
    <n v="1.0269239999999999"/>
    <n v="79.401340206185566"/>
    <s v="film "/>
    <s v=" video/documentary"/>
    <x v="356"/>
    <d v="2016-03-16T13:16:33"/>
  </r>
  <r>
    <n v="357"/>
    <x v="357"/>
    <s v="The last few hours to be part of this immersive film that touches the eternal. We have stretched our goal for editing and sound design."/>
    <x v="36"/>
    <x v="294"/>
    <x v="0"/>
    <s v="US"/>
    <s v="USD"/>
    <n v="1429852797"/>
    <n v="1426396797"/>
    <b v="1"/>
    <n v="303"/>
    <b v="1"/>
    <s v="film &amp; video/documentary"/>
    <n v="1.74"/>
    <n v="86.138613861386133"/>
    <s v="film "/>
    <s v=" video/documentary"/>
    <x v="357"/>
    <d v="2015-04-24T00:19:57"/>
  </r>
  <r>
    <n v="358"/>
    <x v="358"/>
    <s v="Screenwriter. Novelist. Playwright. The inside story of famed writer William Goldman. As only he can tell it."/>
    <x v="63"/>
    <x v="295"/>
    <x v="0"/>
    <s v="US"/>
    <s v="USD"/>
    <n v="1466002800"/>
    <n v="1463517521"/>
    <b v="1"/>
    <n v="267"/>
    <b v="1"/>
    <s v="film &amp; video/documentary"/>
    <n v="1.03088"/>
    <n v="193.04868913857678"/>
    <s v="film "/>
    <s v=" video/documentary"/>
    <x v="358"/>
    <d v="2016-06-15T10:00:00"/>
  </r>
  <r>
    <n v="359"/>
    <x v="359"/>
    <s v="Circus burlesque innovators, Trixie and Monkey seek to balance love and life while pursuing new creative heights."/>
    <x v="111"/>
    <x v="296"/>
    <x v="0"/>
    <s v="US"/>
    <s v="USD"/>
    <n v="1415941920"/>
    <n v="1414028490"/>
    <b v="1"/>
    <n v="302"/>
    <b v="1"/>
    <s v="film &amp; video/documentary"/>
    <n v="1.0485537190082646"/>
    <n v="84.023178807947019"/>
    <s v="film "/>
    <s v=" video/documentary"/>
    <x v="359"/>
    <d v="2014-11-14T00:12:00"/>
  </r>
  <r>
    <n v="360"/>
    <x v="360"/>
    <s v="A brave woman takes her wife and son from New York to visit her hometown in Kenya, where she was persecuted for being a lesbian."/>
    <x v="14"/>
    <x v="297"/>
    <x v="0"/>
    <s v="US"/>
    <s v="USD"/>
    <n v="1437621060"/>
    <n v="1433799180"/>
    <b v="0"/>
    <n v="87"/>
    <b v="1"/>
    <s v="film &amp; video/documentary"/>
    <n v="1.0137499999999999"/>
    <n v="139.82758620689654"/>
    <s v="film "/>
    <s v=" video/documentary"/>
    <x v="360"/>
    <d v="2015-07-22T22:11:00"/>
  </r>
  <r>
    <n v="361"/>
    <x v="361"/>
    <s v="An indie documentary seeking production funds to capture The Matches reunion tour &amp; interviews with music industry professionals."/>
    <x v="19"/>
    <x v="298"/>
    <x v="0"/>
    <s v="US"/>
    <s v="USD"/>
    <n v="1416704506"/>
    <n v="1414108906"/>
    <b v="0"/>
    <n v="354"/>
    <b v="1"/>
    <s v="film &amp; video/documentary"/>
    <n v="1.1107699999999998"/>
    <n v="109.82189265536722"/>
    <s v="film "/>
    <s v=" video/documentary"/>
    <x v="361"/>
    <d v="2014-11-22T20:01:46"/>
  </r>
  <r>
    <n v="362"/>
    <x v="362"/>
    <s v="A SHORT FILM celebrating ONE RACE: the Bridger Ridge Run. TEN RUNNERS: the movie-stars. THIRTY YEARS: running wild in the mountains."/>
    <x v="112"/>
    <x v="48"/>
    <x v="0"/>
    <s v="US"/>
    <s v="USD"/>
    <n v="1407456000"/>
    <n v="1405573391"/>
    <b v="0"/>
    <n v="86"/>
    <b v="1"/>
    <s v="film &amp; video/documentary"/>
    <n v="1.2415933781686497"/>
    <n v="139.53488372093022"/>
    <s v="film "/>
    <s v=" video/documentary"/>
    <x v="362"/>
    <d v="2014-08-07T19:00:00"/>
  </r>
  <r>
    <n v="363"/>
    <x v="363"/>
    <s v="This documentary chronicles the lives of two mountaineers from Nepal who have left the high Himalaya in search of &quot;success&quot; in New York City."/>
    <x v="113"/>
    <x v="299"/>
    <x v="0"/>
    <s v="US"/>
    <s v="USD"/>
    <n v="1272828120"/>
    <n v="1268934736"/>
    <b v="0"/>
    <n v="26"/>
    <b v="1"/>
    <s v="film &amp; video/documentary"/>
    <n v="1.0133333333333334"/>
    <n v="347.84615384615387"/>
    <s v="film "/>
    <s v=" video/documentary"/>
    <x v="363"/>
    <d v="2010-05-02T14:22:00"/>
  </r>
  <r>
    <n v="364"/>
    <x v="364"/>
    <s v="This family-focused documentary explores the ways parents connect with the wild inside themselves and their kids. Ow-ow-oWoo!"/>
    <x v="39"/>
    <x v="300"/>
    <x v="0"/>
    <s v="US"/>
    <s v="USD"/>
    <n v="1403323140"/>
    <n v="1400704672"/>
    <b v="0"/>
    <n v="113"/>
    <b v="1"/>
    <s v="film &amp; video/documentary"/>
    <n v="1.1016142857142857"/>
    <n v="68.24159292035398"/>
    <s v="film "/>
    <s v=" video/documentary"/>
    <x v="364"/>
    <d v="2014-06-20T22:59:00"/>
  </r>
  <r>
    <n v="365"/>
    <x v="365"/>
    <s v="Please help us finish this documentary about how Tel Aviv in Israel became a gay friendly liberal hub in a religious state"/>
    <x v="36"/>
    <x v="301"/>
    <x v="0"/>
    <s v="GB"/>
    <s v="GBP"/>
    <n v="1393597999"/>
    <n v="1391005999"/>
    <b v="0"/>
    <n v="65"/>
    <b v="1"/>
    <s v="film &amp; video/documentary"/>
    <n v="1.0397333333333334"/>
    <n v="239.93846153846152"/>
    <s v="film "/>
    <s v=" video/documentary"/>
    <x v="365"/>
    <d v="2014-02-28T09:33:19"/>
  </r>
  <r>
    <n v="366"/>
    <x v="366"/>
    <s v="One Bushman familyâ€™s struggle to survive genocide, dispossession and post-apartheid freedom in South Africa."/>
    <x v="114"/>
    <x v="302"/>
    <x v="0"/>
    <s v="US"/>
    <s v="USD"/>
    <n v="1337540518"/>
    <n v="1334948518"/>
    <b v="0"/>
    <n v="134"/>
    <b v="1"/>
    <s v="film &amp; video/documentary"/>
    <n v="1.013157894736842"/>
    <n v="287.31343283582089"/>
    <s v="film "/>
    <s v=" video/documentary"/>
    <x v="366"/>
    <d v="2012-05-20T14:01:58"/>
  </r>
  <r>
    <n v="367"/>
    <x v="367"/>
    <s v="This film relates how one country's burning desire for independence unified a diverse nation into a successful nonviolent revolution."/>
    <x v="3"/>
    <x v="303"/>
    <x v="0"/>
    <s v="US"/>
    <s v="USD"/>
    <n v="1367384340"/>
    <n v="1363960278"/>
    <b v="0"/>
    <n v="119"/>
    <b v="1"/>
    <s v="film &amp; video/documentary"/>
    <n v="1.033501"/>
    <n v="86.84882352941176"/>
    <s v="film "/>
    <s v=" video/documentary"/>
    <x v="367"/>
    <d v="2013-04-30T23:59:00"/>
  </r>
  <r>
    <n v="368"/>
    <x v="368"/>
    <s v="Were the Romantics the first backpackers? This film follows them and explores the huge part geography played in their lives and works."/>
    <x v="78"/>
    <x v="304"/>
    <x v="0"/>
    <s v="US"/>
    <s v="USD"/>
    <n v="1426426322"/>
    <n v="1423405922"/>
    <b v="0"/>
    <n v="159"/>
    <b v="1"/>
    <s v="film &amp; video/documentary"/>
    <n v="1.04112"/>
    <n v="81.84905660377359"/>
    <s v="film "/>
    <s v=" video/documentary"/>
    <x v="368"/>
    <d v="2015-03-15T08:32:02"/>
  </r>
  <r>
    <n v="369"/>
    <x v="369"/>
    <s v="A documentary of one woman's attempt at solo hiking 2,000 miles, in an effort to understand herself and societal expectations."/>
    <x v="115"/>
    <x v="305"/>
    <x v="0"/>
    <s v="US"/>
    <s v="USD"/>
    <n v="1326633269"/>
    <n v="1324041269"/>
    <b v="0"/>
    <n v="167"/>
    <b v="1"/>
    <s v="film &amp; video/documentary"/>
    <n v="1.1015569230769231"/>
    <n v="42.874970059880241"/>
    <s v="film "/>
    <s v=" video/documentary"/>
    <x v="369"/>
    <d v="2012-01-15T08:14:29"/>
  </r>
  <r>
    <n v="370"/>
    <x v="370"/>
    <s v="An exploration of what Sikhism is, through the journey of eight pilgrims at Hola Mohalla, a religious festival in Anandpur Sahib, India"/>
    <x v="31"/>
    <x v="306"/>
    <x v="0"/>
    <s v="US"/>
    <s v="USD"/>
    <n v="1483729500"/>
    <n v="1481137500"/>
    <b v="0"/>
    <n v="43"/>
    <b v="1"/>
    <s v="film &amp; video/documentary"/>
    <n v="1.2202"/>
    <n v="709.41860465116281"/>
    <s v="film "/>
    <s v=" video/documentary"/>
    <x v="370"/>
    <d v="2017-01-06T14:05:00"/>
  </r>
  <r>
    <n v="371"/>
    <x v="371"/>
    <s v="3,000 Miles. 18 Wild Horses. 6 Months. 5 States. 4 men. A documentary about Conservation, Exploration, and Wild Mustangs."/>
    <x v="60"/>
    <x v="307"/>
    <x v="0"/>
    <s v="US"/>
    <s v="USD"/>
    <n v="1359743139"/>
    <n v="1355855139"/>
    <b v="0"/>
    <n v="1062"/>
    <b v="1"/>
    <s v="film &amp; video/documentary"/>
    <n v="1.1416866666666667"/>
    <n v="161.25517890772127"/>
    <s v="film "/>
    <s v=" video/documentary"/>
    <x v="371"/>
    <d v="2013-02-01T13:25:39"/>
  </r>
  <r>
    <n v="372"/>
    <x v="372"/>
    <s v="A short documentary exploring the uses of 'Natural Horsemanship' across Europe"/>
    <x v="43"/>
    <x v="308"/>
    <x v="0"/>
    <s v="GB"/>
    <s v="GBP"/>
    <n v="1459872000"/>
    <n v="1456408244"/>
    <b v="0"/>
    <n v="9"/>
    <b v="1"/>
    <s v="film &amp; video/documentary"/>
    <n v="1.2533333333333334"/>
    <n v="41.777777777777779"/>
    <s v="film "/>
    <s v=" video/documentary"/>
    <x v="372"/>
    <d v="2016-04-05T11:00:00"/>
  </r>
  <r>
    <n v="373"/>
    <x v="373"/>
    <s v="A feature documentary about UPA Pictures, the little studio that changed the course of animation around the world"/>
    <x v="51"/>
    <x v="309"/>
    <x v="0"/>
    <s v="US"/>
    <s v="USD"/>
    <n v="1342648398"/>
    <n v="1340056398"/>
    <b v="0"/>
    <n v="89"/>
    <b v="1"/>
    <s v="film &amp; video/documentary"/>
    <n v="1.0666666666666667"/>
    <n v="89.887640449438209"/>
    <s v="film "/>
    <s v=" video/documentary"/>
    <x v="373"/>
    <d v="2012-07-18T16:53:18"/>
  </r>
  <r>
    <n v="374"/>
    <x v="374"/>
    <s v="Bird Language with Jon Young is a 2 disk DVD set teaching you all you need to know to start learning bird language and start a group."/>
    <x v="12"/>
    <x v="310"/>
    <x v="0"/>
    <s v="US"/>
    <s v="USD"/>
    <n v="1316208031"/>
    <n v="1312320031"/>
    <b v="0"/>
    <n v="174"/>
    <b v="1"/>
    <s v="film &amp; video/documentary"/>
    <n v="1.3065"/>
    <n v="45.051724137931032"/>
    <s v="film "/>
    <s v=" video/documentary"/>
    <x v="374"/>
    <d v="2011-09-16T16:20:31"/>
  </r>
  <r>
    <n v="375"/>
    <x v="375"/>
    <s v="As the videocam &quot;Enrique de Malaca&quot; circumnavigates the globe, it captures stories of friends who have set foot on other lands."/>
    <x v="2"/>
    <x v="49"/>
    <x v="0"/>
    <s v="US"/>
    <s v="USD"/>
    <n v="1393694280"/>
    <n v="1390088311"/>
    <b v="0"/>
    <n v="14"/>
    <b v="1"/>
    <s v="film &amp; video/documentary"/>
    <n v="1.2"/>
    <n v="42.857142857142854"/>
    <s v="film "/>
    <s v=" video/documentary"/>
    <x v="375"/>
    <d v="2014-03-01T12:18:00"/>
  </r>
  <r>
    <n v="376"/>
    <x v="376"/>
    <s v="A film about the cosmetics industry. Everything you need to know about the ingredients being used and what alternatives are out there."/>
    <x v="116"/>
    <x v="311"/>
    <x v="0"/>
    <s v="GB"/>
    <s v="GBP"/>
    <n v="1472122316"/>
    <n v="1469443916"/>
    <b v="0"/>
    <n v="48"/>
    <b v="1"/>
    <s v="film &amp; video/documentary"/>
    <n v="1.0595918367346939"/>
    <n v="54.083333333333336"/>
    <s v="film "/>
    <s v=" video/documentary"/>
    <x v="376"/>
    <d v="2016-08-25T05:51:56"/>
  </r>
  <r>
    <n v="377"/>
    <x v="377"/>
    <s v="Dangerous. Sexy. All-American Girl. You know the look. Now meet the women who are making retro style modern."/>
    <x v="14"/>
    <x v="312"/>
    <x v="0"/>
    <s v="US"/>
    <s v="USD"/>
    <n v="1447484460"/>
    <n v="1444888868"/>
    <b v="0"/>
    <n v="133"/>
    <b v="1"/>
    <s v="film &amp; video/documentary"/>
    <n v="1.1439999999999999"/>
    <n v="103.21804511278195"/>
    <s v="film "/>
    <s v=" video/documentary"/>
    <x v="377"/>
    <d v="2015-11-14T02:01:00"/>
  </r>
  <r>
    <n v="378"/>
    <x v="378"/>
    <s v="Ugandan Filmmaker and Activist Kamoga Hassan's new documentary follows Ugandan LGBT asylum seekers asking the question &quot;Where is home?&quot;"/>
    <x v="9"/>
    <x v="313"/>
    <x v="0"/>
    <s v="CA"/>
    <s v="CAD"/>
    <n v="1453765920"/>
    <n v="1451655808"/>
    <b v="0"/>
    <n v="83"/>
    <b v="1"/>
    <s v="film &amp; video/documentary"/>
    <n v="1.1176666666666666"/>
    <n v="40.397590361445786"/>
    <s v="film "/>
    <s v=" video/documentary"/>
    <x v="378"/>
    <d v="2016-01-25T18:52:00"/>
  </r>
  <r>
    <n v="379"/>
    <x v="379"/>
    <s v="The U.S. Army has granted us permission to film a documentary at America's most sacred shrine: The Tomb of the Unknown Soldier."/>
    <x v="36"/>
    <x v="314"/>
    <x v="0"/>
    <s v="US"/>
    <s v="USD"/>
    <n v="1336062672"/>
    <n v="1332174672"/>
    <b v="0"/>
    <n v="149"/>
    <b v="1"/>
    <s v="film &amp; video/documentary"/>
    <n v="1.1608000000000001"/>
    <n v="116.85906040268456"/>
    <s v="film "/>
    <s v=" video/documentary"/>
    <x v="379"/>
    <d v="2012-05-03T11:31:12"/>
  </r>
  <r>
    <n v="380"/>
    <x v="380"/>
    <s v="The Steamboat Van Clan is a group of three young ski competitors following their dreams and documenting their adventures along the way."/>
    <x v="23"/>
    <x v="315"/>
    <x v="0"/>
    <s v="US"/>
    <s v="USD"/>
    <n v="1453569392"/>
    <n v="1451409392"/>
    <b v="0"/>
    <n v="49"/>
    <b v="1"/>
    <s v="film &amp; video/documentary"/>
    <n v="1.415"/>
    <n v="115.51020408163265"/>
    <s v="film "/>
    <s v=" video/documentary"/>
    <x v="380"/>
    <d v="2016-01-23T12:16:32"/>
  </r>
  <r>
    <n v="381"/>
    <x v="381"/>
    <s v="Set in the ancient waters of the Puget Sound, Clearwater is a universal story about the need to adapt to change."/>
    <x v="31"/>
    <x v="316"/>
    <x v="0"/>
    <s v="US"/>
    <s v="USD"/>
    <n v="1343624400"/>
    <n v="1340642717"/>
    <b v="0"/>
    <n v="251"/>
    <b v="1"/>
    <s v="film &amp; video/documentary"/>
    <n v="1.0472999999999999"/>
    <n v="104.31274900398407"/>
    <s v="film "/>
    <s v=" video/documentary"/>
    <x v="381"/>
    <d v="2012-07-30T00:00:00"/>
  </r>
  <r>
    <n v="382"/>
    <x v="382"/>
    <s v="I went to Philadelphia to find out if The 99% Declaration could take the ideas of OccupyWallSt. and make change from within the system."/>
    <x v="20"/>
    <x v="317"/>
    <x v="0"/>
    <s v="US"/>
    <s v="USD"/>
    <n v="1346950900"/>
    <n v="1345741300"/>
    <b v="0"/>
    <n v="22"/>
    <b v="1"/>
    <s v="film &amp; video/documentary"/>
    <n v="2.5583333333333331"/>
    <n v="69.772727272727266"/>
    <s v="film "/>
    <s v=" video/documentary"/>
    <x v="382"/>
    <d v="2012-09-06T12:01:40"/>
  </r>
  <r>
    <n v="383"/>
    <x v="383"/>
    <s v="An independent documentary web series about storm chasing in tornado alley that features the chase team TornadoRaiders.com"/>
    <x v="117"/>
    <x v="318"/>
    <x v="0"/>
    <s v="US"/>
    <s v="USD"/>
    <n v="1400467759"/>
    <n v="1398480559"/>
    <b v="0"/>
    <n v="48"/>
    <b v="1"/>
    <s v="film &amp; video/documentary"/>
    <n v="2.0670670670670672"/>
    <n v="43.020833333333336"/>
    <s v="film "/>
    <s v=" video/documentary"/>
    <x v="383"/>
    <d v="2014-05-18T21:49:19"/>
  </r>
  <r>
    <n v="384"/>
    <x v="384"/>
    <s v="This documentary is about Last Chance Corral in Athens, Ohio and their heroic work saving nurse mare foals from imminent death."/>
    <x v="22"/>
    <x v="319"/>
    <x v="0"/>
    <s v="US"/>
    <s v="USD"/>
    <n v="1420569947"/>
    <n v="1417977947"/>
    <b v="0"/>
    <n v="383"/>
    <b v="1"/>
    <s v="film &amp; video/documentary"/>
    <n v="1.1210500000000001"/>
    <n v="58.540469973890339"/>
    <s v="film "/>
    <s v=" video/documentary"/>
    <x v="384"/>
    <d v="2015-01-06T13:45:47"/>
  </r>
  <r>
    <n v="385"/>
    <x v="385"/>
    <s v="A documentary following the incredible story of a brave little boy and his service dog, fighting Type 1 Diabetes one day at a time."/>
    <x v="31"/>
    <x v="320"/>
    <x v="0"/>
    <s v="US"/>
    <s v="USD"/>
    <n v="1416582101"/>
    <n v="1413986501"/>
    <b v="0"/>
    <n v="237"/>
    <b v="1"/>
    <s v="film &amp; video/documentary"/>
    <n v="1.05982"/>
    <n v="111.79535864978902"/>
    <s v="film "/>
    <s v=" video/documentary"/>
    <x v="385"/>
    <d v="2014-11-21T10:01:41"/>
  </r>
  <r>
    <n v="386"/>
    <x v="386"/>
    <s v="Eight friends reunite to achieve their childhood dream of designing, constructing, and launching a homemade submarine."/>
    <x v="20"/>
    <x v="321"/>
    <x v="0"/>
    <s v="US"/>
    <s v="USD"/>
    <n v="1439246991"/>
    <n v="1437950991"/>
    <b v="0"/>
    <n v="13"/>
    <b v="1"/>
    <s v="film &amp; video/documentary"/>
    <n v="1.0016666666666667"/>
    <n v="46.230769230769234"/>
    <s v="film "/>
    <s v=" video/documentary"/>
    <x v="386"/>
    <d v="2015-08-10T17:49:51"/>
  </r>
  <r>
    <n v="387"/>
    <x v="387"/>
    <s v="The workings of life revised: Pioneering scientists &amp; health-seekers challenge our understanding of disease, aging and consciousness."/>
    <x v="114"/>
    <x v="322"/>
    <x v="0"/>
    <s v="US"/>
    <s v="USD"/>
    <n v="1439618400"/>
    <n v="1436976858"/>
    <b v="0"/>
    <n v="562"/>
    <b v="1"/>
    <s v="film &amp; video/documentary"/>
    <n v="2.1398947368421051"/>
    <n v="144.69039145907473"/>
    <s v="film "/>
    <s v=" video/documentary"/>
    <x v="387"/>
    <d v="2015-08-15T01:00:00"/>
  </r>
  <r>
    <n v="388"/>
    <x v="388"/>
    <s v="A documentary film featuring the World's Largest Rummage Sale and rumination on the Power and Pleasures of Possessions."/>
    <x v="10"/>
    <x v="323"/>
    <x v="0"/>
    <s v="US"/>
    <s v="USD"/>
    <n v="1469670580"/>
    <n v="1467078580"/>
    <b v="0"/>
    <n v="71"/>
    <b v="1"/>
    <s v="film &amp; video/documentary"/>
    <n v="1.2616000000000001"/>
    <n v="88.845070422535215"/>
    <s v="film "/>
    <s v=" video/documentary"/>
    <x v="388"/>
    <d v="2016-07-27T20:49:40"/>
  </r>
  <r>
    <n v="389"/>
    <x v="389"/>
    <s v="What difference can food really make? A documentary film about six people who make the radical choice to face cancer with their plates."/>
    <x v="118"/>
    <x v="324"/>
    <x v="0"/>
    <s v="US"/>
    <s v="USD"/>
    <n v="1394233140"/>
    <n v="1391477450"/>
    <b v="0"/>
    <n v="1510"/>
    <b v="1"/>
    <s v="film &amp; video/documentary"/>
    <n v="1.8153547058823529"/>
    <n v="81.75107284768211"/>
    <s v="film "/>
    <s v=" video/documentary"/>
    <x v="389"/>
    <d v="2014-03-07T17:59:00"/>
  </r>
  <r>
    <n v="390"/>
    <x v="390"/>
    <s v="Join UCF as they dive into the creative and community outreach for the families in St. Vincent and the Grenadines."/>
    <x v="28"/>
    <x v="325"/>
    <x v="0"/>
    <s v="US"/>
    <s v="USD"/>
    <n v="1431046372"/>
    <n v="1429318372"/>
    <b v="0"/>
    <n v="14"/>
    <b v="1"/>
    <s v="film &amp; video/documentary"/>
    <n v="1"/>
    <n v="71.428571428571431"/>
    <s v="film "/>
    <s v=" video/documentary"/>
    <x v="390"/>
    <d v="2015-05-07T19:52:52"/>
  </r>
  <r>
    <n v="391"/>
    <x v="391"/>
    <s v="Too many women feel confused about their orgasm and shame about their desire. This movie aims to change that."/>
    <x v="22"/>
    <x v="326"/>
    <x v="0"/>
    <s v="US"/>
    <s v="USD"/>
    <n v="1324169940"/>
    <n v="1321578051"/>
    <b v="0"/>
    <n v="193"/>
    <b v="1"/>
    <s v="film &amp; video/documentary"/>
    <n v="1.0061"/>
    <n v="104.25906735751295"/>
    <s v="film "/>
    <s v=" video/documentary"/>
    <x v="391"/>
    <d v="2011-12-17T19:59:00"/>
  </r>
  <r>
    <n v="392"/>
    <x v="392"/>
    <s v="Rhinos are the most endangered large animal in the world today, and an epic, global battle is being waged to ensure their survival."/>
    <x v="17"/>
    <x v="327"/>
    <x v="0"/>
    <s v="US"/>
    <s v="USD"/>
    <n v="1315450800"/>
    <n v="1312823571"/>
    <b v="0"/>
    <n v="206"/>
    <b v="1"/>
    <s v="film &amp; video/documentary"/>
    <n v="1.009027027027027"/>
    <n v="90.616504854368927"/>
    <s v="film "/>
    <s v=" video/documentary"/>
    <x v="392"/>
    <d v="2011-09-07T22:00:00"/>
  </r>
  <r>
    <n v="393"/>
    <x v="393"/>
    <s v="This is a story thatâ€™s never been told, about tackling climate change one penguin at a timeâ€¦"/>
    <x v="63"/>
    <x v="328"/>
    <x v="0"/>
    <s v="US"/>
    <s v="USD"/>
    <n v="1381424452"/>
    <n v="1378746052"/>
    <b v="0"/>
    <n v="351"/>
    <b v="1"/>
    <s v="film &amp; video/documentary"/>
    <n v="1.10446"/>
    <n v="157.33048433048432"/>
    <s v="film "/>
    <s v=" video/documentary"/>
    <x v="393"/>
    <d v="2013-10-10T12:00:52"/>
  </r>
  <r>
    <n v="394"/>
    <x v="394"/>
    <s v="A sweeping portrait of daily life in Taranto in an effort to raise awareness and preserve its cultural and architectural heritage."/>
    <x v="119"/>
    <x v="329"/>
    <x v="0"/>
    <s v="ES"/>
    <s v="EUR"/>
    <n v="1460918282"/>
    <n v="1455737882"/>
    <b v="0"/>
    <n v="50"/>
    <b v="1"/>
    <s v="film &amp; video/documentary"/>
    <n v="1.118936170212766"/>
    <n v="105.18"/>
    <s v="film "/>
    <s v=" video/documentary"/>
    <x v="394"/>
    <d v="2016-04-17T13:38:02"/>
  </r>
  <r>
    <n v="395"/>
    <x v="395"/>
    <s v="When the war ends, a woman's fight begins. Bringing to life the most untapped resources in peace making between faiths."/>
    <x v="3"/>
    <x v="330"/>
    <x v="0"/>
    <s v="US"/>
    <s v="USD"/>
    <n v="1335562320"/>
    <n v="1332452960"/>
    <b v="0"/>
    <n v="184"/>
    <b v="1"/>
    <s v="film &amp; video/documentary"/>
    <n v="1.0804450000000001"/>
    <n v="58.719836956521746"/>
    <s v="film "/>
    <s v=" video/documentary"/>
    <x v="395"/>
    <d v="2012-04-27T16:32:00"/>
  </r>
  <r>
    <n v="396"/>
    <x v="396"/>
    <s v="Loyalty and morality are questioned as we follow the struggles of Penn State students in wake of the child sexual abuse scandal."/>
    <x v="36"/>
    <x v="331"/>
    <x v="0"/>
    <s v="US"/>
    <s v="USD"/>
    <n v="1341668006"/>
    <n v="1340372006"/>
    <b v="0"/>
    <n v="196"/>
    <b v="1"/>
    <s v="film &amp; video/documentary"/>
    <n v="1.0666666666666667"/>
    <n v="81.632653061224488"/>
    <s v="film "/>
    <s v=" video/documentary"/>
    <x v="396"/>
    <d v="2012-07-07T08:33:26"/>
  </r>
  <r>
    <n v="397"/>
    <x v="397"/>
    <s v="A documentary film about Nam's first visit back to Korea since her adoption at 6 months in 1976, about the kids in the orphanages now and about Korea."/>
    <x v="120"/>
    <x v="332"/>
    <x v="0"/>
    <s v="US"/>
    <s v="USD"/>
    <n v="1283312640"/>
    <n v="1279651084"/>
    <b v="0"/>
    <n v="229"/>
    <b v="1"/>
    <s v="film &amp; video/documentary"/>
    <n v="1.0390027322404372"/>
    <n v="56.460043668122275"/>
    <s v="film "/>
    <s v=" video/documentary"/>
    <x v="397"/>
    <d v="2010-08-31T22:44:00"/>
  </r>
  <r>
    <n v="398"/>
    <x v="398"/>
    <s v="My film tells the stories of Jewish Child Holocaust Survivors and how they rebuilt their lives. STRETCH GOALS ADDED!"/>
    <x v="51"/>
    <x v="333"/>
    <x v="0"/>
    <s v="US"/>
    <s v="USD"/>
    <n v="1430334126"/>
    <n v="1426446126"/>
    <b v="0"/>
    <n v="67"/>
    <b v="1"/>
    <s v="film &amp; video/documentary"/>
    <n v="1.2516"/>
    <n v="140.1044776119403"/>
    <s v="film "/>
    <s v=" video/documentary"/>
    <x v="398"/>
    <d v="2015-04-29T14:02:06"/>
  </r>
  <r>
    <n v="399"/>
    <x v="399"/>
    <s v="What do we want for our kids? An independent film bringing ideas out of the jungle about a radically different approach to learning."/>
    <x v="22"/>
    <x v="334"/>
    <x v="0"/>
    <s v="GB"/>
    <s v="GBP"/>
    <n v="1481716800"/>
    <n v="1479070867"/>
    <b v="0"/>
    <n v="95"/>
    <b v="1"/>
    <s v="film &amp; video/documentary"/>
    <n v="1.0680499999999999"/>
    <n v="224.85263157894738"/>
    <s v="film "/>
    <s v=" video/documentary"/>
    <x v="399"/>
    <d v="2016-12-14T07:00:00"/>
  </r>
  <r>
    <n v="400"/>
    <x v="400"/>
    <s v="A documentary film on a sustainable, grassroots effort to fight malnutrition in Indonesia.  And it's organic!"/>
    <x v="3"/>
    <x v="335"/>
    <x v="0"/>
    <s v="US"/>
    <s v="USD"/>
    <n v="1400297400"/>
    <n v="1397661347"/>
    <b v="0"/>
    <n v="62"/>
    <b v="1"/>
    <s v="film &amp; video/documentary"/>
    <n v="1.1230249999999999"/>
    <n v="181.13306451612902"/>
    <s v="film "/>
    <s v=" video/documentary"/>
    <x v="400"/>
    <d v="2014-05-16T22:30:00"/>
  </r>
  <r>
    <n v="401"/>
    <x v="401"/>
    <s v="Join us as we explore their humanity, intellect and legacy, demonstrating to young women around the world that all things are possible."/>
    <x v="63"/>
    <x v="336"/>
    <x v="0"/>
    <s v="US"/>
    <s v="USD"/>
    <n v="1312747970"/>
    <n v="1310155970"/>
    <b v="0"/>
    <n v="73"/>
    <b v="1"/>
    <s v="film &amp; video/documentary"/>
    <n v="1.0381199999999999"/>
    <n v="711.04109589041093"/>
    <s v="film "/>
    <s v=" video/documentary"/>
    <x v="401"/>
    <d v="2011-08-07T15:12:50"/>
  </r>
  <r>
    <n v="402"/>
    <x v="402"/>
    <s v="Help create a new holiday classic -  _x000a_a film that takes us back in time to experience what the apostles witnessed, Jesus Alive Again."/>
    <x v="13"/>
    <x v="337"/>
    <x v="0"/>
    <s v="US"/>
    <s v="USD"/>
    <n v="1446731817"/>
    <n v="1444913817"/>
    <b v="0"/>
    <n v="43"/>
    <b v="1"/>
    <s v="film &amp; video/documentary"/>
    <n v="1.4165000000000001"/>
    <n v="65.883720930232556"/>
    <s v="film "/>
    <s v=" video/documentary"/>
    <x v="402"/>
    <d v="2015-11-05T08:56:57"/>
  </r>
  <r>
    <n v="403"/>
    <x v="403"/>
    <s v="A documentary adventure about bananas - and people. Your round-trip ticket into the heart of banana-cultures!!"/>
    <x v="10"/>
    <x v="338"/>
    <x v="0"/>
    <s v="US"/>
    <s v="USD"/>
    <n v="1312960080"/>
    <n v="1308900441"/>
    <b v="0"/>
    <n v="70"/>
    <b v="1"/>
    <s v="film &amp; video/documentary"/>
    <n v="1.0526"/>
    <n v="75.185714285714283"/>
    <s v="film "/>
    <s v=" video/documentary"/>
    <x v="403"/>
    <d v="2011-08-10T02:08:00"/>
  </r>
  <r>
    <n v="404"/>
    <x v="404"/>
    <s v="A feature length documentary, exploring the many lives memorialized by the iconic AIDS Memorial Quilt."/>
    <x v="19"/>
    <x v="339"/>
    <x v="0"/>
    <s v="US"/>
    <s v="USD"/>
    <n v="1391641440"/>
    <n v="1389107062"/>
    <b v="0"/>
    <n v="271"/>
    <b v="1"/>
    <s v="film &amp; video/documentary"/>
    <n v="1.0309142857142857"/>
    <n v="133.14391143911439"/>
    <s v="film "/>
    <s v=" video/documentary"/>
    <x v="404"/>
    <d v="2014-02-05T18:04:00"/>
  </r>
  <r>
    <n v="405"/>
    <x v="405"/>
    <s v="Come, join our movie movement.  A new documentary about the healing power of food."/>
    <x v="121"/>
    <x v="340"/>
    <x v="0"/>
    <s v="US"/>
    <s v="USD"/>
    <n v="1394071339"/>
    <n v="1391479339"/>
    <b v="0"/>
    <n v="55"/>
    <b v="1"/>
    <s v="film &amp; video/documentary"/>
    <n v="1.0765957446808512"/>
    <n v="55.2"/>
    <s v="film "/>
    <s v=" video/documentary"/>
    <x v="405"/>
    <d v="2014-03-05T21:02:19"/>
  </r>
  <r>
    <n v="406"/>
    <x v="406"/>
    <s v="The Desert River Bends is a short documentary following the alternative lifestyles of three middle-age river guides in Moab UT."/>
    <x v="70"/>
    <x v="341"/>
    <x v="0"/>
    <s v="US"/>
    <s v="USD"/>
    <n v="1304920740"/>
    <n v="1301975637"/>
    <b v="0"/>
    <n v="35"/>
    <b v="1"/>
    <s v="film &amp; video/documentary"/>
    <n v="1.0770464285714285"/>
    <n v="86.163714285714292"/>
    <s v="film "/>
    <s v=" video/documentary"/>
    <x v="406"/>
    <d v="2011-05-09T00:59:00"/>
  </r>
  <r>
    <n v="407"/>
    <x v="407"/>
    <s v="The story of the 1886 Haymarket Riot explored through the history of the Haymarket Police Memorial Statue."/>
    <x v="13"/>
    <x v="342"/>
    <x v="0"/>
    <s v="US"/>
    <s v="USD"/>
    <n v="1321739650"/>
    <n v="1316552050"/>
    <b v="0"/>
    <n v="22"/>
    <b v="1"/>
    <s v="film &amp; video/documentary"/>
    <n v="1.0155000000000001"/>
    <n v="92.318181818181813"/>
    <s v="film "/>
    <s v=" video/documentary"/>
    <x v="407"/>
    <d v="2011-11-19T16:54:10"/>
  </r>
  <r>
    <n v="408"/>
    <x v="408"/>
    <s v="A documentary exploring the phenomenon of custom and branded yarmulkes in Jewish-American communities."/>
    <x v="12"/>
    <x v="343"/>
    <x v="0"/>
    <s v="US"/>
    <s v="USD"/>
    <n v="1383676790"/>
    <n v="1380217190"/>
    <b v="0"/>
    <n v="38"/>
    <b v="1"/>
    <s v="film &amp; video/documentary"/>
    <n v="1.0143766666666667"/>
    <n v="160.16473684210527"/>
    <s v="film "/>
    <s v=" video/documentary"/>
    <x v="408"/>
    <d v="2013-11-05T13:39:50"/>
  </r>
  <r>
    <n v="409"/>
    <x v="409"/>
    <s v="I am working on a project that explores the relationship between education to work for youth within the European Union."/>
    <x v="2"/>
    <x v="344"/>
    <x v="0"/>
    <s v="GB"/>
    <s v="GBP"/>
    <n v="1469220144"/>
    <n v="1466628144"/>
    <b v="0"/>
    <n v="15"/>
    <b v="1"/>
    <s v="film &amp; video/documentary"/>
    <n v="1.3680000000000001"/>
    <n v="45.6"/>
    <s v="film "/>
    <s v=" video/documentary"/>
    <x v="409"/>
    <d v="2016-07-22T15:42:24"/>
  </r>
  <r>
    <n v="410"/>
    <x v="410"/>
    <s v="January was a mentor, advocate, and friend.  Her life tragically came to an end in September 2012.  This film is her story."/>
    <x v="28"/>
    <x v="345"/>
    <x v="0"/>
    <s v="CA"/>
    <s v="CAD"/>
    <n v="1434670397"/>
    <n v="1429486397"/>
    <b v="0"/>
    <n v="7"/>
    <b v="1"/>
    <s v="film &amp; video/documentary"/>
    <n v="1.2829999999999999"/>
    <n v="183.28571428571428"/>
    <s v="film "/>
    <s v=" video/documentary"/>
    <x v="410"/>
    <d v="2015-06-18T18:33:17"/>
  </r>
  <r>
    <n v="411"/>
    <x v="411"/>
    <s v="An inspirational feature-length documentary that will help those with disabilities achieve their goals despite the obstacles."/>
    <x v="11"/>
    <x v="346"/>
    <x v="0"/>
    <s v="US"/>
    <s v="USD"/>
    <n v="1387688400"/>
    <n v="1384920804"/>
    <b v="0"/>
    <n v="241"/>
    <b v="1"/>
    <s v="film &amp; video/documentary"/>
    <n v="1.0105"/>
    <n v="125.78838174273859"/>
    <s v="film "/>
    <s v=" video/documentary"/>
    <x v="411"/>
    <d v="2013-12-22T00:00:00"/>
  </r>
  <r>
    <n v="412"/>
    <x v="412"/>
    <s v="A short film about property rights, salmon, and ratepayers in the controversy over exporting natural gas through southern Oregon"/>
    <x v="30"/>
    <x v="347"/>
    <x v="0"/>
    <s v="US"/>
    <s v="USD"/>
    <n v="1343238578"/>
    <n v="1341856178"/>
    <b v="0"/>
    <n v="55"/>
    <b v="1"/>
    <s v="film &amp; video/documentary"/>
    <n v="1.2684"/>
    <n v="57.654545454545456"/>
    <s v="film "/>
    <s v=" video/documentary"/>
    <x v="412"/>
    <d v="2012-07-25T12:49:38"/>
  </r>
  <r>
    <n v="413"/>
    <x v="413"/>
    <s v="A journey to discover how Somalis are rebuilding their shattered nation, with a focus on the role that women are playing."/>
    <x v="122"/>
    <x v="348"/>
    <x v="0"/>
    <s v="US"/>
    <s v="USD"/>
    <n v="1342731811"/>
    <n v="1340139811"/>
    <b v="0"/>
    <n v="171"/>
    <b v="1"/>
    <s v="film &amp; video/documentary"/>
    <n v="1.0508593749999999"/>
    <n v="78.660818713450297"/>
    <s v="film "/>
    <s v=" video/documentary"/>
    <x v="413"/>
    <d v="2012-07-19T16:03:31"/>
  </r>
  <r>
    <n v="414"/>
    <x v="414"/>
    <s v="thisisstuttering is a found-footage doc that has already changed lives. It is completely done; we need your help to get it out there."/>
    <x v="17"/>
    <x v="349"/>
    <x v="0"/>
    <s v="US"/>
    <s v="USD"/>
    <n v="1381541465"/>
    <n v="1378949465"/>
    <b v="0"/>
    <n v="208"/>
    <b v="1"/>
    <s v="film &amp; video/documentary"/>
    <n v="1.0285405405405406"/>
    <n v="91.480769230769226"/>
    <s v="film "/>
    <s v=" video/documentary"/>
    <x v="414"/>
    <d v="2013-10-11T20:31:05"/>
  </r>
  <r>
    <n v="415"/>
    <x v="415"/>
    <s v="Two Canadians document their comic misadventures South of the border seeking the American Dream, trivial pursuits and giant breakfasts!"/>
    <x v="123"/>
    <x v="350"/>
    <x v="0"/>
    <s v="CA"/>
    <s v="CAD"/>
    <n v="1413547200"/>
    <n v="1411417602"/>
    <b v="0"/>
    <n v="21"/>
    <b v="1"/>
    <s v="film &amp; video/documentary"/>
    <n v="1.0214714285714286"/>
    <n v="68.09809523809524"/>
    <s v="film "/>
    <s v=" video/documentary"/>
    <x v="415"/>
    <d v="2014-10-17T07:00:00"/>
  </r>
  <r>
    <n v="416"/>
    <x v="416"/>
    <s v="35,000 pounds of food to a city. Highlighting the &quot;Convoy New Britain&quot; event from birth to beyond."/>
    <x v="28"/>
    <x v="351"/>
    <x v="0"/>
    <s v="US"/>
    <s v="USD"/>
    <n v="1391851831"/>
    <n v="1389259831"/>
    <b v="0"/>
    <n v="25"/>
    <b v="1"/>
    <s v="film &amp; video/documentary"/>
    <n v="1.2021700000000002"/>
    <n v="48.086800000000004"/>
    <s v="film "/>
    <s v=" video/documentary"/>
    <x v="416"/>
    <d v="2014-02-08T04:30:31"/>
  </r>
  <r>
    <n v="417"/>
    <x v="417"/>
    <s v="An unexpected kidney donor acts on faith in order to rescue a fellow cyclist from his failing body. The true story of Pete and Kelly."/>
    <x v="124"/>
    <x v="352"/>
    <x v="0"/>
    <s v="US"/>
    <s v="USD"/>
    <n v="1365395580"/>
    <n v="1364426260"/>
    <b v="0"/>
    <n v="52"/>
    <b v="1"/>
    <s v="film &amp; video/documentary"/>
    <n v="1.0024761904761905"/>
    <n v="202.42307692307693"/>
    <s v="film "/>
    <s v=" video/documentary"/>
    <x v="417"/>
    <d v="2013-04-07T23:33:00"/>
  </r>
  <r>
    <n v="418"/>
    <x v="418"/>
    <s v="A Texas grandfather's extraordinary quest to protect the coral reefs and his challenge to humanity to take care of the things we love."/>
    <x v="125"/>
    <x v="353"/>
    <x v="0"/>
    <s v="US"/>
    <s v="USD"/>
    <n v="1437633997"/>
    <n v="1435041997"/>
    <b v="0"/>
    <n v="104"/>
    <b v="1"/>
    <s v="film &amp; video/documentary"/>
    <n v="1.0063392857142857"/>
    <n v="216.75"/>
    <s v="film "/>
    <s v=" video/documentary"/>
    <x v="418"/>
    <d v="2015-07-23T01:46:37"/>
  </r>
  <r>
    <n v="419"/>
    <x v="419"/>
    <s v="Beyond Local is a personal journey through an art-centric and musically talented community that fosters creativity."/>
    <x v="6"/>
    <x v="354"/>
    <x v="0"/>
    <s v="US"/>
    <s v="USD"/>
    <n v="1372536787"/>
    <n v="1367352787"/>
    <b v="0"/>
    <n v="73"/>
    <b v="1"/>
    <s v="film &amp; video/documentary"/>
    <n v="1.004375"/>
    <n v="110.06849315068493"/>
    <s v="film "/>
    <s v=" video/documentary"/>
    <x v="419"/>
    <d v="2013-06-29T15:13:07"/>
  </r>
  <r>
    <n v="420"/>
    <x v="420"/>
    <s v="I wish to professionally voice 10 old-school &quot;POPEYE&quot; tv clips, have my voice edited in as Olive Oyl, then post the demo series online."/>
    <x v="126"/>
    <x v="355"/>
    <x v="2"/>
    <s v="US"/>
    <s v="USD"/>
    <n v="1394772031"/>
    <n v="1392183631"/>
    <b v="0"/>
    <n v="3"/>
    <b v="0"/>
    <s v="film &amp; video/animation"/>
    <n v="4.3939393939393936E-3"/>
    <n v="4.833333333333333"/>
    <s v="film "/>
    <s v=" video/animation"/>
    <x v="420"/>
    <d v="2014-03-13T23:40:31"/>
  </r>
  <r>
    <n v="421"/>
    <x v="421"/>
    <s v="An artistic project that will act as my final animation project and first feature film written, directed, animated, and produced by me"/>
    <x v="36"/>
    <x v="356"/>
    <x v="2"/>
    <s v="US"/>
    <s v="USD"/>
    <n v="1440157656"/>
    <n v="1434973656"/>
    <b v="0"/>
    <n v="6"/>
    <b v="0"/>
    <s v="film &amp; video/animation"/>
    <n v="2.0066666666666667E-2"/>
    <n v="50.166666666666664"/>
    <s v="film "/>
    <s v=" video/animation"/>
    <x v="421"/>
    <d v="2015-08-21T06:47:36"/>
  </r>
  <r>
    <n v="422"/>
    <x v="422"/>
    <s v="Screen writers look to create animated trailer about Anti-Bullying and seek to produce an on-going series that addresses teen issues."/>
    <x v="79"/>
    <x v="357"/>
    <x v="2"/>
    <s v="US"/>
    <s v="USD"/>
    <n v="1410416097"/>
    <n v="1407824097"/>
    <b v="0"/>
    <n v="12"/>
    <b v="0"/>
    <s v="film &amp; video/animation"/>
    <n v="1.0749999999999999E-2"/>
    <n v="35.833333333333336"/>
    <s v="film "/>
    <s v=" video/animation"/>
    <x v="422"/>
    <d v="2014-09-11T01:14:57"/>
  </r>
  <r>
    <n v="423"/>
    <x v="423"/>
    <s v="from the makers of COPS: Skyrim comes the Dark Brotherhood. a dramatic series created with Skyrim machinima."/>
    <x v="22"/>
    <x v="358"/>
    <x v="2"/>
    <s v="US"/>
    <s v="USD"/>
    <n v="1370470430"/>
    <n v="1367878430"/>
    <b v="0"/>
    <n v="13"/>
    <b v="0"/>
    <s v="film &amp; video/animation"/>
    <n v="7.6499999999999997E-3"/>
    <n v="11.76923076923077"/>
    <s v="film "/>
    <s v=" video/animation"/>
    <x v="423"/>
    <d v="2013-06-05T17:13:50"/>
  </r>
  <r>
    <n v="424"/>
    <x v="424"/>
    <s v="A short film about a gay teenage boy who is bullied to the point where he is willing to commit suicide. Only he can save himself."/>
    <x v="9"/>
    <x v="359"/>
    <x v="2"/>
    <s v="US"/>
    <s v="USD"/>
    <n v="1332748899"/>
    <n v="1327568499"/>
    <b v="0"/>
    <n v="5"/>
    <b v="0"/>
    <s v="film &amp; video/animation"/>
    <n v="6.7966666666666675E-2"/>
    <n v="40.78"/>
    <s v="film "/>
    <s v=" video/animation"/>
    <x v="424"/>
    <d v="2012-03-26T03:01:39"/>
  </r>
  <r>
    <n v="425"/>
    <x v="425"/>
    <s v="Support new organic, gluten free cartoon! You'll enjoy this funny story about fruits &amp; vegies and will be able to see new episodes!"/>
    <x v="63"/>
    <x v="360"/>
    <x v="2"/>
    <s v="US"/>
    <s v="USD"/>
    <n v="1448660404"/>
    <n v="1443472804"/>
    <b v="0"/>
    <n v="2"/>
    <b v="0"/>
    <s v="film &amp; video/animation"/>
    <n v="1.2E-4"/>
    <n v="3"/>
    <s v="film "/>
    <s v=" video/animation"/>
    <x v="425"/>
    <d v="2015-11-27T16:40:04"/>
  </r>
  <r>
    <n v="426"/>
    <x v="426"/>
    <s v="The first ever, Dewey Does 110 animation, teaches kids good values, how to succeed in life and maintaining a 110% state-of-mind."/>
    <x v="3"/>
    <x v="361"/>
    <x v="2"/>
    <s v="US"/>
    <s v="USD"/>
    <n v="1456851914"/>
    <n v="1454259914"/>
    <b v="0"/>
    <n v="8"/>
    <b v="0"/>
    <s v="film &amp; video/animation"/>
    <n v="1.3299999999999999E-2"/>
    <n v="16.625"/>
    <s v="film "/>
    <s v=" video/animation"/>
    <x v="426"/>
    <d v="2016-03-01T12:05:14"/>
  </r>
  <r>
    <n v="427"/>
    <x v="427"/>
    <s v="Iâ€™m raising funds to produce a professional Hard Times Charles animated video book, including hiring animators and voice-over talent."/>
    <x v="115"/>
    <x v="117"/>
    <x v="2"/>
    <s v="US"/>
    <s v="USD"/>
    <n v="1445540340"/>
    <n v="1444340940"/>
    <b v="0"/>
    <n v="0"/>
    <b v="0"/>
    <s v="film &amp; video/animation"/>
    <n v="0"/>
    <n v="0"/>
    <s v="film "/>
    <s v=" video/animation"/>
    <x v="427"/>
    <d v="2015-10-22T13:59:00"/>
  </r>
  <r>
    <n v="428"/>
    <x v="428"/>
    <s v="Fresh, fun, entertaining Bible stories on YouTube, stop-motion style."/>
    <x v="14"/>
    <x v="362"/>
    <x v="2"/>
    <s v="US"/>
    <s v="USD"/>
    <n v="1402956000"/>
    <n v="1400523845"/>
    <b v="0"/>
    <n v="13"/>
    <b v="0"/>
    <s v="film &amp; video/animation"/>
    <n v="5.6333333333333332E-2"/>
    <n v="52"/>
    <s v="film "/>
    <s v=" video/animation"/>
    <x v="428"/>
    <d v="2014-06-16T17:00:00"/>
  </r>
  <r>
    <n v="429"/>
    <x v="429"/>
    <s v="THE FUTURE is a short animated film created entirely by autistic and developmentally disabled artists from the L.A.N.D. program in Brooklyn, New York."/>
    <x v="10"/>
    <x v="117"/>
    <x v="2"/>
    <s v="US"/>
    <s v="USD"/>
    <n v="1259297940"/>
    <n v="1252964282"/>
    <b v="0"/>
    <n v="0"/>
    <b v="0"/>
    <s v="film &amp; video/animation"/>
    <n v="0"/>
    <n v="0"/>
    <s v="film "/>
    <s v=" video/animation"/>
    <x v="429"/>
    <d v="2009-11-26T23:59:00"/>
  </r>
  <r>
    <n v="430"/>
    <x v="430"/>
    <s v="Freddy Flint is creating an animated music video to the new &quot;Buttonpusher&quot; single, &quot;I'll Take You Back&quot;"/>
    <x v="28"/>
    <x v="363"/>
    <x v="2"/>
    <s v="US"/>
    <s v="USD"/>
    <n v="1378866867"/>
    <n v="1377570867"/>
    <b v="0"/>
    <n v="5"/>
    <b v="0"/>
    <s v="film &amp; video/animation"/>
    <n v="2.4E-2"/>
    <n v="4.8"/>
    <s v="film "/>
    <s v=" video/animation"/>
    <x v="430"/>
    <d v="2013-09-10T21:34:27"/>
  </r>
  <r>
    <n v="431"/>
    <x v="431"/>
    <s v="A short stop motion animated film of a man on his way home when strange goings on start to happen on his journey."/>
    <x v="9"/>
    <x v="364"/>
    <x v="2"/>
    <s v="GB"/>
    <s v="GBP"/>
    <n v="1467752083"/>
    <n v="1465160083"/>
    <b v="0"/>
    <n v="8"/>
    <b v="0"/>
    <s v="film &amp; video/animation"/>
    <n v="0.13833333333333334"/>
    <n v="51.875"/>
    <s v="film "/>
    <s v=" video/animation"/>
    <x v="431"/>
    <d v="2016-07-05T15:54:43"/>
  </r>
  <r>
    <n v="432"/>
    <x v="432"/>
    <s v="A teenage zombie named Jeff and his mad scientist mother adapt to life in the town of Serendipity, where the supernatural occurs daily."/>
    <x v="12"/>
    <x v="365"/>
    <x v="2"/>
    <s v="US"/>
    <s v="USD"/>
    <n v="1445448381"/>
    <n v="1440264381"/>
    <b v="0"/>
    <n v="8"/>
    <b v="0"/>
    <s v="film &amp; video/animation"/>
    <n v="9.5000000000000001E-2"/>
    <n v="71.25"/>
    <s v="film "/>
    <s v=" video/animation"/>
    <x v="432"/>
    <d v="2015-10-21T12:26:21"/>
  </r>
  <r>
    <n v="433"/>
    <x v="433"/>
    <s v="A 3D Animation._x000a_3 Main characters: Josh, Jessie, and Rosa._x000a_Genre: Action/eerie/adventure/suspense_x000a_Setting: Desert ruins/Deep Dungeon"/>
    <x v="9"/>
    <x v="117"/>
    <x v="2"/>
    <s v="US"/>
    <s v="USD"/>
    <n v="1444576022"/>
    <n v="1439392022"/>
    <b v="0"/>
    <n v="0"/>
    <b v="0"/>
    <s v="film &amp; video/animation"/>
    <n v="0"/>
    <n v="0"/>
    <s v="film "/>
    <s v=" video/animation"/>
    <x v="433"/>
    <d v="2015-10-11T10:07:02"/>
  </r>
  <r>
    <n v="434"/>
    <x v="434"/>
    <s v="A campaign to share their love on the silver screen and make possible a street musicianâ€™s dream to play them at the same time."/>
    <x v="30"/>
    <x v="366"/>
    <x v="2"/>
    <s v="US"/>
    <s v="USD"/>
    <n v="1385931702"/>
    <n v="1383076902"/>
    <b v="0"/>
    <n v="2"/>
    <b v="0"/>
    <s v="film &amp; video/animation"/>
    <n v="0.05"/>
    <n v="62.5"/>
    <s v="film "/>
    <s v=" video/animation"/>
    <x v="434"/>
    <d v="2013-12-01T16:01:42"/>
  </r>
  <r>
    <n v="435"/>
    <x v="435"/>
    <s v="Be a part of the Planet Earth Superheroes legacy by supporting the project. Mike and friends gain powers to save endangered animals."/>
    <x v="74"/>
    <x v="158"/>
    <x v="2"/>
    <s v="US"/>
    <s v="USD"/>
    <n v="1379094980"/>
    <n v="1376502980"/>
    <b v="0"/>
    <n v="3"/>
    <b v="0"/>
    <s v="film &amp; video/animation"/>
    <n v="2.7272727272727273E-5"/>
    <n v="1"/>
    <s v="film "/>
    <s v=" video/animation"/>
    <x v="435"/>
    <d v="2013-09-13T12:56:20"/>
  </r>
  <r>
    <n v="436"/>
    <x v="436"/>
    <s v="Blinky is the story of a naÃ¯ve simpleton who suddenly finds himself struggling to adapt to changes within his environment."/>
    <x v="28"/>
    <x v="117"/>
    <x v="2"/>
    <s v="US"/>
    <s v="USD"/>
    <n v="1375260113"/>
    <n v="1372668113"/>
    <b v="0"/>
    <n v="0"/>
    <b v="0"/>
    <s v="film &amp; video/animation"/>
    <n v="0"/>
    <n v="0"/>
    <s v="film "/>
    <s v=" video/animation"/>
    <x v="436"/>
    <d v="2013-07-31T03:41:53"/>
  </r>
  <r>
    <n v="437"/>
    <x v="437"/>
    <s v="This is an educational adventure series for kids about a baby owl and an alien. Physics, science, adventures, drama and joy!"/>
    <x v="39"/>
    <x v="117"/>
    <x v="2"/>
    <s v="CA"/>
    <s v="CAD"/>
    <n v="1475912326"/>
    <n v="1470728326"/>
    <b v="0"/>
    <n v="0"/>
    <b v="0"/>
    <s v="film &amp; video/animation"/>
    <n v="0"/>
    <n v="0"/>
    <s v="film "/>
    <s v=" video/animation"/>
    <x v="437"/>
    <d v="2016-10-08T02:38:46"/>
  </r>
  <r>
    <n v="438"/>
    <x v="438"/>
    <s v="As Smyton pushes himself to become respected, he unlocks secrets about himself and the world around him."/>
    <x v="22"/>
    <x v="367"/>
    <x v="2"/>
    <s v="US"/>
    <s v="USD"/>
    <n v="1447830958"/>
    <n v="1445235358"/>
    <b v="0"/>
    <n v="11"/>
    <b v="0"/>
    <s v="film &amp; video/animation"/>
    <n v="9.3799999999999994E-2"/>
    <n v="170.54545454545453"/>
    <s v="film "/>
    <s v=" video/animation"/>
    <x v="438"/>
    <d v="2015-11-18T02:15:58"/>
  </r>
  <r>
    <n v="439"/>
    <x v="439"/>
    <s v="Hi everyone, I'm trying to begin a cartoon series. It's a show about space bounty hunters and their adventures as they travel around."/>
    <x v="52"/>
    <x v="117"/>
    <x v="2"/>
    <s v="US"/>
    <s v="USD"/>
    <n v="1413569818"/>
    <n v="1412705818"/>
    <b v="0"/>
    <n v="0"/>
    <b v="0"/>
    <s v="film &amp; video/animation"/>
    <n v="0"/>
    <n v="0"/>
    <s v="film "/>
    <s v=" video/animation"/>
    <x v="439"/>
    <d v="2014-10-17T13:16:58"/>
  </r>
  <r>
    <n v="440"/>
    <x v="440"/>
    <s v="A stop-motion animation made by a one girl team, with a camera, creativity, and a lot of determination."/>
    <x v="10"/>
    <x v="139"/>
    <x v="2"/>
    <s v="US"/>
    <s v="USD"/>
    <n v="1458859153"/>
    <n v="1456270753"/>
    <b v="0"/>
    <n v="1"/>
    <b v="0"/>
    <s v="film &amp; video/animation"/>
    <n v="1E-3"/>
    <n v="5"/>
    <s v="film "/>
    <s v=" video/animation"/>
    <x v="440"/>
    <d v="2016-03-24T17:39:13"/>
  </r>
  <r>
    <n v="441"/>
    <x v="441"/>
    <s v="A group of specialist clones called Wolf Squad are the only clones left after order 66 and are searching the galaxy for survivors!"/>
    <x v="44"/>
    <x v="117"/>
    <x v="2"/>
    <s v="GB"/>
    <s v="GBP"/>
    <n v="1383418996"/>
    <n v="1380826996"/>
    <b v="0"/>
    <n v="0"/>
    <b v="0"/>
    <s v="film &amp; video/animation"/>
    <n v="0"/>
    <n v="0"/>
    <s v="film "/>
    <s v=" video/animation"/>
    <x v="441"/>
    <d v="2013-11-02T14:03:16"/>
  </r>
  <r>
    <n v="442"/>
    <x v="442"/>
    <s v="Doomsday is here"/>
    <x v="73"/>
    <x v="368"/>
    <x v="2"/>
    <s v="US"/>
    <s v="USD"/>
    <n v="1424380783"/>
    <n v="1421788783"/>
    <b v="0"/>
    <n v="17"/>
    <b v="0"/>
    <s v="film &amp; video/animation"/>
    <n v="0.39358823529411763"/>
    <n v="393.58823529411762"/>
    <s v="film "/>
    <s v=" video/animation"/>
    <x v="442"/>
    <d v="2015-02-19T16:19:43"/>
  </r>
  <r>
    <n v="443"/>
    <x v="443"/>
    <s v="We love cartoons!! We want to make more but it costs money to so. Be apart of your daily dose of WTF!?! Pledge now!!"/>
    <x v="3"/>
    <x v="115"/>
    <x v="2"/>
    <s v="CA"/>
    <s v="CAD"/>
    <n v="1391991701"/>
    <n v="1389399701"/>
    <b v="0"/>
    <n v="2"/>
    <b v="0"/>
    <s v="film &amp; video/animation"/>
    <n v="1E-3"/>
    <n v="5"/>
    <s v="film "/>
    <s v=" video/animation"/>
    <x v="443"/>
    <d v="2014-02-09T19:21:41"/>
  </r>
  <r>
    <n v="444"/>
    <x v="444"/>
    <s v="An upcoming animated web sitcom series centered around dealing with life, love, and relationships."/>
    <x v="28"/>
    <x v="155"/>
    <x v="2"/>
    <s v="US"/>
    <s v="USD"/>
    <n v="1329342361"/>
    <n v="1324158361"/>
    <b v="0"/>
    <n v="1"/>
    <b v="0"/>
    <s v="film &amp; video/animation"/>
    <n v="0.05"/>
    <n v="50"/>
    <s v="film "/>
    <s v=" video/animation"/>
    <x v="444"/>
    <d v="2012-02-15T16:46:01"/>
  </r>
  <r>
    <n v="445"/>
    <x v="445"/>
    <s v="We're ready to officially launch our website with a collectable dvd and comic package. Three shows and a double comic."/>
    <x v="127"/>
    <x v="369"/>
    <x v="2"/>
    <s v="US"/>
    <s v="USD"/>
    <n v="1432195375"/>
    <n v="1430899375"/>
    <b v="0"/>
    <n v="2"/>
    <b v="0"/>
    <s v="film &amp; video/animation"/>
    <n v="3.3333333333333335E-5"/>
    <n v="1"/>
    <s v="film "/>
    <s v=" video/animation"/>
    <x v="445"/>
    <d v="2015-05-21T03:02:55"/>
  </r>
  <r>
    <n v="446"/>
    <x v="446"/>
    <s v="A faith based animated short. (The same guy who said a picture is worth a thousand words also said a cartoon is worth two thousand.)"/>
    <x v="124"/>
    <x v="370"/>
    <x v="2"/>
    <s v="US"/>
    <s v="USD"/>
    <n v="1425434420"/>
    <n v="1422842420"/>
    <b v="0"/>
    <n v="16"/>
    <b v="0"/>
    <s v="film &amp; video/animation"/>
    <n v="7.2952380952380949E-2"/>
    <n v="47.875"/>
    <s v="film "/>
    <s v=" video/animation"/>
    <x v="446"/>
    <d v="2015-03-03T21:00:20"/>
  </r>
  <r>
    <n v="447"/>
    <x v="447"/>
    <s v="10 tracks have been professionally recorded by CGI supergroup, The Fat Rich Bastards. Funding required for 10 animated music videos."/>
    <x v="11"/>
    <x v="139"/>
    <x v="2"/>
    <s v="GB"/>
    <s v="GBP"/>
    <n v="1364041163"/>
    <n v="1361884763"/>
    <b v="0"/>
    <n v="1"/>
    <b v="0"/>
    <s v="film &amp; video/animation"/>
    <n v="1.6666666666666666E-4"/>
    <n v="5"/>
    <s v="film "/>
    <s v=" video/animation"/>
    <x v="447"/>
    <d v="2013-03-23T07:19:23"/>
  </r>
  <r>
    <n v="448"/>
    <x v="448"/>
    <s v="Max is a pessimistic mouse, always fantasizing about the end of the world. In The Last Mice, Max's fantasy becomes a real nightmare."/>
    <x v="30"/>
    <x v="371"/>
    <x v="2"/>
    <s v="US"/>
    <s v="USD"/>
    <n v="1400091095"/>
    <n v="1398363095"/>
    <b v="0"/>
    <n v="4"/>
    <b v="0"/>
    <s v="film &amp; video/animation"/>
    <n v="3.2804E-2"/>
    <n v="20.502500000000001"/>
    <s v="film "/>
    <s v=" video/animation"/>
    <x v="448"/>
    <d v="2014-05-14T13:11:35"/>
  </r>
  <r>
    <n v="449"/>
    <x v="449"/>
    <s v="Shell &amp; Paddy is a 2D animation cartoon with 4 minutes of slapstick surreal humour staring two animal characters in weird, wacky world."/>
    <x v="13"/>
    <x v="372"/>
    <x v="2"/>
    <s v="GB"/>
    <s v="GBP"/>
    <n v="1382017085"/>
    <n v="1379425085"/>
    <b v="0"/>
    <n v="5"/>
    <b v="0"/>
    <s v="film &amp; video/animation"/>
    <n v="2.2499999999999999E-2"/>
    <n v="9"/>
    <s v="film "/>
    <s v=" video/animation"/>
    <x v="449"/>
    <d v="2013-10-17T08:38:05"/>
  </r>
  <r>
    <n v="450"/>
    <x v="450"/>
    <s v="Why do the moon and stars receive their light from the sun? Africa has a story to tell. Ananse and Kweku appear in this great folktale."/>
    <x v="63"/>
    <x v="373"/>
    <x v="2"/>
    <s v="US"/>
    <s v="USD"/>
    <n v="1392417800"/>
    <n v="1389825800"/>
    <b v="0"/>
    <n v="7"/>
    <b v="0"/>
    <s v="film &amp; video/animation"/>
    <n v="7.92E-3"/>
    <n v="56.571428571428569"/>
    <s v="film "/>
    <s v=" video/animation"/>
    <x v="450"/>
    <d v="2014-02-14T17:43:20"/>
  </r>
  <r>
    <n v="451"/>
    <x v="451"/>
    <s v="This comedy follows two devils who discover a magical boombox to become musicians after an 80s rapture enchants earth with fairy-tales."/>
    <x v="22"/>
    <x v="117"/>
    <x v="2"/>
    <s v="US"/>
    <s v="USD"/>
    <n v="1390669791"/>
    <n v="1388077791"/>
    <b v="0"/>
    <n v="0"/>
    <b v="0"/>
    <s v="film &amp; video/animation"/>
    <n v="0"/>
    <n v="0"/>
    <s v="film "/>
    <s v=" video/animation"/>
    <x v="451"/>
    <d v="2014-01-25T12:09:51"/>
  </r>
  <r>
    <n v="452"/>
    <x v="452"/>
    <s v="A man must find his way out of the depths of the shadows by using the aid of a little girl."/>
    <x v="47"/>
    <x v="374"/>
    <x v="2"/>
    <s v="US"/>
    <s v="USD"/>
    <n v="1431536015"/>
    <n v="1428944015"/>
    <b v="0"/>
    <n v="12"/>
    <b v="0"/>
    <s v="film &amp; video/animation"/>
    <n v="0.64"/>
    <n v="40"/>
    <s v="film "/>
    <s v=" video/animation"/>
    <x v="452"/>
    <d v="2015-05-13T11:53:35"/>
  </r>
  <r>
    <n v="453"/>
    <x v="453"/>
    <s v="A 7 minute broadcast-quality web pilot (in 3D animation) of Jamboni Brothers Pizza {the ultimate goal being a cartoon TV series}."/>
    <x v="128"/>
    <x v="375"/>
    <x v="2"/>
    <s v="US"/>
    <s v="USD"/>
    <n v="1424375279"/>
    <n v="1422992879"/>
    <b v="0"/>
    <n v="2"/>
    <b v="0"/>
    <s v="film &amp; video/animation"/>
    <n v="2.740447957839262E-4"/>
    <n v="13"/>
    <s v="film "/>
    <s v=" video/animation"/>
    <x v="453"/>
    <d v="2015-02-19T14:47:59"/>
  </r>
  <r>
    <n v="454"/>
    <x v="454"/>
    <s v="Itâ€™s an Action/Adventure Anime for The Yuusha Brave series, G1 Transformer, and the Fast and the Furious Fans!"/>
    <x v="3"/>
    <x v="376"/>
    <x v="2"/>
    <s v="US"/>
    <s v="USD"/>
    <n v="1417007640"/>
    <n v="1414343571"/>
    <b v="0"/>
    <n v="5"/>
    <b v="0"/>
    <s v="film &amp; video/animation"/>
    <n v="8.2000000000000007E-3"/>
    <n v="16.399999999999999"/>
    <s v="film "/>
    <s v=" video/animation"/>
    <x v="454"/>
    <d v="2014-11-26T08:14:00"/>
  </r>
  <r>
    <n v="455"/>
    <x v="455"/>
    <s v="Goal The FunBunch characters animated on TV: Fun entertainment for kids just like other authors before us (ex.Arthur,Clifford,Dr Seuss)"/>
    <x v="99"/>
    <x v="372"/>
    <x v="2"/>
    <s v="US"/>
    <s v="USD"/>
    <n v="1334622660"/>
    <n v="1330733022"/>
    <b v="0"/>
    <n v="2"/>
    <b v="0"/>
    <s v="film &amp; video/animation"/>
    <n v="6.9230769230769226E-4"/>
    <n v="22.5"/>
    <s v="film "/>
    <s v=" video/animation"/>
    <x v="455"/>
    <d v="2012-04-16T19:31:00"/>
  </r>
  <r>
    <n v="456"/>
    <x v="456"/>
    <s v="Sideways Mohawk vs This Guy a special project combining th two stories into a Comic eBook &amp; full length Cartoon Movie homemade goodness"/>
    <x v="129"/>
    <x v="377"/>
    <x v="2"/>
    <s v="US"/>
    <s v="USD"/>
    <n v="1382414340"/>
    <n v="1380559201"/>
    <b v="0"/>
    <n v="3"/>
    <b v="0"/>
    <s v="film &amp; video/animation"/>
    <n v="6.8631863186318634E-3"/>
    <n v="20.333333333333332"/>
    <s v="film "/>
    <s v=" video/animation"/>
    <x v="456"/>
    <d v="2013-10-21T22:59:00"/>
  </r>
  <r>
    <n v="457"/>
    <x v="457"/>
    <s v="from my photo work, pyro techniques, aqua technitque and more , i will take the pricipale personnage to the lost land of phenix where ."/>
    <x v="22"/>
    <x v="117"/>
    <x v="2"/>
    <s v="CA"/>
    <s v="CAD"/>
    <n v="1408213512"/>
    <n v="1405621512"/>
    <b v="0"/>
    <n v="0"/>
    <b v="0"/>
    <s v="film &amp; video/animation"/>
    <n v="0"/>
    <n v="0"/>
    <s v="film "/>
    <s v=" video/animation"/>
    <x v="457"/>
    <d v="2014-08-16T13:25:12"/>
  </r>
  <r>
    <n v="458"/>
    <x v="458"/>
    <s v="An animated parody of the game, Counter-Strike. The sequel to the very popular Counter-Strike: DE_dust2. Hacker is back!"/>
    <x v="3"/>
    <x v="378"/>
    <x v="2"/>
    <s v="GB"/>
    <s v="GBP"/>
    <n v="1368550060"/>
    <n v="1365958060"/>
    <b v="0"/>
    <n v="49"/>
    <b v="0"/>
    <s v="film &amp; video/animation"/>
    <n v="8.2100000000000006E-2"/>
    <n v="16.755102040816325"/>
    <s v="film "/>
    <s v=" video/animation"/>
    <x v="458"/>
    <d v="2013-05-14T11:47:40"/>
  </r>
  <r>
    <n v="459"/>
    <x v="459"/>
    <s v="Little Lamb Kidz is a first of its kind set of multi-faith children's characters that will come to life in this 21 minute animated DVD."/>
    <x v="130"/>
    <x v="379"/>
    <x v="2"/>
    <s v="US"/>
    <s v="USD"/>
    <n v="1321201327"/>
    <n v="1316013727"/>
    <b v="0"/>
    <n v="1"/>
    <b v="0"/>
    <s v="film &amp; video/animation"/>
    <n v="6.4102564102564103E-4"/>
    <n v="25"/>
    <s v="film "/>
    <s v=" video/animation"/>
    <x v="459"/>
    <d v="2011-11-13T11:22:07"/>
  </r>
  <r>
    <n v="460"/>
    <x v="460"/>
    <s v="An animated web series about biological evolution gone haywire."/>
    <x v="0"/>
    <x v="379"/>
    <x v="2"/>
    <s v="US"/>
    <s v="USD"/>
    <n v="1401595200"/>
    <n v="1398862875"/>
    <b v="0"/>
    <n v="2"/>
    <b v="0"/>
    <s v="film &amp; video/animation"/>
    <n v="2.9411764705882353E-3"/>
    <n v="12.5"/>
    <s v="film "/>
    <s v=" video/animation"/>
    <x v="460"/>
    <d v="2014-05-31T23:00:00"/>
  </r>
  <r>
    <n v="461"/>
    <x v="461"/>
    <s v="A machinima based film, displaying the effects of todays financial crisis the world faces, and the explossive consequences it carries."/>
    <x v="131"/>
    <x v="117"/>
    <x v="2"/>
    <s v="GB"/>
    <s v="GBP"/>
    <n v="1370204367"/>
    <n v="1368476367"/>
    <b v="0"/>
    <n v="0"/>
    <b v="0"/>
    <s v="film &amp; video/animation"/>
    <n v="0"/>
    <n v="0"/>
    <s v="film "/>
    <s v=" video/animation"/>
    <x v="461"/>
    <d v="2013-06-02T15:19:27"/>
  </r>
  <r>
    <n v="462"/>
    <x v="462"/>
    <s v="A prince who becomes a slave, suffers of amnesia far away from his land. Slowly he recovers memory and returns where all started."/>
    <x v="57"/>
    <x v="117"/>
    <x v="2"/>
    <s v="US"/>
    <s v="USD"/>
    <n v="1312945341"/>
    <n v="1307761341"/>
    <b v="0"/>
    <n v="0"/>
    <b v="0"/>
    <s v="film &amp; video/animation"/>
    <n v="0"/>
    <n v="0"/>
    <s v="film "/>
    <s v=" video/animation"/>
    <x v="462"/>
    <d v="2011-08-09T22:02:21"/>
  </r>
  <r>
    <n v="463"/>
    <x v="463"/>
    <s v="Depicts the contribution the Tuskegee airmen made in certain historical events that helped turn the tide in World War II."/>
    <x v="56"/>
    <x v="380"/>
    <x v="2"/>
    <s v="US"/>
    <s v="USD"/>
    <n v="1316883753"/>
    <n v="1311699753"/>
    <b v="0"/>
    <n v="11"/>
    <b v="0"/>
    <s v="film &amp; video/animation"/>
    <n v="2.2727272727272728E-2"/>
    <n v="113.63636363636364"/>
    <s v="film "/>
    <s v=" video/animation"/>
    <x v="463"/>
    <d v="2011-09-24T12:02:33"/>
  </r>
  <r>
    <n v="464"/>
    <x v="464"/>
    <s v="We are three students that want to make a short PokÃ©mon movie as a school project!"/>
    <x v="132"/>
    <x v="116"/>
    <x v="2"/>
    <s v="DE"/>
    <s v="EUR"/>
    <n v="1463602935"/>
    <n v="1461874935"/>
    <b v="0"/>
    <n v="1"/>
    <b v="0"/>
    <s v="film &amp; video/animation"/>
    <n v="9.9009900990099011E-4"/>
    <n v="1"/>
    <s v="film "/>
    <s v=" video/animation"/>
    <x v="464"/>
    <d v="2016-05-18T15:22:15"/>
  </r>
  <r>
    <n v="465"/>
    <x v="465"/>
    <s v="&quot;Amp&quot; is a short film about a robot with needs."/>
    <x v="133"/>
    <x v="381"/>
    <x v="2"/>
    <s v="US"/>
    <s v="USD"/>
    <n v="1403837574"/>
    <n v="1402455174"/>
    <b v="0"/>
    <n v="8"/>
    <b v="0"/>
    <s v="film &amp; video/animation"/>
    <n v="0.26953125"/>
    <n v="17.25"/>
    <s v="film "/>
    <s v=" video/animation"/>
    <x v="465"/>
    <d v="2014-06-26T21:52:54"/>
  </r>
  <r>
    <n v="466"/>
    <x v="466"/>
    <s v="(Working storyboard for animated project) A multi-generational Knight that wages war on criminals and corrupt governments"/>
    <x v="3"/>
    <x v="382"/>
    <x v="2"/>
    <s v="US"/>
    <s v="USD"/>
    <n v="1347057464"/>
    <n v="1344465464"/>
    <b v="0"/>
    <n v="5"/>
    <b v="0"/>
    <s v="film &amp; video/animation"/>
    <n v="7.6E-3"/>
    <n v="15.2"/>
    <s v="film "/>
    <s v=" video/animation"/>
    <x v="466"/>
    <d v="2012-09-07T17:37:44"/>
  </r>
  <r>
    <n v="467"/>
    <x v="467"/>
    <s v="Unfiltered + uncensored radio hosts Kris and Berman, create an adult animated series based on the mock lives of prank call characters."/>
    <x v="22"/>
    <x v="383"/>
    <x v="2"/>
    <s v="US"/>
    <s v="USD"/>
    <n v="1348849134"/>
    <n v="1344961134"/>
    <b v="0"/>
    <n v="39"/>
    <b v="0"/>
    <s v="film &amp; video/animation"/>
    <n v="0.21575"/>
    <n v="110.64102564102564"/>
    <s v="film "/>
    <s v=" video/animation"/>
    <x v="467"/>
    <d v="2012-09-28T11:18:54"/>
  </r>
  <r>
    <n v="468"/>
    <x v="468"/>
    <s v="After the devastation of a massive Hurricane, main character that has strong's ties to the city returns to find everything in ruins. As"/>
    <x v="51"/>
    <x v="117"/>
    <x v="2"/>
    <s v="US"/>
    <s v="USD"/>
    <n v="1341978665"/>
    <n v="1336795283"/>
    <b v="0"/>
    <n v="0"/>
    <b v="0"/>
    <s v="film &amp; video/animation"/>
    <n v="0"/>
    <n v="0"/>
    <s v="film "/>
    <s v=" video/animation"/>
    <x v="468"/>
    <d v="2012-07-10T22:51:05"/>
  </r>
  <r>
    <n v="469"/>
    <x v="469"/>
    <s v="Create a personalised animation film using your child's name and photo."/>
    <x v="12"/>
    <x v="117"/>
    <x v="2"/>
    <s v="GB"/>
    <s v="GBP"/>
    <n v="1409960724"/>
    <n v="1404776724"/>
    <b v="0"/>
    <n v="0"/>
    <b v="0"/>
    <s v="film &amp; video/animation"/>
    <n v="0"/>
    <n v="0"/>
    <s v="film "/>
    <s v=" video/animation"/>
    <x v="469"/>
    <d v="2014-09-05T18:45:24"/>
  </r>
  <r>
    <n v="470"/>
    <x v="470"/>
    <s v="Glippets is a fun comic strip and animation that features cute aliens taking up residence next door!   See the strip at glippets.com"/>
    <x v="10"/>
    <x v="152"/>
    <x v="2"/>
    <s v="US"/>
    <s v="USD"/>
    <n v="1389844800"/>
    <n v="1385524889"/>
    <b v="0"/>
    <n v="2"/>
    <b v="0"/>
    <s v="film &amp; video/animation"/>
    <n v="1.0200000000000001E-2"/>
    <n v="25.5"/>
    <s v="film "/>
    <s v=" video/animation"/>
    <x v="470"/>
    <d v="2014-01-15T23:00:00"/>
  </r>
  <r>
    <n v="471"/>
    <x v="471"/>
    <s v="Three kids try to stop Mazi Mbe's plan to restore Africa to its original state where Tricksters &amp; Spirits ruled_x000a_and Juju was law."/>
    <x v="56"/>
    <x v="384"/>
    <x v="2"/>
    <s v="US"/>
    <s v="USD"/>
    <n v="1397924379"/>
    <n v="1394039979"/>
    <b v="0"/>
    <n v="170"/>
    <b v="0"/>
    <s v="film &amp; video/animation"/>
    <n v="0.11892727272727273"/>
    <n v="38.476470588235294"/>
    <s v="film "/>
    <s v=" video/animation"/>
    <x v="471"/>
    <d v="2014-04-19T11:19:39"/>
  </r>
  <r>
    <n v="472"/>
    <x v="472"/>
    <s v="The animated film &quot;Fly Forward&quot; is an original story which humorously describes the life experiences of the Hero A-Fei in his Childhood"/>
    <x v="134"/>
    <x v="385"/>
    <x v="2"/>
    <s v="US"/>
    <s v="USD"/>
    <n v="1408831718"/>
    <n v="1406239718"/>
    <b v="0"/>
    <n v="5"/>
    <b v="0"/>
    <s v="film &amp; video/animation"/>
    <n v="0.17624999999999999"/>
    <n v="28.2"/>
    <s v="film "/>
    <s v=" video/animation"/>
    <x v="472"/>
    <d v="2014-08-23T17:08:38"/>
  </r>
  <r>
    <n v="473"/>
    <x v="473"/>
    <s v="Quantum Kidz follows a young girlâ€™s journey becoming a superhero and dealing with alien threats against the Earth!"/>
    <x v="11"/>
    <x v="386"/>
    <x v="2"/>
    <s v="US"/>
    <s v="USD"/>
    <n v="1410972319"/>
    <n v="1408380319"/>
    <b v="0"/>
    <n v="14"/>
    <b v="0"/>
    <s v="film &amp; video/animation"/>
    <n v="2.87E-2"/>
    <n v="61.5"/>
    <s v="film "/>
    <s v=" video/animation"/>
    <x v="473"/>
    <d v="2014-09-17T11:45:19"/>
  </r>
  <r>
    <n v="474"/>
    <x v="474"/>
    <s v="Time travel the light Mr. Fantastic!  Spin the dimensions toward other continuums and worlds.  Hold onto your panties."/>
    <x v="126"/>
    <x v="116"/>
    <x v="2"/>
    <s v="US"/>
    <s v="USD"/>
    <n v="1487318029"/>
    <n v="1484726029"/>
    <b v="0"/>
    <n v="1"/>
    <b v="0"/>
    <s v="film &amp; video/animation"/>
    <n v="3.0303030303030303E-4"/>
    <n v="1"/>
    <s v="film "/>
    <s v=" video/animation"/>
    <x v="474"/>
    <d v="2017-02-17T02:53:49"/>
  </r>
  <r>
    <n v="475"/>
    <x v="475"/>
    <s v="Tropiki-Meet the Tikis-childrens animated/cartoon series.Fun  cartoon shorts with quirky humor and a positive uplifting message"/>
    <x v="13"/>
    <x v="117"/>
    <x v="2"/>
    <s v="US"/>
    <s v="USD"/>
    <n v="1430877843"/>
    <n v="1428285843"/>
    <b v="0"/>
    <n v="0"/>
    <b v="0"/>
    <s v="film &amp; video/animation"/>
    <n v="0"/>
    <n v="0"/>
    <s v="film "/>
    <s v=" video/animation"/>
    <x v="475"/>
    <d v="2015-05-05T21:04:03"/>
  </r>
  <r>
    <n v="476"/>
    <x v="476"/>
    <s v="Animated Music Videos that teach kids how to read."/>
    <x v="135"/>
    <x v="387"/>
    <x v="2"/>
    <s v="US"/>
    <s v="USD"/>
    <n v="1401767940"/>
    <n v="1398727441"/>
    <b v="0"/>
    <n v="124"/>
    <b v="0"/>
    <s v="film &amp; video/animation"/>
    <n v="2.2302681818181819E-2"/>
    <n v="39.569274193548388"/>
    <s v="film "/>
    <s v=" video/animation"/>
    <x v="476"/>
    <d v="2014-06-02T22:59:00"/>
  </r>
  <r>
    <n v="477"/>
    <x v="477"/>
    <s v="A Comedy-drama animation revolving around a man who finds a problematic pair of headphones that literally take over his whole life."/>
    <x v="15"/>
    <x v="117"/>
    <x v="2"/>
    <s v="US"/>
    <s v="USD"/>
    <n v="1337371334"/>
    <n v="1332187334"/>
    <b v="0"/>
    <n v="0"/>
    <b v="0"/>
    <s v="film &amp; video/animation"/>
    <n v="0"/>
    <n v="0"/>
    <s v="film "/>
    <s v=" video/animation"/>
    <x v="477"/>
    <d v="2012-05-18T15:02:14"/>
  </r>
  <r>
    <n v="478"/>
    <x v="478"/>
    <s v="this is an animated full length film of an old classic with new life to it. That gigantic and naive duckling we all love  ."/>
    <x v="3"/>
    <x v="117"/>
    <x v="2"/>
    <s v="US"/>
    <s v="USD"/>
    <n v="1427921509"/>
    <n v="1425333109"/>
    <b v="0"/>
    <n v="0"/>
    <b v="0"/>
    <s v="film &amp; video/animation"/>
    <n v="0"/>
    <n v="0"/>
    <s v="film "/>
    <s v=" video/animation"/>
    <x v="478"/>
    <d v="2015-04-01T15:51:49"/>
  </r>
  <r>
    <n v="479"/>
    <x v="479"/>
    <s v="ANIMATING the most INFAMOUS Math Courses in America and TRANSLATING them for the mathematical underdog!"/>
    <x v="36"/>
    <x v="388"/>
    <x v="2"/>
    <s v="US"/>
    <s v="USD"/>
    <n v="1416566835"/>
    <n v="1411379235"/>
    <b v="0"/>
    <n v="55"/>
    <b v="0"/>
    <s v="film &amp; video/animation"/>
    <n v="0.3256"/>
    <n v="88.8"/>
    <s v="film "/>
    <s v=" video/animation"/>
    <x v="479"/>
    <d v="2014-11-21T05:47:15"/>
  </r>
  <r>
    <n v="480"/>
    <x v="480"/>
    <s v="To court his muse, an artist must first outsmart her dog.  A short animated film collaboration by Dana and Terrence Masson."/>
    <x v="79"/>
    <x v="389"/>
    <x v="2"/>
    <s v="US"/>
    <s v="USD"/>
    <n v="1376049615"/>
    <n v="1373457615"/>
    <b v="0"/>
    <n v="140"/>
    <b v="0"/>
    <s v="film &amp; video/animation"/>
    <n v="0.19409999999999999"/>
    <n v="55.457142857142856"/>
    <s v="film "/>
    <s v=" video/animation"/>
    <x v="480"/>
    <d v="2013-08-09T07:00:15"/>
  </r>
  <r>
    <n v="481"/>
    <x v="481"/>
    <s v="The year is 2043. Test subject David Beck has been augmented with psychokinetic abilities. He uses his newfound gifts to thwart evil."/>
    <x v="11"/>
    <x v="390"/>
    <x v="2"/>
    <s v="US"/>
    <s v="USD"/>
    <n v="1349885289"/>
    <n v="1347293289"/>
    <b v="0"/>
    <n v="21"/>
    <b v="0"/>
    <s v="film &amp; video/animation"/>
    <n v="6.0999999999999999E-2"/>
    <n v="87.142857142857139"/>
    <s v="film "/>
    <s v=" video/animation"/>
    <x v="481"/>
    <d v="2012-10-10T11:08:09"/>
  </r>
  <r>
    <n v="482"/>
    <x v="482"/>
    <s v="Help me quit my day job and also create animated Stand-up routines from local up and coming comedians."/>
    <x v="3"/>
    <x v="115"/>
    <x v="2"/>
    <s v="US"/>
    <s v="USD"/>
    <n v="1460644440"/>
    <n v="1458336690"/>
    <b v="0"/>
    <n v="1"/>
    <b v="0"/>
    <s v="film &amp; video/animation"/>
    <n v="1E-3"/>
    <n v="10"/>
    <s v="film "/>
    <s v=" video/animation"/>
    <x v="482"/>
    <d v="2016-04-14T09:34:00"/>
  </r>
  <r>
    <n v="483"/>
    <x v="483"/>
    <s v="Help to fund a children's animation Series. Teaching good morals and conduct. Also includes simplified teachings about Islam and Allah."/>
    <x v="36"/>
    <x v="391"/>
    <x v="2"/>
    <s v="GB"/>
    <s v="GBP"/>
    <n v="1359434672"/>
    <n v="1354250672"/>
    <b v="0"/>
    <n v="147"/>
    <b v="0"/>
    <s v="film &amp; video/animation"/>
    <n v="0.502"/>
    <n v="51.224489795918366"/>
    <s v="film "/>
    <s v=" video/animation"/>
    <x v="483"/>
    <d v="2013-01-28T23:44:32"/>
  </r>
  <r>
    <n v="484"/>
    <x v="484"/>
    <s v="The Diddlys are steam powered superheroes,transforming into spaceships,submarines or whatever it takes to complete their secret mission"/>
    <x v="58"/>
    <x v="392"/>
    <x v="2"/>
    <s v="GB"/>
    <s v="GBP"/>
    <n v="1446766372"/>
    <n v="1443220372"/>
    <b v="0"/>
    <n v="11"/>
    <b v="0"/>
    <s v="film &amp; video/animation"/>
    <n v="1.8625E-3"/>
    <n v="13.545454545454545"/>
    <s v="film "/>
    <s v=" video/animation"/>
    <x v="484"/>
    <d v="2015-11-05T18:32:52"/>
  </r>
  <r>
    <n v="485"/>
    <x v="485"/>
    <s v="Last few days to make this toon a reality! 5 funny toons for YOU! See the pilot episode here!"/>
    <x v="136"/>
    <x v="393"/>
    <x v="2"/>
    <s v="GB"/>
    <s v="GBP"/>
    <n v="1368792499"/>
    <n v="1366200499"/>
    <b v="0"/>
    <n v="125"/>
    <b v="0"/>
    <s v="film &amp; video/animation"/>
    <n v="0.21906971229845085"/>
    <n v="66.520080000000007"/>
    <s v="film "/>
    <s v=" video/animation"/>
    <x v="485"/>
    <d v="2013-05-17T07:08:19"/>
  </r>
  <r>
    <n v="486"/>
    <x v="486"/>
    <s v="&quot;Today's Toys Build Tomorrow&quot;  A feature film backed major toy project. Children learn about life while they play and have fun."/>
    <x v="137"/>
    <x v="155"/>
    <x v="2"/>
    <s v="AU"/>
    <s v="AUD"/>
    <n v="1401662239"/>
    <n v="1399070239"/>
    <b v="0"/>
    <n v="1"/>
    <b v="0"/>
    <s v="film &amp; video/animation"/>
    <n v="9.0909090909090904E-5"/>
    <n v="50"/>
    <s v="film "/>
    <s v=" video/animation"/>
    <x v="486"/>
    <d v="2014-06-01T17:37:19"/>
  </r>
  <r>
    <n v="487"/>
    <x v="487"/>
    <s v="Hey everyone we are producing a new show called The Adventures of Daryl and Straight Man. It is an animated comedy web series."/>
    <x v="63"/>
    <x v="117"/>
    <x v="2"/>
    <s v="CA"/>
    <s v="CAD"/>
    <n v="1482678994"/>
    <n v="1477491394"/>
    <b v="0"/>
    <n v="0"/>
    <b v="0"/>
    <s v="film &amp; video/animation"/>
    <n v="0"/>
    <n v="0"/>
    <s v="film "/>
    <s v=" video/animation"/>
    <x v="487"/>
    <d v="2016-12-25T10:16:34"/>
  </r>
  <r>
    <n v="488"/>
    <x v="488"/>
    <s v="When humans left the earth, the animals took over the city. What could go wrong? Well...everything!"/>
    <x v="14"/>
    <x v="117"/>
    <x v="2"/>
    <s v="US"/>
    <s v="USD"/>
    <n v="1483924700"/>
    <n v="1481332700"/>
    <b v="0"/>
    <n v="0"/>
    <b v="0"/>
    <s v="film &amp; video/animation"/>
    <n v="0"/>
    <n v="0"/>
    <s v="film "/>
    <s v=" video/animation"/>
    <x v="488"/>
    <d v="2017-01-08T20:18:20"/>
  </r>
  <r>
    <n v="489"/>
    <x v="489"/>
    <s v="Help America's favorite dysfunctional immigrant family THE GUINEAS launch the first season of their animated web series."/>
    <x v="138"/>
    <x v="394"/>
    <x v="2"/>
    <s v="US"/>
    <s v="USD"/>
    <n v="1325763180"/>
    <n v="1323084816"/>
    <b v="0"/>
    <n v="3"/>
    <b v="0"/>
    <s v="film &amp; video/animation"/>
    <n v="2.8667813379201833E-3"/>
    <n v="71.666666666666671"/>
    <s v="film "/>
    <s v=" video/animation"/>
    <x v="489"/>
    <d v="2012-01-05T06:33:00"/>
  </r>
  <r>
    <n v="490"/>
    <x v="490"/>
    <s v="Cancelled"/>
    <x v="28"/>
    <x v="117"/>
    <x v="2"/>
    <s v="US"/>
    <s v="USD"/>
    <n v="1345677285"/>
    <n v="1343085285"/>
    <b v="0"/>
    <n v="0"/>
    <b v="0"/>
    <s v="film &amp; video/animation"/>
    <n v="0"/>
    <n v="0"/>
    <s v="film "/>
    <s v=" video/animation"/>
    <x v="490"/>
    <d v="2012-08-22T18:14:45"/>
  </r>
  <r>
    <n v="491"/>
    <x v="491"/>
    <s v="&quot;Guess What? Gus&quot; is a magical animated comedy that follow a new kid who playful antics for attention make the news."/>
    <x v="3"/>
    <x v="117"/>
    <x v="2"/>
    <s v="US"/>
    <s v="USD"/>
    <n v="1453937699"/>
    <n v="1451345699"/>
    <b v="0"/>
    <n v="0"/>
    <b v="0"/>
    <s v="film &amp; video/animation"/>
    <n v="0"/>
    <n v="0"/>
    <s v="film "/>
    <s v=" video/animation"/>
    <x v="491"/>
    <d v="2016-01-27T18:34:59"/>
  </r>
  <r>
    <n v="492"/>
    <x v="492"/>
    <s v="This project aims to create a 3D animated movie that is created by it's fans, it's content and plot will be driven by it's followers."/>
    <x v="139"/>
    <x v="117"/>
    <x v="2"/>
    <s v="SE"/>
    <s v="SEK"/>
    <n v="1476319830"/>
    <n v="1471135830"/>
    <b v="0"/>
    <n v="0"/>
    <b v="0"/>
    <s v="film &amp; video/animation"/>
    <n v="0"/>
    <n v="0"/>
    <s v="film "/>
    <s v=" video/animation"/>
    <x v="492"/>
    <d v="2016-10-12T19:50:30"/>
  </r>
  <r>
    <n v="493"/>
    <x v="493"/>
    <s v="The Chupacabra is not a myth and one man is on a mission to prove its existence no matter what, his name is Joc Barrera."/>
    <x v="11"/>
    <x v="117"/>
    <x v="2"/>
    <s v="GB"/>
    <s v="GBP"/>
    <n v="1432142738"/>
    <n v="1429550738"/>
    <b v="0"/>
    <n v="0"/>
    <b v="0"/>
    <s v="film &amp; video/animation"/>
    <n v="0"/>
    <n v="0"/>
    <s v="film "/>
    <s v=" video/animation"/>
    <x v="493"/>
    <d v="2015-05-20T12:25:38"/>
  </r>
  <r>
    <n v="494"/>
    <x v="494"/>
    <s v="Angels come to Earth in human disguise to deceive mankind, rule the Earth as gods, create a hybrid army &amp; destroy all who oppose them."/>
    <x v="22"/>
    <x v="395"/>
    <x v="2"/>
    <s v="US"/>
    <s v="USD"/>
    <n v="1404356400"/>
    <n v="1402343765"/>
    <b v="0"/>
    <n v="3"/>
    <b v="0"/>
    <s v="film &amp; video/animation"/>
    <n v="1.5499999999999999E-3"/>
    <n v="10.333333333333334"/>
    <s v="film "/>
    <s v=" video/animation"/>
    <x v="494"/>
    <d v="2014-07-02T22:00:00"/>
  </r>
  <r>
    <n v="495"/>
    <x v="495"/>
    <s v="two friends set out to conquer and reach the level cap of the quest watch, how will they do it when they're 2 teenage idiots"/>
    <x v="39"/>
    <x v="117"/>
    <x v="2"/>
    <s v="US"/>
    <s v="USD"/>
    <n v="1437076305"/>
    <n v="1434484305"/>
    <b v="0"/>
    <n v="0"/>
    <b v="0"/>
    <s v="film &amp; video/animation"/>
    <n v="0"/>
    <n v="0"/>
    <s v="film "/>
    <s v=" video/animation"/>
    <x v="495"/>
    <d v="2015-07-16T14:51:45"/>
  </r>
  <r>
    <n v="496"/>
    <x v="496"/>
    <s v="The movie is about the adventures of Ethan, Danna, The mysterious inventor and more."/>
    <x v="127"/>
    <x v="116"/>
    <x v="2"/>
    <s v="US"/>
    <s v="USD"/>
    <n v="1392070874"/>
    <n v="1386886874"/>
    <b v="0"/>
    <n v="1"/>
    <b v="0"/>
    <s v="film &amp; video/animation"/>
    <n v="1.6666666666666667E-5"/>
    <n v="1"/>
    <s v="film "/>
    <s v=" video/animation"/>
    <x v="496"/>
    <d v="2014-02-10T17:21:14"/>
  </r>
  <r>
    <n v="497"/>
    <x v="497"/>
    <s v="live-action/animated series pilot."/>
    <x v="140"/>
    <x v="134"/>
    <x v="2"/>
    <s v="US"/>
    <s v="USD"/>
    <n v="1419483600"/>
    <n v="1414889665"/>
    <b v="0"/>
    <n v="3"/>
    <b v="0"/>
    <s v="film &amp; video/animation"/>
    <n v="6.6964285714285711E-3"/>
    <n v="10"/>
    <s v="film "/>
    <s v=" video/animation"/>
    <x v="497"/>
    <d v="2014-12-25T00:00:00"/>
  </r>
  <r>
    <n v="498"/>
    <x v="498"/>
    <s v="AT is an Interactive Animation made for the iPad where the user becomes part of the story. It's a fantastic journey of discovery!"/>
    <x v="141"/>
    <x v="396"/>
    <x v="2"/>
    <s v="US"/>
    <s v="USD"/>
    <n v="1324664249"/>
    <n v="1321035449"/>
    <b v="0"/>
    <n v="22"/>
    <b v="0"/>
    <s v="film &amp; video/animation"/>
    <n v="4.5985132395404561E-2"/>
    <n v="136.09090909090909"/>
    <s v="film "/>
    <s v=" video/animation"/>
    <x v="498"/>
    <d v="2011-12-23T13:17:29"/>
  </r>
  <r>
    <n v="499"/>
    <x v="499"/>
    <s v="A Feature Length Animated Film Noir Musical with a modern twist. _x000d__x000a_Animation and music melded into edge-of-your-seat entertainment."/>
    <x v="22"/>
    <x v="397"/>
    <x v="2"/>
    <s v="US"/>
    <s v="USD"/>
    <n v="1255381140"/>
    <n v="1250630968"/>
    <b v="0"/>
    <n v="26"/>
    <b v="0"/>
    <s v="film &amp; video/animation"/>
    <n v="9.5500000000000002E-2"/>
    <n v="73.461538461538467"/>
    <s v="film "/>
    <s v=" video/animation"/>
    <x v="499"/>
    <d v="2009-10-12T15:59:00"/>
  </r>
  <r>
    <n v="500"/>
    <x v="500"/>
    <s v="This animated dark comedy video highlights Stephen Colbert as a super hero-like figure within a corrupt and sinister world manipulated by the media."/>
    <x v="115"/>
    <x v="394"/>
    <x v="2"/>
    <s v="US"/>
    <s v="USD"/>
    <n v="1273356960"/>
    <n v="1268255751"/>
    <b v="0"/>
    <n v="4"/>
    <b v="0"/>
    <s v="film &amp; video/animation"/>
    <n v="3.307692307692308E-2"/>
    <n v="53.75"/>
    <s v="film "/>
    <s v=" video/animation"/>
    <x v="500"/>
    <d v="2010-05-08T17:16:00"/>
  </r>
  <r>
    <n v="501"/>
    <x v="501"/>
    <s v="Based on the invention portfolio of a patented inventor World War Four is a look into the future of warfare and humanity as a whole"/>
    <x v="3"/>
    <x v="117"/>
    <x v="2"/>
    <s v="US"/>
    <s v="USD"/>
    <n v="1310189851"/>
    <n v="1307597851"/>
    <b v="0"/>
    <n v="0"/>
    <b v="0"/>
    <s v="film &amp; video/animation"/>
    <n v="0"/>
    <n v="0"/>
    <s v="film "/>
    <s v=" video/animation"/>
    <x v="501"/>
    <d v="2011-07-09T00:37:31"/>
  </r>
  <r>
    <n v="502"/>
    <x v="502"/>
    <s v="This Strawberry Bowl concept is the 1st of many episodes.  These episodes will be released in accordance with the harvest of the month."/>
    <x v="22"/>
    <x v="398"/>
    <x v="2"/>
    <s v="US"/>
    <s v="USD"/>
    <n v="1332073025"/>
    <n v="1329484625"/>
    <b v="0"/>
    <n v="4"/>
    <b v="0"/>
    <s v="film &amp; video/animation"/>
    <n v="1.15E-2"/>
    <n v="57.5"/>
    <s v="film "/>
    <s v=" video/animation"/>
    <x v="502"/>
    <d v="2012-03-18T07:17:05"/>
  </r>
  <r>
    <n v="503"/>
    <x v="503"/>
    <s v="Jimmy wants to live life and see his grandchildren grow up, but alcoholism threatens to curtail everything he dreams of."/>
    <x v="115"/>
    <x v="399"/>
    <x v="2"/>
    <s v="GB"/>
    <s v="GBP"/>
    <n v="1421498303"/>
    <n v="1418906303"/>
    <b v="0"/>
    <n v="9"/>
    <b v="0"/>
    <s v="film &amp; video/animation"/>
    <n v="1.7538461538461537E-2"/>
    <n v="12.666666666666666"/>
    <s v="film "/>
    <s v=" video/animation"/>
    <x v="503"/>
    <d v="2015-01-17T07:38:23"/>
  </r>
  <r>
    <n v="504"/>
    <x v="504"/>
    <s v="An animated DVD starring Woodsy Owl that entertains children while  showing them how they can help create a cleaner, greener planet."/>
    <x v="142"/>
    <x v="400"/>
    <x v="2"/>
    <s v="US"/>
    <s v="USD"/>
    <n v="1334097387"/>
    <n v="1328916987"/>
    <b v="0"/>
    <n v="5"/>
    <b v="0"/>
    <s v="film &amp; video/animation"/>
    <n v="1.3673469387755101E-2"/>
    <n v="67"/>
    <s v="film "/>
    <s v=" video/animation"/>
    <x v="504"/>
    <d v="2012-04-10T17:36:27"/>
  </r>
  <r>
    <n v="505"/>
    <x v="505"/>
    <s v="This wonderful movie will tells the story of two adorable aliens who crash land into a familyâ€™s backyard, and travel the Earth."/>
    <x v="14"/>
    <x v="401"/>
    <x v="2"/>
    <s v="US"/>
    <s v="USD"/>
    <n v="1451010086"/>
    <n v="1447122086"/>
    <b v="0"/>
    <n v="14"/>
    <b v="0"/>
    <s v="film &amp; video/animation"/>
    <n v="4.3333333333333331E-3"/>
    <n v="3.7142857142857144"/>
    <s v="film "/>
    <s v=" video/animation"/>
    <x v="505"/>
    <d v="2015-12-24T21:21:26"/>
  </r>
  <r>
    <n v="506"/>
    <x v="506"/>
    <s v="A feature-length 3D animation that depicts what happened when the Son of the Morning rebelled against God."/>
    <x v="61"/>
    <x v="156"/>
    <x v="2"/>
    <s v="US"/>
    <s v="USD"/>
    <n v="1376140520"/>
    <n v="1373548520"/>
    <b v="0"/>
    <n v="1"/>
    <b v="0"/>
    <s v="film &amp; video/animation"/>
    <n v="1.25E-3"/>
    <n v="250"/>
    <s v="film "/>
    <s v=" video/animation"/>
    <x v="506"/>
    <d v="2013-08-10T08:15:20"/>
  </r>
  <r>
    <n v="507"/>
    <x v="507"/>
    <s v="&quot;Code Monkey(s)&quot; is a short animated-series about life from the perspective of an engineer who feels like an actual &quot;Code Monkey&quot;."/>
    <x v="22"/>
    <x v="141"/>
    <x v="2"/>
    <s v="US"/>
    <s v="USD"/>
    <n v="1350687657"/>
    <n v="1346799657"/>
    <b v="0"/>
    <n v="10"/>
    <b v="0"/>
    <s v="film &amp; video/animation"/>
    <n v="3.2000000000000001E-2"/>
    <n v="64"/>
    <s v="film "/>
    <s v=" video/animation"/>
    <x v="507"/>
    <d v="2012-10-19T18:00:57"/>
  </r>
  <r>
    <n v="508"/>
    <x v="508"/>
    <s v="A stop-motion animated action packed adventure. Telling a great story with an even greater message. Join me and lets change the world."/>
    <x v="63"/>
    <x v="402"/>
    <x v="2"/>
    <s v="US"/>
    <s v="USD"/>
    <n v="1337955240"/>
    <n v="1332808501"/>
    <b v="0"/>
    <n v="3"/>
    <b v="0"/>
    <s v="film &amp; video/animation"/>
    <n v="8.0000000000000002E-3"/>
    <n v="133.33333333333334"/>
    <s v="film "/>
    <s v=" video/animation"/>
    <x v="508"/>
    <d v="2012-05-25T09:14:00"/>
  </r>
  <r>
    <n v="509"/>
    <x v="509"/>
    <s v="A hilarious comedy podcast being turned into an animated series  about an indian servant and his boss."/>
    <x v="10"/>
    <x v="115"/>
    <x v="2"/>
    <s v="GB"/>
    <s v="GBP"/>
    <n v="1435504170"/>
    <n v="1432912170"/>
    <b v="0"/>
    <n v="1"/>
    <b v="0"/>
    <s v="film &amp; video/animation"/>
    <n v="2E-3"/>
    <n v="10"/>
    <s v="film "/>
    <s v=" video/animation"/>
    <x v="509"/>
    <d v="2015-06-28T10:09:30"/>
  </r>
  <r>
    <n v="510"/>
    <x v="510"/>
    <s v="A mile below the Franco-Swiss border Dean manages to break the Large Hadron Collider and triggers the end of the world."/>
    <x v="32"/>
    <x v="117"/>
    <x v="2"/>
    <s v="US"/>
    <s v="USD"/>
    <n v="1456805639"/>
    <n v="1454213639"/>
    <b v="0"/>
    <n v="0"/>
    <b v="0"/>
    <s v="film &amp; video/animation"/>
    <n v="0"/>
    <n v="0"/>
    <s v="film "/>
    <s v=" video/animation"/>
    <x v="510"/>
    <d v="2016-02-29T23:13:59"/>
  </r>
  <r>
    <n v="511"/>
    <x v="511"/>
    <s v="A project that incorporates animation and comic art into a relevant story. 4 boys, 1 eyeland, and a whole lot of drama!!!"/>
    <x v="10"/>
    <x v="403"/>
    <x v="2"/>
    <s v="US"/>
    <s v="USD"/>
    <n v="1365228982"/>
    <n v="1362640582"/>
    <b v="0"/>
    <n v="5"/>
    <b v="0"/>
    <s v="film &amp; video/animation"/>
    <n v="0.03"/>
    <n v="30"/>
    <s v="film "/>
    <s v=" video/animation"/>
    <x v="511"/>
    <d v="2013-04-06T01:16:22"/>
  </r>
  <r>
    <n v="512"/>
    <x v="512"/>
    <s v="We have a fully developed 2D animated series that requires more professional animation. Our first 2 home-animated eps are up online."/>
    <x v="6"/>
    <x v="143"/>
    <x v="2"/>
    <s v="US"/>
    <s v="USD"/>
    <n v="1479667727"/>
    <n v="1475776127"/>
    <b v="0"/>
    <n v="2"/>
    <b v="0"/>
    <s v="film &amp; video/animation"/>
    <n v="1.3749999999999999E-3"/>
    <n v="5.5"/>
    <s v="film "/>
    <s v=" video/animation"/>
    <x v="512"/>
    <d v="2016-11-20T13:48:47"/>
  </r>
  <r>
    <n v="513"/>
    <x v="513"/>
    <s v="A sci-fi fantasy 2.5D anime styled series about some guys trying to save the world, probably..."/>
    <x v="63"/>
    <x v="404"/>
    <x v="2"/>
    <s v="US"/>
    <s v="USD"/>
    <n v="1471244400"/>
    <n v="1467387705"/>
    <b v="0"/>
    <n v="68"/>
    <b v="0"/>
    <s v="film &amp; video/animation"/>
    <n v="0.13924"/>
    <n v="102.38235294117646"/>
    <s v="film "/>
    <s v=" video/animation"/>
    <x v="513"/>
    <d v="2016-08-15T02:00:00"/>
  </r>
  <r>
    <n v="514"/>
    <x v="514"/>
    <s v="A film created entirely out of paper, visual effects and found objects depicts how one man created a new life for himself."/>
    <x v="15"/>
    <x v="155"/>
    <x v="2"/>
    <s v="CA"/>
    <s v="CAD"/>
    <n v="1407595447"/>
    <n v="1405003447"/>
    <b v="0"/>
    <n v="3"/>
    <b v="0"/>
    <s v="film &amp; video/animation"/>
    <n v="3.3333333333333333E-2"/>
    <n v="16.666666666666668"/>
    <s v="film "/>
    <s v=" video/animation"/>
    <x v="514"/>
    <d v="2014-08-09T09:44:07"/>
  </r>
  <r>
    <n v="515"/>
    <x v="515"/>
    <s v="A Tale of Faith is an animated short film based on the heartwarming tale by Rebbe Nachman of Breslov."/>
    <x v="143"/>
    <x v="405"/>
    <x v="2"/>
    <s v="US"/>
    <s v="USD"/>
    <n v="1451389601"/>
    <n v="1447933601"/>
    <b v="0"/>
    <n v="34"/>
    <b v="0"/>
    <s v="film &amp; video/animation"/>
    <n v="0.25413402061855672"/>
    <n v="725.02941176470586"/>
    <s v="film "/>
    <s v=" video/animation"/>
    <x v="515"/>
    <d v="2015-12-29T06:46:41"/>
  </r>
  <r>
    <n v="516"/>
    <x v="516"/>
    <s v="A big brother style comedy animation series starring famous seafarers"/>
    <x v="10"/>
    <x v="117"/>
    <x v="2"/>
    <s v="GB"/>
    <s v="GBP"/>
    <n v="1432752080"/>
    <n v="1427568080"/>
    <b v="0"/>
    <n v="0"/>
    <b v="0"/>
    <s v="film &amp; video/animation"/>
    <n v="0"/>
    <n v="0"/>
    <s v="film "/>
    <s v=" video/animation"/>
    <x v="516"/>
    <d v="2015-05-27T13:41:20"/>
  </r>
  <r>
    <n v="517"/>
    <x v="517"/>
    <s v="Honeybee is a cartoon about a girl who can talk to bugs, and her quest to save the bees! Adventure, humor, and lots of fun characters."/>
    <x v="36"/>
    <x v="82"/>
    <x v="2"/>
    <s v="US"/>
    <s v="USD"/>
    <n v="1486046761"/>
    <n v="1483454761"/>
    <b v="0"/>
    <n v="3"/>
    <b v="0"/>
    <s v="film &amp; video/animation"/>
    <n v="1.3666666666666667E-2"/>
    <n v="68.333333333333329"/>
    <s v="film "/>
    <s v=" video/animation"/>
    <x v="517"/>
    <d v="2017-02-02T09:46:01"/>
  </r>
  <r>
    <n v="518"/>
    <x v="518"/>
    <s v="The community of Somorrah is peaceful and unblemished until &quot;The Boss&quot; power and money starts to diminish &amp; plans to gain it all back!"/>
    <x v="144"/>
    <x v="117"/>
    <x v="2"/>
    <s v="US"/>
    <s v="USD"/>
    <n v="1441550760"/>
    <n v="1438958824"/>
    <b v="0"/>
    <n v="0"/>
    <b v="0"/>
    <s v="film &amp; video/animation"/>
    <n v="0"/>
    <n v="0"/>
    <s v="film "/>
    <s v=" video/animation"/>
    <x v="518"/>
    <d v="2015-09-06T09:46:00"/>
  </r>
  <r>
    <n v="519"/>
    <x v="519"/>
    <s v="&quot;When the dream of childhood is stolen... a nightmare is born&quot; A dark animated fantasy film by indie filmmaker M dot Strange."/>
    <x v="145"/>
    <x v="406"/>
    <x v="2"/>
    <s v="US"/>
    <s v="USD"/>
    <n v="1354699421"/>
    <n v="1352107421"/>
    <b v="0"/>
    <n v="70"/>
    <b v="0"/>
    <s v="film &amp; video/animation"/>
    <n v="0.22881426547787684"/>
    <n v="39.228571428571428"/>
    <s v="film "/>
    <s v=" video/animation"/>
    <x v="519"/>
    <d v="2012-12-05T04:23:41"/>
  </r>
  <r>
    <n v="520"/>
    <x v="520"/>
    <s v="Tim Arthur's 21st anniversary sell-out production of his 'chilling' and 'sinister' ghostly thriller returns to the Edinburgh Fringe!"/>
    <x v="10"/>
    <x v="407"/>
    <x v="0"/>
    <s v="GB"/>
    <s v="GBP"/>
    <n v="1449766261"/>
    <n v="1447174261"/>
    <b v="0"/>
    <n v="34"/>
    <b v="1"/>
    <s v="theater/plays"/>
    <n v="1.0209999999999999"/>
    <n v="150.14705882352942"/>
    <s v="theater"/>
    <s v="plays"/>
    <x v="520"/>
    <d v="2015-12-10T11:51:01"/>
  </r>
  <r>
    <n v="521"/>
    <x v="521"/>
    <s v="The Blind Owl in co-production with Halcyon Theatre will stage &quot;dirty butterfly&quot; a voyeuristic drama by Britain's debbie tucker green."/>
    <x v="10"/>
    <x v="408"/>
    <x v="0"/>
    <s v="US"/>
    <s v="USD"/>
    <n v="1477976340"/>
    <n v="1475460819"/>
    <b v="0"/>
    <n v="56"/>
    <b v="1"/>
    <s v="theater/plays"/>
    <n v="1.0464"/>
    <n v="93.428571428571431"/>
    <s v="theater"/>
    <s v="plays"/>
    <x v="521"/>
    <d v="2016-10-31T23:59:00"/>
  </r>
  <r>
    <n v="522"/>
    <x v="522"/>
    <s v="*** TO MAKE DONATIONS IN THE FUTURE                                   GO TO OUR WEBSITE: www.compassplayers.com ***"/>
    <x v="9"/>
    <x v="409"/>
    <x v="0"/>
    <s v="US"/>
    <s v="USD"/>
    <n v="1458518325"/>
    <n v="1456793925"/>
    <b v="0"/>
    <n v="31"/>
    <b v="1"/>
    <s v="theater/plays"/>
    <n v="1.1466666666666667"/>
    <n v="110.96774193548387"/>
    <s v="theater"/>
    <s v="plays"/>
    <x v="522"/>
    <d v="2016-03-20T18:58:45"/>
  </r>
  <r>
    <n v="523"/>
    <x v="523"/>
    <s v="The Star on My Heart, an original play based on a survivor of the Terezin concentration camp, with community outreach for all ages."/>
    <x v="10"/>
    <x v="410"/>
    <x v="0"/>
    <s v="US"/>
    <s v="USD"/>
    <n v="1442805076"/>
    <n v="1440213076"/>
    <b v="0"/>
    <n v="84"/>
    <b v="1"/>
    <s v="theater/plays"/>
    <n v="1.206"/>
    <n v="71.785714285714292"/>
    <s v="theater"/>
    <s v="plays"/>
    <x v="523"/>
    <d v="2015-09-20T22:11:16"/>
  </r>
  <r>
    <n v="524"/>
    <x v="524"/>
    <s v="Angel on the Corner need YOUR help to raise Â£3,500 to take Zero Down by Sarah Hehir to the Edinburgh Fringe Festival this August!"/>
    <x v="8"/>
    <x v="411"/>
    <x v="0"/>
    <s v="GB"/>
    <s v="GBP"/>
    <n v="1464801169"/>
    <n v="1462209169"/>
    <b v="0"/>
    <n v="130"/>
    <b v="1"/>
    <s v="theater/plays"/>
    <n v="1.0867285714285715"/>
    <n v="29.258076923076924"/>
    <s v="theater"/>
    <s v="plays"/>
    <x v="524"/>
    <d v="2016-06-01T12:12:49"/>
  </r>
  <r>
    <n v="525"/>
    <x v="525"/>
    <s v="EUPHORIA! is a new play about the decriminalization of drugs, and its profound effect on both the criminals in prison and &quot;The Man.&quot;"/>
    <x v="14"/>
    <x v="48"/>
    <x v="0"/>
    <s v="US"/>
    <s v="USD"/>
    <n v="1410601041"/>
    <n v="1406713041"/>
    <b v="0"/>
    <n v="12"/>
    <b v="1"/>
    <s v="theater/plays"/>
    <n v="1"/>
    <n v="1000"/>
    <s v="theater"/>
    <s v="plays"/>
    <x v="525"/>
    <d v="2014-09-13T04:37:21"/>
  </r>
  <r>
    <n v="526"/>
    <x v="526"/>
    <s v="We have a brand new play. We urgently need your help to fund our production, which opens at Theatre503 on August 18th."/>
    <x v="15"/>
    <x v="412"/>
    <x v="0"/>
    <s v="GB"/>
    <s v="GBP"/>
    <n v="1438966800"/>
    <n v="1436278344"/>
    <b v="0"/>
    <n v="23"/>
    <b v="1"/>
    <s v="theater/plays"/>
    <n v="1.1399999999999999"/>
    <n v="74.347826086956516"/>
    <s v="theater"/>
    <s v="plays"/>
    <x v="526"/>
    <d v="2015-08-07T12:00:00"/>
  </r>
  <r>
    <n v="527"/>
    <x v="527"/>
    <s v="OMEGA KIDS, a new play by Noah Mease, directed by Jay Stull &amp; produced by New Light Theater Project in association with Access Theater."/>
    <x v="3"/>
    <x v="413"/>
    <x v="0"/>
    <s v="US"/>
    <s v="USD"/>
    <n v="1487347500"/>
    <n v="1484715366"/>
    <b v="0"/>
    <n v="158"/>
    <b v="1"/>
    <s v="theater/plays"/>
    <n v="1.0085"/>
    <n v="63.829113924050631"/>
    <s v="theater"/>
    <s v="plays"/>
    <x v="527"/>
    <d v="2017-02-17T11:05:00"/>
  </r>
  <r>
    <n v="528"/>
    <x v="528"/>
    <s v="A Festival Backed Production of a Full-Length Play."/>
    <x v="146"/>
    <x v="414"/>
    <x v="0"/>
    <s v="US"/>
    <s v="USD"/>
    <n v="1434921600"/>
    <n v="1433109907"/>
    <b v="0"/>
    <n v="30"/>
    <b v="1"/>
    <s v="theater/plays"/>
    <n v="1.1565217391304348"/>
    <n v="44.333333333333336"/>
    <s v="theater"/>
    <s v="plays"/>
    <x v="528"/>
    <d v="2015-06-21T16:20:00"/>
  </r>
  <r>
    <n v="529"/>
    <x v="529"/>
    <s v="Snowglobe Theatre, a new Montreal company, will be presenting Shakespeare's &quot;Much Ado about Nothing&quot; at Mainline Theatre in January"/>
    <x v="38"/>
    <x v="415"/>
    <x v="0"/>
    <s v="CA"/>
    <s v="CAD"/>
    <n v="1484110800"/>
    <n v="1482281094"/>
    <b v="0"/>
    <n v="18"/>
    <b v="1"/>
    <s v="theater/plays"/>
    <n v="1.3041666666666667"/>
    <n v="86.944444444444443"/>
    <s v="theater"/>
    <s v="plays"/>
    <x v="529"/>
    <d v="2017-01-11T00:00:00"/>
  </r>
  <r>
    <n v="530"/>
    <x v="530"/>
    <s v="Corners Grove is a coming-of-age play about leaving home, gender identity and the death of Whitney Houston; will benefit Win NYC."/>
    <x v="147"/>
    <x v="416"/>
    <x v="0"/>
    <s v="US"/>
    <s v="USD"/>
    <n v="1435111200"/>
    <n v="1433254268"/>
    <b v="0"/>
    <n v="29"/>
    <b v="1"/>
    <s v="theater/plays"/>
    <n v="1.0778267254038179"/>
    <n v="126.55172413793103"/>
    <s v="theater"/>
    <s v="plays"/>
    <x v="530"/>
    <d v="2015-06-23T21:00:00"/>
  </r>
  <r>
    <n v="531"/>
    <x v="531"/>
    <s v="SYLVIA is a modern romantic comedy about a marriage and a talking dog. Directed by Jeanna Michaels. January 12 through January 29, 2017"/>
    <x v="23"/>
    <x v="417"/>
    <x v="0"/>
    <s v="US"/>
    <s v="USD"/>
    <n v="1481957940"/>
    <n v="1478050429"/>
    <b v="0"/>
    <n v="31"/>
    <b v="1"/>
    <s v="theater/plays"/>
    <n v="1"/>
    <n v="129.03225806451613"/>
    <s v="theater"/>
    <s v="plays"/>
    <x v="531"/>
    <d v="2016-12-17T01:59:00"/>
  </r>
  <r>
    <n v="532"/>
    <x v="532"/>
    <s v="A fast paced, comedic play about an anxiety-ridden filmmaker who lies to investors about having Christopher Walken in his film."/>
    <x v="3"/>
    <x v="418"/>
    <x v="0"/>
    <s v="US"/>
    <s v="USD"/>
    <n v="1463098208"/>
    <n v="1460506208"/>
    <b v="0"/>
    <n v="173"/>
    <b v="1"/>
    <s v="theater/plays"/>
    <n v="1.2324999999999999"/>
    <n v="71.242774566473983"/>
    <s v="theater"/>
    <s v="plays"/>
    <x v="532"/>
    <d v="2016-05-12T19:10:08"/>
  </r>
  <r>
    <n v="533"/>
    <x v="533"/>
    <s v="New writing â€¢ Twisty-turny magical realist retro sci-fi â€¢ Human lives â€¢ Storytelling â€¢ The slope our society slips down..."/>
    <x v="13"/>
    <x v="20"/>
    <x v="0"/>
    <s v="GB"/>
    <s v="GBP"/>
    <n v="1463394365"/>
    <n v="1461320765"/>
    <b v="0"/>
    <n v="17"/>
    <b v="1"/>
    <s v="theater/plays"/>
    <n v="1.002"/>
    <n v="117.88235294117646"/>
    <s v="theater"/>
    <s v="plays"/>
    <x v="533"/>
    <d v="2016-05-16T05:26:05"/>
  </r>
  <r>
    <n v="534"/>
    <x v="534"/>
    <s v="We're a zero-budget, non-profit theatre group based in Oslo and have been invited to perform at a conference in Belgium. Help!"/>
    <x v="36"/>
    <x v="419"/>
    <x v="0"/>
    <s v="NO"/>
    <s v="NOK"/>
    <n v="1446418800"/>
    <n v="1443036470"/>
    <b v="0"/>
    <n v="48"/>
    <b v="1"/>
    <s v="theater/plays"/>
    <n v="1.0466666666666666"/>
    <n v="327.08333333333331"/>
    <s v="theater"/>
    <s v="plays"/>
    <x v="534"/>
    <d v="2015-11-01T18:00:00"/>
  </r>
  <r>
    <n v="535"/>
    <x v="535"/>
    <s v="Weâ€™re producing a Northern Brexit sci-fi play for VAULT festival 2017 and we need your help!"/>
    <x v="13"/>
    <x v="420"/>
    <x v="0"/>
    <s v="GB"/>
    <s v="GBP"/>
    <n v="1483707905"/>
    <n v="1481115905"/>
    <b v="0"/>
    <n v="59"/>
    <b v="1"/>
    <s v="theater/plays"/>
    <n v="1.0249999999999999"/>
    <n v="34.745762711864408"/>
    <s v="theater"/>
    <s v="plays"/>
    <x v="535"/>
    <d v="2017-01-06T08:05:05"/>
  </r>
  <r>
    <n v="536"/>
    <x v="536"/>
    <s v="A new one-man play by Giles Roberts, shining a different light on the very human cost of war *IDEASTAP UNDERBELLY AWARD WINNER 2015*"/>
    <x v="126"/>
    <x v="421"/>
    <x v="0"/>
    <s v="GB"/>
    <s v="GBP"/>
    <n v="1438624800"/>
    <n v="1435133807"/>
    <b v="0"/>
    <n v="39"/>
    <b v="1"/>
    <s v="theater/plays"/>
    <n v="1.1825757575757576"/>
    <n v="100.06410256410257"/>
    <s v="theater"/>
    <s v="plays"/>
    <x v="536"/>
    <d v="2015-08-03T13:00:00"/>
  </r>
  <r>
    <n v="537"/>
    <x v="537"/>
    <s v="Transforming bystanders into anti-bullies since 2012 thru inclusive learning environments.  Together we can take back our classrooms."/>
    <x v="13"/>
    <x v="422"/>
    <x v="0"/>
    <s v="US"/>
    <s v="USD"/>
    <n v="1446665191"/>
    <n v="1444069591"/>
    <b v="0"/>
    <n v="59"/>
    <b v="1"/>
    <s v="theater/plays"/>
    <n v="1.2050000000000001"/>
    <n v="40.847457627118644"/>
    <s v="theater"/>
    <s v="plays"/>
    <x v="537"/>
    <d v="2015-11-04T14:26:31"/>
  </r>
  <r>
    <n v="538"/>
    <x v="538"/>
    <s v="SOC produces affordable and accessible theatre in the heart of Orange County, CA, and we need your help to match a $5,000 grant!"/>
    <x v="10"/>
    <x v="423"/>
    <x v="0"/>
    <s v="US"/>
    <s v="USD"/>
    <n v="1463166263"/>
    <n v="1460574263"/>
    <b v="0"/>
    <n v="60"/>
    <b v="1"/>
    <s v="theater/plays"/>
    <n v="3.0242"/>
    <n v="252.01666666666668"/>
    <s v="theater"/>
    <s v="plays"/>
    <x v="538"/>
    <d v="2016-05-13T14:04:23"/>
  </r>
  <r>
    <n v="539"/>
    <x v="539"/>
    <s v="A brand new show that unites puppetry, live music and storytelling to bring a forgotten English legend back to life!"/>
    <x v="2"/>
    <x v="424"/>
    <x v="0"/>
    <s v="GB"/>
    <s v="GBP"/>
    <n v="1467681107"/>
    <n v="1465866707"/>
    <b v="0"/>
    <n v="20"/>
    <b v="1"/>
    <s v="theater/plays"/>
    <n v="1.00644"/>
    <n v="25.161000000000001"/>
    <s v="theater"/>
    <s v="plays"/>
    <x v="539"/>
    <d v="2016-07-04T20:11:47"/>
  </r>
  <r>
    <n v="540"/>
    <x v="540"/>
    <s v="There are so many dilemmas in life- what to do, where to go? _x000a_Let us solve it - search our preference based entertainment calendar"/>
    <x v="36"/>
    <x v="116"/>
    <x v="2"/>
    <s v="US"/>
    <s v="USD"/>
    <n v="1423078606"/>
    <n v="1420486606"/>
    <b v="0"/>
    <n v="1"/>
    <b v="0"/>
    <s v="technology/web"/>
    <n v="6.666666666666667E-5"/>
    <n v="1"/>
    <s v="technology"/>
    <s v="web"/>
    <x v="540"/>
    <d v="2015-02-04T14:36:46"/>
  </r>
  <r>
    <n v="541"/>
    <x v="541"/>
    <s v="A website dedicated to local Kink Communities; to find others with matching interests and bring them together."/>
    <x v="37"/>
    <x v="379"/>
    <x v="2"/>
    <s v="US"/>
    <s v="USD"/>
    <n v="1446080834"/>
    <n v="1443488834"/>
    <b v="0"/>
    <n v="1"/>
    <b v="0"/>
    <s v="technology/web"/>
    <n v="5.5555555555555558E-3"/>
    <n v="25"/>
    <s v="technology"/>
    <s v="web"/>
    <x v="541"/>
    <d v="2015-10-28T20:07:14"/>
  </r>
  <r>
    <n v="542"/>
    <x v="542"/>
    <s v="The platform to record visual, audio and text memory of the common man - as we experienced history when it brushed us by"/>
    <x v="65"/>
    <x v="116"/>
    <x v="2"/>
    <s v="US"/>
    <s v="USD"/>
    <n v="1462293716"/>
    <n v="1457113316"/>
    <b v="0"/>
    <n v="1"/>
    <b v="0"/>
    <s v="technology/web"/>
    <n v="3.9999999999999998E-6"/>
    <n v="1"/>
    <s v="technology"/>
    <s v="web"/>
    <x v="542"/>
    <d v="2016-05-03T11:41:56"/>
  </r>
  <r>
    <n v="543"/>
    <x v="543"/>
    <s v="I want to make it easy for those with food allergies to know where they can safely, and happily eat out with friends and family."/>
    <x v="29"/>
    <x v="119"/>
    <x v="2"/>
    <s v="AU"/>
    <s v="AUD"/>
    <n v="1414807962"/>
    <n v="1412215962"/>
    <b v="0"/>
    <n v="2"/>
    <b v="0"/>
    <s v="technology/web"/>
    <n v="3.1818181818181819E-3"/>
    <n v="35"/>
    <s v="technology"/>
    <s v="web"/>
    <x v="543"/>
    <d v="2014-10-31T21:12:42"/>
  </r>
  <r>
    <n v="544"/>
    <x v="544"/>
    <s v="Do you have a favorite shirt? So does everyone else. Favowear is creating a platform to share the best clothes and shopping sources."/>
    <x v="2"/>
    <x v="360"/>
    <x v="2"/>
    <s v="US"/>
    <s v="USD"/>
    <n v="1467647160"/>
    <n v="1465055160"/>
    <b v="0"/>
    <n v="2"/>
    <b v="0"/>
    <s v="technology/web"/>
    <n v="1.2E-2"/>
    <n v="3"/>
    <s v="technology"/>
    <s v="web"/>
    <x v="544"/>
    <d v="2016-07-04T10:46:00"/>
  </r>
  <r>
    <n v="545"/>
    <x v="545"/>
    <s v="1st collaborative webdesign tool to create professional websites with WordPress, Bootstrap and other open source technologies."/>
    <x v="63"/>
    <x v="425"/>
    <x v="2"/>
    <s v="FR"/>
    <s v="EUR"/>
    <n v="1447600389"/>
    <n v="1444140789"/>
    <b v="0"/>
    <n v="34"/>
    <b v="0"/>
    <s v="technology/web"/>
    <n v="0.27383999999999997"/>
    <n v="402.70588235294116"/>
    <s v="technology"/>
    <s v="web"/>
    <x v="545"/>
    <d v="2015-11-15T10:13:09"/>
  </r>
  <r>
    <n v="546"/>
    <x v="546"/>
    <s v="Build a Christian Network Platform to connect and collaborate projects, events, missions and support online to fulfill the call."/>
    <x v="127"/>
    <x v="401"/>
    <x v="2"/>
    <s v="US"/>
    <s v="USD"/>
    <n v="1445097715"/>
    <n v="1441209715"/>
    <b v="0"/>
    <n v="2"/>
    <b v="0"/>
    <s v="technology/web"/>
    <n v="8.6666666666666663E-4"/>
    <n v="26"/>
    <s v="technology"/>
    <s v="web"/>
    <x v="546"/>
    <d v="2015-10-17T11:01:55"/>
  </r>
  <r>
    <n v="547"/>
    <x v="547"/>
    <s v="We are looking to build a secure email / document sharing system for companies needing to send sensitive information to clients."/>
    <x v="51"/>
    <x v="117"/>
    <x v="2"/>
    <s v="GB"/>
    <s v="GBP"/>
    <n v="1455122564"/>
    <n v="1452530564"/>
    <b v="0"/>
    <n v="0"/>
    <b v="0"/>
    <s v="technology/web"/>
    <n v="0"/>
    <n v="0"/>
    <s v="technology"/>
    <s v="web"/>
    <x v="547"/>
    <d v="2016-02-10T11:42:44"/>
  </r>
  <r>
    <n v="548"/>
    <x v="548"/>
    <s v="Teach your native language online or study a foreign language with native speaking teachers. Social Web service and apps."/>
    <x v="3"/>
    <x v="426"/>
    <x v="2"/>
    <s v="GB"/>
    <s v="GBP"/>
    <n v="1446154848"/>
    <n v="1443562848"/>
    <b v="0"/>
    <n v="1"/>
    <b v="0"/>
    <s v="technology/web"/>
    <n v="8.9999999999999998E-4"/>
    <n v="9"/>
    <s v="technology"/>
    <s v="web"/>
    <x v="548"/>
    <d v="2015-10-29T16:40:48"/>
  </r>
  <r>
    <n v="549"/>
    <x v="549"/>
    <s v="The project idea came from game keys, gamers give out game keys on insecure forums and websites, we want to change that and make it fun"/>
    <x v="30"/>
    <x v="427"/>
    <x v="2"/>
    <s v="GB"/>
    <s v="GBP"/>
    <n v="1436368622"/>
    <n v="1433776622"/>
    <b v="0"/>
    <n v="8"/>
    <b v="0"/>
    <s v="technology/web"/>
    <n v="2.7199999999999998E-2"/>
    <n v="8.5"/>
    <s v="technology"/>
    <s v="web"/>
    <x v="549"/>
    <d v="2015-07-08T10:17:02"/>
  </r>
  <r>
    <n v="550"/>
    <x v="550"/>
    <s v="Help us shine the spotlight on our local businesses and contractors by providing a cost-effective ecommerce &amp; marketing platform"/>
    <x v="10"/>
    <x v="428"/>
    <x v="2"/>
    <s v="CA"/>
    <s v="CAD"/>
    <n v="1485838800"/>
    <n v="1484756245"/>
    <b v="0"/>
    <n v="4"/>
    <b v="0"/>
    <s v="technology/web"/>
    <n v="7.0000000000000001E-3"/>
    <n v="8.75"/>
    <s v="technology"/>
    <s v="web"/>
    <x v="550"/>
    <d v="2017-01-31T00:00:00"/>
  </r>
  <r>
    <n v="551"/>
    <x v="551"/>
    <s v="AX Nation's goal is to develop, highlight, and connect black business leaders across the diaspora with skilled software developers."/>
    <x v="96"/>
    <x v="429"/>
    <x v="2"/>
    <s v="US"/>
    <s v="USD"/>
    <n v="1438451580"/>
    <n v="1434609424"/>
    <b v="0"/>
    <n v="28"/>
    <b v="0"/>
    <s v="technology/web"/>
    <n v="5.0413333333333331E-2"/>
    <n v="135.03571428571428"/>
    <s v="technology"/>
    <s v="web"/>
    <x v="551"/>
    <d v="2015-08-01T12:53:00"/>
  </r>
  <r>
    <n v="552"/>
    <x v="552"/>
    <s v="Axoral is a 3d interactive social media interface, with the potential to be so much more, but we need your help!"/>
    <x v="101"/>
    <x v="117"/>
    <x v="2"/>
    <s v="CA"/>
    <s v="CAD"/>
    <n v="1452350896"/>
    <n v="1447166896"/>
    <b v="0"/>
    <n v="0"/>
    <b v="0"/>
    <s v="technology/web"/>
    <n v="0"/>
    <n v="0"/>
    <s v="technology"/>
    <s v="web"/>
    <x v="552"/>
    <d v="2016-01-09T09:48:16"/>
  </r>
  <r>
    <n v="553"/>
    <x v="553"/>
    <s v="Groundbreaking New Classifieds Website Grows Into Largest Nationwide Coverage By Turning Users Into Entrepreneurs"/>
    <x v="31"/>
    <x v="430"/>
    <x v="2"/>
    <s v="US"/>
    <s v="USD"/>
    <n v="1415988991"/>
    <n v="1413393391"/>
    <b v="0"/>
    <n v="6"/>
    <b v="0"/>
    <s v="technology/web"/>
    <n v="4.9199999999999999E-3"/>
    <n v="20.5"/>
    <s v="technology"/>
    <s v="web"/>
    <x v="553"/>
    <d v="2014-11-14T13:16:31"/>
  </r>
  <r>
    <n v="554"/>
    <x v="554"/>
    <s v="grplife helps non-profit and community groups engage their members while upholding an attitude of responsibility for their information"/>
    <x v="148"/>
    <x v="431"/>
    <x v="2"/>
    <s v="US"/>
    <s v="USD"/>
    <n v="1413735972"/>
    <n v="1411143972"/>
    <b v="0"/>
    <n v="22"/>
    <b v="0"/>
    <s v="technology/web"/>
    <n v="0.36589147286821705"/>
    <n v="64.36363636363636"/>
    <s v="technology"/>
    <s v="web"/>
    <x v="554"/>
    <d v="2014-10-19T11:26:12"/>
  </r>
  <r>
    <n v="555"/>
    <x v="555"/>
    <s v="Show-Skill.net helps to promote young football talents for free. It's the best place to show what you've got! Just post your videos :)"/>
    <x v="51"/>
    <x v="117"/>
    <x v="2"/>
    <s v="GB"/>
    <s v="GBP"/>
    <n v="1465720143"/>
    <n v="1463128143"/>
    <b v="0"/>
    <n v="0"/>
    <b v="0"/>
    <s v="technology/web"/>
    <n v="0"/>
    <n v="0"/>
    <s v="technology"/>
    <s v="web"/>
    <x v="555"/>
    <d v="2016-06-12T03:29:03"/>
  </r>
  <r>
    <n v="556"/>
    <x v="556"/>
    <s v="An educational platform for learning Unified English Braille Code"/>
    <x v="6"/>
    <x v="148"/>
    <x v="2"/>
    <s v="US"/>
    <s v="USD"/>
    <n v="1452112717"/>
    <n v="1449520717"/>
    <b v="0"/>
    <n v="1"/>
    <b v="0"/>
    <s v="technology/web"/>
    <n v="2.5000000000000001E-2"/>
    <n v="200"/>
    <s v="technology"/>
    <s v="web"/>
    <x v="556"/>
    <d v="2016-01-06T15:38:37"/>
  </r>
  <r>
    <n v="557"/>
    <x v="557"/>
    <s v="The world's first interactive global domestic violence platform which connects victims, NGO's, policy-makers and researchers."/>
    <x v="60"/>
    <x v="432"/>
    <x v="2"/>
    <s v="DE"/>
    <s v="EUR"/>
    <n v="1480721803"/>
    <n v="1478126203"/>
    <b v="0"/>
    <n v="20"/>
    <b v="0"/>
    <s v="technology/web"/>
    <n v="9.1066666666666674E-3"/>
    <n v="68.3"/>
    <s v="technology"/>
    <s v="web"/>
    <x v="557"/>
    <d v="2016-12-02T18:36:43"/>
  </r>
  <r>
    <n v="558"/>
    <x v="558"/>
    <s v="A community website with news, classifieds, photo albums, business reviews and a calendar for the local community to share."/>
    <x v="47"/>
    <x v="117"/>
    <x v="2"/>
    <s v="US"/>
    <s v="USD"/>
    <n v="1427227905"/>
    <n v="1424639505"/>
    <b v="0"/>
    <n v="0"/>
    <b v="0"/>
    <s v="technology/web"/>
    <n v="0"/>
    <n v="0"/>
    <s v="technology"/>
    <s v="web"/>
    <x v="558"/>
    <d v="2015-03-24T15:11:45"/>
  </r>
  <r>
    <n v="559"/>
    <x v="559"/>
    <s v="The words most comprehensive platform for creatives &amp; artists. Develop &amp; showcase user talent &amp; link them to business &amp; brands globally"/>
    <x v="149"/>
    <x v="155"/>
    <x v="2"/>
    <s v="US"/>
    <s v="USD"/>
    <n v="1449989260"/>
    <n v="1447397260"/>
    <b v="0"/>
    <n v="1"/>
    <b v="0"/>
    <s v="technology/web"/>
    <n v="2.0833333333333335E-4"/>
    <n v="50"/>
    <s v="technology"/>
    <s v="web"/>
    <x v="559"/>
    <d v="2015-12-13T01:47:40"/>
  </r>
  <r>
    <n v="560"/>
    <x v="560"/>
    <s v="In the future the possibility exists that the internet it's self could be felled, we have world seed banks, it's time for a net bank,.."/>
    <x v="57"/>
    <x v="433"/>
    <x v="2"/>
    <s v="CA"/>
    <s v="CAD"/>
    <n v="1418841045"/>
    <n v="1416249045"/>
    <b v="0"/>
    <n v="3"/>
    <b v="0"/>
    <s v="technology/web"/>
    <n v="1.2E-4"/>
    <n v="4"/>
    <s v="technology"/>
    <s v="web"/>
    <x v="560"/>
    <d v="2014-12-17T13:30:45"/>
  </r>
  <r>
    <n v="561"/>
    <x v="561"/>
    <s v="A marketplace for talent and employers to match. Using intuitive technology we match &amp; place talent with the best career position."/>
    <x v="36"/>
    <x v="434"/>
    <x v="2"/>
    <s v="US"/>
    <s v="USD"/>
    <n v="1445874513"/>
    <n v="1442850513"/>
    <b v="0"/>
    <n v="2"/>
    <b v="0"/>
    <s v="technology/web"/>
    <n v="3.6666666666666666E-3"/>
    <n v="27.5"/>
    <s v="technology"/>
    <s v="web"/>
    <x v="561"/>
    <d v="2015-10-26T10:48:33"/>
  </r>
  <r>
    <n v="562"/>
    <x v="562"/>
    <s v="i would like to develop an international free platform for domestic and international students to find accomodation in all countries"/>
    <x v="63"/>
    <x v="117"/>
    <x v="2"/>
    <s v="NL"/>
    <s v="EUR"/>
    <n v="1482052815"/>
    <n v="1479460815"/>
    <b v="0"/>
    <n v="0"/>
    <b v="0"/>
    <s v="technology/web"/>
    <n v="0"/>
    <n v="0"/>
    <s v="technology"/>
    <s v="web"/>
    <x v="562"/>
    <d v="2016-12-18T04:20:15"/>
  </r>
  <r>
    <n v="563"/>
    <x v="563"/>
    <s v="I want to help people who have trouble remembering the simple things in life, like what day it is and what they need to do today."/>
    <x v="96"/>
    <x v="427"/>
    <x v="2"/>
    <s v="AU"/>
    <s v="AUD"/>
    <n v="1424137247"/>
    <n v="1421545247"/>
    <b v="0"/>
    <n v="2"/>
    <b v="0"/>
    <s v="technology/web"/>
    <n v="9.0666666666666662E-4"/>
    <n v="34"/>
    <s v="technology"/>
    <s v="web"/>
    <x v="563"/>
    <d v="2015-02-16T20:40:47"/>
  </r>
  <r>
    <n v="564"/>
    <x v="564"/>
    <s v="Plateforme de troc gratuit et d'Ã©changes en tous genres par nature. Mieux s'entraider, Ã©changer, de donner, louer ou vendre Ã  distance."/>
    <x v="102"/>
    <x v="116"/>
    <x v="2"/>
    <s v="FR"/>
    <s v="EUR"/>
    <n v="1457822275"/>
    <n v="1455230275"/>
    <b v="0"/>
    <n v="1"/>
    <b v="0"/>
    <s v="technology/web"/>
    <n v="5.5555555555555558E-5"/>
    <n v="1"/>
    <s v="technology"/>
    <s v="web"/>
    <x v="564"/>
    <d v="2016-03-12T17:37:55"/>
  </r>
  <r>
    <n v="565"/>
    <x v="565"/>
    <s v="Our objective is to provide a platform which helps teachers to provide courses to leaners in wide range of locations including Africa."/>
    <x v="31"/>
    <x v="117"/>
    <x v="2"/>
    <s v="GB"/>
    <s v="GBP"/>
    <n v="1436554249"/>
    <n v="1433962249"/>
    <b v="0"/>
    <n v="0"/>
    <b v="0"/>
    <s v="technology/web"/>
    <n v="0"/>
    <n v="0"/>
    <s v="technology"/>
    <s v="web"/>
    <x v="565"/>
    <d v="2015-07-10T13:50:49"/>
  </r>
  <r>
    <n v="566"/>
    <x v="566"/>
    <s v="I am creating a website that will make it easier for people to promote or find rummage sales utilizing the power of Google Maps"/>
    <x v="10"/>
    <x v="116"/>
    <x v="2"/>
    <s v="US"/>
    <s v="USD"/>
    <n v="1468513533"/>
    <n v="1465921533"/>
    <b v="0"/>
    <n v="1"/>
    <b v="0"/>
    <s v="technology/web"/>
    <n v="2.0000000000000001E-4"/>
    <n v="1"/>
    <s v="technology"/>
    <s v="web"/>
    <x v="566"/>
    <d v="2016-07-14T11:25:33"/>
  </r>
  <r>
    <n v="567"/>
    <x v="567"/>
    <s v="UnimeTV's goal to revolutionize the way anime lovers interact with one another. Connect with others around the globe like never before!"/>
    <x v="3"/>
    <x v="117"/>
    <x v="2"/>
    <s v="US"/>
    <s v="USD"/>
    <n v="1420143194"/>
    <n v="1417551194"/>
    <b v="0"/>
    <n v="0"/>
    <b v="0"/>
    <s v="technology/web"/>
    <n v="0"/>
    <n v="0"/>
    <s v="technology"/>
    <s v="web"/>
    <x v="567"/>
    <d v="2015-01-01T15:13:14"/>
  </r>
  <r>
    <n v="568"/>
    <x v="568"/>
    <s v="A million snow lovers from all over the planet, connected to each other with a common goal. &quot;To have the best snow experiences _x000a_ever.&quot;"/>
    <x v="142"/>
    <x v="435"/>
    <x v="2"/>
    <s v="NZ"/>
    <s v="NZD"/>
    <n v="1452942000"/>
    <n v="1449785223"/>
    <b v="0"/>
    <n v="5"/>
    <b v="0"/>
    <s v="technology/web"/>
    <n v="0.01"/>
    <n v="49"/>
    <s v="technology"/>
    <s v="web"/>
    <x v="568"/>
    <d v="2016-01-16T06:00:00"/>
  </r>
  <r>
    <n v="569"/>
    <x v="569"/>
    <s v="Mioti is an indie game marketplace that doubles as a community for developers to join networks and discuss projects."/>
    <x v="30"/>
    <x v="170"/>
    <x v="2"/>
    <s v="CA"/>
    <s v="CAD"/>
    <n v="1451679612"/>
    <n v="1449087612"/>
    <b v="0"/>
    <n v="1"/>
    <b v="0"/>
    <s v="technology/web"/>
    <n v="8.0000000000000002E-3"/>
    <n v="20"/>
    <s v="technology"/>
    <s v="web"/>
    <x v="569"/>
    <d v="2016-01-01T15:20:12"/>
  </r>
  <r>
    <n v="570"/>
    <x v="570"/>
    <s v="Humans have AM/FM/Satellite radio, kids have radio Disney, pets have DogCatRadio."/>
    <x v="94"/>
    <x v="436"/>
    <x v="2"/>
    <s v="US"/>
    <s v="USD"/>
    <n v="1455822569"/>
    <n v="1453230569"/>
    <b v="0"/>
    <n v="1"/>
    <b v="0"/>
    <s v="technology/web"/>
    <n v="1.6705882352941177E-3"/>
    <n v="142"/>
    <s v="technology"/>
    <s v="web"/>
    <x v="570"/>
    <d v="2016-02-18T14:09:29"/>
  </r>
  <r>
    <n v="571"/>
    <x v="571"/>
    <s v="Snag-A-Slip is an online platform that connects boaters with awesome marinas and available boat slips so that they can book with ease."/>
    <x v="31"/>
    <x v="437"/>
    <x v="2"/>
    <s v="US"/>
    <s v="USD"/>
    <n v="1437969540"/>
    <n v="1436297723"/>
    <b v="0"/>
    <n v="2"/>
    <b v="0"/>
    <s v="technology/web"/>
    <n v="4.2399999999999998E-3"/>
    <n v="53"/>
    <s v="technology"/>
    <s v="web"/>
    <x v="571"/>
    <d v="2015-07-26T22:59:00"/>
  </r>
  <r>
    <n v="572"/>
    <x v="572"/>
    <s v="FairwayJockey.com is a web platform to make high quality custom tour golf equipment available at a lower cost to the consumer."/>
    <x v="30"/>
    <x v="117"/>
    <x v="2"/>
    <s v="US"/>
    <s v="USD"/>
    <n v="1446660688"/>
    <n v="1444065088"/>
    <b v="0"/>
    <n v="0"/>
    <b v="0"/>
    <s v="technology/web"/>
    <n v="0"/>
    <n v="0"/>
    <s v="technology"/>
    <s v="web"/>
    <x v="572"/>
    <d v="2015-11-04T13:11:28"/>
  </r>
  <r>
    <n v="573"/>
    <x v="573"/>
    <s v="Dive into 3D fractal star fields of web browsing, social networking, and project/contact management. Your YOUniverse of data #UMEOS"/>
    <x v="150"/>
    <x v="438"/>
    <x v="2"/>
    <s v="US"/>
    <s v="USD"/>
    <n v="1421543520"/>
    <n v="1416445931"/>
    <b v="0"/>
    <n v="9"/>
    <b v="0"/>
    <s v="technology/web"/>
    <n v="3.892538925389254E-3"/>
    <n v="38.444444444444443"/>
    <s v="technology"/>
    <s v="web"/>
    <x v="573"/>
    <d v="2015-01-17T20:12:00"/>
  </r>
  <r>
    <n v="574"/>
    <x v="574"/>
    <s v="Grow your YouTube channel and increase your audience by allowing multi uploads, shares and interaction from a single simple interface."/>
    <x v="151"/>
    <x v="439"/>
    <x v="2"/>
    <s v="GB"/>
    <s v="GBP"/>
    <n v="1476873507"/>
    <n v="1474281507"/>
    <b v="0"/>
    <n v="4"/>
    <b v="0"/>
    <s v="technology/web"/>
    <n v="7.1556350626118068E-3"/>
    <n v="20"/>
    <s v="technology"/>
    <s v="web"/>
    <x v="574"/>
    <d v="2016-10-19T05:38:27"/>
  </r>
  <r>
    <n v="575"/>
    <x v="575"/>
    <s v="Wird der PC nicht genutzt, belohnt Gridcoin Rechenleistung fÃ¼r wissenschaftlichen Fortschritt - Uscore macht diese Forschung zum Spiel!"/>
    <x v="127"/>
    <x v="440"/>
    <x v="2"/>
    <s v="DE"/>
    <s v="EUR"/>
    <n v="1434213443"/>
    <n v="1431621443"/>
    <b v="0"/>
    <n v="4"/>
    <b v="0"/>
    <s v="technology/web"/>
    <n v="4.3166666666666666E-3"/>
    <n v="64.75"/>
    <s v="technology"/>
    <s v="web"/>
    <x v="575"/>
    <d v="2015-06-13T11:37:23"/>
  </r>
  <r>
    <n v="576"/>
    <x v="576"/>
    <s v="UthTopia Is a social media organization that believes in positive online usage, youth mentorship, and youth empowerment."/>
    <x v="58"/>
    <x v="116"/>
    <x v="2"/>
    <s v="US"/>
    <s v="USD"/>
    <n v="1427537952"/>
    <n v="1422357552"/>
    <b v="0"/>
    <n v="1"/>
    <b v="0"/>
    <s v="technology/web"/>
    <n v="1.2500000000000001E-5"/>
    <n v="1"/>
    <s v="technology"/>
    <s v="web"/>
    <x v="576"/>
    <d v="2015-03-28T05:19:12"/>
  </r>
  <r>
    <n v="577"/>
    <x v="577"/>
    <s v="Emails are one of pervasively used mode of communication today. However, emails can be personal and sometimes discretion is needed."/>
    <x v="10"/>
    <x v="115"/>
    <x v="2"/>
    <s v="US"/>
    <s v="USD"/>
    <n v="1463753302"/>
    <n v="1458569302"/>
    <b v="0"/>
    <n v="1"/>
    <b v="0"/>
    <s v="technology/web"/>
    <n v="2E-3"/>
    <n v="10"/>
    <s v="technology"/>
    <s v="web"/>
    <x v="577"/>
    <d v="2016-05-20T09:08:22"/>
  </r>
  <r>
    <n v="578"/>
    <x v="578"/>
    <s v="weBuy trade built on technology and Crowd Sourced Power"/>
    <x v="152"/>
    <x v="441"/>
    <x v="2"/>
    <s v="GB"/>
    <s v="GBP"/>
    <n v="1441633993"/>
    <n v="1439560393"/>
    <b v="0"/>
    <n v="7"/>
    <b v="0"/>
    <s v="technology/web"/>
    <n v="1.12E-4"/>
    <n v="2"/>
    <s v="technology"/>
    <s v="web"/>
    <x v="578"/>
    <d v="2015-09-07T08:53:13"/>
  </r>
  <r>
    <n v="579"/>
    <x v="579"/>
    <s v="Learn classic and public key cryptography with a full proof-of-concept system in JavaScript."/>
    <x v="14"/>
    <x v="442"/>
    <x v="2"/>
    <s v="US"/>
    <s v="USD"/>
    <n v="1419539223"/>
    <n v="1416947223"/>
    <b v="0"/>
    <n v="5"/>
    <b v="0"/>
    <s v="technology/web"/>
    <n v="1.4583333333333334E-2"/>
    <n v="35"/>
    <s v="technology"/>
    <s v="web"/>
    <x v="579"/>
    <d v="2014-12-25T15:27:03"/>
  </r>
  <r>
    <n v="580"/>
    <x v="580"/>
    <s v="I Want To Create A Website That Helps Young Inventors Of Today Broadcast Their Talents &amp; Help Get The Reconigition They Deserve"/>
    <x v="9"/>
    <x v="116"/>
    <x v="2"/>
    <s v="US"/>
    <s v="USD"/>
    <n v="1474580867"/>
    <n v="1471988867"/>
    <b v="0"/>
    <n v="1"/>
    <b v="0"/>
    <s v="technology/web"/>
    <n v="3.3333333333333332E-4"/>
    <n v="1"/>
    <s v="technology"/>
    <s v="web"/>
    <x v="580"/>
    <d v="2016-09-22T16:47:47"/>
  </r>
  <r>
    <n v="581"/>
    <x v="581"/>
    <s v="Help me raise funds so that I can be able to give passionate young poets a chance to earn money weekly for their writing &amp; spoken word."/>
    <x v="44"/>
    <x v="117"/>
    <x v="2"/>
    <s v="US"/>
    <s v="USD"/>
    <n v="1438474704"/>
    <n v="1435882704"/>
    <b v="0"/>
    <n v="0"/>
    <b v="0"/>
    <s v="technology/web"/>
    <n v="0"/>
    <n v="0"/>
    <s v="technology"/>
    <s v="web"/>
    <x v="581"/>
    <d v="2015-08-01T19:18:24"/>
  </r>
  <r>
    <n v="582"/>
    <x v="582"/>
    <s v="A community-driven online system which promotes self-governance.  Level up by adding content; civic agendas and private associations."/>
    <x v="57"/>
    <x v="117"/>
    <x v="2"/>
    <s v="US"/>
    <s v="USD"/>
    <n v="1426442400"/>
    <n v="1424454319"/>
    <b v="0"/>
    <n v="0"/>
    <b v="0"/>
    <s v="technology/web"/>
    <n v="0"/>
    <n v="0"/>
    <s v="technology"/>
    <s v="web"/>
    <x v="582"/>
    <d v="2015-03-15T13:00:00"/>
  </r>
  <r>
    <n v="583"/>
    <x v="583"/>
    <s v="HackersArchive.com will help rid the web of viruses and scams found everywhere else you look!"/>
    <x v="7"/>
    <x v="116"/>
    <x v="2"/>
    <s v="US"/>
    <s v="USD"/>
    <n v="1426800687"/>
    <n v="1424212287"/>
    <b v="0"/>
    <n v="1"/>
    <b v="0"/>
    <s v="technology/web"/>
    <n v="1.1111111111111112E-4"/>
    <n v="1"/>
    <s v="technology"/>
    <s v="web"/>
    <x v="583"/>
    <d v="2015-03-19T16:31:27"/>
  </r>
  <r>
    <n v="584"/>
    <x v="584"/>
    <s v="Script Call takes your presentation from the wall to your audience; from your device to theirs."/>
    <x v="28"/>
    <x v="115"/>
    <x v="2"/>
    <s v="US"/>
    <s v="USD"/>
    <n v="1426522316"/>
    <n v="1423933916"/>
    <b v="0"/>
    <n v="2"/>
    <b v="0"/>
    <s v="technology/web"/>
    <n v="0.01"/>
    <n v="5"/>
    <s v="technology"/>
    <s v="web"/>
    <x v="584"/>
    <d v="2015-03-16T11:11:56"/>
  </r>
  <r>
    <n v="585"/>
    <x v="585"/>
    <s v="SAVE UP TO 40% WHEN YOU SPEND!_x000a__x000a_PRE-ORDER YOUR LINK CARD TODAY"/>
    <x v="7"/>
    <x v="117"/>
    <x v="2"/>
    <s v="GB"/>
    <s v="GBP"/>
    <n v="1448928000"/>
    <n v="1444123377"/>
    <b v="0"/>
    <n v="0"/>
    <b v="0"/>
    <s v="technology/web"/>
    <n v="0"/>
    <n v="0"/>
    <s v="technology"/>
    <s v="web"/>
    <x v="585"/>
    <d v="2015-11-30T19:00:00"/>
  </r>
  <r>
    <n v="586"/>
    <x v="586"/>
    <s v="Employ College is a movement for companies to hire college graduates from their respected institutions."/>
    <x v="3"/>
    <x v="443"/>
    <x v="2"/>
    <s v="US"/>
    <s v="USD"/>
    <n v="1424032207"/>
    <n v="1421440207"/>
    <b v="0"/>
    <n v="4"/>
    <b v="0"/>
    <s v="technology/web"/>
    <n v="5.5999999999999999E-3"/>
    <n v="14"/>
    <s v="technology"/>
    <s v="web"/>
    <x v="586"/>
    <d v="2015-02-15T15:30:07"/>
  </r>
  <r>
    <n v="587"/>
    <x v="587"/>
    <s v="Waitresses.com is an online community devoted to servers around the world. Learn. Connect. Work. Travel. Share._x000a__x000a_Make a pledge today!"/>
    <x v="11"/>
    <x v="444"/>
    <x v="2"/>
    <s v="CA"/>
    <s v="CAD"/>
    <n v="1429207833"/>
    <n v="1426615833"/>
    <b v="0"/>
    <n v="7"/>
    <b v="0"/>
    <s v="technology/web"/>
    <n v="9.0833333333333335E-2"/>
    <n v="389.28571428571428"/>
    <s v="technology"/>
    <s v="web"/>
    <x v="587"/>
    <d v="2015-04-16T13:10:33"/>
  </r>
  <r>
    <n v="588"/>
    <x v="588"/>
    <s v="Offrire un &quot;TRAGO&quot;, ossia un passaggio con autista che ti segue e ti aspetta mentre concludi i tuoi affari, quando non puoi guidare"/>
    <x v="7"/>
    <x v="356"/>
    <x v="2"/>
    <s v="IT"/>
    <s v="EUR"/>
    <n v="1479410886"/>
    <n v="1474223286"/>
    <b v="0"/>
    <n v="2"/>
    <b v="0"/>
    <s v="technology/web"/>
    <n v="3.3444444444444443E-2"/>
    <n v="150.5"/>
    <s v="technology"/>
    <s v="web"/>
    <x v="588"/>
    <d v="2016-11-17T14:28:06"/>
  </r>
  <r>
    <n v="589"/>
    <x v="589"/>
    <s v="Services closer than you think..."/>
    <x v="51"/>
    <x v="116"/>
    <x v="2"/>
    <s v="US"/>
    <s v="USD"/>
    <n v="1436366699"/>
    <n v="1435070699"/>
    <b v="0"/>
    <n v="1"/>
    <b v="0"/>
    <s v="technology/web"/>
    <n v="1.3333333333333334E-4"/>
    <n v="1"/>
    <s v="technology"/>
    <s v="web"/>
    <x v="589"/>
    <d v="2015-07-08T09:44:59"/>
  </r>
  <r>
    <n v="590"/>
    <x v="590"/>
    <s v="Learn the skills needed to be a successful web engineer. Create your own complex web applications, deploy servers, use data and more."/>
    <x v="10"/>
    <x v="445"/>
    <x v="2"/>
    <s v="GB"/>
    <s v="GBP"/>
    <n v="1454936460"/>
    <n v="1452259131"/>
    <b v="0"/>
    <n v="9"/>
    <b v="0"/>
    <s v="technology/web"/>
    <n v="4.4600000000000001E-2"/>
    <n v="24.777777777777779"/>
    <s v="technology"/>
    <s v="web"/>
    <x v="590"/>
    <d v="2016-02-08T08:01:00"/>
  </r>
  <r>
    <n v="591"/>
    <x v="591"/>
    <s v="Kid's Connect is a brand new social media website that is built specifically for kids to connect with other kids sick just like them."/>
    <x v="57"/>
    <x v="377"/>
    <x v="2"/>
    <s v="US"/>
    <s v="USD"/>
    <n v="1437570130"/>
    <n v="1434978130"/>
    <b v="0"/>
    <n v="2"/>
    <b v="0"/>
    <s v="technology/web"/>
    <n v="6.0999999999999997E-4"/>
    <n v="30.5"/>
    <s v="technology"/>
    <s v="web"/>
    <x v="591"/>
    <d v="2015-07-22T08:02:10"/>
  </r>
  <r>
    <n v="592"/>
    <x v="592"/>
    <s v="Together, we can build a FREE, business start-up system that will help aspiring entrepreneurs change their economic circumstances."/>
    <x v="51"/>
    <x v="156"/>
    <x v="2"/>
    <s v="US"/>
    <s v="USD"/>
    <n v="1417584860"/>
    <n v="1414992860"/>
    <b v="0"/>
    <n v="1"/>
    <b v="0"/>
    <s v="technology/web"/>
    <n v="3.3333333333333333E-2"/>
    <n v="250"/>
    <s v="technology"/>
    <s v="web"/>
    <x v="592"/>
    <d v="2014-12-03T00:34:20"/>
  </r>
  <r>
    <n v="593"/>
    <x v="593"/>
    <s v="One Day Your Life May Just Depend on Staying Anonymous Online.  Or You Just May Not Want Google, Amazon Or The NSA Knowing Your Details"/>
    <x v="2"/>
    <x v="129"/>
    <x v="2"/>
    <s v="GB"/>
    <s v="GBP"/>
    <n v="1428333345"/>
    <n v="1425744945"/>
    <b v="0"/>
    <n v="7"/>
    <b v="0"/>
    <s v="technology/web"/>
    <n v="0.23"/>
    <n v="16.428571428571427"/>
    <s v="technology"/>
    <s v="web"/>
    <x v="593"/>
    <d v="2015-04-06T10:15:45"/>
  </r>
  <r>
    <n v="594"/>
    <x v="594"/>
    <s v="Creating a fitness site that will change the fitness game forever!"/>
    <x v="31"/>
    <x v="375"/>
    <x v="2"/>
    <s v="US"/>
    <s v="USD"/>
    <n v="1460832206"/>
    <n v="1458240206"/>
    <b v="0"/>
    <n v="2"/>
    <b v="0"/>
    <s v="technology/web"/>
    <n v="1.0399999999999999E-3"/>
    <n v="13"/>
    <s v="technology"/>
    <s v="web"/>
    <x v="594"/>
    <d v="2016-04-16T13:43:26"/>
  </r>
  <r>
    <n v="595"/>
    <x v="595"/>
    <s v="MyBestInterest.org elminates election research by quickly identifying the candidates that will best represent your interests."/>
    <x v="57"/>
    <x v="446"/>
    <x v="2"/>
    <s v="US"/>
    <s v="USD"/>
    <n v="1430703638"/>
    <n v="1426815638"/>
    <b v="0"/>
    <n v="8"/>
    <b v="0"/>
    <s v="technology/web"/>
    <n v="4.2599999999999999E-3"/>
    <n v="53.25"/>
    <s v="technology"/>
    <s v="web"/>
    <x v="595"/>
    <d v="2015-05-03T20:40:38"/>
  </r>
  <r>
    <n v="596"/>
    <x v="596"/>
    <s v="We present digitaibook,com site which can become a free electronic library with your help,"/>
    <x v="22"/>
    <x v="360"/>
    <x v="2"/>
    <s v="US"/>
    <s v="USD"/>
    <n v="1478122292"/>
    <n v="1475530292"/>
    <b v="0"/>
    <n v="2"/>
    <b v="0"/>
    <s v="technology/web"/>
    <n v="2.9999999999999997E-4"/>
    <n v="3"/>
    <s v="technology"/>
    <s v="web"/>
    <x v="596"/>
    <d v="2016-11-02T16:31:32"/>
  </r>
  <r>
    <n v="597"/>
    <x v="597"/>
    <s v="Rolodex is a web application that strives to nurture business to business relationships by connecting users via email."/>
    <x v="51"/>
    <x v="170"/>
    <x v="2"/>
    <s v="US"/>
    <s v="USD"/>
    <n v="1469980800"/>
    <n v="1466787335"/>
    <b v="0"/>
    <n v="2"/>
    <b v="0"/>
    <s v="technology/web"/>
    <n v="2.6666666666666666E-3"/>
    <n v="10"/>
    <s v="technology"/>
    <s v="web"/>
    <x v="597"/>
    <d v="2016-07-31T11:00:00"/>
  </r>
  <r>
    <n v="598"/>
    <x v="598"/>
    <s v="This is a project to create a crowd-funding site for Urantia Book readers worldwide."/>
    <x v="30"/>
    <x v="447"/>
    <x v="2"/>
    <s v="US"/>
    <s v="USD"/>
    <n v="1417737781"/>
    <n v="1415145781"/>
    <b v="0"/>
    <n v="7"/>
    <b v="0"/>
    <s v="technology/web"/>
    <n v="0.34"/>
    <n v="121.42857142857143"/>
    <s v="technology"/>
    <s v="web"/>
    <x v="598"/>
    <d v="2014-12-04T19:03:01"/>
  </r>
  <r>
    <n v="599"/>
    <x v="599"/>
    <s v="We send care packages to incarcerated individuals throughout the country that include specific items hand picked by the sender."/>
    <x v="63"/>
    <x v="395"/>
    <x v="2"/>
    <s v="US"/>
    <s v="USD"/>
    <n v="1425827760"/>
    <n v="1423769402"/>
    <b v="0"/>
    <n v="2"/>
    <b v="0"/>
    <s v="technology/web"/>
    <n v="6.2E-4"/>
    <n v="15.5"/>
    <s v="technology"/>
    <s v="web"/>
    <x v="599"/>
    <d v="2015-03-08T10:16:00"/>
  </r>
  <r>
    <n v="600"/>
    <x v="600"/>
    <s v="Science Technology Engineering and Math + youth = a brighter tomorrow."/>
    <x v="10"/>
    <x v="173"/>
    <x v="1"/>
    <s v="US"/>
    <s v="USD"/>
    <n v="1431198562"/>
    <n v="1426014562"/>
    <b v="0"/>
    <n v="1"/>
    <b v="0"/>
    <s v="technology/web"/>
    <n v="0.02"/>
    <n v="100"/>
    <s v="technology"/>
    <s v="web"/>
    <x v="600"/>
    <d v="2015-05-09T14:09:22"/>
  </r>
  <r>
    <n v="601"/>
    <x v="601"/>
    <s v="In today's day and age every website tracks your IP Address and information, it's time to keep your information private and secure."/>
    <x v="3"/>
    <x v="133"/>
    <x v="1"/>
    <s v="CA"/>
    <s v="CAD"/>
    <n v="1419626139"/>
    <n v="1417034139"/>
    <b v="0"/>
    <n v="6"/>
    <b v="0"/>
    <s v="technology/web"/>
    <n v="1.4E-2"/>
    <n v="23.333333333333332"/>
    <s v="technology"/>
    <s v="web"/>
    <x v="601"/>
    <d v="2014-12-26T15:35:39"/>
  </r>
  <r>
    <n v="602"/>
    <x v="602"/>
    <s v="A &quot;CarFax&quot; type of report for Doctors. We have the right to make informed decisions about who we choose to be our doctor!"/>
    <x v="54"/>
    <x v="117"/>
    <x v="1"/>
    <s v="US"/>
    <s v="USD"/>
    <n v="1434654215"/>
    <n v="1432062215"/>
    <b v="0"/>
    <n v="0"/>
    <b v="0"/>
    <s v="technology/web"/>
    <n v="0"/>
    <n v="0"/>
    <s v="technology"/>
    <s v="web"/>
    <x v="602"/>
    <d v="2015-06-18T14:03:35"/>
  </r>
  <r>
    <n v="603"/>
    <x v="603"/>
    <s v="The admin for Randompics has announced they will be shutting down. I want to run, and improve, this great site!"/>
    <x v="36"/>
    <x v="448"/>
    <x v="1"/>
    <s v="US"/>
    <s v="USD"/>
    <n v="1408029623"/>
    <n v="1405437623"/>
    <b v="0"/>
    <n v="13"/>
    <b v="0"/>
    <s v="technology/web"/>
    <n v="3.9334666666666664E-2"/>
    <n v="45.386153846153846"/>
    <s v="technology"/>
    <s v="web"/>
    <x v="603"/>
    <d v="2014-08-14T10:20:23"/>
  </r>
  <r>
    <n v="604"/>
    <x v="604"/>
    <s v="Bad news is our business. We deliver the news you don't want to and soften the blow with custom designed gifts and personalized verse."/>
    <x v="15"/>
    <x v="117"/>
    <x v="1"/>
    <s v="US"/>
    <s v="USD"/>
    <n v="1409187056"/>
    <n v="1406595056"/>
    <b v="0"/>
    <n v="0"/>
    <b v="0"/>
    <s v="technology/web"/>
    <n v="0"/>
    <n v="0"/>
    <s v="technology"/>
    <s v="web"/>
    <x v="604"/>
    <d v="2014-08-27T19:50:56"/>
  </r>
  <r>
    <n v="605"/>
    <x v="605"/>
    <s v="An iPad support care package for your parents / seniors."/>
    <x v="10"/>
    <x v="449"/>
    <x v="1"/>
    <s v="US"/>
    <s v="USD"/>
    <n v="1440318908"/>
    <n v="1436430908"/>
    <b v="0"/>
    <n v="8"/>
    <b v="0"/>
    <s v="technology/web"/>
    <n v="2.6200000000000001E-2"/>
    <n v="16.375"/>
    <s v="technology"/>
    <s v="web"/>
    <x v="605"/>
    <d v="2015-08-23T03:35:08"/>
  </r>
  <r>
    <n v="606"/>
    <x v="606"/>
    <s v="No more expensive, difficult and seperated packages for your business management. It's time for an All-in-One solution for your company"/>
    <x v="10"/>
    <x v="115"/>
    <x v="1"/>
    <s v="NL"/>
    <s v="EUR"/>
    <n v="1432479600"/>
    <n v="1428507409"/>
    <b v="0"/>
    <n v="1"/>
    <b v="0"/>
    <s v="technology/web"/>
    <n v="2E-3"/>
    <n v="10"/>
    <s v="technology"/>
    <s v="web"/>
    <x v="606"/>
    <d v="2015-05-24T10:00:00"/>
  </r>
  <r>
    <n v="607"/>
    <x v="607"/>
    <s v="Gritty, upfront reality going the distance hard with a proven track record of insatiable artist. Broadcasted live on the Web."/>
    <x v="49"/>
    <x v="117"/>
    <x v="1"/>
    <s v="US"/>
    <s v="USD"/>
    <n v="1448225336"/>
    <n v="1445629736"/>
    <b v="0"/>
    <n v="0"/>
    <b v="0"/>
    <s v="technology/web"/>
    <n v="0"/>
    <n v="0"/>
    <s v="technology"/>
    <s v="web"/>
    <x v="607"/>
    <d v="2015-11-22T15:48:56"/>
  </r>
  <r>
    <n v="608"/>
    <x v="608"/>
    <s v="A website that hosts virtual desktops. Simply log in and the cloud will enhance the power of your local computer or smart device"/>
    <x v="60"/>
    <x v="450"/>
    <x v="1"/>
    <s v="US"/>
    <s v="USD"/>
    <n v="1434405980"/>
    <n v="1431813980"/>
    <b v="0"/>
    <n v="5"/>
    <b v="0"/>
    <s v="technology/web"/>
    <n v="9.7400000000000004E-3"/>
    <n v="292.2"/>
    <s v="technology"/>
    <s v="web"/>
    <x v="608"/>
    <d v="2015-06-15T17:06:20"/>
  </r>
  <r>
    <n v="609"/>
    <x v="609"/>
    <s v="Can we swap, please? - everybody's said it. I want to create a website that enables anybody to trade their items, without money hassle."/>
    <x v="153"/>
    <x v="139"/>
    <x v="1"/>
    <s v="GB"/>
    <s v="GBP"/>
    <n v="1448761744"/>
    <n v="1446166144"/>
    <b v="0"/>
    <n v="1"/>
    <b v="0"/>
    <s v="technology/web"/>
    <n v="6.41025641025641E-3"/>
    <n v="5"/>
    <s v="technology"/>
    <s v="web"/>
    <x v="609"/>
    <d v="2015-11-28T20:49:04"/>
  </r>
  <r>
    <n v="610"/>
    <x v="610"/>
    <s v="We are creating a Christian social network to empower, educate, and connect Christians all over the world."/>
    <x v="154"/>
    <x v="117"/>
    <x v="1"/>
    <s v="US"/>
    <s v="USD"/>
    <n v="1429732586"/>
    <n v="1427140586"/>
    <b v="0"/>
    <n v="0"/>
    <b v="0"/>
    <s v="technology/web"/>
    <n v="0"/>
    <n v="0"/>
    <s v="technology"/>
    <s v="web"/>
    <x v="610"/>
    <d v="2015-04-22T14:56:26"/>
  </r>
  <r>
    <n v="611"/>
    <x v="611"/>
    <s v="Finie la peur de vendre ou acheter d'occasion Ã  un inconnu ! Colis ouverts, photographiÃ©s et testÃ©s. Paiements en ligne sÃ©curisÃ©s."/>
    <x v="58"/>
    <x v="117"/>
    <x v="1"/>
    <s v="FR"/>
    <s v="EUR"/>
    <n v="1453210037"/>
    <n v="1448026037"/>
    <b v="0"/>
    <n v="0"/>
    <b v="0"/>
    <s v="technology/web"/>
    <n v="0"/>
    <n v="0"/>
    <s v="technology"/>
    <s v="web"/>
    <x v="611"/>
    <d v="2016-01-19T08:27:17"/>
  </r>
  <r>
    <n v="612"/>
    <x v="612"/>
    <s v="A Fast and Reliable new Web platform to stream videos from Internet"/>
    <x v="3"/>
    <x v="117"/>
    <x v="1"/>
    <s v="IT"/>
    <s v="EUR"/>
    <n v="1472777146"/>
    <n v="1470185146"/>
    <b v="0"/>
    <n v="0"/>
    <b v="0"/>
    <s v="technology/web"/>
    <n v="0"/>
    <n v="0"/>
    <s v="technology"/>
    <s v="web"/>
    <x v="612"/>
    <d v="2016-09-01T19:45:46"/>
  </r>
  <r>
    <n v="613"/>
    <x v="613"/>
    <s v="A storybook for your child in 15 minutes, exclusively through Kickstarter (pre-sales, not a donation) starting at $15 for a softcover."/>
    <x v="127"/>
    <x v="451"/>
    <x v="1"/>
    <s v="US"/>
    <s v="USD"/>
    <n v="1443675540"/>
    <n v="1441022120"/>
    <b v="0"/>
    <n v="121"/>
    <b v="0"/>
    <s v="technology/web"/>
    <n v="0.21363333333333334"/>
    <n v="105.93388429752066"/>
    <s v="technology"/>
    <s v="web"/>
    <x v="613"/>
    <d v="2015-09-30T23:59:00"/>
  </r>
  <r>
    <n v="614"/>
    <x v="614"/>
    <s v="Something is wrong when your choices are between a &quot;giant douche and a turd sandwich.&quot;  So, lets make it better."/>
    <x v="3"/>
    <x v="117"/>
    <x v="1"/>
    <s v="US"/>
    <s v="USD"/>
    <n v="1466731740"/>
    <n v="1464139740"/>
    <b v="0"/>
    <n v="0"/>
    <b v="0"/>
    <s v="technology/web"/>
    <n v="0"/>
    <n v="0"/>
    <s v="technology"/>
    <s v="web"/>
    <x v="614"/>
    <d v="2016-06-23T20:29:00"/>
  </r>
  <r>
    <n v="615"/>
    <x v="615"/>
    <s v="The aim of PixlDir is to deliver the most simple, and fast experience when it comes to uploading images to the web."/>
    <x v="155"/>
    <x v="117"/>
    <x v="1"/>
    <s v="NZ"/>
    <s v="NZD"/>
    <n v="1443149759"/>
    <n v="1440557759"/>
    <b v="0"/>
    <n v="0"/>
    <b v="0"/>
    <s v="technology/web"/>
    <n v="0"/>
    <n v="0"/>
    <s v="technology"/>
    <s v="web"/>
    <x v="615"/>
    <d v="2015-09-24T21:55:59"/>
  </r>
  <r>
    <n v="616"/>
    <x v="616"/>
    <s v="Hormis la similitude envers d'autres rÃ©seaux socials, celui-ci vous permettra d'organiser / participer Ã  des soirÃ©es trÃ¨s facilement !"/>
    <x v="10"/>
    <x v="117"/>
    <x v="1"/>
    <s v="FR"/>
    <s v="EUR"/>
    <n v="1488013307"/>
    <n v="1485421307"/>
    <b v="0"/>
    <n v="0"/>
    <b v="0"/>
    <s v="technology/web"/>
    <n v="0"/>
    <n v="0"/>
    <s v="technology"/>
    <s v="web"/>
    <x v="616"/>
    <d v="2017-02-25T04:01:47"/>
  </r>
  <r>
    <n v="617"/>
    <x v="617"/>
    <s v="At beSpider you can create and publish you websites within minutes. 100s of pre-build templates, free domain, free cloud base hosting."/>
    <x v="13"/>
    <x v="177"/>
    <x v="1"/>
    <s v="GB"/>
    <s v="GBP"/>
    <n v="1431072843"/>
    <n v="1427184843"/>
    <b v="0"/>
    <n v="3"/>
    <b v="0"/>
    <s v="technology/web"/>
    <n v="0.03"/>
    <n v="20"/>
    <s v="technology"/>
    <s v="web"/>
    <x v="617"/>
    <d v="2015-05-08T03:14:03"/>
  </r>
  <r>
    <n v="618"/>
    <x v="618"/>
    <s v="With the cost of education seemingly always on the rise, Y2Y aims to ensure that no student will be left behind through peer tutoring."/>
    <x v="44"/>
    <x v="117"/>
    <x v="1"/>
    <s v="US"/>
    <s v="USD"/>
    <n v="1449689203"/>
    <n v="1447097203"/>
    <b v="0"/>
    <n v="0"/>
    <b v="0"/>
    <s v="technology/web"/>
    <n v="0"/>
    <n v="0"/>
    <s v="technology"/>
    <s v="web"/>
    <x v="618"/>
    <d v="2015-12-09T14:26:43"/>
  </r>
  <r>
    <n v="619"/>
    <x v="619"/>
    <s v="Big Data Sets for researchers interested in improving the quality of life."/>
    <x v="156"/>
    <x v="116"/>
    <x v="1"/>
    <s v="US"/>
    <s v="USD"/>
    <n v="1416933390"/>
    <n v="1411745790"/>
    <b v="0"/>
    <n v="1"/>
    <b v="0"/>
    <s v="technology/web"/>
    <n v="3.9999999999999998E-7"/>
    <n v="1"/>
    <s v="technology"/>
    <s v="web"/>
    <x v="619"/>
    <d v="2014-11-25T11:36:30"/>
  </r>
  <r>
    <n v="620"/>
    <x v="620"/>
    <s v="iShopGreen.ca is an online marketplace that connects consumers and suppliers with green products &amp; services"/>
    <x v="11"/>
    <x v="452"/>
    <x v="1"/>
    <s v="CA"/>
    <s v="CAD"/>
    <n v="1408986738"/>
    <n v="1405098738"/>
    <b v="0"/>
    <n v="1"/>
    <b v="0"/>
    <s v="technology/web"/>
    <n v="0.01"/>
    <n v="300"/>
    <s v="technology"/>
    <s v="web"/>
    <x v="620"/>
    <d v="2014-08-25T12:12:18"/>
  </r>
  <r>
    <n v="621"/>
    <x v="621"/>
    <s v="Creating a web portal to train law enforcement departments on how to handle dogs and a directory and profile system for our dog's."/>
    <x v="31"/>
    <x v="453"/>
    <x v="1"/>
    <s v="US"/>
    <s v="USD"/>
    <n v="1467934937"/>
    <n v="1465342937"/>
    <b v="0"/>
    <n v="3"/>
    <b v="0"/>
    <s v="technology/web"/>
    <n v="1.044E-2"/>
    <n v="87"/>
    <s v="technology"/>
    <s v="web"/>
    <x v="621"/>
    <d v="2016-07-07T18:42:17"/>
  </r>
  <r>
    <n v="622"/>
    <x v="622"/>
    <s v="The Animal Shelter Network is a free website for collaboration and communication between animal shelters, rescues and humane societies."/>
    <x v="12"/>
    <x v="454"/>
    <x v="1"/>
    <s v="US"/>
    <s v="USD"/>
    <n v="1467398138"/>
    <n v="1465670138"/>
    <b v="0"/>
    <n v="9"/>
    <b v="0"/>
    <s v="technology/web"/>
    <n v="5.6833333333333333E-2"/>
    <n v="37.888888888888886"/>
    <s v="technology"/>
    <s v="web"/>
    <x v="622"/>
    <d v="2016-07-01T13:35:38"/>
  </r>
  <r>
    <n v="623"/>
    <x v="623"/>
    <s v="WheelWolf is a subscription based service connecting car lovers to provide a safe and secure platform for swapping and borrowing cars."/>
    <x v="96"/>
    <x v="117"/>
    <x v="1"/>
    <s v="AU"/>
    <s v="AUD"/>
    <n v="1432771997"/>
    <n v="1430179997"/>
    <b v="0"/>
    <n v="0"/>
    <b v="0"/>
    <s v="technology/web"/>
    <n v="0"/>
    <n v="0"/>
    <s v="technology"/>
    <s v="web"/>
    <x v="623"/>
    <d v="2015-05-27T19:13:17"/>
  </r>
  <r>
    <n v="624"/>
    <x v="624"/>
    <s v="I am designing a fun, high tech dating website, with over 25 cool features. It is innovate as well as user friendly."/>
    <x v="10"/>
    <x v="117"/>
    <x v="1"/>
    <s v="US"/>
    <s v="USD"/>
    <n v="1431647041"/>
    <n v="1429055041"/>
    <b v="0"/>
    <n v="0"/>
    <b v="0"/>
    <s v="technology/web"/>
    <n v="0"/>
    <n v="0"/>
    <s v="technology"/>
    <s v="web"/>
    <x v="624"/>
    <d v="2015-05-14T18:44:01"/>
  </r>
  <r>
    <n v="625"/>
    <x v="625"/>
    <s v="SkyRooms.IO is a social network for business people that actually equips them to do work together. Resume, video conferencing and PM."/>
    <x v="31"/>
    <x v="117"/>
    <x v="1"/>
    <s v="CA"/>
    <s v="CAD"/>
    <n v="1490560177"/>
    <n v="1487971777"/>
    <b v="0"/>
    <n v="0"/>
    <b v="0"/>
    <s v="technology/web"/>
    <n v="0"/>
    <n v="0"/>
    <s v="technology"/>
    <s v="web"/>
    <x v="625"/>
    <d v="2017-03-26T15:29:37"/>
  </r>
  <r>
    <n v="626"/>
    <x v="626"/>
    <s v="TSOLife is a revolutionary digital platform that allows users to record a personalized legacy to leave behind for future generations."/>
    <x v="31"/>
    <x v="455"/>
    <x v="1"/>
    <s v="US"/>
    <s v="USD"/>
    <n v="1439644920"/>
    <n v="1436793939"/>
    <b v="0"/>
    <n v="39"/>
    <b v="0"/>
    <s v="technology/web"/>
    <n v="0.17380000000000001"/>
    <n v="111.41025641025641"/>
    <s v="technology"/>
    <s v="web"/>
    <x v="626"/>
    <d v="2015-08-15T08:22:00"/>
  </r>
  <r>
    <n v="627"/>
    <x v="627"/>
    <s v="Social Network - your new digital social life without ads, monitoring and analyses. Freed from the feeling that every step is followed"/>
    <x v="157"/>
    <x v="456"/>
    <x v="1"/>
    <s v="SE"/>
    <s v="SEK"/>
    <n v="1457996400"/>
    <n v="1452842511"/>
    <b v="0"/>
    <n v="1"/>
    <b v="0"/>
    <s v="technology/web"/>
    <n v="2.0000000000000001E-4"/>
    <n v="90"/>
    <s v="technology"/>
    <s v="web"/>
    <x v="627"/>
    <d v="2016-03-14T18:00:00"/>
  </r>
  <r>
    <n v="628"/>
    <x v="628"/>
    <s v="Funding of website design &amp; materials for education about firearms, firearm safety &amp; firearm related apparel"/>
    <x v="10"/>
    <x v="117"/>
    <x v="1"/>
    <s v="US"/>
    <s v="USD"/>
    <n v="1405269457"/>
    <n v="1402677457"/>
    <b v="0"/>
    <n v="0"/>
    <b v="0"/>
    <s v="technology/web"/>
    <n v="0"/>
    <n v="0"/>
    <s v="technology"/>
    <s v="web"/>
    <x v="628"/>
    <d v="2014-07-13T11:37:37"/>
  </r>
  <r>
    <n v="629"/>
    <x v="629"/>
    <s v="Global Ids you create for yourself, then the world can connect to you via free online msgs (for Reuniting Lost Property, Dating &amp; more)"/>
    <x v="61"/>
    <x v="457"/>
    <x v="1"/>
    <s v="AU"/>
    <s v="AUD"/>
    <n v="1463239108"/>
    <n v="1460647108"/>
    <b v="0"/>
    <n v="3"/>
    <b v="0"/>
    <s v="technology/web"/>
    <n v="1.75E-3"/>
    <n v="116.66666666666667"/>
    <s v="technology"/>
    <s v="web"/>
    <x v="629"/>
    <d v="2016-05-14T10:18:28"/>
  </r>
  <r>
    <n v="630"/>
    <x v="630"/>
    <s v="Land development network for an eco-conscious collective. Community portal features ideas on lean design, green building, urban ecology"/>
    <x v="158"/>
    <x v="115"/>
    <x v="1"/>
    <s v="US"/>
    <s v="USD"/>
    <n v="1441516200"/>
    <n v="1438959121"/>
    <b v="0"/>
    <n v="1"/>
    <b v="0"/>
    <s v="technology/web"/>
    <n v="8.3340278356529708E-4"/>
    <n v="10"/>
    <s v="technology"/>
    <s v="web"/>
    <x v="630"/>
    <d v="2015-09-06T00:10:00"/>
  </r>
  <r>
    <n v="631"/>
    <x v="631"/>
    <s v="A Powerful Multimedia-Rich Software that aims at making online publishing very simple."/>
    <x v="63"/>
    <x v="458"/>
    <x v="1"/>
    <s v="CA"/>
    <s v="CAD"/>
    <n v="1464460329"/>
    <n v="1461954729"/>
    <b v="0"/>
    <n v="9"/>
    <b v="0"/>
    <s v="technology/web"/>
    <n v="1.38E-2"/>
    <n v="76.666666666666671"/>
    <s v="technology"/>
    <s v="web"/>
    <x v="631"/>
    <d v="2016-05-28T13:32:09"/>
  </r>
  <r>
    <n v="632"/>
    <x v="632"/>
    <s v="Our goal is to create a system, students can find universities that best match their interests."/>
    <x v="22"/>
    <x v="117"/>
    <x v="1"/>
    <s v="NL"/>
    <s v="EUR"/>
    <n v="1448470165"/>
    <n v="1445874565"/>
    <b v="0"/>
    <n v="0"/>
    <b v="0"/>
    <s v="technology/web"/>
    <n v="0"/>
    <n v="0"/>
    <s v="technology"/>
    <s v="web"/>
    <x v="632"/>
    <d v="2015-11-25T11:49:25"/>
  </r>
  <r>
    <n v="633"/>
    <x v="633"/>
    <s v="Uivo lets police and fire department personnel quickly contact you in the event of an emergency involving your property."/>
    <x v="3"/>
    <x v="459"/>
    <x v="1"/>
    <s v="US"/>
    <s v="USD"/>
    <n v="1466204400"/>
    <n v="1463469062"/>
    <b v="0"/>
    <n v="25"/>
    <b v="0"/>
    <s v="technology/web"/>
    <n v="0.1245"/>
    <n v="49.8"/>
    <s v="technology"/>
    <s v="web"/>
    <x v="633"/>
    <d v="2016-06-17T18:00:00"/>
  </r>
  <r>
    <n v="634"/>
    <x v="634"/>
    <s v="We help companies to explain what they do in simple, grandma-would-understand terms."/>
    <x v="10"/>
    <x v="116"/>
    <x v="1"/>
    <s v="US"/>
    <s v="USD"/>
    <n v="1424989029"/>
    <n v="1422397029"/>
    <b v="0"/>
    <n v="1"/>
    <b v="0"/>
    <s v="technology/web"/>
    <n v="2.0000000000000001E-4"/>
    <n v="1"/>
    <s v="technology"/>
    <s v="web"/>
    <x v="634"/>
    <d v="2015-02-26T17:17:09"/>
  </r>
  <r>
    <n v="635"/>
    <x v="635"/>
    <s v="Network used for building technology development teams."/>
    <x v="31"/>
    <x v="369"/>
    <x v="1"/>
    <s v="US"/>
    <s v="USD"/>
    <n v="1428804762"/>
    <n v="1426212762"/>
    <b v="0"/>
    <n v="1"/>
    <b v="0"/>
    <s v="technology/web"/>
    <n v="8.0000000000000007E-5"/>
    <n v="2"/>
    <s v="technology"/>
    <s v="web"/>
    <x v="635"/>
    <d v="2015-04-11T21:12:42"/>
  </r>
  <r>
    <n v="636"/>
    <x v="636"/>
    <s v="With no central location for keto knowledge, keto advice will be a community run knowledge base."/>
    <x v="13"/>
    <x v="460"/>
    <x v="1"/>
    <s v="GB"/>
    <s v="GBP"/>
    <n v="1433587620"/>
    <n v="1430996150"/>
    <b v="0"/>
    <n v="1"/>
    <b v="0"/>
    <s v="technology/web"/>
    <n v="2E-3"/>
    <n v="4"/>
    <s v="technology"/>
    <s v="web"/>
    <x v="636"/>
    <d v="2015-06-06T05:47:00"/>
  </r>
  <r>
    <n v="637"/>
    <x v="637"/>
    <s v="It will enable deprived children to make artistic work for selling online/illustrating their work in our exhibitions around the world."/>
    <x v="57"/>
    <x v="117"/>
    <x v="1"/>
    <s v="GB"/>
    <s v="GBP"/>
    <n v="1488063840"/>
    <n v="1485558318"/>
    <b v="0"/>
    <n v="0"/>
    <b v="0"/>
    <s v="technology/web"/>
    <n v="0"/>
    <n v="0"/>
    <s v="technology"/>
    <s v="web"/>
    <x v="637"/>
    <d v="2017-02-25T18:04:00"/>
  </r>
  <r>
    <n v="638"/>
    <x v="638"/>
    <s v="O0"/>
    <x v="61"/>
    <x v="461"/>
    <x v="1"/>
    <s v="DE"/>
    <s v="EUR"/>
    <n v="1490447662"/>
    <n v="1485267262"/>
    <b v="0"/>
    <n v="6"/>
    <b v="0"/>
    <s v="technology/web"/>
    <n v="9.0000000000000006E-5"/>
    <n v="3"/>
    <s v="technology"/>
    <s v="web"/>
    <x v="638"/>
    <d v="2017-03-25T08:14:22"/>
  </r>
  <r>
    <n v="639"/>
    <x v="639"/>
    <s v="Development of a Safe and Educational Social Media site for kids."/>
    <x v="80"/>
    <x v="116"/>
    <x v="1"/>
    <s v="US"/>
    <s v="USD"/>
    <n v="1413208795"/>
    <n v="1408024795"/>
    <b v="0"/>
    <n v="1"/>
    <b v="0"/>
    <s v="technology/web"/>
    <n v="9.9999999999999995E-7"/>
    <n v="1"/>
    <s v="technology"/>
    <s v="web"/>
    <x v="639"/>
    <d v="2014-10-13T08:59:55"/>
  </r>
  <r>
    <n v="640"/>
    <x v="640"/>
    <s v="Mountain, fat and race bikes made from high grade aero carbon fibers by tow placement and tow folding technology (no fibres cutting)."/>
    <x v="159"/>
    <x v="462"/>
    <x v="0"/>
    <s v="FR"/>
    <s v="EUR"/>
    <n v="1480028400"/>
    <n v="1478685915"/>
    <b v="0"/>
    <n v="2"/>
    <b v="1"/>
    <s v="technology/wearables"/>
    <n v="1.4428571428571428"/>
    <n v="50.5"/>
    <s v="technology"/>
    <s v="wearables"/>
    <x v="640"/>
    <d v="2016-11-24T18:00:00"/>
  </r>
  <r>
    <n v="641"/>
    <x v="641"/>
    <s v="Innovative new compression-based breast pump gives mothers unprecedented freedom, enabling efficient and discreet pumping"/>
    <x v="79"/>
    <x v="463"/>
    <x v="0"/>
    <s v="US"/>
    <s v="USD"/>
    <n v="1439473248"/>
    <n v="1436881248"/>
    <b v="0"/>
    <n v="315"/>
    <b v="1"/>
    <s v="technology/wearables"/>
    <n v="1.1916249999999999"/>
    <n v="151.31746031746033"/>
    <s v="technology"/>
    <s v="wearables"/>
    <x v="641"/>
    <d v="2015-08-13T08:40:48"/>
  </r>
  <r>
    <n v="642"/>
    <x v="642"/>
    <s v="Gauss glasses protect your eyes in front of screens and outside with self-tinting lenses and a new, proprietary coating technology."/>
    <x v="22"/>
    <x v="464"/>
    <x v="0"/>
    <s v="DE"/>
    <s v="EUR"/>
    <n v="1439998674"/>
    <n v="1436888274"/>
    <b v="0"/>
    <n v="2174"/>
    <b v="1"/>
    <s v="technology/wearables"/>
    <n v="14.604850000000001"/>
    <n v="134.3592456301748"/>
    <s v="technology"/>
    <s v="wearables"/>
    <x v="642"/>
    <d v="2015-08-19T10:37:54"/>
  </r>
  <r>
    <n v="643"/>
    <x v="643"/>
    <s v="Stylish new phone carrier allows instant access to your smart phone while freeing up your hands."/>
    <x v="31"/>
    <x v="465"/>
    <x v="0"/>
    <s v="US"/>
    <s v="USD"/>
    <n v="1433085875"/>
    <n v="1428333875"/>
    <b v="0"/>
    <n v="152"/>
    <b v="1"/>
    <s v="technology/wearables"/>
    <n v="1.0580799999999999"/>
    <n v="174.02631578947367"/>
    <s v="technology"/>
    <s v="wearables"/>
    <x v="643"/>
    <d v="2015-05-31T10:24:35"/>
  </r>
  <r>
    <n v="644"/>
    <x v="644"/>
    <s v="Sofft...it's Soft with an Off! A stain-blocking fabric softener that simplifies your laundry and helps the environment at the same time"/>
    <x v="31"/>
    <x v="466"/>
    <x v="0"/>
    <s v="US"/>
    <s v="USD"/>
    <n v="1414544400"/>
    <n v="1410883139"/>
    <b v="0"/>
    <n v="1021"/>
    <b v="1"/>
    <s v="technology/wearables"/>
    <n v="3.0011791999999997"/>
    <n v="73.486268364348675"/>
    <s v="technology"/>
    <s v="wearables"/>
    <x v="644"/>
    <d v="2014-10-28T20:00:00"/>
  </r>
  <r>
    <n v="645"/>
    <x v="645"/>
    <s v="Ever wanted to own something made out of carbon fiber? Now you can!"/>
    <x v="13"/>
    <x v="467"/>
    <x v="0"/>
    <s v="US"/>
    <s v="USD"/>
    <n v="1470962274"/>
    <n v="1468370274"/>
    <b v="0"/>
    <n v="237"/>
    <b v="1"/>
    <s v="technology/wearables"/>
    <n v="2.7869999999999999"/>
    <n v="23.518987341772153"/>
    <s v="technology"/>
    <s v="wearables"/>
    <x v="645"/>
    <d v="2016-08-11T19:37:54"/>
  </r>
  <r>
    <n v="646"/>
    <x v="646"/>
    <s v="Small town police forces don't always have the resources to provide for the unique needs of female officers and their body armor."/>
    <x v="134"/>
    <x v="468"/>
    <x v="0"/>
    <s v="US"/>
    <s v="USD"/>
    <n v="1407788867"/>
    <n v="1405196867"/>
    <b v="0"/>
    <n v="27"/>
    <b v="1"/>
    <s v="technology/wearables"/>
    <n v="1.3187625000000001"/>
    <n v="39.074444444444445"/>
    <s v="technology"/>
    <s v="wearables"/>
    <x v="646"/>
    <d v="2014-08-11T15:27:47"/>
  </r>
  <r>
    <n v="647"/>
    <x v="647"/>
    <s v="Wengash Silver underwear: 100% pure silver. Block cell phone, wifi and microwave radiation, protect your reproductive organs and sperm"/>
    <x v="13"/>
    <x v="469"/>
    <x v="0"/>
    <s v="CA"/>
    <s v="CAD"/>
    <n v="1458235549"/>
    <n v="1455647149"/>
    <b v="0"/>
    <n v="17"/>
    <b v="1"/>
    <s v="technology/wearables"/>
    <n v="1.0705"/>
    <n v="125.94117647058823"/>
    <s v="technology"/>
    <s v="wearables"/>
    <x v="647"/>
    <d v="2016-03-17T12:25:49"/>
  </r>
  <r>
    <n v="648"/>
    <x v="648"/>
    <s v="Get ready for the next product that you canâ€™t live without"/>
    <x v="19"/>
    <x v="470"/>
    <x v="0"/>
    <s v="US"/>
    <s v="USD"/>
    <n v="1413304708"/>
    <n v="1410280708"/>
    <b v="0"/>
    <n v="27"/>
    <b v="1"/>
    <s v="technology/wearables"/>
    <n v="1.2682285714285715"/>
    <n v="1644"/>
    <s v="technology"/>
    <s v="wearables"/>
    <x v="648"/>
    <d v="2014-10-14T11:38:28"/>
  </r>
  <r>
    <n v="649"/>
    <x v="649"/>
    <s v="A backpack with a built in solar panel to charge any USB device. Includes removable battery pack, USB cable, and 7 different adapters!"/>
    <x v="30"/>
    <x v="471"/>
    <x v="0"/>
    <s v="US"/>
    <s v="USD"/>
    <n v="1410904413"/>
    <n v="1409090013"/>
    <b v="0"/>
    <n v="82"/>
    <b v="1"/>
    <s v="technology/wearables"/>
    <n v="1.3996"/>
    <n v="42.670731707317074"/>
    <s v="technology"/>
    <s v="wearables"/>
    <x v="649"/>
    <d v="2014-09-16T16:53:33"/>
  </r>
  <r>
    <n v="650"/>
    <x v="650"/>
    <s v="This project is designed to obtain flash drive bracelets with a child's information on it for parents to wear in case of emergencies"/>
    <x v="15"/>
    <x v="472"/>
    <x v="0"/>
    <s v="US"/>
    <s v="USD"/>
    <n v="1418953984"/>
    <n v="1413766384"/>
    <b v="0"/>
    <n v="48"/>
    <b v="1"/>
    <s v="technology/wearables"/>
    <n v="1.1240000000000001"/>
    <n v="35.125"/>
    <s v="technology"/>
    <s v="wearables"/>
    <x v="650"/>
    <d v="2014-12-18T20:53:04"/>
  </r>
  <r>
    <n v="651"/>
    <x v="651"/>
    <s v="Pacha's Pajamas is an epic story told through books, music, videos and now augmented PJs that's uplifting kids everywhere!"/>
    <x v="31"/>
    <x v="473"/>
    <x v="0"/>
    <s v="US"/>
    <s v="USD"/>
    <n v="1418430311"/>
    <n v="1415838311"/>
    <b v="0"/>
    <n v="105"/>
    <b v="1"/>
    <s v="technology/wearables"/>
    <n v="1.00528"/>
    <n v="239.35238095238094"/>
    <s v="technology"/>
    <s v="wearables"/>
    <x v="651"/>
    <d v="2014-12-12T19:25:11"/>
  </r>
  <r>
    <n v="652"/>
    <x v="652"/>
    <s v="Zossom is a smart phone case with a strap. Forget the days of shattered screens and scratches. The Zossom case keeps your phone safe."/>
    <x v="9"/>
    <x v="474"/>
    <x v="0"/>
    <s v="US"/>
    <s v="USD"/>
    <n v="1480613650"/>
    <n v="1478018050"/>
    <b v="0"/>
    <n v="28"/>
    <b v="1"/>
    <s v="technology/wearables"/>
    <n v="1.0046666666666666"/>
    <n v="107.64285714285714"/>
    <s v="technology"/>
    <s v="wearables"/>
    <x v="652"/>
    <d v="2016-12-01T12:34:10"/>
  </r>
  <r>
    <n v="653"/>
    <x v="653"/>
    <s v="Wearsafe: connect with the press of a wearable button, keeping you safer wherever you are and more secure in whatever youâ€™re doing."/>
    <x v="96"/>
    <x v="475"/>
    <x v="0"/>
    <s v="US"/>
    <s v="USD"/>
    <n v="1440082240"/>
    <n v="1436885440"/>
    <b v="0"/>
    <n v="1107"/>
    <b v="1"/>
    <s v="technology/wearables"/>
    <n v="1.4144600000000001"/>
    <n v="95.830623306233065"/>
    <s v="technology"/>
    <s v="wearables"/>
    <x v="653"/>
    <d v="2015-08-20T09:50:40"/>
  </r>
  <r>
    <n v="654"/>
    <x v="654"/>
    <s v="The MOVEMENT delivers the same tracking functions as the industry leaders at a fraction of the cost. SUPPORT our Project Today."/>
    <x v="14"/>
    <x v="476"/>
    <x v="0"/>
    <s v="US"/>
    <s v="USD"/>
    <n v="1436396313"/>
    <n v="1433804313"/>
    <b v="0"/>
    <n v="1013"/>
    <b v="1"/>
    <s v="technology/wearables"/>
    <n v="2.6729166666666666"/>
    <n v="31.663376110562684"/>
    <s v="technology"/>
    <s v="wearables"/>
    <x v="654"/>
    <d v="2015-07-08T17:58:33"/>
  </r>
  <r>
    <n v="655"/>
    <x v="655"/>
    <s v="Meet Spark: The friendly companion that helps you stay awake during the day. Re-released with new features!"/>
    <x v="6"/>
    <x v="477"/>
    <x v="0"/>
    <s v="US"/>
    <s v="USD"/>
    <n v="1426197512"/>
    <n v="1423609112"/>
    <b v="0"/>
    <n v="274"/>
    <b v="1"/>
    <s v="technology/wearables"/>
    <n v="1.4688749999999999"/>
    <n v="42.886861313868614"/>
    <s v="technology"/>
    <s v="wearables"/>
    <x v="655"/>
    <d v="2015-03-12T16:58:32"/>
  </r>
  <r>
    <n v="656"/>
    <x v="656"/>
    <s v="Innovative smart glasses allow you recording videos, taking pictures and connecting to your phone with smart defined gestures."/>
    <x v="10"/>
    <x v="478"/>
    <x v="0"/>
    <s v="US"/>
    <s v="USD"/>
    <n v="1460917119"/>
    <n v="1455736719"/>
    <b v="0"/>
    <n v="87"/>
    <b v="1"/>
    <s v="technology/wearables"/>
    <n v="2.1356000000000002"/>
    <n v="122.73563218390805"/>
    <s v="technology"/>
    <s v="wearables"/>
    <x v="656"/>
    <d v="2016-04-17T13:18:39"/>
  </r>
  <r>
    <n v="657"/>
    <x v="657"/>
    <s v="Be more than stylish, be visible. Reflect what youâ€™re hearing/feeling in 24 customizable glowing colors with these laser based earbuds."/>
    <x v="36"/>
    <x v="479"/>
    <x v="0"/>
    <s v="US"/>
    <s v="USD"/>
    <n v="1450901872"/>
    <n v="1448309872"/>
    <b v="0"/>
    <n v="99"/>
    <b v="1"/>
    <s v="technology/wearables"/>
    <n v="1.2569999999999999"/>
    <n v="190.45454545454547"/>
    <s v="technology"/>
    <s v="wearables"/>
    <x v="657"/>
    <d v="2015-12-23T15:17:52"/>
  </r>
  <r>
    <n v="658"/>
    <x v="658"/>
    <s v="Secure your smartphone in your hand without worry of drops, perfect to mount in your car or anywhere else; makes the most useful stand."/>
    <x v="160"/>
    <x v="480"/>
    <x v="0"/>
    <s v="US"/>
    <s v="USD"/>
    <n v="1437933600"/>
    <n v="1435117889"/>
    <b v="0"/>
    <n v="276"/>
    <b v="1"/>
    <s v="technology/wearables"/>
    <n v="1.0446206037108834"/>
    <n v="109.33695652173913"/>
    <s v="technology"/>
    <s v="wearables"/>
    <x v="658"/>
    <d v="2015-07-26T13:00:00"/>
  </r>
  <r>
    <n v="659"/>
    <x v="659"/>
    <s v="Sync up your lifestyle"/>
    <x v="9"/>
    <x v="481"/>
    <x v="0"/>
    <s v="US"/>
    <s v="USD"/>
    <n v="1440339295"/>
    <n v="1437747295"/>
    <b v="0"/>
    <n v="21"/>
    <b v="1"/>
    <s v="technology/wearables"/>
    <n v="1.0056666666666667"/>
    <n v="143.66666666666666"/>
    <s v="technology"/>
    <s v="wearables"/>
    <x v="659"/>
    <d v="2015-08-23T09:14:55"/>
  </r>
  <r>
    <n v="660"/>
    <x v="660"/>
    <s v="A revolutionary way to bring running science to everyday people and help runners of all levels achieve a more natural and enjoyable run"/>
    <x v="63"/>
    <x v="482"/>
    <x v="2"/>
    <s v="US"/>
    <s v="USD"/>
    <n v="1415558879"/>
    <n v="1412963279"/>
    <b v="0"/>
    <n v="18"/>
    <b v="0"/>
    <s v="technology/wearables"/>
    <n v="3.058E-2"/>
    <n v="84.944444444444443"/>
    <s v="technology"/>
    <s v="wearables"/>
    <x v="660"/>
    <d v="2014-11-09T13:47:59"/>
  </r>
  <r>
    <n v="661"/>
    <x v="661"/>
    <s v="AirString keeps your AirPods from getting lost by keeping the pair together with a  durable and premium quality string."/>
    <x v="3"/>
    <x v="483"/>
    <x v="2"/>
    <s v="US"/>
    <s v="USD"/>
    <n v="1477236559"/>
    <n v="1474644559"/>
    <b v="0"/>
    <n v="9"/>
    <b v="0"/>
    <s v="technology/wearables"/>
    <n v="9.4999999999999998E-3"/>
    <n v="10.555555555555555"/>
    <s v="technology"/>
    <s v="wearables"/>
    <x v="661"/>
    <d v="2016-10-23T10:29:19"/>
  </r>
  <r>
    <n v="662"/>
    <x v="662"/>
    <s v="A stylish, durable safety light band on your wrist or ankle holds a watch or another modular accessory."/>
    <x v="130"/>
    <x v="484"/>
    <x v="2"/>
    <s v="US"/>
    <s v="USD"/>
    <n v="1421404247"/>
    <n v="1418812247"/>
    <b v="0"/>
    <n v="4"/>
    <b v="0"/>
    <s v="technology/wearables"/>
    <n v="4.0000000000000001E-3"/>
    <n v="39"/>
    <s v="technology"/>
    <s v="wearables"/>
    <x v="662"/>
    <d v="2015-01-16T05:30:47"/>
  </r>
  <r>
    <n v="663"/>
    <x v="663"/>
    <s v="Imagine a mouse that automatically moves your pointer to where your head is facing. Its an air mouse hidden inside a standard headset."/>
    <x v="61"/>
    <x v="485"/>
    <x v="2"/>
    <s v="DK"/>
    <s v="DKK"/>
    <n v="1437250456"/>
    <n v="1434658456"/>
    <b v="0"/>
    <n v="7"/>
    <b v="0"/>
    <s v="technology/wearables"/>
    <n v="3.5000000000000001E-3"/>
    <n v="100"/>
    <s v="technology"/>
    <s v="wearables"/>
    <x v="663"/>
    <d v="2015-07-18T15:14:16"/>
  </r>
  <r>
    <n v="664"/>
    <x v="664"/>
    <s v="Save Oregon Babyâ„¢ Diapers, a handmade business, run by awesome moms in Southern Oregon, from permanently closing!"/>
    <x v="14"/>
    <x v="486"/>
    <x v="2"/>
    <s v="US"/>
    <s v="USD"/>
    <n v="1428940775"/>
    <n v="1426348775"/>
    <b v="0"/>
    <n v="29"/>
    <b v="0"/>
    <s v="technology/wearables"/>
    <n v="7.5333333333333335E-2"/>
    <n v="31.172413793103448"/>
    <s v="technology"/>
    <s v="wearables"/>
    <x v="664"/>
    <d v="2015-04-13T10:59:35"/>
  </r>
  <r>
    <n v="665"/>
    <x v="665"/>
    <s v="Culbox is an Open Source Wrist Watch for Arduino with built in Bluetooth and bunch of Hi-Tech sensors and tons of features for Makers"/>
    <x v="3"/>
    <x v="487"/>
    <x v="2"/>
    <s v="US"/>
    <s v="USD"/>
    <n v="1484327061"/>
    <n v="1479143061"/>
    <b v="0"/>
    <n v="12"/>
    <b v="0"/>
    <s v="technology/wearables"/>
    <n v="0.18640000000000001"/>
    <n v="155.33333333333334"/>
    <s v="technology"/>
    <s v="wearables"/>
    <x v="665"/>
    <d v="2017-01-13T12:04:21"/>
  </r>
  <r>
    <n v="666"/>
    <x v="666"/>
    <s v="Have you ever dreamed of having a pet duckling, but concerned about all the pooping, here is a a solution to help solve that issue."/>
    <x v="61"/>
    <x v="138"/>
    <x v="2"/>
    <s v="US"/>
    <s v="USD"/>
    <n v="1408305498"/>
    <n v="1405713498"/>
    <b v="0"/>
    <n v="4"/>
    <b v="0"/>
    <s v="technology/wearables"/>
    <n v="4.0000000000000003E-5"/>
    <n v="2"/>
    <s v="technology"/>
    <s v="wearables"/>
    <x v="666"/>
    <d v="2014-08-17T14:58:18"/>
  </r>
  <r>
    <n v="667"/>
    <x v="667"/>
    <s v="The first navigation system, usable by each means of transport, that will take you wherever you want without thinking about the route."/>
    <x v="63"/>
    <x v="488"/>
    <x v="2"/>
    <s v="IT"/>
    <s v="EUR"/>
    <n v="1477731463"/>
    <n v="1474275463"/>
    <b v="0"/>
    <n v="28"/>
    <b v="0"/>
    <s v="technology/wearables"/>
    <n v="0.1002"/>
    <n v="178.92857142857142"/>
    <s v="technology"/>
    <s v="wearables"/>
    <x v="667"/>
    <d v="2016-10-29T03:57:43"/>
  </r>
  <r>
    <n v="668"/>
    <x v="668"/>
    <s v="A card holding companion to your phone that acts as a placing device for all your devices.  Grips to any material too."/>
    <x v="36"/>
    <x v="344"/>
    <x v="2"/>
    <s v="US"/>
    <s v="USD"/>
    <n v="1431374222"/>
    <n v="1427486222"/>
    <b v="0"/>
    <n v="25"/>
    <b v="0"/>
    <s v="technology/wearables"/>
    <n v="4.5600000000000002E-2"/>
    <n v="27.36"/>
    <s v="technology"/>
    <s v="wearables"/>
    <x v="668"/>
    <d v="2015-05-11T14:57:02"/>
  </r>
  <r>
    <n v="669"/>
    <x v="669"/>
    <s v="Beautiful automatic watches, made for every moment._x000a_Sports, business, casual.....it fits every moment of your life."/>
    <x v="61"/>
    <x v="489"/>
    <x v="2"/>
    <s v="SE"/>
    <s v="SEK"/>
    <n v="1467817258"/>
    <n v="1465225258"/>
    <b v="0"/>
    <n v="28"/>
    <b v="0"/>
    <s v="technology/wearables"/>
    <n v="0.21507499999999999"/>
    <n v="1536.25"/>
    <s v="technology"/>
    <s v="wearables"/>
    <x v="669"/>
    <d v="2016-07-06T10:00:58"/>
  </r>
  <r>
    <n v="670"/>
    <x v="670"/>
    <s v="FINCLIP, the revolutionary scuba diving accessory that when attached to your fins makes getting them on the simplest thing in the world"/>
    <x v="161"/>
    <x v="490"/>
    <x v="2"/>
    <s v="IT"/>
    <s v="EUR"/>
    <n v="1466323800"/>
    <n v="1463418120"/>
    <b v="0"/>
    <n v="310"/>
    <b v="0"/>
    <s v="technology/wearables"/>
    <n v="0.29276666666666668"/>
    <n v="84.99677419354839"/>
    <s v="technology"/>
    <s v="wearables"/>
    <x v="670"/>
    <d v="2016-06-19T03:10:00"/>
  </r>
  <r>
    <n v="671"/>
    <x v="671"/>
    <s v="SmoothEye tracks eye movements to accurately measure alertness and focus level, allowing you to easily and reliably test your brain."/>
    <x v="11"/>
    <x v="491"/>
    <x v="2"/>
    <s v="US"/>
    <s v="USD"/>
    <n v="1421208000"/>
    <n v="1418315852"/>
    <b v="0"/>
    <n v="15"/>
    <b v="0"/>
    <s v="technology/wearables"/>
    <n v="0.39426666666666665"/>
    <n v="788.5333333333333"/>
    <s v="technology"/>
    <s v="wearables"/>
    <x v="671"/>
    <d v="2015-01-13T23:00:00"/>
  </r>
  <r>
    <n v="672"/>
    <x v="672"/>
    <s v="Fashion accessories used to instantly link with people you meet and exchange contact info, money, documents, media and so much more."/>
    <x v="63"/>
    <x v="492"/>
    <x v="2"/>
    <s v="US"/>
    <s v="USD"/>
    <n v="1420088340"/>
    <n v="1417410964"/>
    <b v="0"/>
    <n v="215"/>
    <b v="0"/>
    <s v="technology/wearables"/>
    <n v="0.21628"/>
    <n v="50.29767441860465"/>
    <s v="technology"/>
    <s v="wearables"/>
    <x v="672"/>
    <d v="2014-12-31T23:59:00"/>
  </r>
  <r>
    <n v="673"/>
    <x v="673"/>
    <s v="Will assist the deaf to have better communication and safety through the use of LCD glassware with audio &amp; sensory components."/>
    <x v="57"/>
    <x v="82"/>
    <x v="2"/>
    <s v="US"/>
    <s v="USD"/>
    <n v="1409602217"/>
    <n v="1405714217"/>
    <b v="0"/>
    <n v="3"/>
    <b v="0"/>
    <s v="technology/wearables"/>
    <n v="2.0500000000000002E-3"/>
    <n v="68.333333333333329"/>
    <s v="technology"/>
    <s v="wearables"/>
    <x v="673"/>
    <d v="2014-09-01T15:10:17"/>
  </r>
  <r>
    <n v="674"/>
    <x v="674"/>
    <s v="Listen to sounds by feeling an array of vibrational patterns against your body."/>
    <x v="63"/>
    <x v="493"/>
    <x v="2"/>
    <s v="US"/>
    <s v="USD"/>
    <n v="1407811627"/>
    <n v="1402627627"/>
    <b v="0"/>
    <n v="2"/>
    <b v="0"/>
    <s v="technology/wearables"/>
    <n v="2.9999999999999997E-4"/>
    <n v="7.5"/>
    <s v="technology"/>
    <s v="wearables"/>
    <x v="674"/>
    <d v="2014-08-11T21:47:07"/>
  </r>
  <r>
    <n v="675"/>
    <x v="675"/>
    <s v="24+ hour online class in WatchKit development from an expert iOS developer and instructor via unconventional, innovative projects."/>
    <x v="12"/>
    <x v="494"/>
    <x v="2"/>
    <s v="US"/>
    <s v="USD"/>
    <n v="1420095540"/>
    <n v="1417558804"/>
    <b v="0"/>
    <n v="26"/>
    <b v="0"/>
    <s v="technology/wearables"/>
    <n v="0.14849999999999999"/>
    <n v="34.269230769230766"/>
    <s v="technology"/>
    <s v="wearables"/>
    <x v="675"/>
    <d v="2015-01-01T01:59:00"/>
  </r>
  <r>
    <n v="676"/>
    <x v="676"/>
    <s v="Having a baby or looking for the perfect gift for a baby shower?_x000a_Discover NapTime, a silent baby monitor that improves your sleep."/>
    <x v="57"/>
    <x v="495"/>
    <x v="2"/>
    <s v="CA"/>
    <s v="CAD"/>
    <n v="1423333581"/>
    <n v="1420741581"/>
    <b v="0"/>
    <n v="24"/>
    <b v="0"/>
    <s v="technology/wearables"/>
    <n v="1.4710000000000001E-2"/>
    <n v="61.291666666666664"/>
    <s v="technology"/>
    <s v="wearables"/>
    <x v="676"/>
    <d v="2015-02-07T13:26:21"/>
  </r>
  <r>
    <n v="677"/>
    <x v="677"/>
    <s v="Sinapsi is the first heated jacket designed in Italy._x000a_Now you can manage your jacket by smartphone. Power bank 5/x Charger included."/>
    <x v="63"/>
    <x v="496"/>
    <x v="2"/>
    <s v="IT"/>
    <s v="EUR"/>
    <n v="1467106895"/>
    <n v="1463218895"/>
    <b v="0"/>
    <n v="96"/>
    <b v="0"/>
    <s v="technology/wearables"/>
    <n v="0.25584000000000001"/>
    <n v="133.25"/>
    <s v="technology"/>
    <s v="wearables"/>
    <x v="677"/>
    <d v="2016-06-28T04:41:35"/>
  </r>
  <r>
    <n v="678"/>
    <x v="678"/>
    <s v="For the isolated rice farmer. For the 14-hour taxi driver. This tiny MP3 player has the entire New Testament Bible... in their language"/>
    <x v="88"/>
    <x v="497"/>
    <x v="2"/>
    <s v="US"/>
    <s v="USD"/>
    <n v="1463821338"/>
    <n v="1461229338"/>
    <b v="0"/>
    <n v="17"/>
    <b v="0"/>
    <s v="technology/wearables"/>
    <n v="3.8206896551724136E-2"/>
    <n v="65.17647058823529"/>
    <s v="technology"/>
    <s v="wearables"/>
    <x v="678"/>
    <d v="2016-05-21T04:02:18"/>
  </r>
  <r>
    <n v="679"/>
    <x v="679"/>
    <s v="World's first bio-feedback posture device for your entire back. Trains back, neck, thoracic &amp; ab segments by using only 30 min/day."/>
    <x v="162"/>
    <x v="498"/>
    <x v="2"/>
    <s v="US"/>
    <s v="USD"/>
    <n v="1472920909"/>
    <n v="1467736909"/>
    <b v="0"/>
    <n v="94"/>
    <b v="0"/>
    <s v="technology/wearables"/>
    <n v="0.15485964912280703"/>
    <n v="93.90425531914893"/>
    <s v="technology"/>
    <s v="wearables"/>
    <x v="679"/>
    <d v="2016-09-03T11:41:49"/>
  </r>
  <r>
    <n v="680"/>
    <x v="680"/>
    <s v="A simple, vibrating belt that trains your muscles to maintain the correct posture, providing more confidence and higher energy levels."/>
    <x v="96"/>
    <x v="499"/>
    <x v="2"/>
    <s v="US"/>
    <s v="USD"/>
    <n v="1410955331"/>
    <n v="1407931331"/>
    <b v="0"/>
    <n v="129"/>
    <b v="0"/>
    <s v="technology/wearables"/>
    <n v="0.25912000000000002"/>
    <n v="150.65116279069767"/>
    <s v="technology"/>
    <s v="wearables"/>
    <x v="680"/>
    <d v="2014-09-17T07:02:11"/>
  </r>
  <r>
    <n v="681"/>
    <x v="681"/>
    <s v="The D-Pro is a lightweight, moisture-wicking headband with a padded carbon fiber insert that reduces the risk of head injury in sports."/>
    <x v="30"/>
    <x v="116"/>
    <x v="2"/>
    <s v="US"/>
    <s v="USD"/>
    <n v="1477509604"/>
    <n v="1474917604"/>
    <b v="0"/>
    <n v="1"/>
    <b v="0"/>
    <s v="technology/wearables"/>
    <n v="4.0000000000000002E-4"/>
    <n v="1"/>
    <s v="technology"/>
    <s v="wearables"/>
    <x v="681"/>
    <d v="2016-10-26T14:20:04"/>
  </r>
  <r>
    <n v="682"/>
    <x v="682"/>
    <s v="The Deception Belt is an innovative belt with app capability, designed to assist any user gain control over their appetite."/>
    <x v="63"/>
    <x v="500"/>
    <x v="2"/>
    <s v="US"/>
    <s v="USD"/>
    <n v="1489512122"/>
    <n v="1486923722"/>
    <b v="0"/>
    <n v="4"/>
    <b v="0"/>
    <s v="technology/wearables"/>
    <n v="1.06E-3"/>
    <n v="13.25"/>
    <s v="technology"/>
    <s v="wearables"/>
    <x v="682"/>
    <d v="2017-03-14T12:22:02"/>
  </r>
  <r>
    <n v="683"/>
    <x v="683"/>
    <s v="Mist Buddy is a remote controlled misting system, powered by a rechargeable battery with misting/sipping tip for complete coolness."/>
    <x v="19"/>
    <x v="501"/>
    <x v="2"/>
    <s v="US"/>
    <s v="USD"/>
    <n v="1477949764"/>
    <n v="1474493764"/>
    <b v="0"/>
    <n v="3"/>
    <b v="0"/>
    <s v="technology/wearables"/>
    <n v="8.5142857142857138E-3"/>
    <n v="99.333333333333329"/>
    <s v="technology"/>
    <s v="wearables"/>
    <x v="683"/>
    <d v="2016-10-31T16:36:04"/>
  </r>
  <r>
    <n v="684"/>
    <x v="684"/>
    <s v="Arcus gives your fingers super powers."/>
    <x v="163"/>
    <x v="502"/>
    <x v="2"/>
    <s v="US"/>
    <s v="USD"/>
    <n v="1406257200"/>
    <n v="1403176891"/>
    <b v="0"/>
    <n v="135"/>
    <b v="0"/>
    <s v="technology/wearables"/>
    <n v="7.4837500000000001E-2"/>
    <n v="177.39259259259259"/>
    <s v="technology"/>
    <s v="wearables"/>
    <x v="684"/>
    <d v="2014-07-24T22:00:00"/>
  </r>
  <r>
    <n v="685"/>
    <x v="685"/>
    <s v="PowerPack is an efficient and affordable backpack with a lithium-ion charger for all electronic devices offering charges on the go!"/>
    <x v="13"/>
    <x v="503"/>
    <x v="2"/>
    <s v="US"/>
    <s v="USD"/>
    <n v="1421095672"/>
    <n v="1417207672"/>
    <b v="0"/>
    <n v="10"/>
    <b v="0"/>
    <s v="technology/wearables"/>
    <n v="0.27650000000000002"/>
    <n v="55.3"/>
    <s v="technology"/>
    <s v="wearables"/>
    <x v="685"/>
    <d v="2015-01-12T15:47:52"/>
  </r>
  <r>
    <n v="686"/>
    <x v="686"/>
    <s v="La tua giornata sportiva monitorata nel tuo polso??!!!_x000a_Rendiamolo possibile... VIVI DI CUORE --- All MADE in ITALY"/>
    <x v="69"/>
    <x v="117"/>
    <x v="2"/>
    <s v="IT"/>
    <s v="EUR"/>
    <n v="1438618170"/>
    <n v="1436026170"/>
    <b v="0"/>
    <n v="0"/>
    <b v="0"/>
    <s v="technology/wearables"/>
    <n v="0"/>
    <n v="0"/>
    <s v="technology"/>
    <s v="wearables"/>
    <x v="686"/>
    <d v="2015-08-03T11:09:30"/>
  </r>
  <r>
    <n v="687"/>
    <x v="687"/>
    <s v="Power Go es una linea de cargadores solares para dispositivos mÃ³viles, amigables con el medio ambiente y de bajo costo."/>
    <x v="57"/>
    <x v="504"/>
    <x v="2"/>
    <s v="MX"/>
    <s v="MXN"/>
    <n v="1486317653"/>
    <n v="1481133653"/>
    <b v="0"/>
    <n v="6"/>
    <b v="0"/>
    <s v="technology/wearables"/>
    <n v="3.5499999999999997E-2"/>
    <n v="591.66666666666663"/>
    <s v="technology"/>
    <s v="wearables"/>
    <x v="687"/>
    <d v="2017-02-05T13:00:53"/>
  </r>
  <r>
    <n v="688"/>
    <x v="688"/>
    <s v="Removable collars and cuffs along with hidden underarm designs that prevent embarrassing and stubborn stains. What does YOUR shirt do?"/>
    <x v="22"/>
    <x v="505"/>
    <x v="2"/>
    <s v="US"/>
    <s v="USD"/>
    <n v="1444876253"/>
    <n v="1442284253"/>
    <b v="0"/>
    <n v="36"/>
    <b v="0"/>
    <s v="technology/wearables"/>
    <n v="0.72989999999999999"/>
    <n v="405.5"/>
    <s v="technology"/>
    <s v="wearables"/>
    <x v="688"/>
    <d v="2015-10-14T21:30:53"/>
  </r>
  <r>
    <n v="689"/>
    <x v="689"/>
    <s v="The Lifeclock One is an officially licensed, supercharged version of Snake Plisskenâ€™s countdown watch from Escape from New York."/>
    <x v="61"/>
    <x v="506"/>
    <x v="2"/>
    <s v="US"/>
    <s v="USD"/>
    <n v="1481173140"/>
    <n v="1478016097"/>
    <b v="0"/>
    <n v="336"/>
    <b v="0"/>
    <s v="technology/wearables"/>
    <n v="0.57648750000000004"/>
    <n v="343.14732142857144"/>
    <s v="technology"/>
    <s v="wearables"/>
    <x v="689"/>
    <d v="2016-12-07T23:59:00"/>
  </r>
  <r>
    <n v="690"/>
    <x v="690"/>
    <s v="A radiation shield for your fitness tracker, smartwatch or other wearable smart device"/>
    <x v="22"/>
    <x v="507"/>
    <x v="2"/>
    <s v="US"/>
    <s v="USD"/>
    <n v="1473400800"/>
    <n v="1469718841"/>
    <b v="0"/>
    <n v="34"/>
    <b v="0"/>
    <s v="technology/wearables"/>
    <n v="0.1234"/>
    <n v="72.588235294117652"/>
    <s v="technology"/>
    <s v="wearables"/>
    <x v="690"/>
    <d v="2016-09-09T01:00:00"/>
  </r>
  <r>
    <n v="691"/>
    <x v="691"/>
    <s v="Personalizing your Apple Watch has never been easier. Ten different colors to match any lifestyle. Time is precious, protect it."/>
    <x v="63"/>
    <x v="92"/>
    <x v="2"/>
    <s v="US"/>
    <s v="USD"/>
    <n v="1435711246"/>
    <n v="1433292046"/>
    <b v="0"/>
    <n v="10"/>
    <b v="0"/>
    <s v="technology/wearables"/>
    <n v="5.1999999999999998E-3"/>
    <n v="26"/>
    <s v="technology"/>
    <s v="wearables"/>
    <x v="691"/>
    <d v="2015-06-30T19:40:46"/>
  </r>
  <r>
    <n v="692"/>
    <x v="692"/>
    <s v="A revolutionary, cycling safety device is born! Signum indicators close the communication gap between cyclists and other road users."/>
    <x v="22"/>
    <x v="508"/>
    <x v="2"/>
    <s v="GB"/>
    <s v="GBP"/>
    <n v="1482397263"/>
    <n v="1479805263"/>
    <b v="0"/>
    <n v="201"/>
    <b v="0"/>
    <s v="technology/wearables"/>
    <n v="6.5299999999999997E-2"/>
    <n v="6.4975124378109452"/>
    <s v="technology"/>
    <s v="wearables"/>
    <x v="692"/>
    <d v="2016-12-22T04:01:03"/>
  </r>
  <r>
    <n v="693"/>
    <x v="693"/>
    <s v="Prana is the first wearable combining breath and posture tracking to make your sitting time count."/>
    <x v="57"/>
    <x v="509"/>
    <x v="2"/>
    <s v="US"/>
    <s v="USD"/>
    <n v="1430421827"/>
    <n v="1427829827"/>
    <b v="0"/>
    <n v="296"/>
    <b v="0"/>
    <s v="technology/wearables"/>
    <n v="0.35338000000000003"/>
    <n v="119.38513513513513"/>
    <s v="technology"/>
    <s v="wearables"/>
    <x v="693"/>
    <d v="2015-04-30T14:23:47"/>
  </r>
  <r>
    <n v="694"/>
    <x v="694"/>
    <s v="You can control how much air enters the helmet by opening or closing the vents. This is very useful in bad weather, or for competition."/>
    <x v="60"/>
    <x v="510"/>
    <x v="2"/>
    <s v="US"/>
    <s v="USD"/>
    <n v="1485964559"/>
    <n v="1483372559"/>
    <b v="0"/>
    <n v="7"/>
    <b v="0"/>
    <s v="technology/wearables"/>
    <n v="3.933333333333333E-3"/>
    <n v="84.285714285714292"/>
    <s v="technology"/>
    <s v="wearables"/>
    <x v="694"/>
    <d v="2017-02-01T10:55:59"/>
  </r>
  <r>
    <n v="695"/>
    <x v="695"/>
    <s v="Unique small wearable personal air conditioning device that provides the user a 10-15 degree environmental difference on his person."/>
    <x v="127"/>
    <x v="69"/>
    <x v="2"/>
    <s v="US"/>
    <s v="USD"/>
    <n v="1414758620"/>
    <n v="1412166620"/>
    <b v="0"/>
    <n v="7"/>
    <b v="0"/>
    <s v="technology/wearables"/>
    <n v="1.06E-2"/>
    <n v="90.857142857142861"/>
    <s v="technology"/>
    <s v="wearables"/>
    <x v="695"/>
    <d v="2014-10-31T07:30:20"/>
  </r>
  <r>
    <n v="696"/>
    <x v="696"/>
    <s v="Show your fidelity by wearing the Trustee rings! Show where you are (at)!"/>
    <x v="164"/>
    <x v="116"/>
    <x v="2"/>
    <s v="NL"/>
    <s v="EUR"/>
    <n v="1406326502"/>
    <n v="1403734502"/>
    <b v="0"/>
    <n v="1"/>
    <b v="0"/>
    <s v="technology/wearables"/>
    <n v="5.7142857142857145E-6"/>
    <n v="1"/>
    <s v="technology"/>
    <s v="wearables"/>
    <x v="696"/>
    <d v="2014-07-25T17:15:02"/>
  </r>
  <r>
    <n v="697"/>
    <x v="697"/>
    <s v="Glasses, not for you but your virtual reality headset. Prescription lens adapters, lenses and more to make your VR experiences better."/>
    <x v="10"/>
    <x v="511"/>
    <x v="2"/>
    <s v="DE"/>
    <s v="EUR"/>
    <n v="1454502789"/>
    <n v="1453206789"/>
    <b v="0"/>
    <n v="114"/>
    <b v="0"/>
    <s v="technology/wearables"/>
    <n v="0.46379999999999999"/>
    <n v="20.342105263157894"/>
    <s v="technology"/>
    <s v="wearables"/>
    <x v="697"/>
    <d v="2016-02-03T07:33:09"/>
  </r>
  <r>
    <n v="698"/>
    <x v="698"/>
    <s v="The first 3D Xray Vision Instrument FREE* for researchers, scientists, entrepreneurs, developers, educators, artists, and explorers."/>
    <x v="57"/>
    <x v="512"/>
    <x v="2"/>
    <s v="US"/>
    <s v="USD"/>
    <n v="1411005600"/>
    <n v="1408141245"/>
    <b v="0"/>
    <n v="29"/>
    <b v="0"/>
    <s v="technology/wearables"/>
    <n v="0.15390000000000001"/>
    <n v="530.68965517241384"/>
    <s v="technology"/>
    <s v="wearables"/>
    <x v="698"/>
    <d v="2014-09-17T21:00:00"/>
  </r>
  <r>
    <n v="699"/>
    <x v="699"/>
    <s v="TapTap is a technology to transfer touch between two people. It can also be an activity tracker, a game controller or smart alarm."/>
    <x v="64"/>
    <x v="513"/>
    <x v="2"/>
    <s v="US"/>
    <s v="USD"/>
    <n v="1385136000"/>
    <n v="1381923548"/>
    <b v="0"/>
    <n v="890"/>
    <b v="0"/>
    <s v="technology/wearables"/>
    <n v="0.824221076923077"/>
    <n v="120.39184269662923"/>
    <s v="technology"/>
    <s v="wearables"/>
    <x v="699"/>
    <d v="2013-11-22T11:00:00"/>
  </r>
  <r>
    <n v="700"/>
    <x v="700"/>
    <s v="A-iEasyâ„¢: The first customized unfoldable stand for smartphones that barkly needs room. Wholy integrated (will be relaunched soon!!)."/>
    <x v="36"/>
    <x v="124"/>
    <x v="2"/>
    <s v="ES"/>
    <s v="EUR"/>
    <n v="1484065881"/>
    <n v="1481473881"/>
    <b v="0"/>
    <n v="31"/>
    <b v="0"/>
    <s v="technology/wearables"/>
    <n v="2.6866666666666667E-2"/>
    <n v="13"/>
    <s v="technology"/>
    <s v="wearables"/>
    <x v="700"/>
    <d v="2017-01-10T11:31:21"/>
  </r>
  <r>
    <n v="701"/>
    <x v="701"/>
    <s v="In case you missed out on this campaign but are interested in owning a Hotblack London watch, please visit www.hotblacklondon.com."/>
    <x v="165"/>
    <x v="514"/>
    <x v="2"/>
    <s v="GB"/>
    <s v="GBP"/>
    <n v="1406130880"/>
    <n v="1403538880"/>
    <b v="0"/>
    <n v="21"/>
    <b v="0"/>
    <s v="technology/wearables"/>
    <n v="0.26600000000000001"/>
    <n v="291.33333333333331"/>
    <s v="technology"/>
    <s v="wearables"/>
    <x v="701"/>
    <d v="2014-07-23T10:54:40"/>
  </r>
  <r>
    <n v="702"/>
    <x v="702"/>
    <s v="Realtime feedback for swim &amp; triathlon training! Visually monitor pace &amp; intervals to improve fitness. For swimmers &amp; triathletes."/>
    <x v="36"/>
    <x v="515"/>
    <x v="2"/>
    <s v="US"/>
    <s v="USD"/>
    <n v="1480011987"/>
    <n v="1477416387"/>
    <b v="0"/>
    <n v="37"/>
    <b v="0"/>
    <s v="technology/wearables"/>
    <n v="0.30813400000000002"/>
    <n v="124.9191891891892"/>
    <s v="technology"/>
    <s v="wearables"/>
    <x v="702"/>
    <d v="2016-11-24T13:26:27"/>
  </r>
  <r>
    <n v="703"/>
    <x v="703"/>
    <s v="SPEEDWRAPS improve the speed, agility &amp; strength of an athlete by utilizing evenly distributed weight on the lower leg."/>
    <x v="36"/>
    <x v="516"/>
    <x v="2"/>
    <s v="US"/>
    <s v="USD"/>
    <n v="1485905520"/>
    <n v="1481150949"/>
    <b v="0"/>
    <n v="7"/>
    <b v="0"/>
    <s v="technology/wearables"/>
    <n v="5.5800000000000002E-2"/>
    <n v="119.57142857142857"/>
    <s v="technology"/>
    <s v="wearables"/>
    <x v="703"/>
    <d v="2017-01-31T18:32:00"/>
  </r>
  <r>
    <n v="704"/>
    <x v="704"/>
    <s v="Turn you helmet into the safest helmet and don't worry about a thing,you will always have the right fit!!"/>
    <x v="56"/>
    <x v="517"/>
    <x v="2"/>
    <s v="CA"/>
    <s v="CAD"/>
    <n v="1487565468"/>
    <n v="1482381468"/>
    <b v="0"/>
    <n v="4"/>
    <b v="0"/>
    <s v="technology/wearables"/>
    <n v="8.7454545454545458E-3"/>
    <n v="120.25"/>
    <s v="technology"/>
    <s v="wearables"/>
    <x v="704"/>
    <d v="2017-02-19T23:37:48"/>
  </r>
  <r>
    <n v="705"/>
    <x v="705"/>
    <s v="The closest thing ever to the Holy Grail of wearables technology"/>
    <x v="57"/>
    <x v="518"/>
    <x v="2"/>
    <s v="NL"/>
    <s v="EUR"/>
    <n v="1484999278"/>
    <n v="1482407278"/>
    <b v="0"/>
    <n v="5"/>
    <b v="0"/>
    <s v="technology/wearables"/>
    <n v="9.7699999999999992E-3"/>
    <n v="195.4"/>
    <s v="technology"/>
    <s v="wearables"/>
    <x v="705"/>
    <d v="2017-01-21T06:47:58"/>
  </r>
  <r>
    <n v="706"/>
    <x v="706"/>
    <s v="Driver Alert System es un sistema de seguridad para el conductor, que le avisa en caso de perder la posicion vertical mientras conduce."/>
    <x v="57"/>
    <x v="117"/>
    <x v="2"/>
    <s v="ES"/>
    <s v="EUR"/>
    <n v="1481740740"/>
    <n v="1478130783"/>
    <b v="0"/>
    <n v="0"/>
    <b v="0"/>
    <s v="technology/wearables"/>
    <n v="0"/>
    <n v="0"/>
    <s v="technology"/>
    <s v="wearables"/>
    <x v="706"/>
    <d v="2016-12-14T13:39:00"/>
  </r>
  <r>
    <n v="707"/>
    <x v="707"/>
    <s v="Forget your headphones. Wear Hy all day for voice-controlled music, calls, biometrics and more, with a huge battery and hidden fit."/>
    <x v="118"/>
    <x v="519"/>
    <x v="2"/>
    <s v="GB"/>
    <s v="GBP"/>
    <n v="1483286127"/>
    <n v="1479830127"/>
    <b v="0"/>
    <n v="456"/>
    <b v="0"/>
    <s v="technology/wearables"/>
    <n v="0.78927352941176465"/>
    <n v="117.69868421052631"/>
    <s v="technology"/>
    <s v="wearables"/>
    <x v="707"/>
    <d v="2017-01-01T10:55:27"/>
  </r>
  <r>
    <n v="708"/>
    <x v="708"/>
    <s v="Glowbelt is the world's first rectractable LED safety belt for fans of the great outdoors, fitness enthusiasts, children and more."/>
    <x v="79"/>
    <x v="520"/>
    <x v="2"/>
    <s v="GB"/>
    <s v="GBP"/>
    <n v="1410616600"/>
    <n v="1405432600"/>
    <b v="0"/>
    <n v="369"/>
    <b v="0"/>
    <s v="technology/wearables"/>
    <n v="0.22092500000000001"/>
    <n v="23.948509485094849"/>
    <s v="technology"/>
    <s v="wearables"/>
    <x v="708"/>
    <d v="2014-09-13T08:56:40"/>
  </r>
  <r>
    <n v="709"/>
    <x v="709"/>
    <s v="A &quot;handheld&quot; light, which eases the way you illuminate objects and/or paths."/>
    <x v="36"/>
    <x v="377"/>
    <x v="2"/>
    <s v="US"/>
    <s v="USD"/>
    <n v="1417741159"/>
    <n v="1415149159"/>
    <b v="0"/>
    <n v="2"/>
    <b v="0"/>
    <s v="technology/wearables"/>
    <n v="4.0666666666666663E-3"/>
    <n v="30.5"/>
    <s v="technology"/>
    <s v="wearables"/>
    <x v="709"/>
    <d v="2014-12-04T19:59:19"/>
  </r>
  <r>
    <n v="710"/>
    <x v="710"/>
    <s v="Shirts, so technologically advanced, they connect mentally to their audience upon sight."/>
    <x v="38"/>
    <x v="117"/>
    <x v="2"/>
    <s v="CA"/>
    <s v="CAD"/>
    <n v="1408495440"/>
    <n v="1405640302"/>
    <b v="0"/>
    <n v="0"/>
    <b v="0"/>
    <s v="technology/wearables"/>
    <n v="0"/>
    <n v="0"/>
    <s v="technology"/>
    <s v="wearables"/>
    <x v="710"/>
    <d v="2014-08-19T19:44:00"/>
  </r>
  <r>
    <n v="711"/>
    <x v="711"/>
    <s v="Our wearable and app automates the poke you normally get from your bedpartner to make you stop snoring and making you turn to the side."/>
    <x v="57"/>
    <x v="521"/>
    <x v="2"/>
    <s v="NL"/>
    <s v="EUR"/>
    <n v="1481716868"/>
    <n v="1478257268"/>
    <b v="0"/>
    <n v="338"/>
    <b v="0"/>
    <s v="technology/wearables"/>
    <n v="0.33790999999999999"/>
    <n v="99.973372781065095"/>
    <s v="technology"/>
    <s v="wearables"/>
    <x v="711"/>
    <d v="2016-12-14T07:01:08"/>
  </r>
  <r>
    <n v="712"/>
    <x v="712"/>
    <s v="Making important medical data of active people available to first responders of an emergency by wearing a dog tag bearing a QR Code"/>
    <x v="166"/>
    <x v="522"/>
    <x v="2"/>
    <s v="US"/>
    <s v="USD"/>
    <n v="1455466832"/>
    <n v="1452874832"/>
    <b v="0"/>
    <n v="4"/>
    <b v="0"/>
    <s v="technology/wearables"/>
    <n v="2.1649484536082476E-3"/>
    <n v="26.25"/>
    <s v="technology"/>
    <s v="wearables"/>
    <x v="712"/>
    <d v="2016-02-14T11:20:32"/>
  </r>
  <r>
    <n v="713"/>
    <x v="713"/>
    <s v="The first GPS tracker created entirely in Italy that allows you to know where your pet is located at any time throughout any device."/>
    <x v="31"/>
    <x v="523"/>
    <x v="2"/>
    <s v="IT"/>
    <s v="EUR"/>
    <n v="1465130532"/>
    <n v="1462538532"/>
    <b v="0"/>
    <n v="1"/>
    <b v="0"/>
    <s v="technology/wearables"/>
    <n v="7.9600000000000001E-3"/>
    <n v="199"/>
    <s v="technology"/>
    <s v="wearables"/>
    <x v="713"/>
    <d v="2016-06-05T07:42:12"/>
  </r>
  <r>
    <n v="714"/>
    <x v="714"/>
    <s v="The Prep Packs Survival Belt allows you to carry all of the essentials for outdoor survival inside your belt buckle"/>
    <x v="36"/>
    <x v="524"/>
    <x v="2"/>
    <s v="US"/>
    <s v="USD"/>
    <n v="1488308082"/>
    <n v="1483124082"/>
    <b v="0"/>
    <n v="28"/>
    <b v="0"/>
    <s v="technology/wearables"/>
    <n v="0.14993333333333334"/>
    <n v="80.321428571428569"/>
    <s v="technology"/>
    <s v="wearables"/>
    <x v="714"/>
    <d v="2017-02-28T13:54:42"/>
  </r>
  <r>
    <n v="715"/>
    <x v="715"/>
    <s v="Mouse^3 is the next generation of input devices. With cursor control and customized gesture recognition, its applications are endless!"/>
    <x v="167"/>
    <x v="525"/>
    <x v="2"/>
    <s v="US"/>
    <s v="USD"/>
    <n v="1446693040"/>
    <n v="1443233440"/>
    <b v="0"/>
    <n v="12"/>
    <b v="0"/>
    <s v="technology/wearables"/>
    <n v="5.0509090909090906E-2"/>
    <n v="115.75"/>
    <s v="technology"/>
    <s v="wearables"/>
    <x v="715"/>
    <d v="2015-11-04T22:10:40"/>
  </r>
  <r>
    <n v="716"/>
    <x v="716"/>
    <s v="Translate sight into touch with a wrist-mounted wearable. A revolution for visually impaired people everywhere."/>
    <x v="39"/>
    <x v="526"/>
    <x v="2"/>
    <s v="US"/>
    <s v="USD"/>
    <n v="1417392000"/>
    <n v="1414511307"/>
    <b v="0"/>
    <n v="16"/>
    <b v="0"/>
    <s v="technology/wearables"/>
    <n v="0.10214285714285715"/>
    <n v="44.6875"/>
    <s v="technology"/>
    <s v="wearables"/>
    <x v="716"/>
    <d v="2014-11-30T19:00:00"/>
  </r>
  <r>
    <n v="717"/>
    <x v="717"/>
    <s v="Cool air flowing under clothing keeps you cool."/>
    <x v="57"/>
    <x v="527"/>
    <x v="2"/>
    <s v="US"/>
    <s v="USD"/>
    <n v="1409949002"/>
    <n v="1407357002"/>
    <b v="0"/>
    <n v="4"/>
    <b v="0"/>
    <s v="technology/wearables"/>
    <n v="3.0500000000000002E-3"/>
    <n v="76.25"/>
    <s v="technology"/>
    <s v="wearables"/>
    <x v="717"/>
    <d v="2014-09-05T15:30:02"/>
  </r>
  <r>
    <n v="718"/>
    <x v="718"/>
    <s v="When every second matters, BioToo temporary tattoos get critical information to emergency personnel to help them help you."/>
    <x v="14"/>
    <x v="456"/>
    <x v="2"/>
    <s v="US"/>
    <s v="USD"/>
    <n v="1487397540"/>
    <n v="1484684247"/>
    <b v="0"/>
    <n v="4"/>
    <b v="0"/>
    <s v="technology/wearables"/>
    <n v="7.4999999999999997E-3"/>
    <n v="22.5"/>
    <s v="technology"/>
    <s v="wearables"/>
    <x v="718"/>
    <d v="2017-02-18T00:59:00"/>
  </r>
  <r>
    <n v="719"/>
    <x v="719"/>
    <s v="We've created the perfect sports chalk- antibacterial, lasts longer, better grip, and no mess! Now we need a non-provisional patent!"/>
    <x v="36"/>
    <x v="528"/>
    <x v="2"/>
    <s v="US"/>
    <s v="USD"/>
    <n v="1456189076"/>
    <n v="1454979476"/>
    <b v="0"/>
    <n v="10"/>
    <b v="0"/>
    <s v="technology/wearables"/>
    <n v="1.2933333333333333E-2"/>
    <n v="19.399999999999999"/>
    <s v="technology"/>
    <s v="wearables"/>
    <x v="719"/>
    <d v="2016-02-22T19:57:56"/>
  </r>
  <r>
    <n v="720"/>
    <x v="720"/>
    <s v="Without Utterance, a crushingly intimate literary memoir told from the inside of losing language, self, and world."/>
    <x v="168"/>
    <x v="529"/>
    <x v="0"/>
    <s v="US"/>
    <s v="USD"/>
    <n v="1327851291"/>
    <n v="1325432091"/>
    <b v="0"/>
    <n v="41"/>
    <b v="1"/>
    <s v="publishing/nonfiction"/>
    <n v="1.4394736842105262"/>
    <n v="66.707317073170728"/>
    <s v="publishing"/>
    <s v="nonfiction"/>
    <x v="720"/>
    <d v="2012-01-29T10:34:51"/>
  </r>
  <r>
    <n v="721"/>
    <x v="721"/>
    <s v="Everything families need to host a Jewish welcoming ritual when opting out of circumcision. Includes original ceremonies and music."/>
    <x v="169"/>
    <x v="530"/>
    <x v="0"/>
    <s v="US"/>
    <s v="USD"/>
    <n v="1406900607"/>
    <n v="1403012607"/>
    <b v="0"/>
    <n v="119"/>
    <b v="1"/>
    <s v="publishing/nonfiction"/>
    <n v="1.2210975609756098"/>
    <n v="84.142857142857139"/>
    <s v="publishing"/>
    <s v="nonfiction"/>
    <x v="721"/>
    <d v="2014-08-01T08:43:27"/>
  </r>
  <r>
    <n v="722"/>
    <x v="722"/>
    <s v="BANGGAI RESCUE is a beautiful, must-read book and a project setting out to answer some critical questions about the species' future."/>
    <x v="31"/>
    <x v="531"/>
    <x v="0"/>
    <s v="US"/>
    <s v="USD"/>
    <n v="1333909178"/>
    <n v="1331320778"/>
    <b v="0"/>
    <n v="153"/>
    <b v="1"/>
    <s v="publishing/nonfiction"/>
    <n v="1.3202400000000001"/>
    <n v="215.72549019607843"/>
    <s v="publishing"/>
    <s v="nonfiction"/>
    <x v="722"/>
    <d v="2012-04-08T13:19:38"/>
  </r>
  <r>
    <n v="723"/>
    <x v="723"/>
    <s v="The Definitive (and Slightly Ridiculous) Guide to Enjoying the 2015 Pro Football Season"/>
    <x v="10"/>
    <x v="532"/>
    <x v="0"/>
    <s v="US"/>
    <s v="USD"/>
    <n v="1438228740"/>
    <n v="1435606549"/>
    <b v="0"/>
    <n v="100"/>
    <b v="1"/>
    <s v="publishing/nonfiction"/>
    <n v="1.0938000000000001"/>
    <n v="54.69"/>
    <s v="publishing"/>
    <s v="nonfiction"/>
    <x v="723"/>
    <d v="2015-07-29T22:59:00"/>
  </r>
  <r>
    <n v="724"/>
    <x v="724"/>
    <s v="We are creating the Adventure Access Trail, a new walking trail from Boston to San Francisco.  _x000a_http://adventureaccess.org"/>
    <x v="39"/>
    <x v="533"/>
    <x v="0"/>
    <s v="US"/>
    <s v="USD"/>
    <n v="1309447163"/>
    <n v="1306855163"/>
    <b v="0"/>
    <n v="143"/>
    <b v="1"/>
    <s v="publishing/nonfiction"/>
    <n v="1.0547157142857144"/>
    <n v="51.62944055944056"/>
    <s v="publishing"/>
    <s v="nonfiction"/>
    <x v="724"/>
    <d v="2011-06-30T10:19:23"/>
  </r>
  <r>
    <n v="725"/>
    <x v="725"/>
    <s v="A true story about inspiration and survival - David Alfred George turns his powerful experience into a compelling vBook."/>
    <x v="22"/>
    <x v="534"/>
    <x v="0"/>
    <s v="US"/>
    <s v="USD"/>
    <n v="1450018912"/>
    <n v="1447426912"/>
    <b v="0"/>
    <n v="140"/>
    <b v="1"/>
    <s v="publishing/nonfiction"/>
    <n v="1.0035000000000001"/>
    <n v="143.35714285714286"/>
    <s v="publishing"/>
    <s v="nonfiction"/>
    <x v="725"/>
    <d v="2015-12-13T10:01:52"/>
  </r>
  <r>
    <n v="726"/>
    <x v="726"/>
    <s v="&quot;60 Days to a Radiating Faith&quot; is a collection of carefully selected Bible verses to encourage those undergoing cancer treatments."/>
    <x v="30"/>
    <x v="535"/>
    <x v="0"/>
    <s v="US"/>
    <s v="USD"/>
    <n v="1365728487"/>
    <n v="1363136487"/>
    <b v="0"/>
    <n v="35"/>
    <b v="1"/>
    <s v="publishing/nonfiction"/>
    <n v="1.014"/>
    <n v="72.428571428571431"/>
    <s v="publishing"/>
    <s v="nonfiction"/>
    <x v="726"/>
    <d v="2013-04-11T20:01:27"/>
  </r>
  <r>
    <n v="727"/>
    <x v="727"/>
    <s v="A surgeon's call for today's Christians to practice biblical compassion. Pre-order now and turn the tide towards the model Christ gave!"/>
    <x v="8"/>
    <x v="536"/>
    <x v="0"/>
    <s v="US"/>
    <s v="USD"/>
    <n v="1358198400"/>
    <n v="1354580949"/>
    <b v="0"/>
    <n v="149"/>
    <b v="1"/>
    <s v="publishing/nonfiction"/>
    <n v="1.5551428571428572"/>
    <n v="36.530201342281877"/>
    <s v="publishing"/>
    <s v="nonfiction"/>
    <x v="727"/>
    <d v="2013-01-14T16:20:00"/>
  </r>
  <r>
    <n v="728"/>
    <x v="728"/>
    <s v="A big idea non-fiction book by an impatient three-time author and insomniac willing to bet on himself."/>
    <x v="51"/>
    <x v="537"/>
    <x v="0"/>
    <s v="US"/>
    <s v="USD"/>
    <n v="1313957157"/>
    <n v="1310069157"/>
    <b v="0"/>
    <n v="130"/>
    <b v="1"/>
    <s v="publishing/nonfiction"/>
    <n v="1.05566"/>
    <n v="60.903461538461535"/>
    <s v="publishing"/>
    <s v="nonfiction"/>
    <x v="728"/>
    <d v="2011-08-21T15:05:57"/>
  </r>
  <r>
    <n v="729"/>
    <x v="729"/>
    <s v="A true David vs.Goliath story about a young adult battling the U.S. health care system to survive and become an advocate for change."/>
    <x v="23"/>
    <x v="538"/>
    <x v="0"/>
    <s v="US"/>
    <s v="USD"/>
    <n v="1348028861"/>
    <n v="1342844861"/>
    <b v="0"/>
    <n v="120"/>
    <b v="1"/>
    <s v="publishing/nonfiction"/>
    <n v="1.3065"/>
    <n v="43.55"/>
    <s v="publishing"/>
    <s v="nonfiction"/>
    <x v="729"/>
    <d v="2012-09-18T23:27:41"/>
  </r>
  <r>
    <n v="730"/>
    <x v="730"/>
    <s v="A Massive but Cheerful Online Digital Archive of Surfing"/>
    <x v="22"/>
    <x v="539"/>
    <x v="0"/>
    <s v="US"/>
    <s v="USD"/>
    <n v="1323280391"/>
    <n v="1320688391"/>
    <b v="0"/>
    <n v="265"/>
    <b v="1"/>
    <s v="publishing/nonfiction"/>
    <n v="1.3219000000000001"/>
    <n v="99.766037735849054"/>
    <s v="publishing"/>
    <s v="nonfiction"/>
    <x v="730"/>
    <d v="2011-12-07T12:53:11"/>
  </r>
  <r>
    <n v="731"/>
    <x v="731"/>
    <s v="Be part of the excitement by supporting our first season offering unique perspectives of Portland from the water."/>
    <x v="10"/>
    <x v="540"/>
    <x v="0"/>
    <s v="US"/>
    <s v="USD"/>
    <n v="1327212000"/>
    <n v="1322852747"/>
    <b v="0"/>
    <n v="71"/>
    <b v="1"/>
    <s v="publishing/nonfiction"/>
    <n v="1.26"/>
    <n v="88.732394366197184"/>
    <s v="publishing"/>
    <s v="nonfiction"/>
    <x v="731"/>
    <d v="2012-01-22T01:00:00"/>
  </r>
  <r>
    <n v="732"/>
    <x v="732"/>
    <s v="A great collection of puzzles to take and enjoy anywhere in the world - have fun, challenge yourself, and become a better chess player!"/>
    <x v="170"/>
    <x v="541"/>
    <x v="0"/>
    <s v="GB"/>
    <s v="GBP"/>
    <n v="1380449461"/>
    <n v="1375265461"/>
    <b v="0"/>
    <n v="13"/>
    <b v="1"/>
    <s v="publishing/nonfiction"/>
    <n v="1.6"/>
    <n v="4.9230769230769234"/>
    <s v="publishing"/>
    <s v="nonfiction"/>
    <x v="732"/>
    <d v="2013-09-29T05:11:01"/>
  </r>
  <r>
    <n v="733"/>
    <x v="733"/>
    <s v="Sinatra Cookbook is an ebook featuring 12 fantastic example applications built on the Sinatra framework and many well known Ruby gems."/>
    <x v="30"/>
    <x v="542"/>
    <x v="0"/>
    <s v="GB"/>
    <s v="GBP"/>
    <n v="1387533892"/>
    <n v="1384941892"/>
    <b v="0"/>
    <n v="169"/>
    <b v="1"/>
    <s v="publishing/nonfiction"/>
    <n v="1.2048000000000001"/>
    <n v="17.822485207100591"/>
    <s v="publishing"/>
    <s v="nonfiction"/>
    <x v="733"/>
    <d v="2013-12-20T05:04:52"/>
  </r>
  <r>
    <n v="734"/>
    <x v="734"/>
    <s v="Sideswiped is my story of growing in and trusting God through the mess and mysteries of life."/>
    <x v="0"/>
    <x v="543"/>
    <x v="0"/>
    <s v="CA"/>
    <s v="CAD"/>
    <n v="1431147600"/>
    <n v="1428465420"/>
    <b v="0"/>
    <n v="57"/>
    <b v="1"/>
    <s v="publishing/nonfiction"/>
    <n v="1.2552941176470589"/>
    <n v="187.19298245614036"/>
    <s v="publishing"/>
    <s v="nonfiction"/>
    <x v="734"/>
    <d v="2015-05-09T00:00:00"/>
  </r>
  <r>
    <n v="735"/>
    <x v="735"/>
    <s v="TOP FUEL FOR LIFE â€¦ a true story of victory, unimaginable loss_x000a_and the epiphany that changed everything."/>
    <x v="171"/>
    <x v="544"/>
    <x v="0"/>
    <s v="US"/>
    <s v="USD"/>
    <n v="1417653540"/>
    <n v="1414975346"/>
    <b v="0"/>
    <n v="229"/>
    <b v="1"/>
    <s v="publishing/nonfiction"/>
    <n v="1.1440638297872341"/>
    <n v="234.80786026200875"/>
    <s v="publishing"/>
    <s v="nonfiction"/>
    <x v="735"/>
    <d v="2014-12-03T19:39:00"/>
  </r>
  <r>
    <n v="736"/>
    <x v="736"/>
    <s v="I'm writing a new book! Topic: Privacy is Dead. What does a world without privacy mean for humanity? Our reputations? Our kids?"/>
    <x v="172"/>
    <x v="545"/>
    <x v="0"/>
    <s v="US"/>
    <s v="USD"/>
    <n v="1385009940"/>
    <n v="1383327440"/>
    <b v="0"/>
    <n v="108"/>
    <b v="1"/>
    <s v="publishing/nonfiction"/>
    <n v="3.151388888888889"/>
    <n v="105.04629629629629"/>
    <s v="publishing"/>
    <s v="nonfiction"/>
    <x v="736"/>
    <d v="2013-11-20T23:59:00"/>
  </r>
  <r>
    <n v="737"/>
    <x v="737"/>
    <s v="For one year, two women exclusively ate food produced within Mendocino County, CA. Now, they will write a book about their adventures."/>
    <x v="10"/>
    <x v="546"/>
    <x v="0"/>
    <s v="US"/>
    <s v="USD"/>
    <n v="1392408000"/>
    <n v="1390890987"/>
    <b v="0"/>
    <n v="108"/>
    <b v="1"/>
    <s v="publishing/nonfiction"/>
    <n v="1.224"/>
    <n v="56.666666666666664"/>
    <s v="publishing"/>
    <s v="nonfiction"/>
    <x v="737"/>
    <d v="2014-02-14T15:00:00"/>
  </r>
  <r>
    <n v="738"/>
    <x v="738"/>
    <s v="The true story of a child's struggle with hunger, poverty, and war in El Salvador."/>
    <x v="15"/>
    <x v="547"/>
    <x v="0"/>
    <s v="US"/>
    <s v="USD"/>
    <n v="1417409940"/>
    <n v="1414765794"/>
    <b v="0"/>
    <n v="41"/>
    <b v="1"/>
    <s v="publishing/nonfiction"/>
    <n v="1.0673333333333332"/>
    <n v="39.048780487804876"/>
    <s v="publishing"/>
    <s v="nonfiction"/>
    <x v="738"/>
    <d v="2014-11-30T23:59:00"/>
  </r>
  <r>
    <n v="739"/>
    <x v="739"/>
    <s v="Strategies forged and lessons learned from accessing highly selective places where Black men have historically been underrepresented."/>
    <x v="12"/>
    <x v="548"/>
    <x v="0"/>
    <s v="US"/>
    <s v="USD"/>
    <n v="1407758629"/>
    <n v="1404907429"/>
    <b v="0"/>
    <n v="139"/>
    <b v="1"/>
    <s v="publishing/nonfiction"/>
    <n v="1.5833333333333333"/>
    <n v="68.345323741007192"/>
    <s v="publishing"/>
    <s v="nonfiction"/>
    <x v="739"/>
    <d v="2014-08-11T07:03:49"/>
  </r>
  <r>
    <n v="740"/>
    <x v="740"/>
    <s v="Book on the search for the San Marcos, shipwrecked off the coast of Ireland in 1588 and the mysteries that have drawn men to find her."/>
    <x v="9"/>
    <x v="549"/>
    <x v="0"/>
    <s v="US"/>
    <s v="USD"/>
    <n v="1434857482"/>
    <n v="1433647882"/>
    <b v="0"/>
    <n v="19"/>
    <b v="1"/>
    <s v="publishing/nonfiction"/>
    <n v="1.0740000000000001"/>
    <n v="169.57894736842104"/>
    <s v="publishing"/>
    <s v="nonfiction"/>
    <x v="740"/>
    <d v="2015-06-20T22:31:22"/>
  </r>
  <r>
    <n v="741"/>
    <x v="741"/>
    <s v="A revolutionary digital mapping project of the Vilna Ghetto"/>
    <x v="93"/>
    <x v="550"/>
    <x v="0"/>
    <s v="US"/>
    <s v="USD"/>
    <n v="1370964806"/>
    <n v="1367940806"/>
    <b v="0"/>
    <n v="94"/>
    <b v="1"/>
    <s v="publishing/nonfiction"/>
    <n v="1.0226"/>
    <n v="141.42340425531913"/>
    <s v="publishing"/>
    <s v="nonfiction"/>
    <x v="741"/>
    <d v="2013-06-11T10:33:26"/>
  </r>
  <r>
    <n v="742"/>
    <x v="742"/>
    <s v="Thats right &quot;My Life As Julia Robertsâ€¦Snapshots Of A Life&quot; is going on the road! The first book tour! With Author Liane Langford!"/>
    <x v="123"/>
    <x v="551"/>
    <x v="0"/>
    <s v="US"/>
    <s v="USD"/>
    <n v="1395435712"/>
    <n v="1392847312"/>
    <b v="0"/>
    <n v="23"/>
    <b v="1"/>
    <s v="publishing/nonfiction"/>
    <n v="1.1071428571428572"/>
    <n v="67.391304347826093"/>
    <s v="publishing"/>
    <s v="nonfiction"/>
    <x v="742"/>
    <d v="2014-03-21T16:01:52"/>
  </r>
  <r>
    <n v="743"/>
    <x v="743"/>
    <s v="Valmont is a town with a fertile history and a vibrant community. We aim to capture the magic in our People's History of Valmont!"/>
    <x v="131"/>
    <x v="552"/>
    <x v="0"/>
    <s v="US"/>
    <s v="USD"/>
    <n v="1334610000"/>
    <n v="1332435685"/>
    <b v="0"/>
    <n v="15"/>
    <b v="1"/>
    <s v="publishing/nonfiction"/>
    <n v="1.48"/>
    <n v="54.266666666666666"/>
    <s v="publishing"/>
    <s v="nonfiction"/>
    <x v="743"/>
    <d v="2012-04-16T16:00:00"/>
  </r>
  <r>
    <n v="744"/>
    <x v="744"/>
    <s v="Join others to help create a world that is possible -- in your workplace, community and society!"/>
    <x v="10"/>
    <x v="553"/>
    <x v="0"/>
    <s v="US"/>
    <s v="USD"/>
    <n v="1355439503"/>
    <n v="1352847503"/>
    <b v="0"/>
    <n v="62"/>
    <b v="1"/>
    <s v="publishing/nonfiction"/>
    <n v="1.0232000000000001"/>
    <n v="82.516129032258064"/>
    <s v="publishing"/>
    <s v="nonfiction"/>
    <x v="744"/>
    <d v="2012-12-13T17:58:23"/>
  </r>
  <r>
    <n v="745"/>
    <x v="745"/>
    <s v="Help launch a FREE guide that can help activists &amp; community organizers leverage social media tools for change like never before."/>
    <x v="173"/>
    <x v="554"/>
    <x v="0"/>
    <s v="US"/>
    <s v="USD"/>
    <n v="1367588645"/>
    <n v="1364996645"/>
    <b v="0"/>
    <n v="74"/>
    <b v="1"/>
    <s v="publishing/nonfiction"/>
    <n v="1.7909909909909909"/>
    <n v="53.729729729729726"/>
    <s v="publishing"/>
    <s v="nonfiction"/>
    <x v="745"/>
    <d v="2013-05-03T08:44:05"/>
  </r>
  <r>
    <n v="746"/>
    <x v="746"/>
    <s v="This is a book of letters. Letters to our body parts."/>
    <x v="174"/>
    <x v="555"/>
    <x v="0"/>
    <s v="US"/>
    <s v="USD"/>
    <n v="1348372740"/>
    <n v="1346806909"/>
    <b v="0"/>
    <n v="97"/>
    <b v="1"/>
    <s v="publishing/nonfiction"/>
    <n v="1.1108135252761968"/>
    <n v="34.206185567010309"/>
    <s v="publishing"/>
    <s v="nonfiction"/>
    <x v="746"/>
    <d v="2012-09-22T22:59:00"/>
  </r>
  <r>
    <n v="747"/>
    <x v="747"/>
    <s v="My creations are born in different cultural environment around the globe with Â« what is already there Â» and act as a social impulse"/>
    <x v="39"/>
    <x v="556"/>
    <x v="0"/>
    <s v="NL"/>
    <s v="EUR"/>
    <n v="1421319240"/>
    <n v="1418649019"/>
    <b v="0"/>
    <n v="55"/>
    <b v="1"/>
    <s v="publishing/nonfiction"/>
    <n v="1.0004285714285714"/>
    <n v="127.32727272727273"/>
    <s v="publishing"/>
    <s v="nonfiction"/>
    <x v="747"/>
    <d v="2015-01-15T05:54:00"/>
  </r>
  <r>
    <n v="748"/>
    <x v="748"/>
    <s v="Peace on Earth begins with birth. Educating pregnant women to create a more peaceful world is what this book is all about."/>
    <x v="13"/>
    <x v="557"/>
    <x v="0"/>
    <s v="US"/>
    <s v="USD"/>
    <n v="1407701966"/>
    <n v="1405109966"/>
    <b v="0"/>
    <n v="44"/>
    <b v="1"/>
    <s v="publishing/nonfiction"/>
    <n v="1.0024999999999999"/>
    <n v="45.56818181818182"/>
    <s v="publishing"/>
    <s v="nonfiction"/>
    <x v="748"/>
    <d v="2014-08-10T15:19:26"/>
  </r>
  <r>
    <n v="749"/>
    <x v="749"/>
    <s v="A place for rational, fact and data based non-partisan political and societal commentary on things that matter to Americans."/>
    <x v="3"/>
    <x v="558"/>
    <x v="0"/>
    <s v="US"/>
    <s v="USD"/>
    <n v="1485642930"/>
    <n v="1483050930"/>
    <b v="0"/>
    <n v="110"/>
    <b v="1"/>
    <s v="publishing/nonfiction"/>
    <n v="1.0556000000000001"/>
    <n v="95.963636363636368"/>
    <s v="publishing"/>
    <s v="nonfiction"/>
    <x v="749"/>
    <d v="2017-01-28T17:35:30"/>
  </r>
  <r>
    <n v="750"/>
    <x v="750"/>
    <s v="The epic adventure of a 33 year journey surviving 4 open heart surgeries- emotionally powerful. Graphic. Honest. Funny"/>
    <x v="175"/>
    <x v="559"/>
    <x v="0"/>
    <s v="US"/>
    <s v="USD"/>
    <n v="1361739872"/>
    <n v="1359147872"/>
    <b v="0"/>
    <n v="59"/>
    <b v="1"/>
    <s v="publishing/nonfiction"/>
    <n v="1.0258775877587758"/>
    <n v="77.271186440677965"/>
    <s v="publishing"/>
    <s v="nonfiction"/>
    <x v="750"/>
    <d v="2013-02-24T16:04:32"/>
  </r>
  <r>
    <n v="751"/>
    <x v="751"/>
    <s v="A young cancer survivor embarks on a cross country railroad adventure while writing her memoir through letters."/>
    <x v="9"/>
    <x v="560"/>
    <x v="0"/>
    <s v="US"/>
    <s v="USD"/>
    <n v="1312470475"/>
    <n v="1308496075"/>
    <b v="0"/>
    <n v="62"/>
    <b v="1"/>
    <s v="publishing/nonfiction"/>
    <n v="1.1850000000000001"/>
    <n v="57.338709677419352"/>
    <s v="publishing"/>
    <s v="nonfiction"/>
    <x v="751"/>
    <d v="2011-08-04T10:07:55"/>
  </r>
  <r>
    <n v="752"/>
    <x v="752"/>
    <s v="A raw, honest encounter of my colourful journey trying to escape accepting I had Epilepsy &amp; how I found my super powers along the way"/>
    <x v="10"/>
    <x v="561"/>
    <x v="0"/>
    <s v="AU"/>
    <s v="AUD"/>
    <n v="1476615600"/>
    <n v="1474884417"/>
    <b v="0"/>
    <n v="105"/>
    <b v="1"/>
    <s v="publishing/nonfiction"/>
    <n v="1.117"/>
    <n v="53.19047619047619"/>
    <s v="publishing"/>
    <s v="nonfiction"/>
    <x v="752"/>
    <d v="2016-10-16T06:00:00"/>
  </r>
  <r>
    <n v="753"/>
    <x v="753"/>
    <s v="Finally, Jewish sacred texts by Israeli women, volume 2 of an  acclaimed, revolutionary series of powerful, witty, diverse Midrashim."/>
    <x v="3"/>
    <x v="562"/>
    <x v="0"/>
    <s v="US"/>
    <s v="USD"/>
    <n v="1423922991"/>
    <n v="1421330991"/>
    <b v="0"/>
    <n v="26"/>
    <b v="1"/>
    <s v="publishing/nonfiction"/>
    <n v="1.28"/>
    <n v="492.30769230769232"/>
    <s v="publishing"/>
    <s v="nonfiction"/>
    <x v="753"/>
    <d v="2015-02-14T09:09:51"/>
  </r>
  <r>
    <n v="754"/>
    <x v="754"/>
    <s v="A book about a couples first year of marriage. Read the inspirational story of how God helped them overcome cancer, amputation and more"/>
    <x v="13"/>
    <x v="563"/>
    <x v="0"/>
    <s v="US"/>
    <s v="USD"/>
    <n v="1357408721"/>
    <n v="1354816721"/>
    <b v="0"/>
    <n v="49"/>
    <b v="1"/>
    <s v="publishing/nonfiction"/>
    <n v="1.0375000000000001"/>
    <n v="42.346938775510203"/>
    <s v="publishing"/>
    <s v="nonfiction"/>
    <x v="754"/>
    <d v="2013-01-05T12:58:41"/>
  </r>
  <r>
    <n v="755"/>
    <x v="755"/>
    <s v="The hilarious new book about RAGBRAI, America's greatest event that you've never heard of. Crotch lube is entirely optional."/>
    <x v="30"/>
    <x v="564"/>
    <x v="0"/>
    <s v="US"/>
    <s v="USD"/>
    <n v="1369010460"/>
    <n v="1366381877"/>
    <b v="0"/>
    <n v="68"/>
    <b v="1"/>
    <s v="publishing/nonfiction"/>
    <n v="1.0190760000000001"/>
    <n v="37.466029411764708"/>
    <s v="publishing"/>
    <s v="nonfiction"/>
    <x v="755"/>
    <d v="2013-05-19T19:41:00"/>
  </r>
  <r>
    <n v="756"/>
    <x v="756"/>
    <s v="A mixed media (poetry, photo, prose and sound) text focusing on/inspired by rural life in former Communist republics. "/>
    <x v="176"/>
    <x v="565"/>
    <x v="0"/>
    <s v="US"/>
    <s v="USD"/>
    <n v="1303147459"/>
    <n v="1297880659"/>
    <b v="0"/>
    <n v="22"/>
    <b v="1"/>
    <s v="publishing/nonfiction"/>
    <n v="1.177142857142857"/>
    <n v="37.454545454545453"/>
    <s v="publishing"/>
    <s v="nonfiction"/>
    <x v="756"/>
    <d v="2011-04-18T12:24:19"/>
  </r>
  <r>
    <n v="757"/>
    <x v="757"/>
    <s v="This is for the book release event/photo gallery show. Funds will go to buy gallery prints &amp; copies of Orlando's Historic Haunts."/>
    <x v="49"/>
    <x v="566"/>
    <x v="0"/>
    <s v="US"/>
    <s v="USD"/>
    <n v="1354756714"/>
    <n v="1353547114"/>
    <b v="0"/>
    <n v="18"/>
    <b v="1"/>
    <s v="publishing/nonfiction"/>
    <n v="2.38"/>
    <n v="33.055555555555557"/>
    <s v="publishing"/>
    <s v="nonfiction"/>
    <x v="757"/>
    <d v="2012-12-05T20:18:34"/>
  </r>
  <r>
    <n v="758"/>
    <x v="758"/>
    <s v="I am publishing my book, Waiting on Humanity and need some finishing funds to do so."/>
    <x v="30"/>
    <x v="567"/>
    <x v="0"/>
    <s v="US"/>
    <s v="USD"/>
    <n v="1286568268"/>
    <n v="1283976268"/>
    <b v="0"/>
    <n v="19"/>
    <b v="1"/>
    <s v="publishing/nonfiction"/>
    <n v="1.02"/>
    <n v="134.21052631578948"/>
    <s v="publishing"/>
    <s v="nonfiction"/>
    <x v="758"/>
    <d v="2010-10-08T15:04:28"/>
  </r>
  <r>
    <n v="759"/>
    <x v="759"/>
    <s v="Help me search for the lost ruins of the UK. A unique guide to  lesser known and somewhat known ruins of Britain."/>
    <x v="10"/>
    <x v="568"/>
    <x v="0"/>
    <s v="GB"/>
    <s v="GBP"/>
    <n v="1404892539"/>
    <n v="1401436539"/>
    <b v="0"/>
    <n v="99"/>
    <b v="1"/>
    <s v="publishing/nonfiction"/>
    <n v="1.0192000000000001"/>
    <n v="51.474747474747474"/>
    <s v="publishing"/>
    <s v="nonfiction"/>
    <x v="759"/>
    <d v="2014-07-09T02:55:39"/>
  </r>
  <r>
    <n v="760"/>
    <x v="760"/>
    <s v="I am publishing my 5th book, I am looking to publish a book of short stories, all based on random thoughts that flash through my mind."/>
    <x v="41"/>
    <x v="117"/>
    <x v="2"/>
    <s v="US"/>
    <s v="USD"/>
    <n v="1480188013"/>
    <n v="1477592413"/>
    <b v="0"/>
    <n v="0"/>
    <b v="0"/>
    <s v="publishing/fiction"/>
    <n v="0"/>
    <n v="0"/>
    <s v="publishing"/>
    <s v="fiction"/>
    <x v="760"/>
    <d v="2016-11-26T14:20:13"/>
  </r>
  <r>
    <n v="761"/>
    <x v="761"/>
    <s v="The day Chuck died was the day everything changed. Now he has to save the afterlife from extinction or die again trying."/>
    <x v="10"/>
    <x v="569"/>
    <x v="2"/>
    <s v="US"/>
    <s v="USD"/>
    <n v="1391364126"/>
    <n v="1388772126"/>
    <b v="0"/>
    <n v="6"/>
    <b v="0"/>
    <s v="publishing/fiction"/>
    <n v="4.7E-2"/>
    <n v="39.166666666666664"/>
    <s v="publishing"/>
    <s v="fiction"/>
    <x v="761"/>
    <d v="2014-02-02T13:02:06"/>
  </r>
  <r>
    <n v="762"/>
    <x v="762"/>
    <s v="An original-well-done eBook. Mainly about fiction, action, adventure, and mystery. A story that you've never read!"/>
    <x v="8"/>
    <x v="117"/>
    <x v="2"/>
    <s v="MX"/>
    <s v="MXN"/>
    <n v="1480831200"/>
    <n v="1479328570"/>
    <b v="0"/>
    <n v="0"/>
    <b v="0"/>
    <s v="publishing/fiction"/>
    <n v="0"/>
    <n v="0"/>
    <s v="publishing"/>
    <s v="fiction"/>
    <x v="762"/>
    <d v="2016-12-04T01:00:00"/>
  </r>
  <r>
    <n v="763"/>
    <x v="763"/>
    <s v="Highland Sabre explores a possible yet terrifying explanation for the mystery big cats said to prowl the British countryside."/>
    <x v="177"/>
    <x v="139"/>
    <x v="2"/>
    <s v="GB"/>
    <s v="GBP"/>
    <n v="1376563408"/>
    <n v="1373971408"/>
    <b v="0"/>
    <n v="1"/>
    <b v="0"/>
    <s v="publishing/fiction"/>
    <n v="1.1655011655011655E-3"/>
    <n v="5"/>
    <s v="publishing"/>
    <s v="fiction"/>
    <x v="763"/>
    <d v="2013-08-15T05:43:28"/>
  </r>
  <r>
    <n v="764"/>
    <x v="764"/>
    <s v="[JOE]KES is a book full of over 200 original, sometimes funny, pun-ish Joekes. If you hate the book, use it as a coster!"/>
    <x v="10"/>
    <x v="117"/>
    <x v="2"/>
    <s v="US"/>
    <s v="USD"/>
    <n v="1441858161"/>
    <n v="1439266161"/>
    <b v="0"/>
    <n v="0"/>
    <b v="0"/>
    <s v="publishing/fiction"/>
    <n v="0"/>
    <n v="0"/>
    <s v="publishing"/>
    <s v="fiction"/>
    <x v="764"/>
    <d v="2015-09-09T23:09:21"/>
  </r>
  <r>
    <n v="765"/>
    <x v="765"/>
    <s v="To survive, an American socialite must fight with a Mafia boss in the French Resistance, but will his underworld ruin her in the end?"/>
    <x v="39"/>
    <x v="570"/>
    <x v="2"/>
    <s v="US"/>
    <s v="USD"/>
    <n v="1413723684"/>
    <n v="1411131684"/>
    <b v="0"/>
    <n v="44"/>
    <b v="0"/>
    <s v="publishing/fiction"/>
    <n v="0.36014285714285715"/>
    <n v="57.295454545454547"/>
    <s v="publishing"/>
    <s v="fiction"/>
    <x v="765"/>
    <d v="2014-10-19T08:01:24"/>
  </r>
  <r>
    <n v="766"/>
    <x v="766"/>
    <s v="I am writing about my nonna's life in Southern Italy and what it was like to grow up in a Fascist regime before immigrating to Canada."/>
    <x v="23"/>
    <x v="117"/>
    <x v="2"/>
    <s v="CA"/>
    <s v="CAD"/>
    <n v="1424112483"/>
    <n v="1421520483"/>
    <b v="0"/>
    <n v="0"/>
    <b v="0"/>
    <s v="publishing/fiction"/>
    <n v="0"/>
    <n v="0"/>
    <s v="publishing"/>
    <s v="fiction"/>
    <x v="766"/>
    <d v="2015-02-16T13:48:03"/>
  </r>
  <r>
    <n v="767"/>
    <x v="767"/>
    <s v="Jury of Peers is a complete novel, and it's good._x000a_All it needs now?  _x000a_More readers.  About ten million more._x000a_Let's get 'em."/>
    <x v="10"/>
    <x v="571"/>
    <x v="2"/>
    <s v="US"/>
    <s v="USD"/>
    <n v="1432178810"/>
    <n v="1429586810"/>
    <b v="0"/>
    <n v="3"/>
    <b v="0"/>
    <s v="publishing/fiction"/>
    <n v="3.5400000000000001E-2"/>
    <n v="59"/>
    <s v="publishing"/>
    <s v="fiction"/>
    <x v="767"/>
    <d v="2015-05-20T22:26:50"/>
  </r>
  <r>
    <n v="768"/>
    <x v="768"/>
    <s v="Haunted by a wrong decision and hunted by a Tall Dark Stranger, a misguided teen struggles to find her way home ..or will she make it?"/>
    <x v="30"/>
    <x v="117"/>
    <x v="2"/>
    <s v="US"/>
    <s v="USD"/>
    <n v="1387169890"/>
    <n v="1384577890"/>
    <b v="0"/>
    <n v="0"/>
    <b v="0"/>
    <s v="publishing/fiction"/>
    <n v="0"/>
    <n v="0"/>
    <s v="publishing"/>
    <s v="fiction"/>
    <x v="768"/>
    <d v="2013-12-15T23:58:10"/>
  </r>
  <r>
    <n v="769"/>
    <x v="769"/>
    <s v="Over a year of dedication has produced amazing photos and stirring words. The last step is to help those words appear in a printed book"/>
    <x v="23"/>
    <x v="572"/>
    <x v="2"/>
    <s v="US"/>
    <s v="USD"/>
    <n v="1388102094"/>
    <n v="1385510094"/>
    <b v="0"/>
    <n v="52"/>
    <b v="0"/>
    <s v="publishing/fiction"/>
    <n v="0.41399999999999998"/>
    <n v="31.846153846153847"/>
    <s v="publishing"/>
    <s v="fiction"/>
    <x v="769"/>
    <d v="2013-12-26T18:54:54"/>
  </r>
  <r>
    <n v="770"/>
    <x v="770"/>
    <s v="Daniel was an ordinary boy, until unordinary events began to occur. Danny had never been exposed to supernatural activity until now..."/>
    <x v="178"/>
    <x v="117"/>
    <x v="2"/>
    <s v="US"/>
    <s v="USD"/>
    <n v="1361750369"/>
    <n v="1358294369"/>
    <b v="0"/>
    <n v="0"/>
    <b v="0"/>
    <s v="publishing/fiction"/>
    <n v="0"/>
    <n v="0"/>
    <s v="publishing"/>
    <s v="fiction"/>
    <x v="770"/>
    <d v="2013-02-24T18:59:29"/>
  </r>
  <r>
    <n v="771"/>
    <x v="771"/>
    <s v="A satire gift, the stress cube has original artwork, comes on a custom mahogany stand and has a funny exercise booklet."/>
    <x v="114"/>
    <x v="115"/>
    <x v="2"/>
    <s v="US"/>
    <s v="USD"/>
    <n v="1454183202"/>
    <n v="1449863202"/>
    <b v="0"/>
    <n v="1"/>
    <b v="0"/>
    <s v="publishing/fiction"/>
    <n v="2.631578947368421E-4"/>
    <n v="10"/>
    <s v="publishing"/>
    <s v="fiction"/>
    <x v="771"/>
    <d v="2016-01-30T14:46:42"/>
  </r>
  <r>
    <n v="772"/>
    <x v="772"/>
    <s v="What if the stories in the Bible, especially those about strong women, were retuld by their own characters? I've completed 5 and am ready to publish."/>
    <x v="15"/>
    <x v="155"/>
    <x v="2"/>
    <s v="US"/>
    <s v="USD"/>
    <n v="1257047940"/>
    <n v="1252718519"/>
    <b v="0"/>
    <n v="1"/>
    <b v="0"/>
    <s v="publishing/fiction"/>
    <n v="3.3333333333333333E-2"/>
    <n v="50"/>
    <s v="publishing"/>
    <s v="fiction"/>
    <x v="772"/>
    <d v="2009-10-31T22:59:00"/>
  </r>
  <r>
    <n v="773"/>
    <x v="773"/>
    <s v="The Mortis Chronicles is a hard hitting, thought provoking and action packed indie published series. You know you want to read!"/>
    <x v="179"/>
    <x v="573"/>
    <x v="2"/>
    <s v="GB"/>
    <s v="GBP"/>
    <n v="1431298860"/>
    <n v="1428341985"/>
    <b v="0"/>
    <n v="2"/>
    <b v="0"/>
    <s v="publishing/fiction"/>
    <n v="8.5129023676509714E-3"/>
    <n v="16"/>
    <s v="publishing"/>
    <s v="fiction"/>
    <x v="773"/>
    <d v="2015-05-10T18:01:00"/>
  </r>
  <r>
    <n v="774"/>
    <x v="774"/>
    <s v="Arabella seeks studio time to professionally read her novel, making it available to listeners as an audio book on audible.com"/>
    <x v="2"/>
    <x v="574"/>
    <x v="2"/>
    <s v="US"/>
    <s v="USD"/>
    <n v="1393181018"/>
    <n v="1390589018"/>
    <b v="0"/>
    <n v="9"/>
    <b v="0"/>
    <s v="publishing/fiction"/>
    <n v="0.70199999999999996"/>
    <n v="39"/>
    <s v="publishing"/>
    <s v="fiction"/>
    <x v="774"/>
    <d v="2014-02-23T13:43:38"/>
  </r>
  <r>
    <n v="775"/>
    <x v="775"/>
    <s v="Scorned is the first in a series that I have been working on for two years and it's time to get it published."/>
    <x v="3"/>
    <x v="575"/>
    <x v="2"/>
    <s v="US"/>
    <s v="USD"/>
    <n v="1323998795"/>
    <n v="1321406795"/>
    <b v="0"/>
    <n v="5"/>
    <b v="0"/>
    <s v="publishing/fiction"/>
    <n v="1.7000000000000001E-2"/>
    <n v="34"/>
    <s v="publishing"/>
    <s v="fiction"/>
    <x v="775"/>
    <d v="2011-12-15T20:26:35"/>
  </r>
  <r>
    <n v="776"/>
    <x v="776"/>
    <s v="Would anything change if women were in charge? Book Clubs, readers, and critics herald the latest by award-winning author, Aguila."/>
    <x v="39"/>
    <x v="576"/>
    <x v="2"/>
    <s v="US"/>
    <s v="USD"/>
    <n v="1444539600"/>
    <n v="1441297645"/>
    <b v="0"/>
    <n v="57"/>
    <b v="0"/>
    <s v="publishing/fiction"/>
    <n v="0.51400000000000001"/>
    <n v="63.122807017543863"/>
    <s v="publishing"/>
    <s v="fiction"/>
    <x v="776"/>
    <d v="2015-10-11T00:00:00"/>
  </r>
  <r>
    <n v="777"/>
    <x v="777"/>
    <s v="One Minute Gone is a murder mystery drawn from real people and events. Read Chapter One at http://davidhansardblog.wordpress.com."/>
    <x v="9"/>
    <x v="577"/>
    <x v="2"/>
    <s v="US"/>
    <s v="USD"/>
    <n v="1375313577"/>
    <n v="1372721577"/>
    <b v="0"/>
    <n v="3"/>
    <b v="0"/>
    <s v="publishing/fiction"/>
    <n v="7.0000000000000001E-3"/>
    <n v="7"/>
    <s v="publishing"/>
    <s v="fiction"/>
    <x v="777"/>
    <d v="2013-07-31T18:32:57"/>
  </r>
  <r>
    <n v="778"/>
    <x v="778"/>
    <s v="Laughter, tears and good times in the warm glow of Summer s Love. The perfect recipe for the winter blahs."/>
    <x v="2"/>
    <x v="369"/>
    <x v="2"/>
    <s v="US"/>
    <s v="USD"/>
    <n v="1398876680"/>
    <n v="1396284680"/>
    <b v="0"/>
    <n v="1"/>
    <b v="0"/>
    <s v="publishing/fiction"/>
    <n v="4.0000000000000001E-3"/>
    <n v="2"/>
    <s v="publishing"/>
    <s v="fiction"/>
    <x v="778"/>
    <d v="2014-04-30T11:51:20"/>
  </r>
  <r>
    <n v="779"/>
    <x v="779"/>
    <s v="A novel. Beautiful. Sparse. The truth behind the American Dream seen from the eyes of a young wanderer in the midst of the economic collapse. "/>
    <x v="36"/>
    <x v="402"/>
    <x v="2"/>
    <s v="US"/>
    <s v="USD"/>
    <n v="1287115200"/>
    <n v="1284567905"/>
    <b v="0"/>
    <n v="6"/>
    <b v="0"/>
    <s v="publishing/fiction"/>
    <n v="2.6666666666666668E-2"/>
    <n v="66.666666666666671"/>
    <s v="publishing"/>
    <s v="fiction"/>
    <x v="779"/>
    <d v="2010-10-14T23:00:00"/>
  </r>
  <r>
    <n v="780"/>
    <x v="780"/>
    <s v="We are finishing up recording our new record and we would like help with its physical CD release."/>
    <x v="28"/>
    <x v="578"/>
    <x v="0"/>
    <s v="US"/>
    <s v="USD"/>
    <n v="1304439025"/>
    <n v="1301847025"/>
    <b v="0"/>
    <n v="27"/>
    <b v="1"/>
    <s v="music/rock"/>
    <n v="1.04"/>
    <n v="38.518518518518519"/>
    <s v="music"/>
    <s v="rock"/>
    <x v="780"/>
    <d v="2011-05-03T11:10:25"/>
  </r>
  <r>
    <n v="781"/>
    <x v="781"/>
    <s v="&quot;WE ARE ON A MISSION TO TOUR THE UNITED STATES NON-STOP. TO DO SO WE NEED TO PURCHASE A NEW VAN.&quot;"/>
    <x v="134"/>
    <x v="579"/>
    <x v="0"/>
    <s v="US"/>
    <s v="USD"/>
    <n v="1370649674"/>
    <n v="1368057674"/>
    <b v="0"/>
    <n v="25"/>
    <b v="1"/>
    <s v="music/rock"/>
    <n v="1.3315375"/>
    <n v="42.609200000000001"/>
    <s v="music"/>
    <s v="rock"/>
    <x v="781"/>
    <d v="2013-06-07T19:01:14"/>
  </r>
  <r>
    <n v="782"/>
    <x v="782"/>
    <s v="After almost three years of being out of music, I've decided to finally make the solo record I've wanted to do for years."/>
    <x v="176"/>
    <x v="485"/>
    <x v="0"/>
    <s v="US"/>
    <s v="USD"/>
    <n v="1345918302"/>
    <n v="1343326302"/>
    <b v="0"/>
    <n v="14"/>
    <b v="1"/>
    <s v="music/rock"/>
    <n v="1"/>
    <n v="50"/>
    <s v="music"/>
    <s v="rock"/>
    <x v="782"/>
    <d v="2012-08-25T13:11:42"/>
  </r>
  <r>
    <n v="783"/>
    <x v="783"/>
    <s v="The Red Masque will be heading into the studio in late April to begin recording their new album, tentatively titled &quot;Mythalogue&quot;."/>
    <x v="15"/>
    <x v="580"/>
    <x v="0"/>
    <s v="US"/>
    <s v="USD"/>
    <n v="1335564000"/>
    <n v="1332182049"/>
    <b v="0"/>
    <n v="35"/>
    <b v="1"/>
    <s v="music/rock"/>
    <n v="1.4813333333333334"/>
    <n v="63.485714285714288"/>
    <s v="music"/>
    <s v="rock"/>
    <x v="783"/>
    <d v="2012-04-27T17:00:00"/>
  </r>
  <r>
    <n v="784"/>
    <x v="784"/>
    <s v="The book I am working on now is the third is a series of rock encyclopedias. However, I am in need of funding to cover the photo costs."/>
    <x v="28"/>
    <x v="581"/>
    <x v="0"/>
    <s v="US"/>
    <s v="USD"/>
    <n v="1395023719"/>
    <n v="1391571319"/>
    <b v="0"/>
    <n v="10"/>
    <b v="1"/>
    <s v="music/rock"/>
    <n v="1.0249999999999999"/>
    <n v="102.5"/>
    <s v="music"/>
    <s v="rock"/>
    <x v="784"/>
    <d v="2014-03-16T21:35:19"/>
  </r>
  <r>
    <n v="785"/>
    <x v="785"/>
    <s v="Treedom wants to record a second album! We have a lot of new material, and we wanted to capture our new sound in a record for our fans."/>
    <x v="2"/>
    <x v="582"/>
    <x v="0"/>
    <s v="US"/>
    <s v="USD"/>
    <n v="1362060915"/>
    <n v="1359468915"/>
    <b v="0"/>
    <n v="29"/>
    <b v="1"/>
    <s v="music/rock"/>
    <n v="1.8062799999999999"/>
    <n v="31.142758620689655"/>
    <s v="music"/>
    <s v="rock"/>
    <x v="785"/>
    <d v="2013-02-28T09:15:15"/>
  </r>
  <r>
    <n v="786"/>
    <x v="786"/>
    <s v="In June, Columbus rock veterans, Watershed, will release and tour behind a new album, BRICK AND MORTAR."/>
    <x v="10"/>
    <x v="583"/>
    <x v="0"/>
    <s v="US"/>
    <s v="USD"/>
    <n v="1336751220"/>
    <n v="1331774434"/>
    <b v="0"/>
    <n v="44"/>
    <b v="1"/>
    <s v="music/rock"/>
    <n v="1.4279999999999999"/>
    <n v="162.27272727272728"/>
    <s v="music"/>
    <s v="rock"/>
    <x v="786"/>
    <d v="2012-05-11T10:47:00"/>
  </r>
  <r>
    <n v="787"/>
    <x v="787"/>
    <s v="We've made our goal with your help. Thanks so much! This is a great time to pre-purchase the album and get some extra perks."/>
    <x v="38"/>
    <x v="584"/>
    <x v="0"/>
    <s v="US"/>
    <s v="USD"/>
    <n v="1383318226"/>
    <n v="1380726226"/>
    <b v="0"/>
    <n v="17"/>
    <b v="1"/>
    <s v="music/rock"/>
    <n v="1.1416666666666666"/>
    <n v="80.588235294117652"/>
    <s v="music"/>
    <s v="rock"/>
    <x v="787"/>
    <d v="2013-11-01T10:03:46"/>
  </r>
  <r>
    <n v="788"/>
    <x v="788"/>
    <s v="With all of our money going towards our new full-length album and merch, we need your help so we don't end up stranded on tour."/>
    <x v="28"/>
    <x v="585"/>
    <x v="0"/>
    <s v="US"/>
    <s v="USD"/>
    <n v="1341633540"/>
    <n v="1338336588"/>
    <b v="0"/>
    <n v="34"/>
    <b v="1"/>
    <s v="music/rock"/>
    <n v="2.03505"/>
    <n v="59.85441176470588"/>
    <s v="music"/>
    <s v="rock"/>
    <x v="788"/>
    <d v="2012-07-06T22:59:00"/>
  </r>
  <r>
    <n v="789"/>
    <x v="789"/>
    <s v="Reluctant Hero is getting ready to record their next EP titled All As One! Studio dates are set for January 18th-22nd! Let's work!"/>
    <x v="180"/>
    <x v="586"/>
    <x v="0"/>
    <s v="US"/>
    <s v="USD"/>
    <n v="1358755140"/>
    <n v="1357187280"/>
    <b v="0"/>
    <n v="14"/>
    <b v="1"/>
    <s v="music/rock"/>
    <n v="1.0941176470588236"/>
    <n v="132.85714285714286"/>
    <s v="music"/>
    <s v="rock"/>
    <x v="789"/>
    <d v="2013-01-21T02:59:00"/>
  </r>
  <r>
    <n v="790"/>
    <x v="790"/>
    <s v="A regional band reaching to their fans. Reaching to become a national band with no label support. This is the chance of a lifetime."/>
    <x v="3"/>
    <x v="587"/>
    <x v="0"/>
    <s v="US"/>
    <s v="USD"/>
    <n v="1359680939"/>
    <n v="1357088939"/>
    <b v="0"/>
    <n v="156"/>
    <b v="1"/>
    <s v="music/rock"/>
    <n v="1.443746"/>
    <n v="92.547820512820508"/>
    <s v="music"/>
    <s v="rock"/>
    <x v="790"/>
    <d v="2013-01-31T20:08:59"/>
  </r>
  <r>
    <n v="791"/>
    <x v="791"/>
    <s v="Second album from award-winning Brad Hoshaw &amp; the Seven Deadlies, featuring crowd favorites &quot;New Tattoo&quot; and &quot;Delta King.&quot;"/>
    <x v="51"/>
    <x v="588"/>
    <x v="0"/>
    <s v="US"/>
    <s v="USD"/>
    <n v="1384322340"/>
    <n v="1381430646"/>
    <b v="0"/>
    <n v="128"/>
    <b v="1"/>
    <s v="music/rock"/>
    <n v="1.0386666666666666"/>
    <n v="60.859375"/>
    <s v="music"/>
    <s v="rock"/>
    <x v="791"/>
    <d v="2013-11-13T00:59:00"/>
  </r>
  <r>
    <n v="792"/>
    <x v="792"/>
    <s v="Rock n' Roll about the intersection of lies and belief: the Believable Lie."/>
    <x v="30"/>
    <x v="589"/>
    <x v="0"/>
    <s v="US"/>
    <s v="USD"/>
    <n v="1383861483"/>
    <n v="1381265883"/>
    <b v="0"/>
    <n v="60"/>
    <b v="1"/>
    <s v="music/rock"/>
    <n v="1.0044440000000001"/>
    <n v="41.851833333333339"/>
    <s v="music"/>
    <s v="rock"/>
    <x v="792"/>
    <d v="2013-11-07T16:58:03"/>
  </r>
  <r>
    <n v="793"/>
    <x v="793"/>
    <s v="Dead Tree Duo has been fortunate enough to record a full length album at Threshold Studios in NYC!  Now it's time to manufacture them!"/>
    <x v="181"/>
    <x v="590"/>
    <x v="0"/>
    <s v="US"/>
    <s v="USD"/>
    <n v="1372827540"/>
    <n v="1371491244"/>
    <b v="0"/>
    <n v="32"/>
    <b v="1"/>
    <s v="music/rock"/>
    <n v="1.0277927272727272"/>
    <n v="88.325937499999995"/>
    <s v="music"/>
    <s v="rock"/>
    <x v="793"/>
    <d v="2013-07-02T23:59:00"/>
  </r>
  <r>
    <n v="794"/>
    <x v="794"/>
    <s v="The Brian Davis Band is a group of friends that want to share their lives and experiences through music that connects with people."/>
    <x v="6"/>
    <x v="591"/>
    <x v="0"/>
    <s v="US"/>
    <s v="USD"/>
    <n v="1315242360"/>
    <n v="1310438737"/>
    <b v="0"/>
    <n v="53"/>
    <b v="1"/>
    <s v="music/rock"/>
    <n v="1.0531250000000001"/>
    <n v="158.96226415094338"/>
    <s v="music"/>
    <s v="rock"/>
    <x v="794"/>
    <d v="2011-09-05T12:06:00"/>
  </r>
  <r>
    <n v="795"/>
    <x v="795"/>
    <s v="After the success of the critically-acclaimed &quot;Confederate Buddha,&quot; Jimbo &amp; Tri-State need your help to raise the WHITE BUFFALO."/>
    <x v="32"/>
    <x v="592"/>
    <x v="0"/>
    <s v="US"/>
    <s v="USD"/>
    <n v="1333774740"/>
    <n v="1330094566"/>
    <b v="0"/>
    <n v="184"/>
    <b v="1"/>
    <s v="music/rock"/>
    <n v="1.1178571428571429"/>
    <n v="85.054347826086953"/>
    <s v="music"/>
    <s v="rock"/>
    <x v="795"/>
    <d v="2012-04-06T23:59:00"/>
  </r>
  <r>
    <n v="796"/>
    <x v="796"/>
    <s v="Madrone is an independent band creating melodic, emotional, _x000a_alternative-rock needing your help to finish their new album."/>
    <x v="3"/>
    <x v="593"/>
    <x v="0"/>
    <s v="US"/>
    <s v="USD"/>
    <n v="1379279400"/>
    <n v="1376687485"/>
    <b v="0"/>
    <n v="90"/>
    <b v="1"/>
    <s v="music/rock"/>
    <n v="1.0135000000000001"/>
    <n v="112.61111111111111"/>
    <s v="music"/>
    <s v="rock"/>
    <x v="796"/>
    <d v="2013-09-15T16:10:00"/>
  </r>
  <r>
    <n v="797"/>
    <x v="797"/>
    <s v="Help Lust Control Kickstart their first cd in 20 years!!  To be mixed by Rocky Gray (Living Sacrifice, Soul Embraced, Evanescence)!!"/>
    <x v="9"/>
    <x v="594"/>
    <x v="0"/>
    <s v="US"/>
    <s v="USD"/>
    <n v="1335672000"/>
    <n v="1332978688"/>
    <b v="0"/>
    <n v="71"/>
    <b v="1"/>
    <s v="music/rock"/>
    <n v="1.0753333333333333"/>
    <n v="45.436619718309856"/>
    <s v="music"/>
    <s v="rock"/>
    <x v="797"/>
    <d v="2012-04-28T23:00:00"/>
  </r>
  <r>
    <n v="798"/>
    <x v="798"/>
    <s v="We have some great new songs and want to record a special edition 4 song EP as our next Eric Stuart Band release"/>
    <x v="8"/>
    <x v="595"/>
    <x v="0"/>
    <s v="US"/>
    <s v="USD"/>
    <n v="1412086187"/>
    <n v="1409494187"/>
    <b v="0"/>
    <n v="87"/>
    <b v="1"/>
    <s v="music/rock"/>
    <n v="1.1488571428571428"/>
    <n v="46.218390804597703"/>
    <s v="music"/>
    <s v="rock"/>
    <x v="798"/>
    <d v="2014-09-30T09:09:47"/>
  </r>
  <r>
    <n v="799"/>
    <x v="799"/>
    <s v="Los Angeles-based recording artist Ryan Caskey joined forces with producer Eddie Hedges to record alternative rock masterworks."/>
    <x v="10"/>
    <x v="596"/>
    <x v="0"/>
    <s v="US"/>
    <s v="USD"/>
    <n v="1335542446"/>
    <n v="1332950446"/>
    <b v="0"/>
    <n v="28"/>
    <b v="1"/>
    <s v="music/rock"/>
    <n v="1.0002"/>
    <n v="178.60714285714286"/>
    <s v="music"/>
    <s v="rock"/>
    <x v="799"/>
    <d v="2012-04-27T11:00:46"/>
  </r>
  <r>
    <n v="800"/>
    <x v="800"/>
    <s v="Scotland's premier classic rock and metal festival, 3 days, 3-4 stages, family friendly,  for people of all ages"/>
    <x v="15"/>
    <x v="597"/>
    <x v="0"/>
    <s v="GB"/>
    <s v="GBP"/>
    <n v="1410431054"/>
    <n v="1407839054"/>
    <b v="0"/>
    <n v="56"/>
    <b v="1"/>
    <s v="music/rock"/>
    <n v="1.5213333333333334"/>
    <n v="40.75"/>
    <s v="music"/>
    <s v="rock"/>
    <x v="800"/>
    <d v="2014-09-11T05:24:14"/>
  </r>
  <r>
    <n v="801"/>
    <x v="801"/>
    <s v="ALL WE WANT TO DO IS DRIVE AROUND AMERICA AND PLAY A BUNCH OF SHOWS, BUT WE DON'T HAVE ANY MONEY..."/>
    <x v="13"/>
    <x v="598"/>
    <x v="0"/>
    <s v="US"/>
    <s v="USD"/>
    <n v="1309547120"/>
    <n v="1306955120"/>
    <b v="0"/>
    <n v="51"/>
    <b v="1"/>
    <s v="music/rock"/>
    <n v="1.1152149999999998"/>
    <n v="43.733921568627444"/>
    <s v="music"/>
    <s v="rock"/>
    <x v="801"/>
    <d v="2011-07-01T14:05:20"/>
  </r>
  <r>
    <n v="802"/>
    <x v="802"/>
    <s v="Vaz invades 2 new continents in the Eastern Hemisphere and brings home a Split Single, a Video Documentary and a Live Record from Asia."/>
    <x v="12"/>
    <x v="599"/>
    <x v="0"/>
    <s v="US"/>
    <s v="USD"/>
    <n v="1347854700"/>
    <n v="1343867524"/>
    <b v="0"/>
    <n v="75"/>
    <b v="1"/>
    <s v="music/rock"/>
    <n v="1.0133333333333334"/>
    <n v="81.066666666666663"/>
    <s v="music"/>
    <s v="rock"/>
    <x v="802"/>
    <d v="2012-09-16T23:05:00"/>
  </r>
  <r>
    <n v="803"/>
    <x v="803"/>
    <s v="We're recording our first single in Nashville this summer and sending it to radio with Shamrock Media Group.  We need your help!!"/>
    <x v="98"/>
    <x v="600"/>
    <x v="0"/>
    <s v="US"/>
    <s v="USD"/>
    <n v="1306630800"/>
    <n v="1304376478"/>
    <b v="0"/>
    <n v="38"/>
    <b v="1"/>
    <s v="music/rock"/>
    <n v="1.232608695652174"/>
    <n v="74.60526315789474"/>
    <s v="music"/>
    <s v="rock"/>
    <x v="803"/>
    <d v="2011-05-28T20:00:00"/>
  </r>
  <r>
    <n v="804"/>
    <x v="804"/>
    <s v="Hope and Inspiration.  That is what this project is all about. In the midst of a dark and broken world our stories can speak life."/>
    <x v="62"/>
    <x v="601"/>
    <x v="0"/>
    <s v="US"/>
    <s v="USD"/>
    <n v="1311393540"/>
    <n v="1309919526"/>
    <b v="0"/>
    <n v="18"/>
    <b v="1"/>
    <s v="music/rock"/>
    <n v="1"/>
    <n v="305.55555555555554"/>
    <s v="music"/>
    <s v="rock"/>
    <x v="804"/>
    <d v="2011-07-22T22:59:00"/>
  </r>
  <r>
    <n v="805"/>
    <x v="805"/>
    <s v="Be a part of Virtual CH's debut Video and Record release.  Help fund their debut music video and record mixing expenses."/>
    <x v="9"/>
    <x v="602"/>
    <x v="0"/>
    <s v="US"/>
    <s v="USD"/>
    <n v="1310857200"/>
    <n v="1306525512"/>
    <b v="0"/>
    <n v="54"/>
    <b v="1"/>
    <s v="music/rock"/>
    <n v="1.05"/>
    <n v="58.333333333333336"/>
    <s v="music"/>
    <s v="rock"/>
    <x v="805"/>
    <d v="2011-07-16T18:00:00"/>
  </r>
  <r>
    <n v="806"/>
    <x v="806"/>
    <s v="Help Golden Animals finish their NEW Album!"/>
    <x v="6"/>
    <x v="603"/>
    <x v="0"/>
    <s v="US"/>
    <s v="USD"/>
    <n v="1315413339"/>
    <n v="1312821339"/>
    <b v="0"/>
    <n v="71"/>
    <b v="1"/>
    <s v="music/rock"/>
    <n v="1.0443750000000001"/>
    <n v="117.67605633802818"/>
    <s v="music"/>
    <s v="rock"/>
    <x v="806"/>
    <d v="2011-09-07T11:35:39"/>
  </r>
  <r>
    <n v="807"/>
    <x v="807"/>
    <s v="Join the Sic Vita family and lend a hand as we create a new album!"/>
    <x v="23"/>
    <x v="604"/>
    <x v="0"/>
    <s v="US"/>
    <s v="USD"/>
    <n v="1488333600"/>
    <n v="1485270311"/>
    <b v="0"/>
    <n v="57"/>
    <b v="1"/>
    <s v="music/rock"/>
    <n v="1.05125"/>
    <n v="73.771929824561397"/>
    <s v="music"/>
    <s v="rock"/>
    <x v="807"/>
    <d v="2017-02-28T21:00:00"/>
  </r>
  <r>
    <n v="808"/>
    <x v="808"/>
    <s v="The Micronite Filters have a blood curdling sonic adventure ready for psychedelic swirled vinyl for the best possible auditory journey."/>
    <x v="37"/>
    <x v="605"/>
    <x v="0"/>
    <s v="CA"/>
    <s v="CAD"/>
    <n v="1419224340"/>
    <n v="1416363886"/>
    <b v="0"/>
    <n v="43"/>
    <b v="1"/>
    <s v="music/rock"/>
    <n v="1"/>
    <n v="104.65116279069767"/>
    <s v="music"/>
    <s v="rock"/>
    <x v="808"/>
    <d v="2014-12-21T23:59:00"/>
  </r>
  <r>
    <n v="809"/>
    <x v="809"/>
    <s v="Acknowledged songwriter looking to record album of new songs to secure a Publishing Contract"/>
    <x v="23"/>
    <x v="606"/>
    <x v="0"/>
    <s v="US"/>
    <s v="USD"/>
    <n v="1390161630"/>
    <n v="1387569630"/>
    <b v="0"/>
    <n v="52"/>
    <b v="1"/>
    <s v="music/rock"/>
    <n v="1.03775"/>
    <n v="79.82692307692308"/>
    <s v="music"/>
    <s v="rock"/>
    <x v="809"/>
    <d v="2014-01-19T15:00:30"/>
  </r>
  <r>
    <n v="810"/>
    <x v="810"/>
    <s v="Please help us reach both a short term and lifetime goal! We can't do this without your help. thank you a ton from all of us at P.T.R.."/>
    <x v="15"/>
    <x v="607"/>
    <x v="0"/>
    <s v="US"/>
    <s v="USD"/>
    <n v="1346462462"/>
    <n v="1343870462"/>
    <b v="0"/>
    <n v="27"/>
    <b v="1"/>
    <s v="music/rock"/>
    <n v="1.05"/>
    <n v="58.333333333333336"/>
    <s v="music"/>
    <s v="rock"/>
    <x v="810"/>
    <d v="2012-08-31T20:21:02"/>
  </r>
  <r>
    <n v="811"/>
    <x v="811"/>
    <s v="We need your financial support to cover the tour costs!  (Sound, lights, travel, stage design)"/>
    <x v="28"/>
    <x v="578"/>
    <x v="0"/>
    <s v="US"/>
    <s v="USD"/>
    <n v="1373475120"/>
    <n v="1371569202"/>
    <b v="0"/>
    <n v="12"/>
    <b v="1"/>
    <s v="music/rock"/>
    <n v="1.04"/>
    <n v="86.666666666666671"/>
    <s v="music"/>
    <s v="rock"/>
    <x v="811"/>
    <d v="2013-07-10T11:52:00"/>
  </r>
  <r>
    <n v="812"/>
    <x v="812"/>
    <s v="Gainesville's pop punk 3 piece Assassinate The Scientist started a new band and they want to release a 7&quot;, but they need your help!!"/>
    <x v="20"/>
    <x v="608"/>
    <x v="0"/>
    <s v="US"/>
    <s v="USD"/>
    <n v="1362146280"/>
    <n v="1357604752"/>
    <b v="0"/>
    <n v="33"/>
    <b v="1"/>
    <s v="music/rock"/>
    <n v="1.5183333333333333"/>
    <n v="27.606060606060606"/>
    <s v="music"/>
    <s v="rock"/>
    <x v="812"/>
    <d v="2013-03-01T08:58:00"/>
  </r>
  <r>
    <n v="813"/>
    <x v="813"/>
    <s v="A pre order campaign to fund the pressing of our second full length vinyl LP"/>
    <x v="15"/>
    <x v="609"/>
    <x v="0"/>
    <s v="US"/>
    <s v="USD"/>
    <n v="1342825365"/>
    <n v="1340233365"/>
    <b v="0"/>
    <n v="96"/>
    <b v="1"/>
    <s v="music/rock"/>
    <n v="1.59996"/>
    <n v="24.999375000000001"/>
    <s v="music"/>
    <s v="rock"/>
    <x v="813"/>
    <d v="2012-07-20T18:02:45"/>
  </r>
  <r>
    <n v="814"/>
    <x v="814"/>
    <s v="We have been a band since 2007, but we've never hit the road. That's messed up... So this summer, we're trying to and need your help!"/>
    <x v="28"/>
    <x v="610"/>
    <x v="0"/>
    <s v="US"/>
    <s v="USD"/>
    <n v="1306865040"/>
    <n v="1305568201"/>
    <b v="0"/>
    <n v="28"/>
    <b v="1"/>
    <s v="music/rock"/>
    <n v="1.2729999999999999"/>
    <n v="45.464285714285715"/>
    <s v="music"/>
    <s v="rock"/>
    <x v="814"/>
    <d v="2011-05-31T13:04:00"/>
  </r>
  <r>
    <n v="815"/>
    <x v="815"/>
    <s v="Be a part of helping The Early Reset finish their new 7 song EP."/>
    <x v="23"/>
    <x v="611"/>
    <x v="0"/>
    <s v="US"/>
    <s v="USD"/>
    <n v="1414879303"/>
    <n v="1412287303"/>
    <b v="0"/>
    <n v="43"/>
    <b v="1"/>
    <s v="music/rock"/>
    <n v="1.07"/>
    <n v="99.534883720930239"/>
    <s v="music"/>
    <s v="rock"/>
    <x v="815"/>
    <d v="2014-11-01T17:01:43"/>
  </r>
  <r>
    <n v="816"/>
    <x v="816"/>
    <s v="Friends and Family have an album for you. They need your help to release it to the world."/>
    <x v="39"/>
    <x v="612"/>
    <x v="0"/>
    <s v="US"/>
    <s v="USD"/>
    <n v="1365489000"/>
    <n v="1362776043"/>
    <b v="0"/>
    <n v="205"/>
    <b v="1"/>
    <s v="music/rock"/>
    <n v="1.1512214285714286"/>
    <n v="39.31"/>
    <s v="music"/>
    <s v="rock"/>
    <x v="816"/>
    <d v="2013-04-09T01:30:00"/>
  </r>
  <r>
    <n v="817"/>
    <x v="817"/>
    <s v="Dead Fish Handshake is a rock band based out of New Jersey. We are in the process of raising funds for our second record."/>
    <x v="15"/>
    <x v="613"/>
    <x v="0"/>
    <s v="US"/>
    <s v="USD"/>
    <n v="1331441940"/>
    <n v="1326810211"/>
    <b v="0"/>
    <n v="23"/>
    <b v="1"/>
    <s v="music/rock"/>
    <n v="1.3711066666666665"/>
    <n v="89.419999999999987"/>
    <s v="music"/>
    <s v="rock"/>
    <x v="817"/>
    <d v="2012-03-10T23:59:00"/>
  </r>
  <r>
    <n v="818"/>
    <x v="818"/>
    <s v="Orwell is hitting the road this August for a West Coast tour and we need substantial van repairs in order to get there.  Dates booked."/>
    <x v="18"/>
    <x v="614"/>
    <x v="0"/>
    <s v="US"/>
    <s v="USD"/>
    <n v="1344358860"/>
    <n v="1343682681"/>
    <b v="0"/>
    <n v="19"/>
    <b v="1"/>
    <s v="music/rock"/>
    <n v="1.5571428571428572"/>
    <n v="28.684210526315791"/>
    <s v="music"/>
    <s v="rock"/>
    <x v="818"/>
    <d v="2012-08-07T12:01:00"/>
  </r>
  <r>
    <n v="819"/>
    <x v="819"/>
    <s v="We are touring the Southeast in support of our new EP"/>
    <x v="44"/>
    <x v="140"/>
    <x v="0"/>
    <s v="US"/>
    <s v="USD"/>
    <n v="1387601040"/>
    <n v="1386806254"/>
    <b v="0"/>
    <n v="14"/>
    <b v="1"/>
    <s v="music/rock"/>
    <n v="1.0874999999999999"/>
    <n v="31.071428571428573"/>
    <s v="music"/>
    <s v="rock"/>
    <x v="819"/>
    <d v="2013-12-20T23:44:00"/>
  </r>
  <r>
    <n v="820"/>
    <x v="820"/>
    <s v="Wyatt Lowe &amp; the Ottomatics will be hitting the road this June on a North and Southwest Summer 2014 tour!"/>
    <x v="13"/>
    <x v="615"/>
    <x v="0"/>
    <s v="US"/>
    <s v="USD"/>
    <n v="1402290000"/>
    <n v="1399666342"/>
    <b v="0"/>
    <n v="38"/>
    <b v="1"/>
    <s v="music/rock"/>
    <n v="1.3405"/>
    <n v="70.55263157894737"/>
    <s v="music"/>
    <s v="rock"/>
    <x v="820"/>
    <d v="2014-06-09T00:00:00"/>
  </r>
  <r>
    <n v="821"/>
    <x v="821"/>
    <s v="Bizness Suit - NEW ALBUM - We're going to LA to record the best rock album ever - bluesy funky Rock n Roll with soul"/>
    <x v="182"/>
    <x v="616"/>
    <x v="0"/>
    <s v="US"/>
    <s v="USD"/>
    <n v="1430712060"/>
    <n v="1427753265"/>
    <b v="0"/>
    <n v="78"/>
    <b v="1"/>
    <s v="music/rock"/>
    <n v="1"/>
    <n v="224.12820512820514"/>
    <s v="music"/>
    <s v="rock"/>
    <x v="821"/>
    <d v="2015-05-03T23:01:00"/>
  </r>
  <r>
    <n v="822"/>
    <x v="822"/>
    <s v="Soul Easy recording our first full length CD.  Inspired by lots of friends and lots of good times."/>
    <x v="9"/>
    <x v="617"/>
    <x v="0"/>
    <s v="US"/>
    <s v="USD"/>
    <n v="1349477050"/>
    <n v="1346885050"/>
    <b v="0"/>
    <n v="69"/>
    <b v="1"/>
    <s v="music/rock"/>
    <n v="1.1916666666666667"/>
    <n v="51.811594202898547"/>
    <s v="music"/>
    <s v="rock"/>
    <x v="822"/>
    <d v="2012-10-05T17:44:10"/>
  </r>
  <r>
    <n v="823"/>
    <x v="823"/>
    <s v="Eyes For Fire is finally ready to release their Debut Album but we need YOU to help us put the final touches on it."/>
    <x v="134"/>
    <x v="618"/>
    <x v="0"/>
    <s v="US"/>
    <s v="USD"/>
    <n v="1427062852"/>
    <n v="1424474452"/>
    <b v="0"/>
    <n v="33"/>
    <b v="1"/>
    <s v="music/rock"/>
    <n v="1.7949999999999999"/>
    <n v="43.515151515151516"/>
    <s v="music"/>
    <s v="rock"/>
    <x v="823"/>
    <d v="2015-03-22T17:20:52"/>
  </r>
  <r>
    <n v="824"/>
    <x v="824"/>
    <s v="Hi Ho Silver Oh is going on a West Coast tour! We'll be starting in Santa Barbara, and spreading our tunes all the way to Seattle and back."/>
    <x v="183"/>
    <x v="619"/>
    <x v="0"/>
    <s v="US"/>
    <s v="USD"/>
    <n v="1271573940"/>
    <n v="1268459318"/>
    <b v="0"/>
    <n v="54"/>
    <b v="1"/>
    <s v="music/rock"/>
    <n v="1.3438124999999999"/>
    <n v="39.816666666666663"/>
    <s v="music"/>
    <s v="rock"/>
    <x v="824"/>
    <d v="2010-04-18T01:59:00"/>
  </r>
  <r>
    <n v="825"/>
    <x v="825"/>
    <s v="Kickstarting Kill Freeman independently. Help fund the New Record, Video and Live Shows."/>
    <x v="78"/>
    <x v="620"/>
    <x v="0"/>
    <s v="US"/>
    <s v="USD"/>
    <n v="1351495284"/>
    <n v="1349335284"/>
    <b v="0"/>
    <n v="99"/>
    <b v="1"/>
    <s v="music/rock"/>
    <n v="1.0043200000000001"/>
    <n v="126.8080808080808"/>
    <s v="music"/>
    <s v="rock"/>
    <x v="825"/>
    <d v="2012-10-29T02:21:24"/>
  </r>
  <r>
    <n v="826"/>
    <x v="826"/>
    <s v="Protect The Dream is preparing to record their debut album 8 years in the making. Lets make it happen Kickstarter!"/>
    <x v="62"/>
    <x v="621"/>
    <x v="0"/>
    <s v="US"/>
    <s v="USD"/>
    <n v="1332719730"/>
    <n v="1330908930"/>
    <b v="0"/>
    <n v="49"/>
    <b v="1"/>
    <s v="music/rock"/>
    <n v="1.0145454545454546"/>
    <n v="113.87755102040816"/>
    <s v="music"/>
    <s v="rock"/>
    <x v="826"/>
    <d v="2012-03-25T18:55:30"/>
  </r>
  <r>
    <n v="827"/>
    <x v="827"/>
    <s v="We want to release our Losing Wings EP on a week-long tour of California's music scene!  We've got the EP made, we just need gas money!"/>
    <x v="43"/>
    <x v="622"/>
    <x v="0"/>
    <s v="US"/>
    <s v="USD"/>
    <n v="1329248940"/>
    <n v="1326972107"/>
    <b v="0"/>
    <n v="11"/>
    <b v="1"/>
    <s v="music/rock"/>
    <n v="1.0333333333333334"/>
    <n v="28.181818181818183"/>
    <s v="music"/>
    <s v="rock"/>
    <x v="827"/>
    <d v="2012-02-14T14:49:00"/>
  </r>
  <r>
    <n v="828"/>
    <x v="828"/>
    <s v="Our new CD comes out July 3. We have self-financed the project with money from our shows but now need additional funding for video."/>
    <x v="46"/>
    <x v="623"/>
    <x v="0"/>
    <s v="US"/>
    <s v="USD"/>
    <n v="1340641440"/>
    <n v="1339549982"/>
    <b v="0"/>
    <n v="38"/>
    <b v="1"/>
    <s v="music/rock"/>
    <n v="1.07"/>
    <n v="36.60526315789474"/>
    <s v="music"/>
    <s v="rock"/>
    <x v="828"/>
    <d v="2012-06-25T11:24:00"/>
  </r>
  <r>
    <n v="829"/>
    <x v="829"/>
    <s v="We are a band from South East London- each member is19 years OA. We have been together for two years. Taking pride in making good music"/>
    <x v="2"/>
    <x v="624"/>
    <x v="0"/>
    <s v="GB"/>
    <s v="GBP"/>
    <n v="1468437240"/>
    <n v="1463253240"/>
    <b v="0"/>
    <n v="16"/>
    <b v="1"/>
    <s v="music/rock"/>
    <n v="1.04"/>
    <n v="32.5"/>
    <s v="music"/>
    <s v="rock"/>
    <x v="829"/>
    <d v="2016-07-13T14:14:00"/>
  </r>
  <r>
    <n v="830"/>
    <x v="830"/>
    <s v="We're making a high energy, fist pumpin', pelvis-thrusting new Rock n Roll album and we'd love for you to be a part of it."/>
    <x v="40"/>
    <x v="625"/>
    <x v="0"/>
    <s v="US"/>
    <s v="USD"/>
    <n v="1363952225"/>
    <n v="1361363825"/>
    <b v="0"/>
    <n v="32"/>
    <b v="1"/>
    <s v="music/rock"/>
    <n v="1.0783333333333334"/>
    <n v="60.65625"/>
    <s v="music"/>
    <s v="rock"/>
    <x v="830"/>
    <d v="2013-03-22T06:37:05"/>
  </r>
  <r>
    <n v="831"/>
    <x v="831"/>
    <s v="7Horse is a new band with a self-funded album and a show they want to rock in your town!"/>
    <x v="15"/>
    <x v="98"/>
    <x v="0"/>
    <s v="US"/>
    <s v="USD"/>
    <n v="1335540694"/>
    <n v="1332948694"/>
    <b v="0"/>
    <n v="20"/>
    <b v="1"/>
    <s v="music/rock"/>
    <n v="2.3333333333333335"/>
    <n v="175"/>
    <s v="music"/>
    <s v="rock"/>
    <x v="831"/>
    <d v="2012-04-27T10:31:34"/>
  </r>
  <r>
    <n v="832"/>
    <x v="832"/>
    <s v="Being in a band can make you feel like clowns, but we've got the best fans so we're not too worried. You are the new record labels!!"/>
    <x v="36"/>
    <x v="626"/>
    <x v="0"/>
    <s v="US"/>
    <s v="USD"/>
    <n v="1327133580"/>
    <n v="1321978335"/>
    <b v="0"/>
    <n v="154"/>
    <b v="1"/>
    <s v="music/rock"/>
    <n v="1.0060706666666666"/>
    <n v="97.993896103896105"/>
    <s v="music"/>
    <s v="rock"/>
    <x v="832"/>
    <d v="2012-01-21T03:13:00"/>
  </r>
  <r>
    <n v="833"/>
    <x v="833"/>
    <s v="This is an American rock album."/>
    <x v="12"/>
    <x v="627"/>
    <x v="0"/>
    <s v="US"/>
    <s v="USD"/>
    <n v="1397941475"/>
    <n v="1395349475"/>
    <b v="0"/>
    <n v="41"/>
    <b v="1"/>
    <s v="music/rock"/>
    <n v="1.0166666666666666"/>
    <n v="148.78048780487805"/>
    <s v="music"/>
    <s v="rock"/>
    <x v="833"/>
    <d v="2014-04-19T16:04:35"/>
  </r>
  <r>
    <n v="834"/>
    <x v="834"/>
    <s v="We were selected out of 4,000 bands to play on VANS Warped Tour! Amazing opportunity, but touring costs $$$!  We REALLY need your help!"/>
    <x v="62"/>
    <x v="628"/>
    <x v="0"/>
    <s v="US"/>
    <s v="USD"/>
    <n v="1372651140"/>
    <n v="1369770292"/>
    <b v="0"/>
    <n v="75"/>
    <b v="1"/>
    <s v="music/rock"/>
    <n v="1.3101818181818181"/>
    <n v="96.08"/>
    <s v="music"/>
    <s v="rock"/>
    <x v="834"/>
    <d v="2013-06-30T22:59:00"/>
  </r>
  <r>
    <n v="835"/>
    <x v="835"/>
    <s v="Help composer and musician Samuel B. Lupowitz release his first solo piano rock effort featuring the hard-grooving Ego Band."/>
    <x v="13"/>
    <x v="629"/>
    <x v="0"/>
    <s v="US"/>
    <s v="USD"/>
    <n v="1337396400"/>
    <n v="1333709958"/>
    <b v="0"/>
    <n v="40"/>
    <b v="1"/>
    <s v="music/rock"/>
    <n v="1.1725000000000001"/>
    <n v="58.625"/>
    <s v="music"/>
    <s v="rock"/>
    <x v="835"/>
    <d v="2012-05-18T22:00:00"/>
  </r>
  <r>
    <n v="836"/>
    <x v="836"/>
    <s v="An album you can bring home to mom."/>
    <x v="10"/>
    <x v="630"/>
    <x v="0"/>
    <s v="US"/>
    <s v="USD"/>
    <n v="1381108918"/>
    <n v="1378516918"/>
    <b v="0"/>
    <n v="46"/>
    <b v="1"/>
    <s v="music/rock"/>
    <n v="1.009304"/>
    <n v="109.70695652173914"/>
    <s v="music"/>
    <s v="rock"/>
    <x v="836"/>
    <d v="2013-10-06T20:21:58"/>
  </r>
  <r>
    <n v="837"/>
    <x v="837"/>
    <s v="Take 147 is currently in the process of recording the debut album called, &quot;Nothin' to Lose&quot;."/>
    <x v="30"/>
    <x v="631"/>
    <x v="0"/>
    <s v="US"/>
    <s v="USD"/>
    <n v="1398988662"/>
    <n v="1396396662"/>
    <b v="0"/>
    <n v="62"/>
    <b v="1"/>
    <s v="music/rock"/>
    <n v="1.218"/>
    <n v="49.112903225806448"/>
    <s v="music"/>
    <s v="rock"/>
    <x v="837"/>
    <d v="2014-05-01T18:57:42"/>
  </r>
  <r>
    <n v="838"/>
    <x v="838"/>
    <s v="The Paper Melody wants YOU to be a part of the next chapter! Be a part of the process of our brand new EP and Music Videos!"/>
    <x v="13"/>
    <x v="632"/>
    <x v="0"/>
    <s v="US"/>
    <s v="USD"/>
    <n v="1326835985"/>
    <n v="1324243985"/>
    <b v="0"/>
    <n v="61"/>
    <b v="1"/>
    <s v="music/rock"/>
    <n v="1.454"/>
    <n v="47.672131147540981"/>
    <s v="music"/>
    <s v="rock"/>
    <x v="838"/>
    <d v="2012-01-17T16:33:05"/>
  </r>
  <r>
    <n v="839"/>
    <x v="839"/>
    <s v="The Waffle Stompers need your support to keep doing what we love--go on tour, make music and music videos."/>
    <x v="10"/>
    <x v="633"/>
    <x v="0"/>
    <s v="US"/>
    <s v="USD"/>
    <n v="1348337956"/>
    <n v="1345745956"/>
    <b v="0"/>
    <n v="96"/>
    <b v="1"/>
    <s v="music/rock"/>
    <n v="1.166166"/>
    <n v="60.737812499999997"/>
    <s v="music"/>
    <s v="rock"/>
    <x v="839"/>
    <d v="2012-09-22T13:19:16"/>
  </r>
  <r>
    <n v="840"/>
    <x v="840"/>
    <s v="Carl King / Sir Millard Mulch / Dr. Zoltan Ã˜belisk is making a new 45-minute instrumental sci-fi album!"/>
    <x v="3"/>
    <x v="634"/>
    <x v="0"/>
    <s v="US"/>
    <s v="USD"/>
    <n v="1474694787"/>
    <n v="1472102787"/>
    <b v="0"/>
    <n v="190"/>
    <b v="1"/>
    <s v="music/metal"/>
    <n v="1.2041660000000001"/>
    <n v="63.37715789473684"/>
    <s v="music"/>
    <s v="metal"/>
    <x v="840"/>
    <d v="2016-09-24T00:26:27"/>
  </r>
  <r>
    <n v="841"/>
    <x v="841"/>
    <s v="Dan Mumm's 2nd studio album. An ambitious project - Dan will attempt his best musical work yet, drawing influence from across the ages."/>
    <x v="10"/>
    <x v="635"/>
    <x v="0"/>
    <s v="US"/>
    <s v="USD"/>
    <n v="1415653663"/>
    <n v="1413058063"/>
    <b v="1"/>
    <n v="94"/>
    <b v="1"/>
    <s v="music/metal"/>
    <n v="1.0132000000000001"/>
    <n v="53.893617021276597"/>
    <s v="music"/>
    <s v="metal"/>
    <x v="841"/>
    <d v="2014-11-10T16:07:43"/>
  </r>
  <r>
    <n v="842"/>
    <x v="842"/>
    <s v="Help fund our new concept album, inspired heavily by Sci-Fi and cosmology. Together, we can make &quot;Frontiers&quot; a great release!"/>
    <x v="30"/>
    <x v="636"/>
    <x v="0"/>
    <s v="CA"/>
    <s v="CAD"/>
    <n v="1381723140"/>
    <n v="1378735983"/>
    <b v="1"/>
    <n v="39"/>
    <b v="1"/>
    <s v="music/metal"/>
    <n v="1.0431999999999999"/>
    <n v="66.871794871794876"/>
    <s v="music"/>
    <s v="metal"/>
    <x v="842"/>
    <d v="2013-10-13T22:59:00"/>
  </r>
  <r>
    <n v="843"/>
    <x v="843"/>
    <s v="Five metal heads dedicated to our passion for music. We believe music is Freedom, Unity &amp; Escape. Join us on our mission to Dig Deeper."/>
    <x v="9"/>
    <x v="637"/>
    <x v="0"/>
    <s v="US"/>
    <s v="USD"/>
    <n v="1481184000"/>
    <n v="1479708680"/>
    <b v="0"/>
    <n v="127"/>
    <b v="1"/>
    <s v="music/metal"/>
    <n v="2.6713333333333331"/>
    <n v="63.102362204724407"/>
    <s v="music"/>
    <s v="metal"/>
    <x v="843"/>
    <d v="2016-12-08T03:00:00"/>
  </r>
  <r>
    <n v="844"/>
    <x v="844"/>
    <s v="The NEW ALBUM from the MOST METAL BAND ON EARTH is here! (WARNING: May cause melted faces and headbanging-related spinal trauma!)"/>
    <x v="9"/>
    <x v="638"/>
    <x v="0"/>
    <s v="US"/>
    <s v="USD"/>
    <n v="1414817940"/>
    <n v="1411489552"/>
    <b v="1"/>
    <n v="159"/>
    <b v="1"/>
    <s v="music/metal"/>
    <n v="1.9413333333333334"/>
    <n v="36.628930817610062"/>
    <s v="music"/>
    <s v="metal"/>
    <x v="844"/>
    <d v="2014-10-31T23:59:00"/>
  </r>
  <r>
    <n v="845"/>
    <x v="845"/>
    <s v="Help Legend of Zelda tribute band Master Sword complete their latest heavy metal album: Shadow and Steel!"/>
    <x v="10"/>
    <x v="639"/>
    <x v="0"/>
    <s v="US"/>
    <s v="USD"/>
    <n v="1473047940"/>
    <n v="1469595396"/>
    <b v="0"/>
    <n v="177"/>
    <b v="1"/>
    <s v="music/metal"/>
    <n v="1.203802"/>
    <n v="34.005706214689269"/>
    <s v="music"/>
    <s v="metal"/>
    <x v="845"/>
    <d v="2016-09-04T22:59:00"/>
  </r>
  <r>
    <n v="846"/>
    <x v="846"/>
    <s v="Pre-order and help me fund new merchandise so we can make the album release something amazing."/>
    <x v="184"/>
    <x v="640"/>
    <x v="0"/>
    <s v="GB"/>
    <s v="GBP"/>
    <n v="1394460000"/>
    <n v="1393233855"/>
    <b v="0"/>
    <n v="47"/>
    <b v="1"/>
    <s v="music/metal"/>
    <n v="1.2200090909090908"/>
    <n v="28.553404255319148"/>
    <s v="music"/>
    <s v="metal"/>
    <x v="846"/>
    <d v="2014-03-10T09:00:00"/>
  </r>
  <r>
    <n v="847"/>
    <x v="847"/>
    <s v="MUSIC WITH MEANING!  MUSIC THAT MATTERS!!!"/>
    <x v="185"/>
    <x v="115"/>
    <x v="0"/>
    <s v="US"/>
    <s v="USD"/>
    <n v="1436555376"/>
    <n v="1433963376"/>
    <b v="0"/>
    <n v="1"/>
    <b v="1"/>
    <s v="music/metal"/>
    <n v="1"/>
    <n v="10"/>
    <s v="music"/>
    <s v="metal"/>
    <x v="847"/>
    <d v="2015-07-10T14:09:36"/>
  </r>
  <r>
    <n v="848"/>
    <x v="848"/>
    <s v="God Am, a Grunge/Doom metal band, who have been trying to fund the production of our EP to bring you a unique aural assault."/>
    <x v="43"/>
    <x v="452"/>
    <x v="0"/>
    <s v="US"/>
    <s v="USD"/>
    <n v="1429038033"/>
    <n v="1426446033"/>
    <b v="0"/>
    <n v="16"/>
    <b v="1"/>
    <s v="music/metal"/>
    <n v="1"/>
    <n v="18.75"/>
    <s v="music"/>
    <s v="metal"/>
    <x v="848"/>
    <d v="2015-04-14T14:00:33"/>
  </r>
  <r>
    <n v="849"/>
    <x v="849"/>
    <s v="&quot;Guard your passion as if your life depended on it, for well it might!&quot;_x000a_Join Nightingale in her journey through the Poison Garden."/>
    <x v="23"/>
    <x v="641"/>
    <x v="0"/>
    <s v="US"/>
    <s v="USD"/>
    <n v="1426473264"/>
    <n v="1424057664"/>
    <b v="0"/>
    <n v="115"/>
    <b v="1"/>
    <s v="music/metal"/>
    <n v="1.1990000000000001"/>
    <n v="41.704347826086959"/>
    <s v="music"/>
    <s v="metal"/>
    <x v="849"/>
    <d v="2015-03-15T21:34:24"/>
  </r>
  <r>
    <n v="850"/>
    <x v="850"/>
    <s v="Help Chicago-based instrumental group Sioum complete the production of their 2nd full-length album."/>
    <x v="23"/>
    <x v="642"/>
    <x v="0"/>
    <s v="US"/>
    <s v="USD"/>
    <n v="1461560340"/>
    <n v="1458762717"/>
    <b v="0"/>
    <n v="133"/>
    <b v="1"/>
    <s v="music/metal"/>
    <n v="1.55175"/>
    <n v="46.669172932330824"/>
    <s v="music"/>
    <s v="metal"/>
    <x v="850"/>
    <d v="2016-04-24T23:59:00"/>
  </r>
  <r>
    <n v="851"/>
    <x v="851"/>
    <s v="Salut, nous c'est M.F.Crew, on a besoin de vous pour produire notre premier album &quot;First Ride&quot; ! :)"/>
    <x v="13"/>
    <x v="643"/>
    <x v="0"/>
    <s v="FR"/>
    <s v="EUR"/>
    <n v="1469994300"/>
    <n v="1464815253"/>
    <b v="0"/>
    <n v="70"/>
    <b v="1"/>
    <s v="music/metal"/>
    <n v="1.3045"/>
    <n v="37.271428571428572"/>
    <s v="music"/>
    <s v="metal"/>
    <x v="851"/>
    <d v="2016-07-31T14:45:00"/>
  </r>
  <r>
    <n v="852"/>
    <x v="852"/>
    <s v="Limited edition 2x12&quot; vinyl pressing of our latest album &quot;Who Do You Think We Are?&quot;"/>
    <x v="8"/>
    <x v="644"/>
    <x v="0"/>
    <s v="US"/>
    <s v="USD"/>
    <n v="1477342800"/>
    <n v="1476386395"/>
    <b v="0"/>
    <n v="62"/>
    <b v="1"/>
    <s v="music/metal"/>
    <n v="1.0497142857142858"/>
    <n v="59.258064516129032"/>
    <s v="music"/>
    <s v="metal"/>
    <x v="852"/>
    <d v="2016-10-24T16:00:00"/>
  </r>
  <r>
    <n v="853"/>
    <x v="853"/>
    <s v="Help release a CD of sloggoth's first album &quot;sloggoth&quot;.  All contributors of $5 or more get a CD when the goal is met!"/>
    <x v="43"/>
    <x v="452"/>
    <x v="0"/>
    <s v="US"/>
    <s v="USD"/>
    <n v="1424116709"/>
    <n v="1421524709"/>
    <b v="0"/>
    <n v="10"/>
    <b v="1"/>
    <s v="music/metal"/>
    <n v="1"/>
    <n v="30"/>
    <s v="music"/>
    <s v="metal"/>
    <x v="853"/>
    <d v="2015-02-16T14:58:29"/>
  </r>
  <r>
    <n v="854"/>
    <x v="854"/>
    <s v="Writing and Recording Sophomore record, and funding Tour to support Spring 2017 album release."/>
    <x v="186"/>
    <x v="645"/>
    <x v="0"/>
    <s v="US"/>
    <s v="USD"/>
    <n v="1482901546"/>
    <n v="1480309546"/>
    <b v="0"/>
    <n v="499"/>
    <b v="1"/>
    <s v="music/metal"/>
    <n v="1.1822050359712231"/>
    <n v="65.8623246492986"/>
    <s v="music"/>
    <s v="metal"/>
    <x v="854"/>
    <d v="2016-12-28T00:05:46"/>
  </r>
  <r>
    <n v="855"/>
    <x v="855"/>
    <s v="AtteroTerra's &quot;Pray for Apocalypse&quot; is fully completed, and only being held up by funding."/>
    <x v="187"/>
    <x v="646"/>
    <x v="0"/>
    <s v="US"/>
    <s v="USD"/>
    <n v="1469329217"/>
    <n v="1466737217"/>
    <b v="0"/>
    <n v="47"/>
    <b v="1"/>
    <s v="music/metal"/>
    <n v="1.0344827586206897"/>
    <n v="31.914893617021278"/>
    <s v="music"/>
    <s v="metal"/>
    <x v="855"/>
    <d v="2016-07-23T22:00:17"/>
  </r>
  <r>
    <n v="856"/>
    <x v="856"/>
    <s v="Wir, die Heavy/Thrash Band &quot;Powerhead&quot; wollen ins Studio und eine Promo CD aufnehmen. Songs haben wir, Geld nicht ;-) ... und los!! :-)"/>
    <x v="49"/>
    <x v="614"/>
    <x v="0"/>
    <s v="DE"/>
    <s v="EUR"/>
    <n v="1477422000"/>
    <n v="1472282956"/>
    <b v="0"/>
    <n v="28"/>
    <b v="1"/>
    <s v="music/metal"/>
    <n v="2.1800000000000002"/>
    <n v="19.464285714285715"/>
    <s v="music"/>
    <s v="metal"/>
    <x v="856"/>
    <d v="2016-10-25T14:00:00"/>
  </r>
  <r>
    <n v="857"/>
    <x v="857"/>
    <s v="Modern Post-Hardcore/Electro music (Hardstyle, EDM, Trap, Dubstep, Dembow, House)."/>
    <x v="38"/>
    <x v="647"/>
    <x v="0"/>
    <s v="ES"/>
    <s v="EUR"/>
    <n v="1448463431"/>
    <n v="1444831031"/>
    <b v="0"/>
    <n v="24"/>
    <b v="1"/>
    <s v="music/metal"/>
    <n v="1"/>
    <n v="50"/>
    <s v="music"/>
    <s v="metal"/>
    <x v="857"/>
    <d v="2015-11-25T09:57:11"/>
  </r>
  <r>
    <n v="858"/>
    <x v="858"/>
    <s v="The album is written &amp; sounding epic, dark &amp; heavy! We now need your help to fund the release &amp; some spiffing limited edition merch!"/>
    <x v="38"/>
    <x v="648"/>
    <x v="0"/>
    <s v="GB"/>
    <s v="GBP"/>
    <n v="1429138740"/>
    <n v="1426528418"/>
    <b v="0"/>
    <n v="76"/>
    <b v="1"/>
    <s v="music/metal"/>
    <n v="1.4400583333333332"/>
    <n v="22.737763157894737"/>
    <s v="music"/>
    <s v="metal"/>
    <x v="858"/>
    <d v="2015-04-15T17:59:00"/>
  </r>
  <r>
    <n v="859"/>
    <x v="859"/>
    <s v="We are heading to the studio to create our second album and we want you to be right there with us!"/>
    <x v="23"/>
    <x v="649"/>
    <x v="0"/>
    <s v="US"/>
    <s v="USD"/>
    <n v="1433376000"/>
    <n v="1430768468"/>
    <b v="0"/>
    <n v="98"/>
    <b v="1"/>
    <s v="music/metal"/>
    <n v="1.0467500000000001"/>
    <n v="42.724489795918366"/>
    <s v="music"/>
    <s v="metal"/>
    <x v="859"/>
    <d v="2015-06-03T19:00:00"/>
  </r>
  <r>
    <n v="860"/>
    <x v="860"/>
    <s v="â€œThe Odd Couple Quintetâ€ is aptly named, since the Horn and Bassoon are truly an â€˜odd coupleâ€™ to front a jazz group."/>
    <x v="32"/>
    <x v="650"/>
    <x v="2"/>
    <s v="US"/>
    <s v="USD"/>
    <n v="1385123713"/>
    <n v="1382528113"/>
    <b v="0"/>
    <n v="48"/>
    <b v="0"/>
    <s v="music/jazz"/>
    <n v="0.18142857142857144"/>
    <n v="52.916666666666664"/>
    <s v="music"/>
    <s v="jazz"/>
    <x v="860"/>
    <d v="2013-11-22T07:35:13"/>
  </r>
  <r>
    <n v="861"/>
    <x v="861"/>
    <s v="&quot;In My Own Eye&quot; a cabaret not to be missed  Building a Business Preserving the Art of Cabaret Theatre 4 the Next Generation"/>
    <x v="37"/>
    <x v="462"/>
    <x v="2"/>
    <s v="US"/>
    <s v="USD"/>
    <n v="1474067404"/>
    <n v="1471475404"/>
    <b v="0"/>
    <n v="2"/>
    <b v="0"/>
    <s v="music/jazz"/>
    <n v="2.2444444444444444E-2"/>
    <n v="50.5"/>
    <s v="music"/>
    <s v="jazz"/>
    <x v="861"/>
    <d v="2016-09-16T18:10:04"/>
  </r>
  <r>
    <n v="862"/>
    <x v="862"/>
    <s v="I want to work with the great John Goodsall and Percy Jones from Brand X to create the ultimate new jazz album."/>
    <x v="63"/>
    <x v="575"/>
    <x v="2"/>
    <s v="GB"/>
    <s v="GBP"/>
    <n v="1384179548"/>
    <n v="1381583948"/>
    <b v="0"/>
    <n v="4"/>
    <b v="0"/>
    <s v="music/jazz"/>
    <n v="3.3999999999999998E-3"/>
    <n v="42.5"/>
    <s v="music"/>
    <s v="jazz"/>
    <x v="862"/>
    <d v="2013-11-11T09:19:08"/>
  </r>
  <r>
    <n v="863"/>
    <x v="863"/>
    <s v="I'm making the move from a side man in local groups to the leader with this debut jazz CD project."/>
    <x v="13"/>
    <x v="456"/>
    <x v="2"/>
    <s v="US"/>
    <s v="USD"/>
    <n v="1329014966"/>
    <n v="1326422966"/>
    <b v="0"/>
    <n v="5"/>
    <b v="0"/>
    <s v="music/jazz"/>
    <n v="4.4999999999999998E-2"/>
    <n v="18"/>
    <s v="music"/>
    <s v="jazz"/>
    <x v="863"/>
    <d v="2012-02-11T21:49:26"/>
  </r>
  <r>
    <n v="864"/>
    <x v="864"/>
    <s v="Help to make an album that will stand out in the pantheon of LDS music, an album of the highest musical and artistic standards."/>
    <x v="115"/>
    <x v="651"/>
    <x v="2"/>
    <s v="US"/>
    <s v="USD"/>
    <n v="1381917540"/>
    <n v="1379990038"/>
    <b v="0"/>
    <n v="79"/>
    <b v="0"/>
    <s v="music/jazz"/>
    <n v="0.41538461538461541"/>
    <n v="34.177215189873415"/>
    <s v="music"/>
    <s v="jazz"/>
    <x v="864"/>
    <d v="2013-10-16T04:59:00"/>
  </r>
  <r>
    <n v="865"/>
    <x v="865"/>
    <s v="My name is Lindsay Main, and My artist name is &quot;Memphis Lady&quot;. Im looking to make my first cd, will all my own original songs on it."/>
    <x v="41"/>
    <x v="372"/>
    <x v="2"/>
    <s v="US"/>
    <s v="USD"/>
    <n v="1358361197"/>
    <n v="1353177197"/>
    <b v="0"/>
    <n v="2"/>
    <b v="0"/>
    <s v="music/jazz"/>
    <n v="2.0454545454545454E-2"/>
    <n v="22.5"/>
    <s v="music"/>
    <s v="jazz"/>
    <x v="865"/>
    <d v="2013-01-16T13:33:17"/>
  </r>
  <r>
    <n v="866"/>
    <x v="866"/>
    <s v="Drivetime heads to Cali for summer tour supported by @Smoothjazz.com &amp; @JJZPhilly  #Spaghettini #The Roxy"/>
    <x v="8"/>
    <x v="141"/>
    <x v="2"/>
    <s v="US"/>
    <s v="USD"/>
    <n v="1425136200"/>
    <n v="1421853518"/>
    <b v="0"/>
    <n v="11"/>
    <b v="0"/>
    <s v="music/jazz"/>
    <n v="0.18285714285714286"/>
    <n v="58.18181818181818"/>
    <s v="music"/>
    <s v="jazz"/>
    <x v="866"/>
    <d v="2015-02-28T10:10:00"/>
  </r>
  <r>
    <n v="867"/>
    <x v="867"/>
    <s v="MichÃ© Fambro records the long-awaited Jazz Crooner album.  Favorite standards, and soon-to-be classic originals in one memorable album."/>
    <x v="10"/>
    <x v="652"/>
    <x v="2"/>
    <s v="US"/>
    <s v="USD"/>
    <n v="1259643540"/>
    <n v="1254450706"/>
    <b v="0"/>
    <n v="11"/>
    <b v="0"/>
    <s v="music/jazz"/>
    <n v="0.2402"/>
    <n v="109.18181818181819"/>
    <s v="music"/>
    <s v="jazz"/>
    <x v="867"/>
    <d v="2009-11-30T23:59:00"/>
  </r>
  <r>
    <n v="868"/>
    <x v="868"/>
    <s v="I AM A SINGER/SONGWRITER RECORDING MY DEBUT ALBUM OF ORIGINAL MATERIAL TITLED &quot;MY LIFE UNFOLDING&quot;.....MUSIC IS SO MUCH A PART OF ME!"/>
    <x v="101"/>
    <x v="155"/>
    <x v="2"/>
    <s v="US"/>
    <s v="USD"/>
    <n v="1389055198"/>
    <n v="1386463198"/>
    <b v="0"/>
    <n v="1"/>
    <b v="0"/>
    <s v="music/jazz"/>
    <n v="1.1111111111111111E-3"/>
    <n v="50"/>
    <s v="music"/>
    <s v="jazz"/>
    <x v="868"/>
    <d v="2014-01-06T19:39:58"/>
  </r>
  <r>
    <n v="869"/>
    <x v="869"/>
    <s v="The band Twice As Good wants to create and distribute a DVD of their live concert performance. This amazing band needs to be seen!"/>
    <x v="188"/>
    <x v="578"/>
    <x v="2"/>
    <s v="US"/>
    <s v="USD"/>
    <n v="1365448657"/>
    <n v="1362860257"/>
    <b v="0"/>
    <n v="3"/>
    <b v="0"/>
    <s v="music/jazz"/>
    <n v="0.11818181818181818"/>
    <n v="346.66666666666669"/>
    <s v="music"/>
    <s v="jazz"/>
    <x v="869"/>
    <d v="2013-04-08T14:17:37"/>
  </r>
  <r>
    <n v="870"/>
    <x v="870"/>
    <s v="The Orchestra and it's boy/girl singers perform a plethora of hit songs arranged by Nelson Riddle, for the world's greatest singers."/>
    <x v="22"/>
    <x v="653"/>
    <x v="2"/>
    <s v="GB"/>
    <s v="GBP"/>
    <n v="1377995523"/>
    <n v="1375403523"/>
    <b v="0"/>
    <n v="5"/>
    <b v="0"/>
    <s v="music/jazz"/>
    <n v="3.0999999999999999E-3"/>
    <n v="12.4"/>
    <s v="music"/>
    <s v="jazz"/>
    <x v="870"/>
    <d v="2013-08-31T19:32:03"/>
  </r>
  <r>
    <n v="871"/>
    <x v="871"/>
    <s v="fo/mo/deep heads back into the studio in January 2014 to record their 3rd CD. Seeking to continue experimenting with all things groove:"/>
    <x v="12"/>
    <x v="144"/>
    <x v="2"/>
    <s v="US"/>
    <s v="USD"/>
    <n v="1385735295"/>
    <n v="1383139695"/>
    <b v="0"/>
    <n v="12"/>
    <b v="0"/>
    <s v="music/jazz"/>
    <n v="5.4166666666666669E-2"/>
    <n v="27.083333333333332"/>
    <s v="music"/>
    <s v="jazz"/>
    <x v="871"/>
    <d v="2013-11-29T09:28:15"/>
  </r>
  <r>
    <n v="872"/>
    <x v="872"/>
    <s v="The Songs of Africa Ensemble embarks on their first Goodwill Africa Tour, to taste African music &amp; culture firsthand."/>
    <x v="6"/>
    <x v="654"/>
    <x v="2"/>
    <s v="US"/>
    <s v="USD"/>
    <n v="1299786527"/>
    <n v="1295898527"/>
    <b v="0"/>
    <n v="2"/>
    <b v="0"/>
    <s v="music/jazz"/>
    <n v="8.1250000000000003E-3"/>
    <n v="32.5"/>
    <s v="music"/>
    <s v="jazz"/>
    <x v="872"/>
    <d v="2011-03-10T14:48:47"/>
  </r>
  <r>
    <n v="873"/>
    <x v="873"/>
    <s v="Fall in love with &quot;The Dreamer&quot;, new original music from trumpeter Freddie Dunn!"/>
    <x v="8"/>
    <x v="372"/>
    <x v="2"/>
    <s v="US"/>
    <s v="USD"/>
    <n v="1352610040"/>
    <n v="1349150440"/>
    <b v="0"/>
    <n v="5"/>
    <b v="0"/>
    <s v="music/jazz"/>
    <n v="1.2857142857142857E-2"/>
    <n v="9"/>
    <s v="music"/>
    <s v="jazz"/>
    <x v="873"/>
    <d v="2012-11-11T00:00:40"/>
  </r>
  <r>
    <n v="874"/>
    <x v="874"/>
    <s v="Tachoir music has been described as &quot;Highly original compositions with dazzling improvisations by virtuoso musicians&quot; - The Times"/>
    <x v="9"/>
    <x v="655"/>
    <x v="2"/>
    <s v="US"/>
    <s v="USD"/>
    <n v="1367676034"/>
    <n v="1365084034"/>
    <b v="0"/>
    <n v="21"/>
    <b v="0"/>
    <s v="music/jazz"/>
    <n v="0.24333333333333335"/>
    <n v="34.761904761904759"/>
    <s v="music"/>
    <s v="jazz"/>
    <x v="874"/>
    <d v="2013-05-04T09:00:34"/>
  </r>
  <r>
    <n v="875"/>
    <x v="875"/>
    <s v="IJD coincides with the Columbus Day. The musicians are Italian-American and they'll showcase music from the Italian American songbook."/>
    <x v="10"/>
    <x v="117"/>
    <x v="2"/>
    <s v="US"/>
    <s v="USD"/>
    <n v="1442856131"/>
    <n v="1441128131"/>
    <b v="0"/>
    <n v="0"/>
    <b v="0"/>
    <s v="music/jazz"/>
    <n v="0"/>
    <n v="0"/>
    <s v="music"/>
    <s v="jazz"/>
    <x v="875"/>
    <d v="2015-09-21T12:22:11"/>
  </r>
  <r>
    <n v="876"/>
    <x v="876"/>
    <s v="What was the greatest record shop ever?  DOBELLS!"/>
    <x v="189"/>
    <x v="656"/>
    <x v="2"/>
    <s v="GB"/>
    <s v="GBP"/>
    <n v="1359978927"/>
    <n v="1357127727"/>
    <b v="0"/>
    <n v="45"/>
    <b v="0"/>
    <s v="music/jazz"/>
    <n v="0.40799492385786801"/>
    <n v="28.577777777777779"/>
    <s v="music"/>
    <s v="jazz"/>
    <x v="876"/>
    <d v="2013-02-04T06:55:27"/>
  </r>
  <r>
    <n v="877"/>
    <x v="877"/>
    <s v="The Saxidentals are a Laie, HI based saxophone quartet. We have been playing gigs all around Laie and would love to make a music video!"/>
    <x v="13"/>
    <x v="77"/>
    <x v="2"/>
    <s v="US"/>
    <s v="USD"/>
    <n v="1387479360"/>
    <n v="1384887360"/>
    <b v="0"/>
    <n v="29"/>
    <b v="0"/>
    <s v="music/jazz"/>
    <n v="0.67549999999999999"/>
    <n v="46.586206896551722"/>
    <s v="music"/>
    <s v="jazz"/>
    <x v="877"/>
    <d v="2013-12-19T13:56:00"/>
  </r>
  <r>
    <n v="878"/>
    <x v="878"/>
    <s v="Join in and help me make my first jazz album. I would really like to make a Christmas album and a smooth jazz CD. Want a FREE CD?"/>
    <x v="10"/>
    <x v="654"/>
    <x v="2"/>
    <s v="US"/>
    <s v="USD"/>
    <n v="1293082524"/>
    <n v="1290490524"/>
    <b v="0"/>
    <n v="2"/>
    <b v="0"/>
    <s v="music/jazz"/>
    <n v="1.2999999999999999E-2"/>
    <n v="32.5"/>
    <s v="music"/>
    <s v="jazz"/>
    <x v="878"/>
    <d v="2010-12-23T00:35:24"/>
  </r>
  <r>
    <n v="879"/>
    <x v="879"/>
    <s v="It'll be THE event of the year for the musically adventurous types. Don't miss this chance to bring Peter BrÃ¶tzmann to our fair city!"/>
    <x v="190"/>
    <x v="657"/>
    <x v="2"/>
    <s v="US"/>
    <s v="USD"/>
    <n v="1338321305"/>
    <n v="1336506905"/>
    <b v="0"/>
    <n v="30"/>
    <b v="0"/>
    <s v="music/jazz"/>
    <n v="0.30666666666666664"/>
    <n v="21.466666666666665"/>
    <s v="music"/>
    <s v="jazz"/>
    <x v="879"/>
    <d v="2012-05-29T14:55:05"/>
  </r>
  <r>
    <n v="880"/>
    <x v="880"/>
    <s v="A record representing an era in East Bay local music that sustained art &amp; community that deserves to be preserved on 180 gram vinyl."/>
    <x v="191"/>
    <x v="658"/>
    <x v="2"/>
    <s v="US"/>
    <s v="USD"/>
    <n v="1351582938"/>
    <n v="1348731738"/>
    <b v="0"/>
    <n v="8"/>
    <b v="0"/>
    <s v="music/indie rock"/>
    <n v="2.9894179894179893E-2"/>
    <n v="14.125"/>
    <s v="music"/>
    <s v="indie rock"/>
    <x v="880"/>
    <d v="2012-10-30T02:42:18"/>
  </r>
  <r>
    <n v="881"/>
    <x v="881"/>
    <s v="To raise funds to finish the latest album by Chris Reed and the Anime Raiders, called &quot;Deep City Diving&quot;"/>
    <x v="192"/>
    <x v="134"/>
    <x v="2"/>
    <s v="US"/>
    <s v="USD"/>
    <n v="1326520886"/>
    <n v="1322632886"/>
    <b v="0"/>
    <n v="1"/>
    <b v="0"/>
    <s v="music/indie rock"/>
    <n v="8.0000000000000002E-3"/>
    <n v="30"/>
    <s v="music"/>
    <s v="indie rock"/>
    <x v="881"/>
    <d v="2012-01-14T01:01:26"/>
  </r>
  <r>
    <n v="882"/>
    <x v="882"/>
    <s v="This Full length Album Needs the real living record life. It took us 4 hard years, countless deaths and several studios but we won."/>
    <x v="15"/>
    <x v="659"/>
    <x v="2"/>
    <s v="US"/>
    <s v="USD"/>
    <n v="1315341550"/>
    <n v="1312490350"/>
    <b v="0"/>
    <n v="14"/>
    <b v="0"/>
    <s v="music/indie rock"/>
    <n v="0.20133333333333334"/>
    <n v="21.571428571428573"/>
    <s v="music"/>
    <s v="indie rock"/>
    <x v="882"/>
    <d v="2011-09-06T15:39:10"/>
  </r>
  <r>
    <n v="883"/>
    <x v="883"/>
    <s v="Seeking supporters to help me break the 15 year streak since my last record.  Dana Lawrence Music is ready to go back into the studio!"/>
    <x v="10"/>
    <x v="660"/>
    <x v="2"/>
    <s v="US"/>
    <s v="USD"/>
    <n v="1456957635"/>
    <n v="1451773635"/>
    <b v="0"/>
    <n v="24"/>
    <b v="0"/>
    <s v="music/indie rock"/>
    <n v="0.4002"/>
    <n v="83.375"/>
    <s v="music"/>
    <s v="indie rock"/>
    <x v="883"/>
    <d v="2016-03-02T17:27:15"/>
  </r>
  <r>
    <n v="884"/>
    <x v="884"/>
    <s v="We need to hire an animal trainer to have a chimpanzee actor perform in our music video with us!"/>
    <x v="13"/>
    <x v="170"/>
    <x v="2"/>
    <s v="US"/>
    <s v="USD"/>
    <n v="1336789860"/>
    <n v="1331666146"/>
    <b v="0"/>
    <n v="2"/>
    <b v="0"/>
    <s v="music/indie rock"/>
    <n v="0.01"/>
    <n v="10"/>
    <s v="music"/>
    <s v="indie rock"/>
    <x v="884"/>
    <d v="2012-05-11T21:31:00"/>
  </r>
  <r>
    <n v="885"/>
    <x v="885"/>
    <s v="Cobrette Bardole's widely anticipated sophomore release is ready for tracking and he needs your help to make it a reality!"/>
    <x v="28"/>
    <x v="661"/>
    <x v="2"/>
    <s v="US"/>
    <s v="USD"/>
    <n v="1483137311"/>
    <n v="1481322911"/>
    <b v="0"/>
    <n v="21"/>
    <b v="0"/>
    <s v="music/indie rock"/>
    <n v="0.75"/>
    <n v="35.714285714285715"/>
    <s v="music"/>
    <s v="indie rock"/>
    <x v="885"/>
    <d v="2016-12-30T17:35:11"/>
  </r>
  <r>
    <n v="886"/>
    <x v="886"/>
    <s v="The time has finally come... Sap Laughter is in the process of updating our merchandise setup, and we need your help making it happen!"/>
    <x v="2"/>
    <x v="82"/>
    <x v="2"/>
    <s v="US"/>
    <s v="USD"/>
    <n v="1473972813"/>
    <n v="1471812813"/>
    <b v="0"/>
    <n v="7"/>
    <b v="0"/>
    <s v="music/indie rock"/>
    <n v="0.41"/>
    <n v="29.285714285714285"/>
    <s v="music"/>
    <s v="indie rock"/>
    <x v="886"/>
    <d v="2016-09-15T15:53:33"/>
  </r>
  <r>
    <n v="887"/>
    <x v="887"/>
    <s v="Mortimer Nova is attempting to raise enough money to record their new album, Terrible the Fish has Drowned, to release it to the public"/>
    <x v="28"/>
    <x v="117"/>
    <x v="2"/>
    <s v="US"/>
    <s v="USD"/>
    <n v="1338159655"/>
    <n v="1335567655"/>
    <b v="0"/>
    <n v="0"/>
    <b v="0"/>
    <s v="music/indie rock"/>
    <n v="0"/>
    <n v="0"/>
    <s v="music"/>
    <s v="indie rock"/>
    <x v="887"/>
    <d v="2012-05-27T18:00:55"/>
  </r>
  <r>
    <n v="888"/>
    <x v="888"/>
    <s v="Support Ginger Binge sounds. We're an independent 'cosmic Americana' band. We love to play music for you. We are grateful for your help"/>
    <x v="28"/>
    <x v="662"/>
    <x v="2"/>
    <s v="US"/>
    <s v="USD"/>
    <n v="1314856800"/>
    <n v="1311789885"/>
    <b v="0"/>
    <n v="4"/>
    <b v="0"/>
    <s v="music/indie rock"/>
    <n v="7.1999999999999995E-2"/>
    <n v="18"/>
    <s v="music"/>
    <s v="indie rock"/>
    <x v="888"/>
    <d v="2011-09-01T01:00:00"/>
  </r>
  <r>
    <n v="889"/>
    <x v="889"/>
    <s v="I have finally decided to follow my dream. I want to be a professional musician. This is the project that with get me there."/>
    <x v="31"/>
    <x v="663"/>
    <x v="2"/>
    <s v="US"/>
    <s v="USD"/>
    <n v="1412534943"/>
    <n v="1409942943"/>
    <b v="0"/>
    <n v="32"/>
    <b v="0"/>
    <s v="music/indie rock"/>
    <n v="9.4412800000000005E-2"/>
    <n v="73.760000000000005"/>
    <s v="music"/>
    <s v="indie rock"/>
    <x v="889"/>
    <d v="2014-10-05T13:49:03"/>
  </r>
  <r>
    <n v="890"/>
    <x v="890"/>
    <s v="I'm producing an original gospel-folk, &quot;AmeriqueÃ±o&quot; collection of hymns and songs, so organic you could grow tomatoes with them."/>
    <x v="9"/>
    <x v="366"/>
    <x v="2"/>
    <s v="US"/>
    <s v="USD"/>
    <n v="1385055979"/>
    <n v="1382460379"/>
    <b v="0"/>
    <n v="4"/>
    <b v="0"/>
    <s v="music/indie rock"/>
    <n v="4.1666666666666664E-2"/>
    <n v="31.25"/>
    <s v="music"/>
    <s v="indie rock"/>
    <x v="890"/>
    <d v="2013-11-21T12:46:19"/>
  </r>
  <r>
    <n v="891"/>
    <x v="891"/>
    <s v="Along with a new EP production and release, it's time to bring Den-Mate, LIVE, to a location near you - East Coast and Beyond!"/>
    <x v="6"/>
    <x v="92"/>
    <x v="2"/>
    <s v="US"/>
    <s v="USD"/>
    <n v="1408581930"/>
    <n v="1405989930"/>
    <b v="0"/>
    <n v="9"/>
    <b v="0"/>
    <s v="music/indie rock"/>
    <n v="3.2500000000000001E-2"/>
    <n v="28.888888888888889"/>
    <s v="music"/>
    <s v="indie rock"/>
    <x v="891"/>
    <d v="2014-08-20T19:45:30"/>
  </r>
  <r>
    <n v="892"/>
    <x v="892"/>
    <s v="ADCA would like to complete the production of its debut CD, in order to bring the joys of chamber music to its fans, new and old."/>
    <x v="12"/>
    <x v="664"/>
    <x v="2"/>
    <s v="US"/>
    <s v="USD"/>
    <n v="1280635200"/>
    <n v="1273121283"/>
    <b v="0"/>
    <n v="17"/>
    <b v="0"/>
    <s v="music/indie rock"/>
    <n v="0.40749999999999997"/>
    <n v="143.8235294117647"/>
    <s v="music"/>
    <s v="indie rock"/>
    <x v="892"/>
    <d v="2010-07-31T23:00:00"/>
  </r>
  <r>
    <n v="893"/>
    <x v="893"/>
    <s v="The Philly music scene is full of amazing talent. This annual music festival is to celebrate those gems within that scene!"/>
    <x v="13"/>
    <x v="148"/>
    <x v="2"/>
    <s v="US"/>
    <s v="USD"/>
    <n v="1427920363"/>
    <n v="1425331963"/>
    <b v="0"/>
    <n v="5"/>
    <b v="0"/>
    <s v="music/indie rock"/>
    <n v="0.1"/>
    <n v="40"/>
    <s v="music"/>
    <s v="indie rock"/>
    <x v="893"/>
    <d v="2015-04-01T15:32:43"/>
  </r>
  <r>
    <n v="894"/>
    <x v="894"/>
    <s v="Help Saint Sebastian finish their debut album, Melancholy Breakdown, accompanied by a short documentary film about fibromyalgia."/>
    <x v="22"/>
    <x v="665"/>
    <x v="2"/>
    <s v="US"/>
    <s v="USD"/>
    <n v="1465169610"/>
    <n v="1462577610"/>
    <b v="0"/>
    <n v="53"/>
    <b v="0"/>
    <s v="music/indie rock"/>
    <n v="0.39169999999999999"/>
    <n v="147.81132075471697"/>
    <s v="music"/>
    <s v="indie rock"/>
    <x v="894"/>
    <d v="2016-06-05T18:33:30"/>
  </r>
  <r>
    <n v="895"/>
    <x v="895"/>
    <s v="ruKus radio is an independent internet radio station focused solely on the independent artist and has been Mainstream-free since 2007! "/>
    <x v="6"/>
    <x v="666"/>
    <x v="2"/>
    <s v="US"/>
    <s v="USD"/>
    <n v="1287975829"/>
    <n v="1284087829"/>
    <b v="0"/>
    <n v="7"/>
    <b v="0"/>
    <s v="music/indie rock"/>
    <n v="2.4375000000000001E-2"/>
    <n v="27.857142857142858"/>
    <s v="music"/>
    <s v="indie rock"/>
    <x v="895"/>
    <d v="2010-10-24T22:03:49"/>
  </r>
  <r>
    <n v="896"/>
    <x v="896"/>
    <s v="The people have spoken...the stars have aligned...Hardsoul Poets are making a new record and we want our fans on the front lines."/>
    <x v="6"/>
    <x v="667"/>
    <x v="2"/>
    <s v="US"/>
    <s v="USD"/>
    <n v="1440734400"/>
    <n v="1438549026"/>
    <b v="0"/>
    <n v="72"/>
    <b v="0"/>
    <s v="music/indie rock"/>
    <n v="0.4"/>
    <n v="44.444444444444443"/>
    <s v="music"/>
    <s v="indie rock"/>
    <x v="896"/>
    <d v="2015-08-27T23:00:00"/>
  </r>
  <r>
    <n v="897"/>
    <x v="897"/>
    <s v="Park XXVII is putting together an album of up and coming Georgia bands. We need money to fund the recording/production costs of this cd"/>
    <x v="9"/>
    <x v="117"/>
    <x v="2"/>
    <s v="US"/>
    <s v="USD"/>
    <n v="1354123908"/>
    <n v="1351528308"/>
    <b v="0"/>
    <n v="0"/>
    <b v="0"/>
    <s v="music/indie rock"/>
    <n v="0"/>
    <n v="0"/>
    <s v="music"/>
    <s v="indie rock"/>
    <x v="897"/>
    <d v="2012-11-28T12:31:48"/>
  </r>
  <r>
    <n v="898"/>
    <x v="898"/>
    <s v="For each month in 2012, Sonnet will be releasing a Jesus-celebrating, grave-shattering, ear-tickling, mind-provoking song!"/>
    <x v="30"/>
    <x v="119"/>
    <x v="2"/>
    <s v="US"/>
    <s v="USD"/>
    <n v="1326651110"/>
    <n v="1322763110"/>
    <b v="0"/>
    <n v="2"/>
    <b v="0"/>
    <s v="music/indie rock"/>
    <n v="2.8000000000000001E-2"/>
    <n v="35"/>
    <s v="music"/>
    <s v="indie rock"/>
    <x v="898"/>
    <d v="2012-01-15T13:11:50"/>
  </r>
  <r>
    <n v="899"/>
    <x v="899"/>
    <s v="Lets get 48/14 pressed and in your cd players,ipods,blogs, and facebook status'. Lets get it everywhere!"/>
    <x v="47"/>
    <x v="668"/>
    <x v="2"/>
    <s v="US"/>
    <s v="USD"/>
    <n v="1306549362"/>
    <n v="1302661362"/>
    <b v="0"/>
    <n v="8"/>
    <b v="0"/>
    <s v="music/indie rock"/>
    <n v="0.37333333333333335"/>
    <n v="35"/>
    <s v="music"/>
    <s v="indie rock"/>
    <x v="899"/>
    <d v="2011-05-27T21:22:42"/>
  </r>
  <r>
    <n v="900"/>
    <x v="900"/>
    <s v="With Project Revive, I aim to protect and nurture the creative impulse through music."/>
    <x v="10"/>
    <x v="577"/>
    <x v="2"/>
    <s v="US"/>
    <s v="USD"/>
    <n v="1459365802"/>
    <n v="1456777402"/>
    <b v="0"/>
    <n v="2"/>
    <b v="0"/>
    <s v="music/jazz"/>
    <n v="4.1999999999999997E-3"/>
    <n v="10.5"/>
    <s v="music"/>
    <s v="jazz"/>
    <x v="900"/>
    <d v="2016-03-30T14:23:22"/>
  </r>
  <r>
    <n v="901"/>
    <x v="901"/>
    <s v="Getting together a bunch of &quot;friends and family&quot; great  players to record my sophomore album.  Original &quot;smooth jazz&quot; and &quot;modern jazz&quot; performances ."/>
    <x v="115"/>
    <x v="117"/>
    <x v="2"/>
    <s v="US"/>
    <s v="USD"/>
    <n v="1276024260"/>
    <n v="1272050914"/>
    <b v="0"/>
    <n v="0"/>
    <b v="0"/>
    <s v="music/jazz"/>
    <n v="0"/>
    <n v="0"/>
    <s v="music"/>
    <s v="jazz"/>
    <x v="901"/>
    <d v="2010-06-08T14:11:00"/>
  </r>
  <r>
    <n v="902"/>
    <x v="902"/>
    <s v="I'VE STARTED A BRAND NEW ALBUM THAT WILL FEATURE ACID JAZZ, FUNK, ROCK, AND DANCE WITH THE PROMISE OF TOURING NEXT YEAR IN THE USA"/>
    <x v="11"/>
    <x v="456"/>
    <x v="2"/>
    <s v="US"/>
    <s v="USD"/>
    <n v="1409412600"/>
    <n v="1404947422"/>
    <b v="0"/>
    <n v="3"/>
    <b v="0"/>
    <s v="music/jazz"/>
    <n v="3.0000000000000001E-3"/>
    <n v="30"/>
    <s v="music"/>
    <s v="jazz"/>
    <x v="902"/>
    <d v="2014-08-30T10:30:00"/>
  </r>
  <r>
    <n v="903"/>
    <x v="903"/>
    <s v="The U City Jazz Festival is offered for free to the community and features the best jazz talent from the midwest."/>
    <x v="10"/>
    <x v="669"/>
    <x v="2"/>
    <s v="US"/>
    <s v="USD"/>
    <n v="1348367100"/>
    <n v="1346180780"/>
    <b v="0"/>
    <n v="4"/>
    <b v="0"/>
    <s v="music/jazz"/>
    <n v="3.2000000000000001E-2"/>
    <n v="40"/>
    <s v="music"/>
    <s v="jazz"/>
    <x v="903"/>
    <d v="2012-09-22T21:25:00"/>
  </r>
  <r>
    <n v="904"/>
    <x v="904"/>
    <s v="Support the preservation of Jazz and help us become a national Jazz Festival with the best music, food, and fun for all ages!"/>
    <x v="63"/>
    <x v="118"/>
    <x v="2"/>
    <s v="US"/>
    <s v="USD"/>
    <n v="1451786137"/>
    <n v="1449194137"/>
    <b v="0"/>
    <n v="3"/>
    <b v="0"/>
    <s v="music/jazz"/>
    <n v="3.0200000000000001E-3"/>
    <n v="50.333333333333336"/>
    <s v="music"/>
    <s v="jazz"/>
    <x v="904"/>
    <d v="2016-01-02T20:55:37"/>
  </r>
  <r>
    <n v="905"/>
    <x v="905"/>
    <s v="Working hard to get into the studio to record, produce, and edit my break out CD. I hope to realize my vision!"/>
    <x v="115"/>
    <x v="670"/>
    <x v="2"/>
    <s v="US"/>
    <s v="USD"/>
    <n v="1295847926"/>
    <n v="1290663926"/>
    <b v="0"/>
    <n v="6"/>
    <b v="0"/>
    <s v="music/jazz"/>
    <n v="3.0153846153846153E-2"/>
    <n v="32.666666666666664"/>
    <s v="music"/>
    <s v="jazz"/>
    <x v="905"/>
    <d v="2011-01-24T00:45:26"/>
  </r>
  <r>
    <n v="906"/>
    <x v="906"/>
    <s v="The DMV's most respected saxophonist pay tribute to Motown."/>
    <x v="36"/>
    <x v="117"/>
    <x v="2"/>
    <s v="US"/>
    <s v="USD"/>
    <n v="1394681590"/>
    <n v="1392093190"/>
    <b v="0"/>
    <n v="0"/>
    <b v="0"/>
    <s v="music/jazz"/>
    <n v="0"/>
    <n v="0"/>
    <s v="music"/>
    <s v="jazz"/>
    <x v="906"/>
    <d v="2014-03-12T22:33:10"/>
  </r>
  <r>
    <n v="907"/>
    <x v="907"/>
    <s v="Greg Chambers' self-titled CD needs support for post production, replication, and promotion."/>
    <x v="193"/>
    <x v="117"/>
    <x v="2"/>
    <s v="US"/>
    <s v="USD"/>
    <n v="1315715823"/>
    <n v="1313123823"/>
    <b v="0"/>
    <n v="0"/>
    <b v="0"/>
    <s v="music/jazz"/>
    <n v="0"/>
    <n v="0"/>
    <s v="music"/>
    <s v="jazz"/>
    <x v="907"/>
    <d v="2011-09-10T23:37:03"/>
  </r>
  <r>
    <n v="908"/>
    <x v="908"/>
    <s v="This project is designed to help protect the environment by using Eco-friendly product packaging."/>
    <x v="30"/>
    <x v="117"/>
    <x v="2"/>
    <s v="US"/>
    <s v="USD"/>
    <n v="1280206740"/>
    <n v="1276283655"/>
    <b v="0"/>
    <n v="0"/>
    <b v="0"/>
    <s v="music/jazz"/>
    <n v="0"/>
    <n v="0"/>
    <s v="music"/>
    <s v="jazz"/>
    <x v="908"/>
    <d v="2010-07-26T23:59:00"/>
  </r>
  <r>
    <n v="909"/>
    <x v="909"/>
    <s v="Woody Woodland and Carol Stone, are back on the scene presenting Philly Jazz Fest â€œRemembering Groverâ€ September 22, 2012."/>
    <x v="194"/>
    <x v="624"/>
    <x v="2"/>
    <s v="US"/>
    <s v="USD"/>
    <n v="1343016000"/>
    <n v="1340296440"/>
    <b v="0"/>
    <n v="8"/>
    <b v="0"/>
    <s v="music/jazz"/>
    <n v="3.2500000000000001E-2"/>
    <n v="65"/>
    <s v="music"/>
    <s v="jazz"/>
    <x v="909"/>
    <d v="2012-07-22T23:00:00"/>
  </r>
  <r>
    <n v="910"/>
    <x v="910"/>
    <s v="After the success of my first album &quot;A Very Hattie Christmas&quot; I'm coming back with my second album &quot;The Way We Used To Bee&quot;."/>
    <x v="131"/>
    <x v="430"/>
    <x v="2"/>
    <s v="GB"/>
    <s v="GBP"/>
    <n v="1488546319"/>
    <n v="1483362319"/>
    <b v="0"/>
    <n v="5"/>
    <b v="0"/>
    <s v="music/jazz"/>
    <n v="0.22363636363636363"/>
    <n v="24.6"/>
    <s v="music"/>
    <s v="jazz"/>
    <x v="910"/>
    <d v="2017-03-03T08:05:19"/>
  </r>
  <r>
    <n v="911"/>
    <x v="911"/>
    <s v="Promoting an &quot;over the top&quot; all inclusive jazz experience featuring top notch performers in a luxurious Latin setting in Lima, Peru."/>
    <x v="57"/>
    <x v="117"/>
    <x v="2"/>
    <s v="US"/>
    <s v="USD"/>
    <n v="1390522045"/>
    <n v="1388707645"/>
    <b v="0"/>
    <n v="0"/>
    <b v="0"/>
    <s v="music/jazz"/>
    <n v="0"/>
    <n v="0"/>
    <s v="music"/>
    <s v="jazz"/>
    <x v="911"/>
    <d v="2014-01-23T19:07:25"/>
  </r>
  <r>
    <n v="912"/>
    <x v="912"/>
    <s v="My new album will be called Triad, an album of original music performed by me &amp; guest musical artists."/>
    <x v="8"/>
    <x v="134"/>
    <x v="2"/>
    <s v="US"/>
    <s v="USD"/>
    <n v="1355197047"/>
    <n v="1350009447"/>
    <b v="0"/>
    <n v="2"/>
    <b v="0"/>
    <s v="music/jazz"/>
    <n v="8.5714285714285719E-3"/>
    <n v="15"/>
    <s v="music"/>
    <s v="jazz"/>
    <x v="912"/>
    <d v="2012-12-10T22:37:27"/>
  </r>
  <r>
    <n v="913"/>
    <x v="913"/>
    <s v="Faith Monah is an unique Gospel-Jazz singer who scats and swings the Word of God. She is ready to record her FIRST jazzy Gospel album."/>
    <x v="11"/>
    <x v="671"/>
    <x v="2"/>
    <s v="US"/>
    <s v="USD"/>
    <n v="1336188019"/>
    <n v="1333596019"/>
    <b v="0"/>
    <n v="24"/>
    <b v="0"/>
    <s v="music/jazz"/>
    <n v="6.6066666666666662E-2"/>
    <n v="82.583333333333329"/>
    <s v="music"/>
    <s v="jazz"/>
    <x v="913"/>
    <d v="2012-05-04T22:20:19"/>
  </r>
  <r>
    <n v="914"/>
    <x v="914"/>
    <s v="This project is for the making of a music video. All funds will go towards production costs for this event only."/>
    <x v="15"/>
    <x v="117"/>
    <x v="2"/>
    <s v="US"/>
    <s v="USD"/>
    <n v="1345918747"/>
    <n v="1343326747"/>
    <b v="0"/>
    <n v="0"/>
    <b v="0"/>
    <s v="music/jazz"/>
    <n v="0"/>
    <n v="0"/>
    <s v="music"/>
    <s v="jazz"/>
    <x v="914"/>
    <d v="2012-08-25T13:19:07"/>
  </r>
  <r>
    <n v="915"/>
    <x v="915"/>
    <s v="â€œThe Deep Brooklyn Suiteâ€ is a series of musical impressions about living and surviving in Brooklyn."/>
    <x v="115"/>
    <x v="672"/>
    <x v="2"/>
    <s v="US"/>
    <s v="USD"/>
    <n v="1330577940"/>
    <n v="1327853914"/>
    <b v="0"/>
    <n v="9"/>
    <b v="0"/>
    <s v="music/jazz"/>
    <n v="5.7692307692307696E-2"/>
    <n v="41.666666666666664"/>
    <s v="music"/>
    <s v="jazz"/>
    <x v="915"/>
    <d v="2012-02-29T23:59:00"/>
  </r>
  <r>
    <n v="916"/>
    <x v="916"/>
    <s v="Our next audio recording projects are scheduled for November 1 to 3, 2010 here in Kansas City, Missouri! "/>
    <x v="126"/>
    <x v="117"/>
    <x v="2"/>
    <s v="US"/>
    <s v="USD"/>
    <n v="1287723600"/>
    <n v="1284409734"/>
    <b v="0"/>
    <n v="0"/>
    <b v="0"/>
    <s v="music/jazz"/>
    <n v="0"/>
    <n v="0"/>
    <s v="music"/>
    <s v="jazz"/>
    <x v="916"/>
    <d v="2010-10-22T00:00:00"/>
  </r>
  <r>
    <n v="917"/>
    <x v="917"/>
    <s v="2014 World Cup / Copa do Mundo is creating much controversy. The song and video support and promote music &amp; sports education for all."/>
    <x v="10"/>
    <x v="134"/>
    <x v="2"/>
    <s v="US"/>
    <s v="USD"/>
    <n v="1405305000"/>
    <n v="1402612730"/>
    <b v="0"/>
    <n v="1"/>
    <b v="0"/>
    <s v="music/jazz"/>
    <n v="6.0000000000000001E-3"/>
    <n v="30"/>
    <s v="music"/>
    <s v="jazz"/>
    <x v="917"/>
    <d v="2014-07-13T21:30:00"/>
  </r>
  <r>
    <n v="918"/>
    <x v="918"/>
    <s v="Come watch my new mind twisting yet soothing music video â€œNothing Basicâ€. If you like it you can become part of what's coming up next!"/>
    <x v="195"/>
    <x v="670"/>
    <x v="2"/>
    <s v="GB"/>
    <s v="GBP"/>
    <n v="1417474761"/>
    <n v="1414879161"/>
    <b v="0"/>
    <n v="10"/>
    <b v="0"/>
    <s v="music/jazz"/>
    <n v="5.0256410256410255E-2"/>
    <n v="19.600000000000001"/>
    <s v="music"/>
    <s v="jazz"/>
    <x v="918"/>
    <d v="2014-12-01T17:59:21"/>
  </r>
  <r>
    <n v="919"/>
    <x v="919"/>
    <s v="Cool jazz with a New Orleans flavor."/>
    <x v="22"/>
    <x v="173"/>
    <x v="2"/>
    <s v="US"/>
    <s v="USD"/>
    <n v="1355930645"/>
    <n v="1352906645"/>
    <b v="0"/>
    <n v="1"/>
    <b v="0"/>
    <s v="music/jazz"/>
    <n v="5.0000000000000001E-3"/>
    <n v="100"/>
    <s v="music"/>
    <s v="jazz"/>
    <x v="919"/>
    <d v="2012-12-19T10:24:05"/>
  </r>
  <r>
    <n v="920"/>
    <x v="920"/>
    <s v="Miami club band records powerhouse fusion album. You don't have to be a musician to understand the sound of jazz."/>
    <x v="62"/>
    <x v="117"/>
    <x v="2"/>
    <s v="US"/>
    <s v="USD"/>
    <n v="1384448822"/>
    <n v="1381853222"/>
    <b v="0"/>
    <n v="0"/>
    <b v="0"/>
    <s v="music/jazz"/>
    <n v="0"/>
    <n v="0"/>
    <s v="music"/>
    <s v="jazz"/>
    <x v="920"/>
    <d v="2013-11-14T12:07:02"/>
  </r>
  <r>
    <n v="921"/>
    <x v="921"/>
    <s v="I'm recording the music of my uncle, Legendary trumpeter Clifford Brown. Had uncle Cliff lived, how might he revisit his music today?"/>
    <x v="36"/>
    <x v="673"/>
    <x v="2"/>
    <s v="US"/>
    <s v="USD"/>
    <n v="1323666376"/>
    <n v="1320033976"/>
    <b v="0"/>
    <n v="20"/>
    <b v="0"/>
    <s v="music/jazz"/>
    <n v="0.309"/>
    <n v="231.75"/>
    <s v="music"/>
    <s v="jazz"/>
    <x v="921"/>
    <d v="2011-12-12T00:06:16"/>
  </r>
  <r>
    <n v="922"/>
    <x v="922"/>
    <s v="Our goal is to help educate the world about jazz and its components; how it relates to love, romance, and success."/>
    <x v="100"/>
    <x v="674"/>
    <x v="2"/>
    <s v="US"/>
    <s v="USD"/>
    <n v="1412167393"/>
    <n v="1409143393"/>
    <b v="0"/>
    <n v="30"/>
    <b v="0"/>
    <s v="music/jazz"/>
    <n v="0.21037037037037037"/>
    <n v="189.33333333333334"/>
    <s v="music"/>
    <s v="jazz"/>
    <x v="922"/>
    <d v="2014-10-01T07:43:13"/>
  </r>
  <r>
    <n v="923"/>
    <x v="923"/>
    <s v="My first solo Album, &quot;Siempre Filiberto&quot;.  Inspired by and dedicated to a great man in my life who I recently lost to a tragic accident"/>
    <x v="36"/>
    <x v="675"/>
    <x v="2"/>
    <s v="US"/>
    <s v="USD"/>
    <n v="1416614523"/>
    <n v="1414018923"/>
    <b v="0"/>
    <n v="6"/>
    <b v="0"/>
    <s v="music/jazz"/>
    <n v="2.1999999999999999E-2"/>
    <n v="55"/>
    <s v="music"/>
    <s v="jazz"/>
    <x v="923"/>
    <d v="2014-11-21T19:02:03"/>
  </r>
  <r>
    <n v="924"/>
    <x v="924"/>
    <s v="Cultural and jazz instructional classes for youth at Preservation Hall. Preserving traditional New Orleans jazz and it's African roots."/>
    <x v="9"/>
    <x v="676"/>
    <x v="2"/>
    <s v="US"/>
    <s v="USD"/>
    <n v="1360795069"/>
    <n v="1358203069"/>
    <b v="0"/>
    <n v="15"/>
    <b v="0"/>
    <s v="music/jazz"/>
    <n v="0.109"/>
    <n v="21.8"/>
    <s v="music"/>
    <s v="jazz"/>
    <x v="924"/>
    <d v="2013-02-13T17:37:49"/>
  </r>
  <r>
    <n v="925"/>
    <x v="925"/>
    <s v="This project is a mix of original &amp; standard song selections.  This phase covers recording and package design expenses."/>
    <x v="12"/>
    <x v="669"/>
    <x v="2"/>
    <s v="US"/>
    <s v="USD"/>
    <n v="1385590111"/>
    <n v="1382994511"/>
    <b v="0"/>
    <n v="5"/>
    <b v="0"/>
    <s v="music/jazz"/>
    <n v="2.6666666666666668E-2"/>
    <n v="32"/>
    <s v="music"/>
    <s v="jazz"/>
    <x v="925"/>
    <d v="2013-11-27T17:08:31"/>
  </r>
  <r>
    <n v="926"/>
    <x v="926"/>
    <s v="we are an ambitious collective of brooklynites striving to fuse a concept album/fim into a multimedia musical theate.Inspired by the 2012shif"/>
    <x v="39"/>
    <x v="117"/>
    <x v="2"/>
    <s v="US"/>
    <s v="USD"/>
    <n v="1278628800"/>
    <n v="1276043330"/>
    <b v="0"/>
    <n v="0"/>
    <b v="0"/>
    <s v="music/jazz"/>
    <n v="0"/>
    <n v="0"/>
    <s v="music"/>
    <s v="jazz"/>
    <x v="926"/>
    <d v="2010-07-08T17:40:00"/>
  </r>
  <r>
    <n v="927"/>
    <x v="927"/>
    <s v="Studio CD/DVD Solo project of Pianist &amp; Keyboardist Jetro da Silva"/>
    <x v="22"/>
    <x v="117"/>
    <x v="2"/>
    <s v="US"/>
    <s v="USD"/>
    <n v="1337024695"/>
    <n v="1334432695"/>
    <b v="0"/>
    <n v="0"/>
    <b v="0"/>
    <s v="music/jazz"/>
    <n v="0"/>
    <n v="0"/>
    <s v="music"/>
    <s v="jazz"/>
    <x v="927"/>
    <d v="2012-05-14T14:44:55"/>
  </r>
  <r>
    <n v="928"/>
    <x v="928"/>
    <s v="A real Motown Backup singer on 22 gold and platinum albums headlines her own Jazz CD of Motown songs."/>
    <x v="107"/>
    <x v="607"/>
    <x v="2"/>
    <s v="US"/>
    <s v="USD"/>
    <n v="1353196800"/>
    <n v="1348864913"/>
    <b v="0"/>
    <n v="28"/>
    <b v="0"/>
    <s v="music/jazz"/>
    <n v="0.10862068965517241"/>
    <n v="56.25"/>
    <s v="music"/>
    <s v="jazz"/>
    <x v="928"/>
    <d v="2012-11-17T19:00:00"/>
  </r>
  <r>
    <n v="929"/>
    <x v="929"/>
    <s v="I am searching for monetary funding to go into a good recording studio and record experimental intuitive improv jazz."/>
    <x v="2"/>
    <x v="117"/>
    <x v="2"/>
    <s v="US"/>
    <s v="USD"/>
    <n v="1333946569"/>
    <n v="1331358169"/>
    <b v="0"/>
    <n v="0"/>
    <b v="0"/>
    <s v="music/jazz"/>
    <n v="0"/>
    <n v="0"/>
    <s v="music"/>
    <s v="jazz"/>
    <x v="929"/>
    <d v="2012-04-08T23:42:49"/>
  </r>
  <r>
    <n v="930"/>
    <x v="930"/>
    <s v="We recorded a full-length album to be released this summer for FREE!  All we need is the last $900 to master it. Donate today for some rad gifts!"/>
    <x v="42"/>
    <x v="154"/>
    <x v="2"/>
    <s v="US"/>
    <s v="USD"/>
    <n v="1277501520"/>
    <n v="1273874306"/>
    <b v="0"/>
    <n v="5"/>
    <b v="0"/>
    <s v="music/jazz"/>
    <n v="0.38333333333333336"/>
    <n v="69"/>
    <s v="music"/>
    <s v="jazz"/>
    <x v="930"/>
    <d v="2010-06-25T16:32:00"/>
  </r>
  <r>
    <n v="931"/>
    <x v="931"/>
    <s v="A contemporary jazz project crossing music lines, from jazz to rock walking through some free elements and full of melody!"/>
    <x v="13"/>
    <x v="449"/>
    <x v="2"/>
    <s v="GB"/>
    <s v="GBP"/>
    <n v="1395007200"/>
    <n v="1392021502"/>
    <b v="0"/>
    <n v="7"/>
    <b v="0"/>
    <s v="music/jazz"/>
    <n v="6.5500000000000003E-2"/>
    <n v="18.714285714285715"/>
    <s v="music"/>
    <s v="jazz"/>
    <x v="931"/>
    <d v="2014-03-16T17:00:00"/>
  </r>
  <r>
    <n v="932"/>
    <x v="932"/>
    <s v="Help me to create my 3rd album, a Christmas CD with 16 Holiday/Original favorites!"/>
    <x v="196"/>
    <x v="677"/>
    <x v="2"/>
    <s v="US"/>
    <s v="USD"/>
    <n v="1363990545"/>
    <n v="1360106145"/>
    <b v="0"/>
    <n v="30"/>
    <b v="0"/>
    <s v="music/jazz"/>
    <n v="0.14536842105263159"/>
    <n v="46.033333333333331"/>
    <s v="music"/>
    <s v="jazz"/>
    <x v="932"/>
    <d v="2013-03-22T17:15:45"/>
  </r>
  <r>
    <n v="933"/>
    <x v="933"/>
    <s v="I've only been able to release 7/10 songs for this album. I'd like to get into a professional studio and record them all properly."/>
    <x v="13"/>
    <x v="678"/>
    <x v="2"/>
    <s v="US"/>
    <s v="USD"/>
    <n v="1399867409"/>
    <n v="1394683409"/>
    <b v="0"/>
    <n v="2"/>
    <b v="0"/>
    <s v="music/jazz"/>
    <n v="0.06"/>
    <n v="60"/>
    <s v="music"/>
    <s v="jazz"/>
    <x v="933"/>
    <d v="2014-05-11T23:03:29"/>
  </r>
  <r>
    <n v="934"/>
    <x v="934"/>
    <s v="Ground Effect is my first solo EP project intended to help promote Fusion and creative music music in Saskatchewan and Canada."/>
    <x v="10"/>
    <x v="679"/>
    <x v="2"/>
    <s v="CA"/>
    <s v="CAD"/>
    <n v="1399183200"/>
    <n v="1396633284"/>
    <b v="0"/>
    <n v="30"/>
    <b v="0"/>
    <s v="music/jazz"/>
    <n v="0.30399999999999999"/>
    <n v="50.666666666666664"/>
    <s v="music"/>
    <s v="jazz"/>
    <x v="934"/>
    <d v="2014-05-04T01:00:00"/>
  </r>
  <r>
    <n v="935"/>
    <x v="935"/>
    <s v="This vocal music and spoken word project uses the  gift of life,love,hope &amp; peace to enable people to see themselves as a masterpiece!"/>
    <x v="8"/>
    <x v="155"/>
    <x v="2"/>
    <s v="US"/>
    <s v="USD"/>
    <n v="1454054429"/>
    <n v="1451462429"/>
    <b v="0"/>
    <n v="2"/>
    <b v="0"/>
    <s v="music/jazz"/>
    <n v="1.4285714285714285E-2"/>
    <n v="25"/>
    <s v="music"/>
    <s v="jazz"/>
    <x v="935"/>
    <d v="2016-01-29T03:00:29"/>
  </r>
  <r>
    <n v="936"/>
    <x v="936"/>
    <s v="A CD of a live Jazz concert featuring Marti Mendenhall, George Mitchell, Scott Steed and Todd Strait."/>
    <x v="123"/>
    <x v="117"/>
    <x v="2"/>
    <s v="US"/>
    <s v="USD"/>
    <n v="1326916800"/>
    <n v="1323131689"/>
    <b v="0"/>
    <n v="0"/>
    <b v="0"/>
    <s v="music/jazz"/>
    <n v="0"/>
    <n v="0"/>
    <s v="music"/>
    <s v="jazz"/>
    <x v="936"/>
    <d v="2012-01-18T15:00:00"/>
  </r>
  <r>
    <n v="937"/>
    <x v="937"/>
    <s v="We've been invited to perform at Jazz Festival 2013. We must request funding to successfully manage this special invitation"/>
    <x v="8"/>
    <x v="130"/>
    <x v="2"/>
    <s v="US"/>
    <s v="USD"/>
    <n v="1383509357"/>
    <n v="1380913757"/>
    <b v="0"/>
    <n v="2"/>
    <b v="0"/>
    <s v="music/jazz"/>
    <n v="1.1428571428571429E-2"/>
    <n v="20"/>
    <s v="music"/>
    <s v="jazz"/>
    <x v="937"/>
    <d v="2013-11-03T15:09:17"/>
  </r>
  <r>
    <n v="938"/>
    <x v="938"/>
    <s v="Creating new avenues of exposure for young Jazz &amp; Soul artists_x000a_to express their Art of Music."/>
    <x v="39"/>
    <x v="379"/>
    <x v="2"/>
    <s v="US"/>
    <s v="USD"/>
    <n v="1346585448"/>
    <n v="1343993448"/>
    <b v="0"/>
    <n v="1"/>
    <b v="0"/>
    <s v="music/jazz"/>
    <n v="3.5714285714285713E-3"/>
    <n v="25"/>
    <s v="music"/>
    <s v="jazz"/>
    <x v="938"/>
    <d v="2012-09-02T06:30:48"/>
  </r>
  <r>
    <n v="939"/>
    <x v="939"/>
    <s v="Jazz to jazz, New York to France, a piano trio of cutting-edge French jazzmen and a NY-based Japanese jazz pianist. Superbly different!"/>
    <x v="181"/>
    <x v="130"/>
    <x v="2"/>
    <s v="US"/>
    <s v="USD"/>
    <n v="1372622280"/>
    <n v="1369246738"/>
    <b v="0"/>
    <n v="2"/>
    <b v="0"/>
    <s v="music/jazz"/>
    <n v="1.4545454545454545E-2"/>
    <n v="20"/>
    <s v="music"/>
    <s v="jazz"/>
    <x v="939"/>
    <d v="2013-06-30T14:58:00"/>
  </r>
  <r>
    <n v="940"/>
    <x v="940"/>
    <s v="The 1st club in your bag should be between your ears!  Light up Your Brain Power. Play Smarter. Swing the LUMIC Band.."/>
    <x v="7"/>
    <x v="680"/>
    <x v="2"/>
    <s v="US"/>
    <s v="USD"/>
    <n v="1439251926"/>
    <n v="1435363926"/>
    <b v="0"/>
    <n v="14"/>
    <b v="0"/>
    <s v="technology/wearables"/>
    <n v="0.17155555555555554"/>
    <n v="110.28571428571429"/>
    <s v="technology"/>
    <s v="wearables"/>
    <x v="940"/>
    <d v="2015-08-10T19:12:06"/>
  </r>
  <r>
    <n v="941"/>
    <x v="941"/>
    <s v="Snoring shouldn't ruin your or your partner's sleep and you don't need expensive, uncomfortable or ugly devices to help the problem"/>
    <x v="63"/>
    <x v="681"/>
    <x v="2"/>
    <s v="US"/>
    <s v="USD"/>
    <n v="1486693145"/>
    <n v="1484101145"/>
    <b v="0"/>
    <n v="31"/>
    <b v="0"/>
    <s v="technology/wearables"/>
    <n v="2.3220000000000001E-2"/>
    <n v="37.451612903225808"/>
    <s v="technology"/>
    <s v="wearables"/>
    <x v="941"/>
    <d v="2017-02-09T21:19:05"/>
  </r>
  <r>
    <n v="942"/>
    <x v="942"/>
    <s v="A Hands Free head mounted display adapter that supports the I AM Cardboard dscvr VR viewer for comfortable extended 3-D/VR viewing."/>
    <x v="51"/>
    <x v="682"/>
    <x v="2"/>
    <s v="US"/>
    <s v="USD"/>
    <n v="1455826460"/>
    <n v="1452716060"/>
    <b v="0"/>
    <n v="16"/>
    <b v="0"/>
    <s v="technology/wearables"/>
    <n v="8.9066666666666669E-2"/>
    <n v="41.75"/>
    <s v="technology"/>
    <s v="wearables"/>
    <x v="942"/>
    <d v="2016-02-18T15:14:20"/>
  </r>
  <r>
    <n v="943"/>
    <x v="943"/>
    <s v="A mask for home or travel that will give you the best, undisturbed sleep of your life."/>
    <x v="9"/>
    <x v="683"/>
    <x v="2"/>
    <s v="US"/>
    <s v="USD"/>
    <n v="1480438905"/>
    <n v="1477843305"/>
    <b v="0"/>
    <n v="12"/>
    <b v="0"/>
    <s v="technology/wearables"/>
    <n v="9.633333333333334E-2"/>
    <n v="24.083333333333332"/>
    <s v="technology"/>
    <s v="wearables"/>
    <x v="943"/>
    <d v="2016-11-29T12:01:45"/>
  </r>
  <r>
    <n v="944"/>
    <x v="944"/>
    <s v="Find your pet when it's missing, digitally store pet-related information, and locate pet friend establishments and services."/>
    <x v="63"/>
    <x v="684"/>
    <x v="2"/>
    <s v="US"/>
    <s v="USD"/>
    <n v="1460988000"/>
    <n v="1458050450"/>
    <b v="0"/>
    <n v="96"/>
    <b v="0"/>
    <s v="technology/wearables"/>
    <n v="0.13325999999999999"/>
    <n v="69.40625"/>
    <s v="technology"/>
    <s v="wearables"/>
    <x v="944"/>
    <d v="2016-04-18T09:00:00"/>
  </r>
  <r>
    <n v="945"/>
    <x v="945"/>
    <s v="Make your watch Smart ! CT Band is an ultra-thin, high-tech smart watch-strap awarded twice at CES 2017 las vegas"/>
    <x v="57"/>
    <x v="685"/>
    <x v="2"/>
    <s v="FR"/>
    <s v="EUR"/>
    <n v="1487462340"/>
    <n v="1482958626"/>
    <b v="0"/>
    <n v="16"/>
    <b v="0"/>
    <s v="technology/wearables"/>
    <n v="2.4840000000000001E-2"/>
    <n v="155.25"/>
    <s v="technology"/>
    <s v="wearables"/>
    <x v="945"/>
    <d v="2017-02-18T18:59:00"/>
  </r>
  <r>
    <n v="946"/>
    <x v="946"/>
    <s v="Soft edged-Hard working. The perfect wearable organization for the home and professional shop."/>
    <x v="36"/>
    <x v="686"/>
    <x v="2"/>
    <s v="US"/>
    <s v="USD"/>
    <n v="1473444048"/>
    <n v="1470852048"/>
    <b v="0"/>
    <n v="5"/>
    <b v="0"/>
    <s v="technology/wearables"/>
    <n v="1.9066666666666666E-2"/>
    <n v="57.2"/>
    <s v="technology"/>
    <s v="wearables"/>
    <x v="946"/>
    <d v="2016-09-09T13:00:48"/>
  </r>
  <r>
    <n v="947"/>
    <x v="947"/>
    <s v="The CCP Pack is a bag that charges your smartphones and tablets on the go! Also holds small important items. &quot;Never Without Power&quot;."/>
    <x v="16"/>
    <x v="117"/>
    <x v="2"/>
    <s v="US"/>
    <s v="USD"/>
    <n v="1467312306"/>
    <n v="1462128306"/>
    <b v="0"/>
    <n v="0"/>
    <b v="0"/>
    <s v="technology/wearables"/>
    <n v="0"/>
    <n v="0"/>
    <s v="technology"/>
    <s v="wearables"/>
    <x v="947"/>
    <d v="2016-06-30T13:45:06"/>
  </r>
  <r>
    <n v="948"/>
    <x v="948"/>
    <s v="T-Shirt with Led panel controlled by Android app over WiFi. _x000a_Multiple shirts, games, text, video effects support,"/>
    <x v="23"/>
    <x v="374"/>
    <x v="2"/>
    <s v="NL"/>
    <s v="EUR"/>
    <n v="1457812364"/>
    <n v="1455220364"/>
    <b v="0"/>
    <n v="8"/>
    <b v="0"/>
    <s v="technology/wearables"/>
    <n v="0.12"/>
    <n v="60"/>
    <s v="technology"/>
    <s v="wearables"/>
    <x v="948"/>
    <d v="2016-03-12T14:52:44"/>
  </r>
  <r>
    <n v="949"/>
    <x v="949"/>
    <s v="Der INBED ist ein innovatives Multisensor-Wearable fÃ¼r die SturzprÃ¤vention motorisch eingeschrÃ¤nkter Personen."/>
    <x v="22"/>
    <x v="687"/>
    <x v="2"/>
    <s v="DE"/>
    <s v="EUR"/>
    <n v="1456016576"/>
    <n v="1450832576"/>
    <b v="0"/>
    <n v="7"/>
    <b v="0"/>
    <s v="technology/wearables"/>
    <n v="1.3650000000000001E-2"/>
    <n v="39"/>
    <s v="technology"/>
    <s v="wearables"/>
    <x v="949"/>
    <d v="2016-02-20T20:02:56"/>
  </r>
  <r>
    <n v="950"/>
    <x v="950"/>
    <s v="Rider worn tail light brake light. Adheres to virtually any coat, jacket or vest. Stays on even when you get off."/>
    <x v="10"/>
    <x v="688"/>
    <x v="2"/>
    <s v="CA"/>
    <s v="CAD"/>
    <n v="1453053661"/>
    <n v="1450461661"/>
    <b v="0"/>
    <n v="24"/>
    <b v="0"/>
    <s v="technology/wearables"/>
    <n v="0.28039999999999998"/>
    <n v="58.416666666666664"/>
    <s v="technology"/>
    <s v="wearables"/>
    <x v="950"/>
    <d v="2016-01-17T13:01:01"/>
  </r>
  <r>
    <n v="951"/>
    <x v="951"/>
    <s v="Revolutionizing the way we walk our dogs!"/>
    <x v="63"/>
    <x v="689"/>
    <x v="2"/>
    <s v="US"/>
    <s v="USD"/>
    <n v="1465054872"/>
    <n v="1461166872"/>
    <b v="0"/>
    <n v="121"/>
    <b v="0"/>
    <s v="technology/wearables"/>
    <n v="0.38390000000000002"/>
    <n v="158.63636363636363"/>
    <s v="technology"/>
    <s v="wearables"/>
    <x v="951"/>
    <d v="2016-06-04T10:41:12"/>
  </r>
  <r>
    <n v="952"/>
    <x v="952"/>
    <s v="Audionoggin: Wireless personal surround sound for the athlete in everyone."/>
    <x v="197"/>
    <x v="690"/>
    <x v="2"/>
    <s v="US"/>
    <s v="USD"/>
    <n v="1479483812"/>
    <n v="1476888212"/>
    <b v="0"/>
    <n v="196"/>
    <b v="0"/>
    <s v="technology/wearables"/>
    <n v="0.39942857142857141"/>
    <n v="99.857142857142861"/>
    <s v="technology"/>
    <s v="wearables"/>
    <x v="952"/>
    <d v="2016-11-18T10:43:32"/>
  </r>
  <r>
    <n v="953"/>
    <x v="953"/>
    <s v="IRring is the worlds first universal remote control that fits on your finger and controls your TV, your lighting, and your life."/>
    <x v="36"/>
    <x v="691"/>
    <x v="2"/>
    <s v="US"/>
    <s v="USD"/>
    <n v="1422158199"/>
    <n v="1419566199"/>
    <b v="0"/>
    <n v="5"/>
    <b v="0"/>
    <s v="technology/wearables"/>
    <n v="8.3999999999999995E-3"/>
    <n v="25.2"/>
    <s v="technology"/>
    <s v="wearables"/>
    <x v="953"/>
    <d v="2015-01-24T22:56:39"/>
  </r>
  <r>
    <n v="954"/>
    <x v="954"/>
    <s v="Turn your iPhone into wearable tech &amp; GoPro. Features: Selfie Stick, Tripod, &amp; Protective Top. Great for everyday carry."/>
    <x v="36"/>
    <x v="692"/>
    <x v="2"/>
    <s v="US"/>
    <s v="USD"/>
    <n v="1440100839"/>
    <n v="1436472039"/>
    <b v="0"/>
    <n v="73"/>
    <b v="0"/>
    <s v="technology/wearables"/>
    <n v="0.43406666666666666"/>
    <n v="89.191780821917803"/>
    <s v="technology"/>
    <s v="wearables"/>
    <x v="954"/>
    <d v="2015-08-20T15:00:39"/>
  </r>
  <r>
    <n v="955"/>
    <x v="955"/>
    <s v="PAXIEâ„¢ is a GPS enabled safety wearable for kids that promotes discovery and play while offering parents peace of mind."/>
    <x v="82"/>
    <x v="693"/>
    <x v="2"/>
    <s v="US"/>
    <s v="USD"/>
    <n v="1473750300"/>
    <n v="1470294300"/>
    <b v="0"/>
    <n v="93"/>
    <b v="0"/>
    <s v="technology/wearables"/>
    <n v="5.6613333333333335E-2"/>
    <n v="182.6236559139785"/>
    <s v="technology"/>
    <s v="wearables"/>
    <x v="955"/>
    <d v="2016-09-13T02:05:00"/>
  </r>
  <r>
    <n v="956"/>
    <x v="956"/>
    <s v="You can rent out your Car with Uber. _x000a_You can rent out your Home with Airbnb. _x000a_Now you can rent out your CLOSET with SemiYOURS!"/>
    <x v="63"/>
    <x v="386"/>
    <x v="2"/>
    <s v="US"/>
    <s v="USD"/>
    <n v="1430081759"/>
    <n v="1424901359"/>
    <b v="0"/>
    <n v="17"/>
    <b v="0"/>
    <s v="technology/wearables"/>
    <n v="1.7219999999999999E-2"/>
    <n v="50.647058823529413"/>
    <s v="technology"/>
    <s v="wearables"/>
    <x v="956"/>
    <d v="2015-04-26T15:55:59"/>
  </r>
  <r>
    <n v="957"/>
    <x v="957"/>
    <s v="A Leather Smart watch Band, that NEVER needs to be charged for only $37!"/>
    <x v="14"/>
    <x v="694"/>
    <x v="2"/>
    <s v="US"/>
    <s v="USD"/>
    <n v="1479392133"/>
    <n v="1476710133"/>
    <b v="0"/>
    <n v="7"/>
    <b v="0"/>
    <s v="technology/wearables"/>
    <n v="1.9416666666666665E-2"/>
    <n v="33.285714285714285"/>
    <s v="technology"/>
    <s v="wearables"/>
    <x v="957"/>
    <d v="2016-11-17T09:15:33"/>
  </r>
  <r>
    <n v="958"/>
    <x v="958"/>
    <s v="Brown Leather and Black Nylon extra-long Apple Watch bands for large wrists connects to 42mm. Go measure! Design fits 190-250mm wrists."/>
    <x v="198"/>
    <x v="695"/>
    <x v="2"/>
    <s v="US"/>
    <s v="USD"/>
    <n v="1428641940"/>
    <n v="1426792563"/>
    <b v="0"/>
    <n v="17"/>
    <b v="0"/>
    <s v="technology/wearables"/>
    <n v="0.11328275684711328"/>
    <n v="51.823529411764703"/>
    <s v="technology"/>
    <s v="wearables"/>
    <x v="958"/>
    <d v="2015-04-09T23:59:00"/>
  </r>
  <r>
    <n v="959"/>
    <x v="959"/>
    <s v="The Pi (Arduino-Compatible) is a new kind of wearable. It's a diy smartwatch with a round display, touch ring, and a powerful CPU!"/>
    <x v="63"/>
    <x v="696"/>
    <x v="2"/>
    <s v="US"/>
    <s v="USD"/>
    <n v="1421640665"/>
    <n v="1419048665"/>
    <b v="0"/>
    <n v="171"/>
    <b v="0"/>
    <s v="technology/wearables"/>
    <n v="0.3886"/>
    <n v="113.62573099415205"/>
    <s v="technology"/>
    <s v="wearables"/>
    <x v="959"/>
    <d v="2015-01-18T23:11:05"/>
  </r>
  <r>
    <n v="960"/>
    <x v="960"/>
    <s v="Kai sits right behind your ear and lets you access a smart voice interface 24/7. Call, text, search, and even call an Uber."/>
    <x v="199"/>
    <x v="697"/>
    <x v="2"/>
    <s v="US"/>
    <s v="USD"/>
    <n v="1489500155"/>
    <n v="1485874955"/>
    <b v="0"/>
    <n v="188"/>
    <b v="0"/>
    <s v="technology/wearables"/>
    <n v="0.46100628930817611"/>
    <n v="136.46276595744681"/>
    <s v="technology"/>
    <s v="wearables"/>
    <x v="960"/>
    <d v="2017-03-14T09:02:35"/>
  </r>
  <r>
    <n v="961"/>
    <x v="961"/>
    <s v="Active, happy &amp; healthy together! _x000a_Thatâ€™s our mission for all dogs and their parents."/>
    <x v="75"/>
    <x v="698"/>
    <x v="2"/>
    <s v="US"/>
    <s v="USD"/>
    <n v="1487617200"/>
    <n v="1483634335"/>
    <b v="0"/>
    <n v="110"/>
    <b v="0"/>
    <s v="technology/wearables"/>
    <n v="0.42188421052631581"/>
    <n v="364.35454545454547"/>
    <s v="technology"/>
    <s v="wearables"/>
    <x v="961"/>
    <d v="2017-02-20T14:00:00"/>
  </r>
  <r>
    <n v="962"/>
    <x v="962"/>
    <s v="Introducing the iDavit, a revolutionary crane-like system thatâ€™ll allow you to work anywhere. Hands free to be totally hands on."/>
    <x v="30"/>
    <x v="699"/>
    <x v="2"/>
    <s v="US"/>
    <s v="USD"/>
    <n v="1455210353"/>
    <n v="1451927153"/>
    <b v="0"/>
    <n v="37"/>
    <b v="0"/>
    <s v="technology/wearables"/>
    <n v="0.2848"/>
    <n v="19.243243243243242"/>
    <s v="technology"/>
    <s v="wearables"/>
    <x v="962"/>
    <d v="2016-02-11T12:05:53"/>
  </r>
  <r>
    <n v="963"/>
    <x v="963"/>
    <s v="WE are molding an educated, motivated, non violent GENERATION!"/>
    <x v="19"/>
    <x v="700"/>
    <x v="2"/>
    <s v="US"/>
    <s v="USD"/>
    <n v="1476717319"/>
    <n v="1473693319"/>
    <b v="0"/>
    <n v="9"/>
    <b v="0"/>
    <s v="technology/wearables"/>
    <n v="1.0771428571428571E-2"/>
    <n v="41.888888888888886"/>
    <s v="technology"/>
    <s v="wearables"/>
    <x v="963"/>
    <d v="2016-10-17T10:15:19"/>
  </r>
  <r>
    <n v="964"/>
    <x v="964"/>
    <s v="Tired of fumbling around for the audio controls on your phone?  Easily control your music with the GoMote and a click of your thumb."/>
    <x v="74"/>
    <x v="701"/>
    <x v="2"/>
    <s v="CA"/>
    <s v="CAD"/>
    <n v="1441119919"/>
    <n v="1437663919"/>
    <b v="0"/>
    <n v="29"/>
    <b v="0"/>
    <s v="technology/wearables"/>
    <n v="7.9909090909090902E-3"/>
    <n v="30.310344827586206"/>
    <s v="technology"/>
    <s v="wearables"/>
    <x v="964"/>
    <d v="2015-09-01T10:05:19"/>
  </r>
  <r>
    <n v="965"/>
    <x v="965"/>
    <s v="Palms Free RetractableCell Phone Harness fits all Cell phones Iphone 4 5 6 7 Galaxy S Go Pro Ipad Mini and Tablets Keep your hands free"/>
    <x v="31"/>
    <x v="501"/>
    <x v="2"/>
    <s v="US"/>
    <s v="USD"/>
    <n v="1477454340"/>
    <n v="1474676646"/>
    <b v="0"/>
    <n v="6"/>
    <b v="0"/>
    <s v="technology/wearables"/>
    <n v="1.192E-2"/>
    <n v="49.666666666666664"/>
    <s v="technology"/>
    <s v="wearables"/>
    <x v="965"/>
    <d v="2016-10-25T22:59:00"/>
  </r>
  <r>
    <n v="966"/>
    <x v="966"/>
    <s v="ICE SHIRT; running, multi-sport, cycling, &amp; athletic wear shirts that hold melting ice to cool you on hot days."/>
    <x v="14"/>
    <x v="702"/>
    <x v="2"/>
    <s v="US"/>
    <s v="USD"/>
    <n v="1475766932"/>
    <n v="1473174932"/>
    <b v="0"/>
    <n v="30"/>
    <b v="0"/>
    <s v="technology/wearables"/>
    <n v="0.14799999999999999"/>
    <n v="59.2"/>
    <s v="technology"/>
    <s v="wearables"/>
    <x v="966"/>
    <d v="2016-10-06T10:15:32"/>
  </r>
  <r>
    <n v="967"/>
    <x v="967"/>
    <s v="Better Beanie is the new therapeutic wearable designed to assist you while keeping your hands free."/>
    <x v="22"/>
    <x v="703"/>
    <x v="2"/>
    <s v="US"/>
    <s v="USD"/>
    <n v="1461301574"/>
    <n v="1456121174"/>
    <b v="0"/>
    <n v="81"/>
    <b v="0"/>
    <s v="technology/wearables"/>
    <n v="0.17810000000000001"/>
    <n v="43.97530864197531"/>
    <s v="technology"/>
    <s v="wearables"/>
    <x v="967"/>
    <d v="2016-04-22T00:06:14"/>
  </r>
  <r>
    <n v="968"/>
    <x v="968"/>
    <s v="Anyone who want to support of this will be credited. This will be my ultimate build. Full animatronics, from arms, legs, H.U.D, etc"/>
    <x v="6"/>
    <x v="437"/>
    <x v="2"/>
    <s v="US"/>
    <s v="USD"/>
    <n v="1408134034"/>
    <n v="1405542034"/>
    <b v="0"/>
    <n v="4"/>
    <b v="0"/>
    <s v="technology/wearables"/>
    <n v="1.325E-2"/>
    <n v="26.5"/>
    <s v="technology"/>
    <s v="wearables"/>
    <x v="968"/>
    <d v="2014-08-15T15:20:34"/>
  </r>
  <r>
    <n v="969"/>
    <x v="969"/>
    <s v="Geek &amp; Chic Smart Jewelry Collection, Wearables Meet Style!"/>
    <x v="11"/>
    <x v="704"/>
    <x v="2"/>
    <s v="MX"/>
    <s v="MXN"/>
    <n v="1486624607"/>
    <n v="1483773407"/>
    <b v="0"/>
    <n v="11"/>
    <b v="0"/>
    <s v="technology/wearables"/>
    <n v="0.46666666666666667"/>
    <n v="1272.7272727272727"/>
    <s v="technology"/>
    <s v="wearables"/>
    <x v="969"/>
    <d v="2017-02-09T02:16:47"/>
  </r>
  <r>
    <n v="970"/>
    <x v="970"/>
    <s v="Stainless Steel Modular Ring with screw on bezels for WiFi + Bluetooth + NFC Wireless modules with open source IOS and Android Apps"/>
    <x v="10"/>
    <x v="705"/>
    <x v="2"/>
    <s v="CA"/>
    <s v="CAD"/>
    <n v="1485147540"/>
    <n v="1481951853"/>
    <b v="0"/>
    <n v="14"/>
    <b v="0"/>
    <s v="technology/wearables"/>
    <n v="0.4592"/>
    <n v="164"/>
    <s v="technology"/>
    <s v="wearables"/>
    <x v="970"/>
    <d v="2017-01-22T23:59:00"/>
  </r>
  <r>
    <n v="971"/>
    <x v="971"/>
    <s v="Our amazing product is simple and sleek. Our laser system is USB rechargeable for hours of fun. Android / Apple App Controlled."/>
    <x v="57"/>
    <x v="706"/>
    <x v="2"/>
    <s v="US"/>
    <s v="USD"/>
    <n v="1433178060"/>
    <n v="1429290060"/>
    <b v="0"/>
    <n v="5"/>
    <b v="0"/>
    <s v="technology/wearables"/>
    <n v="2.2599999999999999E-3"/>
    <n v="45.2"/>
    <s v="technology"/>
    <s v="wearables"/>
    <x v="971"/>
    <d v="2015-06-01T12:01:00"/>
  </r>
  <r>
    <n v="972"/>
    <x v="972"/>
    <s v="Slackers Patent-Pending Magnetic Clip and Cable System, Amazing Sound, Durability and Value Can't Be Beat...AT ANY PRICE!!"/>
    <x v="22"/>
    <x v="707"/>
    <x v="2"/>
    <s v="US"/>
    <s v="USD"/>
    <n v="1409813940"/>
    <n v="1407271598"/>
    <b v="0"/>
    <n v="45"/>
    <b v="0"/>
    <s v="technology/wearables"/>
    <n v="0.34625"/>
    <n v="153.88888888888889"/>
    <s v="technology"/>
    <s v="wearables"/>
    <x v="972"/>
    <d v="2014-09-04T01:59:00"/>
  </r>
  <r>
    <n v="973"/>
    <x v="973"/>
    <s v="The RS-1 is one of the most innovative workout tools to hit the market ever.  A must have for anyone that enjoys new ways to get fit."/>
    <x v="22"/>
    <x v="708"/>
    <x v="2"/>
    <s v="US"/>
    <s v="USD"/>
    <n v="1447032093"/>
    <n v="1441844493"/>
    <b v="0"/>
    <n v="8"/>
    <b v="0"/>
    <s v="technology/wearables"/>
    <n v="2.0549999999999999E-2"/>
    <n v="51.375"/>
    <s v="technology"/>
    <s v="wearables"/>
    <x v="973"/>
    <d v="2015-11-08T20:21:33"/>
  </r>
  <r>
    <n v="974"/>
    <x v="974"/>
    <s v="The device that allows those with artificial knees or arthritic knees to kneel down without putting pressure on their knees."/>
    <x v="63"/>
    <x v="668"/>
    <x v="2"/>
    <s v="US"/>
    <s v="USD"/>
    <n v="1458925156"/>
    <n v="1456336756"/>
    <b v="0"/>
    <n v="3"/>
    <b v="0"/>
    <s v="technology/wearables"/>
    <n v="5.5999999999999999E-3"/>
    <n v="93.333333333333329"/>
    <s v="technology"/>
    <s v="wearables"/>
    <x v="974"/>
    <d v="2016-03-25T11:59:16"/>
  </r>
  <r>
    <n v="975"/>
    <x v="975"/>
    <s v="Horologic5 creates a case for the Apple Watch that reflects true luxury &amp; style. Check out the Garstin Luxury Case in 38mm/42mm"/>
    <x v="57"/>
    <x v="709"/>
    <x v="2"/>
    <s v="US"/>
    <s v="USD"/>
    <n v="1467132185"/>
    <n v="1461948185"/>
    <b v="0"/>
    <n v="24"/>
    <b v="0"/>
    <s v="technology/wearables"/>
    <n v="2.6069999999999999E-2"/>
    <n v="108.625"/>
    <s v="technology"/>
    <s v="wearables"/>
    <x v="975"/>
    <d v="2016-06-28T11:43:05"/>
  </r>
  <r>
    <n v="976"/>
    <x v="976"/>
    <s v="The Cinnamon II is an AppleÂ® ][ compatible wrist watch. Featuring 32k of memory and a 1 Mhz cpu. It's the ultimate in geek fashion."/>
    <x v="60"/>
    <x v="710"/>
    <x v="2"/>
    <s v="AU"/>
    <s v="AUD"/>
    <n v="1439515497"/>
    <n v="1435627497"/>
    <b v="0"/>
    <n v="18"/>
    <b v="0"/>
    <s v="technology/wearables"/>
    <n v="1.9259999999999999E-2"/>
    <n v="160.5"/>
    <s v="technology"/>
    <s v="wearables"/>
    <x v="976"/>
    <d v="2015-08-13T20:24:57"/>
  </r>
  <r>
    <n v="977"/>
    <x v="977"/>
    <s v="The unique adapter to apply standard watch straps at your Samsung Gear S2 Sport and Sport 3G! Small, functional and handsome."/>
    <x v="200"/>
    <x v="711"/>
    <x v="2"/>
    <s v="AT"/>
    <s v="EUR"/>
    <n v="1456094197"/>
    <n v="1453502197"/>
    <b v="0"/>
    <n v="12"/>
    <b v="0"/>
    <s v="technology/wearables"/>
    <n v="0.33666666666666667"/>
    <n v="75.75"/>
    <s v="technology"/>
    <s v="wearables"/>
    <x v="977"/>
    <d v="2016-02-21T17:36:37"/>
  </r>
  <r>
    <n v="978"/>
    <x v="978"/>
    <s v="hidn tempo is an intelligent watch band that allows you to monitor your stress and manage it anywhere, anytime."/>
    <x v="201"/>
    <x v="712"/>
    <x v="2"/>
    <s v="SE"/>
    <s v="SEK"/>
    <n v="1456385101"/>
    <n v="1453793101"/>
    <b v="0"/>
    <n v="123"/>
    <b v="0"/>
    <s v="technology/wearables"/>
    <n v="0.5626326718299024"/>
    <n v="790.83739837398377"/>
    <s v="technology"/>
    <s v="wearables"/>
    <x v="978"/>
    <d v="2016-02-25T02:25:01"/>
  </r>
  <r>
    <n v="979"/>
    <x v="979"/>
    <s v="Trequant is specifically designed for people with tremors. It helps them to track and analyse their tremors for better understanding."/>
    <x v="19"/>
    <x v="713"/>
    <x v="2"/>
    <s v="US"/>
    <s v="USD"/>
    <n v="1466449140"/>
    <n v="1463392828"/>
    <b v="0"/>
    <n v="96"/>
    <b v="0"/>
    <s v="technology/wearables"/>
    <n v="0.82817600000000002"/>
    <n v="301.93916666666667"/>
    <s v="technology"/>
    <s v="wearables"/>
    <x v="979"/>
    <d v="2016-06-20T13:59:00"/>
  </r>
  <r>
    <n v="980"/>
    <x v="980"/>
    <s v="Jayster devices and Jayster app both use Bluetooth Smart technology to provide the most user-friendly system for finding lost valuables"/>
    <x v="3"/>
    <x v="714"/>
    <x v="2"/>
    <s v="US"/>
    <s v="USD"/>
    <n v="1417387322"/>
    <n v="1413495722"/>
    <b v="0"/>
    <n v="31"/>
    <b v="0"/>
    <s v="technology/wearables"/>
    <n v="0.14860000000000001"/>
    <n v="47.935483870967744"/>
    <s v="technology"/>
    <s v="wearables"/>
    <x v="980"/>
    <d v="2014-11-30T17:42:02"/>
  </r>
  <r>
    <n v="981"/>
    <x v="981"/>
    <s v="Tabla Alpha-Num AEIOU Universal Remote &amp; Keyboard + Control. Multi platform wireless use anywhere wearable invisibles development kit."/>
    <x v="150"/>
    <x v="143"/>
    <x v="2"/>
    <s v="US"/>
    <s v="USD"/>
    <n v="1407624222"/>
    <n v="1405032222"/>
    <b v="0"/>
    <n v="4"/>
    <b v="0"/>
    <s v="technology/wearables"/>
    <n v="1.2375123751237513E-4"/>
    <n v="2.75"/>
    <s v="technology"/>
    <s v="wearables"/>
    <x v="981"/>
    <d v="2014-08-09T17:43:42"/>
  </r>
  <r>
    <n v="982"/>
    <x v="982"/>
    <s v="revolutonary ultra-slim 2-in-1 Smart  2-in-1 I-PHONE handle/WALLETtm with 360 rotatiion"/>
    <x v="178"/>
    <x v="158"/>
    <x v="2"/>
    <s v="US"/>
    <s v="USD"/>
    <n v="1475431486"/>
    <n v="1472839486"/>
    <b v="0"/>
    <n v="3"/>
    <b v="0"/>
    <s v="technology/wearables"/>
    <n v="1.7142857142857143E-4"/>
    <n v="1"/>
    <s v="technology"/>
    <s v="wearables"/>
    <x v="982"/>
    <d v="2016-10-02T13:04:46"/>
  </r>
  <r>
    <n v="983"/>
    <x v="983"/>
    <s v="Our t-shirt maintains steady temperatures through hot and cold focal points capable of reaching a 36ÂºF/20ÂºC range in under 2 minutes!"/>
    <x v="202"/>
    <x v="715"/>
    <x v="2"/>
    <s v="ES"/>
    <s v="EUR"/>
    <n v="1471985640"/>
    <n v="1469289685"/>
    <b v="0"/>
    <n v="179"/>
    <b v="0"/>
    <s v="technology/wearables"/>
    <n v="0.2950613611721471"/>
    <n v="171.79329608938548"/>
    <s v="technology"/>
    <s v="wearables"/>
    <x v="983"/>
    <d v="2016-08-23T15:54:00"/>
  </r>
  <r>
    <n v="984"/>
    <x v="984"/>
    <s v="Hello world,_x000a__x000a_My name is Earl Eddings, I'm just your average hard working family man from Virginia. I'm here because I need you to help"/>
    <x v="3"/>
    <x v="437"/>
    <x v="2"/>
    <s v="US"/>
    <s v="USD"/>
    <n v="1427507208"/>
    <n v="1424918808"/>
    <b v="0"/>
    <n v="3"/>
    <b v="0"/>
    <s v="technology/wearables"/>
    <n v="1.06E-2"/>
    <n v="35.333333333333336"/>
    <s v="technology"/>
    <s v="wearables"/>
    <x v="984"/>
    <d v="2015-03-27T20:46:48"/>
  </r>
  <r>
    <n v="985"/>
    <x v="985"/>
    <s v="Make your heart shine and watch it work! Cardiglow tracks improvements, times intervals and translates heart rate into color."/>
    <x v="11"/>
    <x v="716"/>
    <x v="2"/>
    <s v="DE"/>
    <s v="EUR"/>
    <n v="1451602800"/>
    <n v="1449011610"/>
    <b v="0"/>
    <n v="23"/>
    <b v="0"/>
    <s v="technology/wearables"/>
    <n v="6.2933333333333327E-2"/>
    <n v="82.086956521739125"/>
    <s v="technology"/>
    <s v="wearables"/>
    <x v="985"/>
    <d v="2015-12-31T18:00:00"/>
  </r>
  <r>
    <n v="986"/>
    <x v="986"/>
    <s v="Amazing heated snow sport gloves; synonymous with quality, fusing innovative heat technology, style, functionality &amp; unique design."/>
    <x v="22"/>
    <x v="567"/>
    <x v="2"/>
    <s v="GB"/>
    <s v="GBP"/>
    <n v="1452384000"/>
    <n v="1447698300"/>
    <b v="0"/>
    <n v="23"/>
    <b v="0"/>
    <s v="technology/wearables"/>
    <n v="0.1275"/>
    <n v="110.8695652173913"/>
    <s v="technology"/>
    <s v="wearables"/>
    <x v="986"/>
    <d v="2016-01-09T19:00:00"/>
  </r>
  <r>
    <n v="987"/>
    <x v="987"/>
    <s v="Always know where your precious children are. Let them explore the world freely and in a secure way by using the Kidswatcher."/>
    <x v="63"/>
    <x v="717"/>
    <x v="2"/>
    <s v="NL"/>
    <s v="EUR"/>
    <n v="1403507050"/>
    <n v="1400051050"/>
    <b v="0"/>
    <n v="41"/>
    <b v="0"/>
    <s v="technology/wearables"/>
    <n v="0.13220000000000001"/>
    <n v="161.21951219512195"/>
    <s v="technology"/>
    <s v="wearables"/>
    <x v="987"/>
    <d v="2014-06-23T02:04:10"/>
  </r>
  <r>
    <n v="988"/>
    <x v="988"/>
    <s v="Itâ€™s original, fashion and unique, Ohyear is the first cover for your earphones that wears your style._x000a_Designed and made in Italy"/>
    <x v="10"/>
    <x v="117"/>
    <x v="2"/>
    <s v="IT"/>
    <s v="EUR"/>
    <n v="1475310825"/>
    <n v="1472718825"/>
    <b v="0"/>
    <n v="0"/>
    <b v="0"/>
    <s v="technology/wearables"/>
    <n v="0"/>
    <n v="0"/>
    <s v="technology"/>
    <s v="wearables"/>
    <x v="988"/>
    <d v="2016-10-01T03:33:45"/>
  </r>
  <r>
    <n v="989"/>
    <x v="989"/>
    <s v="The most useful phone charger you will ever buy"/>
    <x v="3"/>
    <x v="718"/>
    <x v="2"/>
    <s v="US"/>
    <s v="USD"/>
    <n v="1475101495"/>
    <n v="1472509495"/>
    <b v="0"/>
    <n v="32"/>
    <b v="0"/>
    <s v="technology/wearables"/>
    <n v="0.16769999999999999"/>
    <n v="52.40625"/>
    <s v="technology"/>
    <s v="wearables"/>
    <x v="989"/>
    <d v="2016-09-28T17:24:55"/>
  </r>
  <r>
    <n v="990"/>
    <x v="990"/>
    <s v="The revolutionized carseat, where no child will be left alone in a hot vehicle ever again. This alarm will save multiple babie's lives."/>
    <x v="31"/>
    <x v="375"/>
    <x v="2"/>
    <s v="US"/>
    <s v="USD"/>
    <n v="1409770164"/>
    <n v="1407178164"/>
    <b v="0"/>
    <n v="2"/>
    <b v="0"/>
    <s v="technology/wearables"/>
    <n v="1.0399999999999999E-3"/>
    <n v="13"/>
    <s v="technology"/>
    <s v="wearables"/>
    <x v="990"/>
    <d v="2014-09-03T13:49:24"/>
  </r>
  <r>
    <n v="991"/>
    <x v="991"/>
    <s v="Russell &amp; Sons Watches_x000a__x000a_RS Watches is a business that provides quality watches at an affordable price. RS Watches was created with th"/>
    <x v="10"/>
    <x v="719"/>
    <x v="2"/>
    <s v="GB"/>
    <s v="GBP"/>
    <n v="1468349460"/>
    <n v="1466186988"/>
    <b v="0"/>
    <n v="7"/>
    <b v="0"/>
    <s v="technology/wearables"/>
    <n v="4.24E-2"/>
    <n v="30.285714285714285"/>
    <s v="technology"/>
    <s v="wearables"/>
    <x v="991"/>
    <d v="2016-07-12T13:51:00"/>
  </r>
  <r>
    <n v="992"/>
    <x v="992"/>
    <s v="The HOTTEST and COOLEST thing yet! WairConditioning... an entirely new level of comfortability!"/>
    <x v="57"/>
    <x v="720"/>
    <x v="2"/>
    <s v="US"/>
    <s v="USD"/>
    <n v="1462655519"/>
    <n v="1457475119"/>
    <b v="0"/>
    <n v="4"/>
    <b v="0"/>
    <s v="technology/wearables"/>
    <n v="4.6699999999999997E-3"/>
    <n v="116.75"/>
    <s v="technology"/>
    <s v="wearables"/>
    <x v="992"/>
    <d v="2016-05-07T16:11:59"/>
  </r>
  <r>
    <n v="993"/>
    <x v="993"/>
    <s v="Shield TL is a tail light for a bicycle w/ radar technology. It makes you more visible to cars and drivers at a greater distance."/>
    <x v="54"/>
    <x v="721"/>
    <x v="2"/>
    <s v="US"/>
    <s v="USD"/>
    <n v="1478926800"/>
    <n v="1476054568"/>
    <b v="0"/>
    <n v="196"/>
    <b v="0"/>
    <s v="technology/wearables"/>
    <n v="0.25087142857142858"/>
    <n v="89.59693877551021"/>
    <s v="technology"/>
    <s v="wearables"/>
    <x v="993"/>
    <d v="2016-11-12T00:00:00"/>
  </r>
  <r>
    <n v="994"/>
    <x v="994"/>
    <s v="Worldâ€˜s First Heated Leather Jacket _x000a_with Integrated Bluetooth System,_x000a_Handsfree Set (Microphone and Speakers)_x000a_and Cellphone Charger."/>
    <x v="61"/>
    <x v="722"/>
    <x v="2"/>
    <s v="US"/>
    <s v="USD"/>
    <n v="1417388340"/>
    <n v="1412835530"/>
    <b v="0"/>
    <n v="11"/>
    <b v="0"/>
    <s v="technology/wearables"/>
    <n v="2.3345000000000001E-2"/>
    <n v="424.45454545454544"/>
    <s v="technology"/>
    <s v="wearables"/>
    <x v="994"/>
    <d v="2014-11-30T17:59:00"/>
  </r>
  <r>
    <n v="995"/>
    <x v="995"/>
    <s v="DAZLN nails light up near NFC devices like your mobile phone. If you're tired of receiving or gifting the same old thing look here!"/>
    <x v="3"/>
    <x v="723"/>
    <x v="2"/>
    <s v="US"/>
    <s v="USD"/>
    <n v="1417276800"/>
    <n v="1415140480"/>
    <b v="0"/>
    <n v="9"/>
    <b v="0"/>
    <s v="technology/wearables"/>
    <n v="7.2599999999999998E-2"/>
    <n v="80.666666666666671"/>
    <s v="technology"/>
    <s v="wearables"/>
    <x v="995"/>
    <d v="2014-11-29T11:00:00"/>
  </r>
  <r>
    <n v="996"/>
    <x v="996"/>
    <s v="Study the behaviour of technical communities by tracking their movement  through wearables"/>
    <x v="23"/>
    <x v="654"/>
    <x v="2"/>
    <s v="US"/>
    <s v="USD"/>
    <n v="1406474820"/>
    <n v="1403902060"/>
    <b v="0"/>
    <n v="5"/>
    <b v="0"/>
    <s v="technology/wearables"/>
    <n v="1.6250000000000001E-2"/>
    <n v="13"/>
    <s v="technology"/>
    <s v="wearables"/>
    <x v="996"/>
    <d v="2014-07-27T10:27:00"/>
  </r>
  <r>
    <n v="997"/>
    <x v="997"/>
    <s v="The iPhanny keeps your iPhone 6 safe from bending in those dangerous pants pockets."/>
    <x v="10"/>
    <x v="654"/>
    <x v="2"/>
    <s v="US"/>
    <s v="USD"/>
    <n v="1417145297"/>
    <n v="1414549697"/>
    <b v="0"/>
    <n v="8"/>
    <b v="0"/>
    <s v="technology/wearables"/>
    <n v="1.2999999999999999E-2"/>
    <n v="8.125"/>
    <s v="technology"/>
    <s v="wearables"/>
    <x v="997"/>
    <d v="2014-11-27T22:28:17"/>
  </r>
  <r>
    <n v="998"/>
    <x v="998"/>
    <s v="Ollinfit is the first wearable fitness trainer with 3 sensors for superior accuracy, feedback and results."/>
    <x v="127"/>
    <x v="724"/>
    <x v="2"/>
    <s v="CA"/>
    <s v="CAD"/>
    <n v="1447909401"/>
    <n v="1444017801"/>
    <b v="0"/>
    <n v="229"/>
    <b v="0"/>
    <s v="technology/wearables"/>
    <n v="0.58558333333333334"/>
    <n v="153.42794759825327"/>
    <s v="technology"/>
    <s v="wearables"/>
    <x v="998"/>
    <d v="2015-11-19T00:03:21"/>
  </r>
  <r>
    <n v="999"/>
    <x v="999"/>
    <s v="Built in running, cycling, pedometer, and golf features for the edge you need to perform at your very best!"/>
    <x v="60"/>
    <x v="725"/>
    <x v="2"/>
    <s v="CA"/>
    <s v="CAD"/>
    <n v="1415865720"/>
    <n v="1413270690"/>
    <b v="0"/>
    <n v="40"/>
    <b v="0"/>
    <s v="technology/wearables"/>
    <n v="7.7886666666666673E-2"/>
    <n v="292.07499999999999"/>
    <s v="technology"/>
    <s v="wearables"/>
    <x v="999"/>
    <d v="2014-11-13T03:02:00"/>
  </r>
  <r>
    <n v="1000"/>
    <x v="1000"/>
    <s v="Ristola watches made in La Chaux de-Fonds, Switzerland. A new brand of COSC and ISO Certified Professional watches."/>
    <x v="203"/>
    <x v="726"/>
    <x v="1"/>
    <s v="US"/>
    <s v="USD"/>
    <n v="1489537560"/>
    <n v="1484357160"/>
    <b v="0"/>
    <n v="6"/>
    <b v="0"/>
    <s v="technology/wearables"/>
    <n v="2.2157147647256063E-2"/>
    <n v="3304"/>
    <s v="technology"/>
    <s v="wearables"/>
    <x v="1000"/>
    <d v="2017-03-14T19:26:00"/>
  </r>
  <r>
    <n v="1001"/>
    <x v="1001"/>
    <s v="We make stylish sports clothing from LED jackets to backpacks and LED arm bands.With our LED technology you're sure to be seen in style"/>
    <x v="10"/>
    <x v="107"/>
    <x v="1"/>
    <s v="GB"/>
    <s v="GBP"/>
    <n v="1485796613"/>
    <n v="1481908613"/>
    <b v="0"/>
    <n v="4"/>
    <b v="0"/>
    <s v="technology/wearables"/>
    <n v="1.04"/>
    <n v="1300"/>
    <s v="technology"/>
    <s v="wearables"/>
    <x v="1001"/>
    <d v="2017-01-30T12:16:53"/>
  </r>
  <r>
    <n v="1002"/>
    <x v="1002"/>
    <s v="A modern day locket that uses NFC technology to link your precious photos, videos, apps, and more. Choose our design or submit yours."/>
    <x v="204"/>
    <x v="727"/>
    <x v="1"/>
    <s v="US"/>
    <s v="USD"/>
    <n v="1450331940"/>
    <n v="1447777514"/>
    <b v="0"/>
    <n v="22"/>
    <b v="0"/>
    <s v="technology/wearables"/>
    <n v="0.29602960296029601"/>
    <n v="134.54545454545453"/>
    <s v="technology"/>
    <s v="wearables"/>
    <x v="1002"/>
    <d v="2015-12-17T00:59:00"/>
  </r>
  <r>
    <n v="1003"/>
    <x v="1003"/>
    <s v="Connected, heating, premium quality and comfortable leather sneakers - hand-crafted in France."/>
    <x v="22"/>
    <x v="728"/>
    <x v="1"/>
    <s v="FR"/>
    <s v="EUR"/>
    <n v="1489680061"/>
    <n v="1487091661"/>
    <b v="0"/>
    <n v="15"/>
    <b v="0"/>
    <s v="technology/wearables"/>
    <n v="0.16055"/>
    <n v="214.06666666666666"/>
    <s v="technology"/>
    <s v="wearables"/>
    <x v="1003"/>
    <d v="2017-03-16T11:01:01"/>
  </r>
  <r>
    <n v="1004"/>
    <x v="1004"/>
    <s v="Harnessing wearable technology as a powerful defense for food-allergy children."/>
    <x v="31"/>
    <x v="729"/>
    <x v="1"/>
    <s v="US"/>
    <s v="USD"/>
    <n v="1455814827"/>
    <n v="1453222827"/>
    <b v="0"/>
    <n v="95"/>
    <b v="0"/>
    <s v="technology/wearables"/>
    <n v="0.82208000000000003"/>
    <n v="216.33684210526314"/>
    <s v="technology"/>
    <s v="wearables"/>
    <x v="1004"/>
    <d v="2016-02-18T12:00:27"/>
  </r>
  <r>
    <n v="1005"/>
    <x v="1005"/>
    <s v="The Forcite Alpine helmet records 4K footage and keeps you connected all in one sleek design."/>
    <x v="61"/>
    <x v="730"/>
    <x v="1"/>
    <s v="US"/>
    <s v="USD"/>
    <n v="1446217183"/>
    <n v="1443538783"/>
    <b v="0"/>
    <n v="161"/>
    <b v="0"/>
    <s v="technology/wearables"/>
    <n v="0.75051000000000001"/>
    <n v="932.31055900621118"/>
    <s v="technology"/>
    <s v="wearables"/>
    <x v="1005"/>
    <d v="2015-10-30T09:59:43"/>
  </r>
  <r>
    <n v="1006"/>
    <x v="1006"/>
    <s v="Sweat resistant, colorful, durable, CUSTOMIZABLE, watch bands &amp; protector bands that fit the Moto360 smartwatch."/>
    <x v="23"/>
    <x v="731"/>
    <x v="1"/>
    <s v="US"/>
    <s v="USD"/>
    <n v="1418368260"/>
    <n v="1417654672"/>
    <b v="0"/>
    <n v="8"/>
    <b v="0"/>
    <s v="technology/wearables"/>
    <n v="5.8500000000000003E-2"/>
    <n v="29.25"/>
    <s v="technology"/>
    <s v="wearables"/>
    <x v="1006"/>
    <d v="2014-12-12T02:11:00"/>
  </r>
  <r>
    <n v="1007"/>
    <x v="1007"/>
    <s v="Our knee sleeve monitors your muscles and recommends rest time (on a mobile app) when it detects overexertion!"/>
    <x v="11"/>
    <x v="732"/>
    <x v="1"/>
    <s v="US"/>
    <s v="USD"/>
    <n v="1481727623"/>
    <n v="1478095223"/>
    <b v="0"/>
    <n v="76"/>
    <b v="0"/>
    <s v="technology/wearables"/>
    <n v="0.44319999999999998"/>
    <n v="174.94736842105263"/>
    <s v="technology"/>
    <s v="wearables"/>
    <x v="1007"/>
    <d v="2016-12-14T10:00:23"/>
  </r>
  <r>
    <n v="1008"/>
    <x v="1008"/>
    <s v="MICLOP es una cabina portable impresa en 3D protegida en el interior con espuma acÃºstica, reduce el ruido ambiental o rebote de sonido."/>
    <x v="205"/>
    <x v="156"/>
    <x v="1"/>
    <s v="MX"/>
    <s v="MXN"/>
    <n v="1482953115"/>
    <n v="1480361115"/>
    <b v="0"/>
    <n v="1"/>
    <b v="0"/>
    <s v="technology/wearables"/>
    <n v="2.6737967914438501E-3"/>
    <n v="250"/>
    <s v="technology"/>
    <s v="wearables"/>
    <x v="1008"/>
    <d v="2016-12-28T14:25:15"/>
  </r>
  <r>
    <n v="1009"/>
    <x v="1009"/>
    <s v="R-CON is a wearable that measures running form. Instantly know when your form is breaking down and when you are running your strongest."/>
    <x v="63"/>
    <x v="733"/>
    <x v="1"/>
    <s v="US"/>
    <s v="USD"/>
    <n v="1466346646"/>
    <n v="1463754646"/>
    <b v="0"/>
    <n v="101"/>
    <b v="0"/>
    <s v="technology/wearables"/>
    <n v="0.1313"/>
    <n v="65"/>
    <s v="technology"/>
    <s v="wearables"/>
    <x v="1009"/>
    <d v="2016-06-19T09:30:46"/>
  </r>
  <r>
    <n v="1010"/>
    <x v="1010"/>
    <s v="A beautiful biometric smartphone wrist dock, features a revolutionary reusable adhesive; 3 position phone stand and multi-purpose tool."/>
    <x v="206"/>
    <x v="734"/>
    <x v="1"/>
    <s v="US"/>
    <s v="USD"/>
    <n v="1473044340"/>
    <n v="1468180462"/>
    <b v="0"/>
    <n v="4"/>
    <b v="0"/>
    <s v="technology/wearables"/>
    <n v="1.9088937093275488E-3"/>
    <n v="55"/>
    <s v="technology"/>
    <s v="wearables"/>
    <x v="1010"/>
    <d v="2016-09-04T21:59:00"/>
  </r>
  <r>
    <n v="1011"/>
    <x v="1011"/>
    <s v="The first action sports training sleeve/leg protector of its kind to offer an unduplicated level of targeted protection!"/>
    <x v="22"/>
    <x v="735"/>
    <x v="1"/>
    <s v="US"/>
    <s v="USD"/>
    <n v="1418938395"/>
    <n v="1415050395"/>
    <b v="0"/>
    <n v="1"/>
    <b v="0"/>
    <s v="technology/wearables"/>
    <n v="3.7499999999999999E-3"/>
    <n v="75"/>
    <s v="technology"/>
    <s v="wearables"/>
    <x v="1011"/>
    <d v="2014-12-18T16:33:15"/>
  </r>
  <r>
    <n v="1012"/>
    <x v="1012"/>
    <s v="The world's most advanced jacket for SMARTPHONE USER ,for WORKOUT, for TRAVEL, for OUTDOOR /Bluetooth Charging Wearable Apparel"/>
    <x v="10"/>
    <x v="736"/>
    <x v="1"/>
    <s v="US"/>
    <s v="USD"/>
    <n v="1485254052"/>
    <n v="1481366052"/>
    <b v="0"/>
    <n v="775"/>
    <b v="0"/>
    <s v="technology/wearables"/>
    <n v="215.35021"/>
    <n v="1389.3561935483872"/>
    <s v="technology"/>
    <s v="wearables"/>
    <x v="1012"/>
    <d v="2017-01-24T05:34:12"/>
  </r>
  <r>
    <n v="1013"/>
    <x v="1013"/>
    <s v="Versa Prima: The first portable and wearable LED strip that's controlled via Bluetooth. Designed to be versatile for your creativity."/>
    <x v="31"/>
    <x v="737"/>
    <x v="1"/>
    <s v="US"/>
    <s v="USD"/>
    <n v="1451419200"/>
    <n v="1449000056"/>
    <b v="0"/>
    <n v="90"/>
    <b v="0"/>
    <s v="technology/wearables"/>
    <n v="0.34527999999999998"/>
    <n v="95.911111111111111"/>
    <s v="technology"/>
    <s v="wearables"/>
    <x v="1013"/>
    <d v="2015-12-29T15:00:00"/>
  </r>
  <r>
    <n v="1014"/>
    <x v="1014"/>
    <s v="CHEMION is an eyewear device that lets you show your creativity to the world."/>
    <x v="3"/>
    <x v="738"/>
    <x v="1"/>
    <s v="US"/>
    <s v="USD"/>
    <n v="1420070615"/>
    <n v="1415750615"/>
    <b v="0"/>
    <n v="16"/>
    <b v="0"/>
    <s v="technology/wearables"/>
    <n v="0.30599999999999999"/>
    <n v="191.25"/>
    <s v="technology"/>
    <s v="wearables"/>
    <x v="1014"/>
    <d v="2014-12-31T19:03:35"/>
  </r>
  <r>
    <n v="1015"/>
    <x v="1015"/>
    <s v="SKIN - The wearable music remote control which makes your fitness lifestyle a bit easier"/>
    <x v="7"/>
    <x v="739"/>
    <x v="1"/>
    <s v="CH"/>
    <s v="CHF"/>
    <n v="1448489095"/>
    <n v="1445893495"/>
    <b v="0"/>
    <n v="6"/>
    <b v="0"/>
    <s v="technology/wearables"/>
    <n v="2.6666666666666668E-2"/>
    <n v="40"/>
    <s v="technology"/>
    <s v="wearables"/>
    <x v="1015"/>
    <d v="2015-11-25T17:04:55"/>
  </r>
  <r>
    <n v="1016"/>
    <x v="1016"/>
    <s v="Send an alert for help and find missing people, pets, and valuables with the touch of a button. Get yours today!"/>
    <x v="57"/>
    <x v="740"/>
    <x v="1"/>
    <s v="US"/>
    <s v="USD"/>
    <n v="1459992856"/>
    <n v="1456108456"/>
    <b v="0"/>
    <n v="38"/>
    <b v="0"/>
    <s v="technology/wearables"/>
    <n v="2.8420000000000001E-2"/>
    <n v="74.78947368421052"/>
    <s v="technology"/>
    <s v="wearables"/>
    <x v="1016"/>
    <d v="2016-04-06T20:34:16"/>
  </r>
  <r>
    <n v="1017"/>
    <x v="1017"/>
    <s v="Enjoy high-quality sound and the possibility to control your smartphone and apps using custom voice commands and head movements."/>
    <x v="65"/>
    <x v="741"/>
    <x v="1"/>
    <s v="US"/>
    <s v="USD"/>
    <n v="1448125935"/>
    <n v="1444666335"/>
    <b v="0"/>
    <n v="355"/>
    <b v="0"/>
    <s v="technology/wearables"/>
    <n v="0.22878799999999999"/>
    <n v="161.11830985915492"/>
    <s v="technology"/>
    <s v="wearables"/>
    <x v="1017"/>
    <d v="2015-11-21T12:12:15"/>
  </r>
  <r>
    <n v="1018"/>
    <x v="1018"/>
    <s v="Owl is a fitness tracker along with an accompanying iOS app, that is both fun and interactive for children."/>
    <x v="22"/>
    <x v="742"/>
    <x v="1"/>
    <s v="US"/>
    <s v="USD"/>
    <n v="1468496933"/>
    <n v="1465904933"/>
    <b v="0"/>
    <n v="7"/>
    <b v="0"/>
    <s v="technology/wearables"/>
    <n v="3.1050000000000001E-2"/>
    <n v="88.714285714285708"/>
    <s v="technology"/>
    <s v="wearables"/>
    <x v="1018"/>
    <d v="2016-07-14T06:48:53"/>
  </r>
  <r>
    <n v="1019"/>
    <x v="1019"/>
    <s v="Tempi Is a Wearable Bluetooth Device That Gives Accurate Temperature and Humidity Readings."/>
    <x v="101"/>
    <x v="743"/>
    <x v="1"/>
    <s v="US"/>
    <s v="USD"/>
    <n v="1423092149"/>
    <n v="1420500149"/>
    <b v="0"/>
    <n v="400"/>
    <b v="0"/>
    <s v="technology/wearables"/>
    <n v="0.47333333333333333"/>
    <n v="53.25"/>
    <s v="technology"/>
    <s v="wearables"/>
    <x v="1019"/>
    <d v="2015-02-04T18:22:29"/>
  </r>
  <r>
    <n v="1020"/>
    <x v="1020"/>
    <s v="I've got an awesome new batch of tracks that I think you're going to Love. CDs? So 1990! I present to you... SLEEPWRECK JUMP DRIVES!"/>
    <x v="207"/>
    <x v="744"/>
    <x v="0"/>
    <s v="CA"/>
    <s v="CAD"/>
    <n v="1433206020"/>
    <n v="1430617209"/>
    <b v="0"/>
    <n v="30"/>
    <b v="1"/>
    <s v="music/electronic music"/>
    <n v="2.0554838709677421"/>
    <n v="106.2"/>
    <s v="music"/>
    <s v="electronic music"/>
    <x v="1020"/>
    <d v="2015-06-01T19:47:00"/>
  </r>
  <r>
    <n v="1021"/>
    <x v="1021"/>
    <s v="Rick and Morty concept album written by Allie Goertz + music video directed by Paul B. Cummings!"/>
    <x v="9"/>
    <x v="745"/>
    <x v="0"/>
    <s v="US"/>
    <s v="USD"/>
    <n v="1445054400"/>
    <n v="1443074571"/>
    <b v="1"/>
    <n v="478"/>
    <b v="1"/>
    <s v="music/electronic music"/>
    <n v="3.5180366666666667"/>
    <n v="22.079728033472804"/>
    <s v="music"/>
    <s v="electronic music"/>
    <x v="1021"/>
    <d v="2015-10-16T23:00:00"/>
  </r>
  <r>
    <n v="1022"/>
    <x v="1022"/>
    <s v="Help get four new bootlegs onto vinyl in the second installment of my series!"/>
    <x v="13"/>
    <x v="746"/>
    <x v="0"/>
    <s v="US"/>
    <s v="USD"/>
    <n v="1431876677"/>
    <n v="1429284677"/>
    <b v="1"/>
    <n v="74"/>
    <b v="1"/>
    <s v="music/electronic music"/>
    <n v="1.149"/>
    <n v="31.054054054054053"/>
    <s v="music"/>
    <s v="electronic music"/>
    <x v="1022"/>
    <d v="2015-05-17T10:31:17"/>
  </r>
  <r>
    <n v="1023"/>
    <x v="1023"/>
    <s v="A collaborative, electronic journey helmed by producer Christopher Bingham and guitarist Carlos Montero."/>
    <x v="13"/>
    <x v="747"/>
    <x v="0"/>
    <s v="GB"/>
    <s v="GBP"/>
    <n v="1434837861"/>
    <n v="1432245861"/>
    <b v="0"/>
    <n v="131"/>
    <b v="1"/>
    <s v="music/electronic music"/>
    <n v="2.3715000000000002"/>
    <n v="36.206106870229007"/>
    <s v="music"/>
    <s v="electronic music"/>
    <x v="1023"/>
    <d v="2015-06-20T17:04:21"/>
  </r>
  <r>
    <n v="1024"/>
    <x v="1024"/>
    <s v="Art Fact is a legendary Swedish synth pop act from the 80's. This album will contain updated remakes of their greatest songs."/>
    <x v="22"/>
    <x v="748"/>
    <x v="0"/>
    <s v="SE"/>
    <s v="SEK"/>
    <n v="1454248563"/>
    <n v="1451656563"/>
    <b v="1"/>
    <n v="61"/>
    <b v="1"/>
    <s v="music/electronic music"/>
    <n v="1.1863774999999999"/>
    <n v="388.9762295081967"/>
    <s v="music"/>
    <s v="electronic music"/>
    <x v="1024"/>
    <d v="2016-01-31T08:56:03"/>
  </r>
  <r>
    <n v="1025"/>
    <x v="1025"/>
    <s v="Jake Kaufman and Jessie Seely present THE WORLD'S FIRST VIRTUAL REALITY ROCK OPERA."/>
    <x v="54"/>
    <x v="749"/>
    <x v="0"/>
    <s v="US"/>
    <s v="USD"/>
    <n v="1426532437"/>
    <n v="1423944037"/>
    <b v="1"/>
    <n v="1071"/>
    <b v="1"/>
    <s v="music/electronic music"/>
    <n v="1.099283142857143"/>
    <n v="71.848571428571432"/>
    <s v="music"/>
    <s v="electronic music"/>
    <x v="1025"/>
    <d v="2015-03-16T14:00:37"/>
  </r>
  <r>
    <n v="1026"/>
    <x v="1026"/>
    <s v="Changing Stations is an 11-track classical-contemporary album by Daniel Liam Glyn, based on the 11 main lines of the London Underground"/>
    <x v="39"/>
    <x v="750"/>
    <x v="0"/>
    <s v="GB"/>
    <s v="GBP"/>
    <n v="1459414016"/>
    <n v="1456480016"/>
    <b v="1"/>
    <n v="122"/>
    <b v="1"/>
    <s v="music/electronic music"/>
    <n v="1.0000828571428571"/>
    <n v="57.381803278688523"/>
    <s v="music"/>
    <s v="electronic music"/>
    <x v="1026"/>
    <d v="2016-03-31T03:46:56"/>
  </r>
  <r>
    <n v="1027"/>
    <x v="1027"/>
    <s v="We just toured the PNW to Vancouver, BC and back, we're ready for next level growth - a van, quality studio recordings &amp; stage visuals!"/>
    <x v="208"/>
    <x v="751"/>
    <x v="0"/>
    <s v="US"/>
    <s v="USD"/>
    <n v="1414025347"/>
    <n v="1411433347"/>
    <b v="1"/>
    <n v="111"/>
    <b v="1"/>
    <s v="music/electronic music"/>
    <n v="1.0309292094387414"/>
    <n v="69.666666666666671"/>
    <s v="music"/>
    <s v="electronic music"/>
    <x v="1027"/>
    <d v="2014-10-22T19:49:07"/>
  </r>
  <r>
    <n v="1028"/>
    <x v="1028"/>
    <s v="This will be the first album I have made in 9 years. It will be going back to my roots from 2002, and I aim to blow your socks off!"/>
    <x v="3"/>
    <x v="752"/>
    <x v="0"/>
    <s v="GB"/>
    <s v="GBP"/>
    <n v="1488830400"/>
    <n v="1484924605"/>
    <b v="1"/>
    <n v="255"/>
    <b v="1"/>
    <s v="music/electronic music"/>
    <n v="1.1727000000000001"/>
    <n v="45.988235294117644"/>
    <s v="music"/>
    <s v="electronic music"/>
    <x v="1028"/>
    <d v="2017-03-06T15:00:00"/>
  </r>
  <r>
    <n v="1029"/>
    <x v="1029"/>
    <s v="We want to recreate last years massive Valborgparty in Lund but this time even bigger!"/>
    <x v="3"/>
    <x v="753"/>
    <x v="0"/>
    <s v="SE"/>
    <s v="SEK"/>
    <n v="1428184740"/>
    <n v="1423501507"/>
    <b v="0"/>
    <n v="141"/>
    <b v="1"/>
    <s v="music/electronic music"/>
    <n v="1.1175999999999999"/>
    <n v="79.262411347517727"/>
    <s v="music"/>
    <s v="electronic music"/>
    <x v="1029"/>
    <d v="2015-04-04T16:59:00"/>
  </r>
  <r>
    <n v="1030"/>
    <x v="1030"/>
    <s v="Help fund the latest Gothsicles mega-album, I FEEL SICLE!"/>
    <x v="13"/>
    <x v="754"/>
    <x v="0"/>
    <s v="US"/>
    <s v="USD"/>
    <n v="1473680149"/>
    <n v="1472470549"/>
    <b v="0"/>
    <n v="159"/>
    <b v="1"/>
    <s v="music/electronic music"/>
    <n v="3.4209999999999998"/>
    <n v="43.031446540880502"/>
    <s v="music"/>
    <s v="electronic music"/>
    <x v="1030"/>
    <d v="2016-09-12T06:35:49"/>
  </r>
  <r>
    <n v="1031"/>
    <x v="1031"/>
    <s v="Liquid Diet needs your support to release our new full-length album! Help us create electrifying music videos to showcase our singles!"/>
    <x v="3"/>
    <x v="755"/>
    <x v="0"/>
    <s v="US"/>
    <s v="USD"/>
    <n v="1450290010"/>
    <n v="1447698010"/>
    <b v="0"/>
    <n v="99"/>
    <b v="1"/>
    <s v="music/electronic music"/>
    <n v="1.0740000000000001"/>
    <n v="108.48484848484848"/>
    <s v="music"/>
    <s v="electronic music"/>
    <x v="1031"/>
    <d v="2015-12-16T13:20:10"/>
  </r>
  <r>
    <n v="1032"/>
    <x v="1032"/>
    <s v="Ideal for living rooms and open spaces."/>
    <x v="105"/>
    <x v="756"/>
    <x v="0"/>
    <s v="US"/>
    <s v="USD"/>
    <n v="1466697625"/>
    <n v="1464105625"/>
    <b v="0"/>
    <n v="96"/>
    <b v="1"/>
    <s v="music/electronic music"/>
    <n v="1.0849703703703704"/>
    <n v="61.029583333333335"/>
    <s v="music"/>
    <s v="electronic music"/>
    <x v="1032"/>
    <d v="2016-06-23T11:00:25"/>
  </r>
  <r>
    <n v="1033"/>
    <x v="1033"/>
    <s v="Daughter Vision - an electro synthwave band from USA - present 8 remixes of their stunning songs. Some synthpop - some darker. Join us!"/>
    <x v="209"/>
    <x v="432"/>
    <x v="0"/>
    <s v="GB"/>
    <s v="GBP"/>
    <n v="1481564080"/>
    <n v="1479144880"/>
    <b v="0"/>
    <n v="27"/>
    <b v="1"/>
    <s v="music/electronic music"/>
    <n v="1.0286144578313252"/>
    <n v="50.592592592592595"/>
    <s v="music"/>
    <s v="electronic music"/>
    <x v="1033"/>
    <d v="2016-12-12T12:34:40"/>
  </r>
  <r>
    <n v="1034"/>
    <x v="1034"/>
    <s v="Mazedude presents an arranged album of game music, honoring American composers and featuring several guest performers"/>
    <x v="10"/>
    <x v="757"/>
    <x v="0"/>
    <s v="US"/>
    <s v="USD"/>
    <n v="1470369540"/>
    <n v="1467604804"/>
    <b v="0"/>
    <n v="166"/>
    <b v="1"/>
    <s v="music/electronic music"/>
    <n v="1.3000180000000001"/>
    <n v="39.157168674698795"/>
    <s v="music"/>
    <s v="electronic music"/>
    <x v="1034"/>
    <d v="2016-08-04T22:59:00"/>
  </r>
  <r>
    <n v="1035"/>
    <x v="1035"/>
    <s v="Project Nintendo. A big honkin' game cartridge sleeve and two awesome 12&quot; breakbeat vinyl records and a POSTER inside!"/>
    <x v="210"/>
    <x v="758"/>
    <x v="0"/>
    <s v="US"/>
    <s v="USD"/>
    <n v="1423668220"/>
    <n v="1421076220"/>
    <b v="0"/>
    <n v="76"/>
    <b v="1"/>
    <s v="music/electronic music"/>
    <n v="1.0765217391304347"/>
    <n v="65.15789473684211"/>
    <s v="music"/>
    <s v="electronic music"/>
    <x v="1035"/>
    <d v="2015-02-11T10:23:40"/>
  </r>
  <r>
    <n v="1036"/>
    <x v="1036"/>
    <s v="Help this Soulful &amp; Cinematic Glitch-Pop Songwriter Bring her Music to the World!  (And your Ears:)"/>
    <x v="37"/>
    <x v="759"/>
    <x v="0"/>
    <s v="US"/>
    <s v="USD"/>
    <n v="1357545600"/>
    <n v="1354790790"/>
    <b v="0"/>
    <n v="211"/>
    <b v="1"/>
    <s v="music/electronic music"/>
    <n v="1.1236044444444444"/>
    <n v="23.963127962085309"/>
    <s v="music"/>
    <s v="electronic music"/>
    <x v="1036"/>
    <d v="2013-01-07T03:00:00"/>
  </r>
  <r>
    <n v="1037"/>
    <x v="1037"/>
    <s v="A Special 10th Anniversary Re-Release of Ender Bowen's third album, LEMONYMOUS, with a companion CD of alternate takes and remixes."/>
    <x v="28"/>
    <x v="760"/>
    <x v="0"/>
    <s v="US"/>
    <s v="USD"/>
    <n v="1431925200"/>
    <n v="1429991062"/>
    <b v="0"/>
    <n v="21"/>
    <b v="1"/>
    <s v="music/electronic music"/>
    <n v="1.0209999999999999"/>
    <n v="48.61904761904762"/>
    <s v="music"/>
    <s v="electronic music"/>
    <x v="1037"/>
    <d v="2015-05-18T00:00:00"/>
  </r>
  <r>
    <n v="1038"/>
    <x v="1038"/>
    <s v="My first solo record in 10 years. Six new electronic/synthpop songs PLUS an acoustic version of the album you can only get here."/>
    <x v="15"/>
    <x v="761"/>
    <x v="0"/>
    <s v="US"/>
    <s v="USD"/>
    <n v="1458362023"/>
    <n v="1455773623"/>
    <b v="0"/>
    <n v="61"/>
    <b v="1"/>
    <s v="music/electronic music"/>
    <n v="1.4533333333333334"/>
    <n v="35.73770491803279"/>
    <s v="music"/>
    <s v="electronic music"/>
    <x v="1038"/>
    <d v="2016-03-18T23:33:43"/>
  </r>
  <r>
    <n v="1039"/>
    <x v="1039"/>
    <s v="Becoming Rainbow is a music and visual art project inspired by and dedicated to the Native Indigenous communities and water protectors!"/>
    <x v="2"/>
    <x v="762"/>
    <x v="0"/>
    <s v="US"/>
    <s v="USD"/>
    <n v="1481615940"/>
    <n v="1479436646"/>
    <b v="0"/>
    <n v="30"/>
    <b v="1"/>
    <s v="music/electronic music"/>
    <n v="1.282"/>
    <n v="21.366666666666667"/>
    <s v="music"/>
    <s v="electronic music"/>
    <x v="1039"/>
    <d v="2016-12-13T02:59:00"/>
  </r>
  <r>
    <n v="1040"/>
    <x v="1040"/>
    <s v="We produce radio broadcasts and live streams that promote the value of human freedom, reason, individual rights &amp; free markets."/>
    <x v="94"/>
    <x v="156"/>
    <x v="1"/>
    <s v="US"/>
    <s v="USD"/>
    <n v="1472317209"/>
    <n v="1469725209"/>
    <b v="0"/>
    <n v="1"/>
    <b v="0"/>
    <s v="journalism/audio"/>
    <n v="2.9411764705882353E-3"/>
    <n v="250"/>
    <s v="journalism"/>
    <s v="audio"/>
    <x v="1040"/>
    <d v="2016-08-27T12:00:09"/>
  </r>
  <r>
    <n v="1041"/>
    <x v="1041"/>
    <s v="I am trying to document what it is like to plunge head first into the music/audio industry as an intern."/>
    <x v="45"/>
    <x v="117"/>
    <x v="1"/>
    <s v="US"/>
    <s v="USD"/>
    <n v="1406769992"/>
    <n v="1405041992"/>
    <b v="0"/>
    <n v="0"/>
    <b v="0"/>
    <s v="journalism/audio"/>
    <n v="0"/>
    <n v="0"/>
    <s v="journalism"/>
    <s v="audio"/>
    <x v="1041"/>
    <d v="2014-07-30T20:26:32"/>
  </r>
  <r>
    <n v="1042"/>
    <x v="1042"/>
    <s v="Hello! I'm Ben and I have been wanting to start a podcast for a while. I am looking to kickstart the process and get into the game!"/>
    <x v="81"/>
    <x v="115"/>
    <x v="1"/>
    <s v="US"/>
    <s v="USD"/>
    <n v="1410516000"/>
    <n v="1406824948"/>
    <b v="0"/>
    <n v="1"/>
    <b v="0"/>
    <s v="journalism/audio"/>
    <n v="1.5384615384615385E-2"/>
    <n v="10"/>
    <s v="journalism"/>
    <s v="audio"/>
    <x v="1042"/>
    <d v="2014-09-12T05:00:00"/>
  </r>
  <r>
    <n v="1043"/>
    <x v="1043"/>
    <s v="We're seeking funding for a special 10th Anniversary PRINT EDITION! Receive your own copy for only $8"/>
    <x v="57"/>
    <x v="763"/>
    <x v="1"/>
    <s v="US"/>
    <s v="USD"/>
    <n v="1432101855"/>
    <n v="1429509855"/>
    <b v="0"/>
    <n v="292"/>
    <b v="0"/>
    <s v="journalism/audio"/>
    <n v="8.5370000000000001E-2"/>
    <n v="29.236301369863014"/>
    <s v="journalism"/>
    <s v="audio"/>
    <x v="1043"/>
    <d v="2015-05-20T01:04:15"/>
  </r>
  <r>
    <n v="1044"/>
    <x v="1044"/>
    <s v="Hi. I'm looking to raise some funds to get some microphones, some interfaces to hook XLR to my iPad/iPhone/iMac. Plus some other stuff."/>
    <x v="39"/>
    <x v="360"/>
    <x v="1"/>
    <s v="US"/>
    <s v="USD"/>
    <n v="1425587220"/>
    <n v="1420668801"/>
    <b v="0"/>
    <n v="2"/>
    <b v="0"/>
    <s v="journalism/audio"/>
    <n v="8.571428571428571E-4"/>
    <n v="3"/>
    <s v="journalism"/>
    <s v="audio"/>
    <x v="1044"/>
    <d v="2015-03-05T15:27:00"/>
  </r>
  <r>
    <n v="1045"/>
    <x v="1045"/>
    <s v="In Case Of Emergency is a radio talk show for preppers, beginning preppers, and with preparedness in mind."/>
    <x v="3"/>
    <x v="764"/>
    <x v="1"/>
    <s v="US"/>
    <s v="USD"/>
    <n v="1408827550"/>
    <n v="1406235550"/>
    <b v="0"/>
    <n v="8"/>
    <b v="0"/>
    <s v="journalism/audio"/>
    <n v="2.6599999999999999E-2"/>
    <n v="33.25"/>
    <s v="journalism"/>
    <s v="audio"/>
    <x v="1045"/>
    <d v="2014-08-23T15:59:10"/>
  </r>
  <r>
    <n v="1046"/>
    <x v="1046"/>
    <s v="All Things Horses is slowly becoming the greatest podcast on the internet and we are looking to upgrade the studio and software."/>
    <x v="9"/>
    <x v="117"/>
    <x v="1"/>
    <s v="DE"/>
    <s v="EUR"/>
    <n v="1451161560"/>
    <n v="1447273560"/>
    <b v="0"/>
    <n v="0"/>
    <b v="0"/>
    <s v="journalism/audio"/>
    <n v="0"/>
    <n v="0"/>
    <s v="journalism"/>
    <s v="audio"/>
    <x v="1046"/>
    <d v="2015-12-26T15:26:00"/>
  </r>
  <r>
    <n v="1047"/>
    <x v="1047"/>
    <s v="I wish to start a new podcast called Voices of Texas, and I want to interview interesting people of Texas each week."/>
    <x v="13"/>
    <x v="116"/>
    <x v="1"/>
    <s v="US"/>
    <s v="USD"/>
    <n v="1415219915"/>
    <n v="1412624315"/>
    <b v="0"/>
    <n v="1"/>
    <b v="0"/>
    <s v="journalism/audio"/>
    <n v="5.0000000000000001E-4"/>
    <n v="1"/>
    <s v="journalism"/>
    <s v="audio"/>
    <x v="1047"/>
    <d v="2014-11-05T15:38:35"/>
  </r>
  <r>
    <n v="1048"/>
    <x v="1048"/>
    <s v="#MyLifeMatters features compelling stories of students &amp; young adults who overcame challenges to take ownership of their lives."/>
    <x v="36"/>
    <x v="719"/>
    <x v="1"/>
    <s v="US"/>
    <s v="USD"/>
    <n v="1474766189"/>
    <n v="1471310189"/>
    <b v="0"/>
    <n v="4"/>
    <b v="0"/>
    <s v="journalism/audio"/>
    <n v="1.4133333333333333E-2"/>
    <n v="53"/>
    <s v="journalism"/>
    <s v="audio"/>
    <x v="1048"/>
    <d v="2016-09-24T20:16:29"/>
  </r>
  <r>
    <n v="1049"/>
    <x v="1049"/>
    <s v="------"/>
    <x v="14"/>
    <x v="117"/>
    <x v="1"/>
    <s v="US"/>
    <s v="USD"/>
    <n v="1455272445"/>
    <n v="1452680445"/>
    <b v="0"/>
    <n v="0"/>
    <b v="0"/>
    <s v="journalism/audio"/>
    <n v="0"/>
    <n v="0"/>
    <s v="journalism"/>
    <s v="audio"/>
    <x v="1049"/>
    <d v="2016-02-12T05:20:45"/>
  </r>
  <r>
    <n v="1050"/>
    <x v="1050"/>
    <s v="Secularism is on the rise and I hear you.Talk to me."/>
    <x v="30"/>
    <x v="117"/>
    <x v="1"/>
    <s v="US"/>
    <s v="USD"/>
    <n v="1442257677"/>
    <n v="1439665677"/>
    <b v="0"/>
    <n v="0"/>
    <b v="0"/>
    <s v="journalism/audio"/>
    <n v="0"/>
    <n v="0"/>
    <s v="journalism"/>
    <s v="audio"/>
    <x v="1050"/>
    <d v="2015-09-14T14:07:57"/>
  </r>
  <r>
    <n v="1051"/>
    <x v="1051"/>
    <s v="Inspired by some great podcasters as well as my desire to learn from many people about many topics, plus just to inform people."/>
    <x v="2"/>
    <x v="117"/>
    <x v="1"/>
    <s v="US"/>
    <s v="USD"/>
    <n v="1409098825"/>
    <n v="1406679625"/>
    <b v="0"/>
    <n v="0"/>
    <b v="0"/>
    <s v="journalism/audio"/>
    <n v="0"/>
    <n v="0"/>
    <s v="journalism"/>
    <s v="audio"/>
    <x v="1051"/>
    <d v="2014-08-26T19:20:25"/>
  </r>
  <r>
    <n v="1052"/>
    <x v="1052"/>
    <s v="Production costs for middle aged comics sharing cross USA country road trip experience via www.bigdaddyroadshow.com Podcasts.ComedySHOW"/>
    <x v="211"/>
    <x v="117"/>
    <x v="1"/>
    <s v="US"/>
    <s v="USD"/>
    <n v="1465243740"/>
    <n v="1461438495"/>
    <b v="0"/>
    <n v="0"/>
    <b v="0"/>
    <s v="journalism/audio"/>
    <n v="0"/>
    <n v="0"/>
    <s v="journalism"/>
    <s v="audio"/>
    <x v="1052"/>
    <d v="2016-06-06T15:09:00"/>
  </r>
  <r>
    <n v="1053"/>
    <x v="1053"/>
    <s v="How well do you know the stranger walking past you or the neighbor up the street? Extraordinary stories told by everyday people."/>
    <x v="15"/>
    <x v="493"/>
    <x v="1"/>
    <s v="US"/>
    <s v="USD"/>
    <n v="1488773332"/>
    <n v="1486613332"/>
    <b v="0"/>
    <n v="1"/>
    <b v="0"/>
    <s v="journalism/audio"/>
    <n v="0.01"/>
    <n v="15"/>
    <s v="journalism"/>
    <s v="audio"/>
    <x v="1053"/>
    <d v="2017-03-05T23:08:52"/>
  </r>
  <r>
    <n v="1054"/>
    <x v="1054"/>
    <s v="Drawing on the momentum created by his &quot;Radio Deadly&quot; program, Michale Graves has created a new pop-culture talk radio show on WVNJ"/>
    <x v="30"/>
    <x v="117"/>
    <x v="1"/>
    <s v="US"/>
    <s v="USD"/>
    <n v="1407708000"/>
    <n v="1405110399"/>
    <b v="0"/>
    <n v="0"/>
    <b v="0"/>
    <s v="journalism/audio"/>
    <n v="0"/>
    <n v="0"/>
    <s v="journalism"/>
    <s v="audio"/>
    <x v="1054"/>
    <d v="2014-08-10T17:00:00"/>
  </r>
  <r>
    <n v="1055"/>
    <x v="1055"/>
    <s v="This project is to fund Season 3 of the SHPC.  Our plan is to produce 24 more spectacular episodes to share with the world."/>
    <x v="8"/>
    <x v="117"/>
    <x v="1"/>
    <s v="US"/>
    <s v="USD"/>
    <n v="1457394545"/>
    <n v="1454802545"/>
    <b v="0"/>
    <n v="0"/>
    <b v="0"/>
    <s v="journalism/audio"/>
    <n v="0"/>
    <n v="0"/>
    <s v="journalism"/>
    <s v="audio"/>
    <x v="1055"/>
    <d v="2016-03-07T18:49:05"/>
  </r>
  <r>
    <n v="1056"/>
    <x v="1056"/>
    <s v="a podcast about everyday life, friends talking about music, movies, tv, relationships. conversations we have all had and can relate to"/>
    <x v="3"/>
    <x v="117"/>
    <x v="1"/>
    <s v="US"/>
    <s v="USD"/>
    <n v="1429892177"/>
    <n v="1424711777"/>
    <b v="0"/>
    <n v="0"/>
    <b v="0"/>
    <s v="journalism/audio"/>
    <n v="0"/>
    <n v="0"/>
    <s v="journalism"/>
    <s v="audio"/>
    <x v="1056"/>
    <d v="2015-04-24T11:16:17"/>
  </r>
  <r>
    <n v="1057"/>
    <x v="1057"/>
    <s v="Sayin it Plain is a Independent Radio Show created to inform the public and empower the community."/>
    <x v="3"/>
    <x v="117"/>
    <x v="1"/>
    <s v="US"/>
    <s v="USD"/>
    <n v="1480888483"/>
    <n v="1478292883"/>
    <b v="0"/>
    <n v="0"/>
    <b v="0"/>
    <s v="journalism/audio"/>
    <n v="0"/>
    <n v="0"/>
    <s v="journalism"/>
    <s v="audio"/>
    <x v="1057"/>
    <d v="2016-12-04T16:54:43"/>
  </r>
  <r>
    <n v="1058"/>
    <x v="1058"/>
    <s v="An investigative series on 790 KABC Radio on the ravages of addiction and what options millions of people have for hopeful recovery."/>
    <x v="79"/>
    <x v="117"/>
    <x v="1"/>
    <s v="US"/>
    <s v="USD"/>
    <n v="1427328000"/>
    <n v="1423777043"/>
    <b v="0"/>
    <n v="0"/>
    <b v="0"/>
    <s v="journalism/audio"/>
    <n v="0"/>
    <n v="0"/>
    <s v="journalism"/>
    <s v="audio"/>
    <x v="1058"/>
    <d v="2015-03-25T19:00:00"/>
  </r>
  <r>
    <n v="1059"/>
    <x v="1059"/>
    <s v="Turning myself into a vocal artist."/>
    <x v="184"/>
    <x v="117"/>
    <x v="1"/>
    <s v="US"/>
    <s v="USD"/>
    <n v="1426269456"/>
    <n v="1423681056"/>
    <b v="0"/>
    <n v="0"/>
    <b v="0"/>
    <s v="journalism/audio"/>
    <n v="0"/>
    <n v="0"/>
    <s v="journalism"/>
    <s v="audio"/>
    <x v="1059"/>
    <d v="2015-03-13T12:57:36"/>
  </r>
  <r>
    <n v="1060"/>
    <x v="1060"/>
    <s v="Reality Check is a weekly Internet Radio Show. Along with my co-host and engineer we discuss the issues of the day relevant to you!."/>
    <x v="10"/>
    <x v="155"/>
    <x v="1"/>
    <s v="US"/>
    <s v="USD"/>
    <n v="1429134893"/>
    <n v="1426542893"/>
    <b v="0"/>
    <n v="1"/>
    <b v="0"/>
    <s v="journalism/audio"/>
    <n v="0.01"/>
    <n v="50"/>
    <s v="journalism"/>
    <s v="audio"/>
    <x v="1060"/>
    <d v="2015-04-15T16:54:53"/>
  </r>
  <r>
    <n v="1061"/>
    <x v="1061"/>
    <s v="T.O., Adi &amp; Mercedes discuss their point of views, women's issues &amp; Hollywood Hotties."/>
    <x v="23"/>
    <x v="117"/>
    <x v="1"/>
    <s v="US"/>
    <s v="USD"/>
    <n v="1462150800"/>
    <n v="1456987108"/>
    <b v="0"/>
    <n v="0"/>
    <b v="0"/>
    <s v="journalism/audio"/>
    <n v="0"/>
    <n v="0"/>
    <s v="journalism"/>
    <s v="audio"/>
    <x v="1061"/>
    <d v="2016-05-01T20:00:00"/>
  </r>
  <r>
    <n v="1062"/>
    <x v="1062"/>
    <s v="SEE US ON PATREON www.badgirlartwork.com"/>
    <x v="212"/>
    <x v="121"/>
    <x v="1"/>
    <s v="US"/>
    <s v="USD"/>
    <n v="1468351341"/>
    <n v="1467746541"/>
    <b v="0"/>
    <n v="4"/>
    <b v="0"/>
    <s v="journalism/audio"/>
    <n v="0.95477386934673369"/>
    <n v="47.5"/>
    <s v="journalism"/>
    <s v="audio"/>
    <x v="1062"/>
    <d v="2016-07-12T14:22:21"/>
  </r>
  <r>
    <n v="1063"/>
    <x v="1063"/>
    <s v="Now on audiobook! The truth about Benghazi is revealed with this historical epic courtroom drama performed by professional voice actors"/>
    <x v="28"/>
    <x v="117"/>
    <x v="1"/>
    <s v="US"/>
    <s v="USD"/>
    <n v="1472604262"/>
    <n v="1470012262"/>
    <b v="0"/>
    <n v="0"/>
    <b v="0"/>
    <s v="journalism/audio"/>
    <n v="0"/>
    <n v="0"/>
    <s v="journalism"/>
    <s v="audio"/>
    <x v="1063"/>
    <d v="2016-08-30T19:44:22"/>
  </r>
  <r>
    <n v="1064"/>
    <x v="1064"/>
    <s v="Make wine from seed to bottle; build, socialize, sell, and relax in Vineyard Valley - a social, sandbox, free to play business sim!"/>
    <x v="161"/>
    <x v="765"/>
    <x v="2"/>
    <s v="US"/>
    <s v="USD"/>
    <n v="1373174903"/>
    <n v="1369286903"/>
    <b v="0"/>
    <n v="123"/>
    <b v="0"/>
    <s v="games/video games"/>
    <n v="8.9744444444444446E-2"/>
    <n v="65.666666666666671"/>
    <s v="games"/>
    <s v="video games"/>
    <x v="1064"/>
    <d v="2013-07-07T00:28:23"/>
  </r>
  <r>
    <n v="1065"/>
    <x v="1065"/>
    <s v="Need funds for an Australian fps mp shooter pc game called Diggers Fall were china invades Aus, cost for advertising and settings menu."/>
    <x v="9"/>
    <x v="136"/>
    <x v="2"/>
    <s v="AU"/>
    <s v="AUD"/>
    <n v="1392800922"/>
    <n v="1390381722"/>
    <b v="0"/>
    <n v="5"/>
    <b v="0"/>
    <s v="games/video games"/>
    <n v="2.7E-2"/>
    <n v="16.2"/>
    <s v="games"/>
    <s v="video games"/>
    <x v="1065"/>
    <d v="2014-02-19T04:08:42"/>
  </r>
  <r>
    <n v="1066"/>
    <x v="1066"/>
    <s v="A parody of old school RPGs where you are a new Dark Lord on a quest to amass monsters and allies on your side."/>
    <x v="60"/>
    <x v="766"/>
    <x v="2"/>
    <s v="US"/>
    <s v="USD"/>
    <n v="1375657582"/>
    <n v="1371769582"/>
    <b v="0"/>
    <n v="148"/>
    <b v="0"/>
    <s v="games/video games"/>
    <n v="3.3673333333333333E-2"/>
    <n v="34.128378378378379"/>
    <s v="games"/>
    <s v="video games"/>
    <x v="1066"/>
    <d v="2013-08-04T18:06:22"/>
  </r>
  <r>
    <n v="1067"/>
    <x v="1067"/>
    <s v="Canâ€™t make up your mind about something? Simply type in your two options and let the fighters of fate decide for you!"/>
    <x v="2"/>
    <x v="176"/>
    <x v="2"/>
    <s v="US"/>
    <s v="USD"/>
    <n v="1387657931"/>
    <n v="1385065931"/>
    <b v="0"/>
    <n v="10"/>
    <b v="0"/>
    <s v="games/video games"/>
    <n v="0.26"/>
    <n v="13"/>
    <s v="games"/>
    <s v="video games"/>
    <x v="1067"/>
    <d v="2013-12-21T15:32:11"/>
  </r>
  <r>
    <n v="1068"/>
    <x v="1068"/>
    <s v="THE QUEST TO SAVE HIP HOP is an old school beat em up st game that has a focus on old school hip hop and new age hip hop coming to pc."/>
    <x v="11"/>
    <x v="372"/>
    <x v="2"/>
    <s v="US"/>
    <s v="USD"/>
    <n v="1460274864"/>
    <n v="1457686464"/>
    <b v="0"/>
    <n v="4"/>
    <b v="0"/>
    <s v="games/video games"/>
    <n v="1.5E-3"/>
    <n v="11.25"/>
    <s v="games"/>
    <s v="video games"/>
    <x v="1068"/>
    <d v="2016-04-10T02:54:24"/>
  </r>
  <r>
    <n v="1069"/>
    <x v="1069"/>
    <s v="A run-n-gun zombie survival game where you scavenge for items to make the night a little less scary."/>
    <x v="41"/>
    <x v="447"/>
    <x v="2"/>
    <s v="US"/>
    <s v="USD"/>
    <n v="1385447459"/>
    <n v="1382679059"/>
    <b v="0"/>
    <n v="21"/>
    <b v="0"/>
    <s v="games/video games"/>
    <n v="0.38636363636363635"/>
    <n v="40.476190476190474"/>
    <s v="games"/>
    <s v="video games"/>
    <x v="1069"/>
    <d v="2013-11-26T01:30:59"/>
  </r>
  <r>
    <n v="1070"/>
    <x v="1070"/>
    <s v="A deck building game where you build your campaign plans, raise cash and gain power in a drive to win the White House."/>
    <x v="3"/>
    <x v="119"/>
    <x v="2"/>
    <s v="US"/>
    <s v="USD"/>
    <n v="1349050622"/>
    <n v="1347322622"/>
    <b v="0"/>
    <n v="2"/>
    <b v="0"/>
    <s v="games/video games"/>
    <n v="7.0000000000000001E-3"/>
    <n v="35"/>
    <s v="games"/>
    <s v="video games"/>
    <x v="1070"/>
    <d v="2012-09-30T19:17:02"/>
  </r>
  <r>
    <n v="1071"/>
    <x v="1071"/>
    <s v="I'm making a game where you choose how you want to kill the DJ, so you yourself can decide what music will be played at the party."/>
    <x v="213"/>
    <x v="117"/>
    <x v="2"/>
    <s v="NO"/>
    <s v="NOK"/>
    <n v="1447787093"/>
    <n v="1445191493"/>
    <b v="0"/>
    <n v="0"/>
    <b v="0"/>
    <s v="games/video games"/>
    <n v="0"/>
    <n v="0"/>
    <s v="games"/>
    <s v="video games"/>
    <x v="1071"/>
    <d v="2015-11-17T14:04:53"/>
  </r>
  <r>
    <n v="1072"/>
    <x v="1072"/>
    <s v="A tower defense game that is played anywhere on the earth's surface!  This project is to expand it to be multiplayer and mod support."/>
    <x v="96"/>
    <x v="152"/>
    <x v="2"/>
    <s v="US"/>
    <s v="USD"/>
    <n v="1391630297"/>
    <n v="1389038297"/>
    <b v="0"/>
    <n v="4"/>
    <b v="0"/>
    <s v="games/video games"/>
    <n v="6.8000000000000005E-4"/>
    <n v="12.75"/>
    <s v="games"/>
    <s v="video games"/>
    <x v="1072"/>
    <d v="2014-02-05T14:58:17"/>
  </r>
  <r>
    <n v="1073"/>
    <x v="1073"/>
    <s v="We want to bring our Game Rainbow Ball to the iphone and to do that we need a little help"/>
    <x v="47"/>
    <x v="115"/>
    <x v="2"/>
    <s v="US"/>
    <s v="USD"/>
    <n v="1318806541"/>
    <n v="1316214541"/>
    <b v="0"/>
    <n v="1"/>
    <b v="0"/>
    <s v="games/video games"/>
    <n v="1.3333333333333334E-2"/>
    <n v="10"/>
    <s v="games"/>
    <s v="video games"/>
    <x v="1073"/>
    <d v="2011-10-16T18:09:01"/>
  </r>
  <r>
    <n v="1074"/>
    <x v="1074"/>
    <s v="An ambitious multiplayer game set in fantastical medieval world where you must defend your castle while attacking others to gain ranks!"/>
    <x v="214"/>
    <x v="767"/>
    <x v="2"/>
    <s v="US"/>
    <s v="USD"/>
    <n v="1388808545"/>
    <n v="1386216545"/>
    <b v="0"/>
    <n v="30"/>
    <b v="0"/>
    <s v="games/video games"/>
    <n v="6.3092592592592589E-2"/>
    <n v="113.56666666666666"/>
    <s v="games"/>
    <s v="video games"/>
    <x v="1074"/>
    <d v="2014-01-03T23:09:05"/>
  </r>
  <r>
    <n v="1075"/>
    <x v="1075"/>
    <s v="Fully 3D, post Apocalyptic themed tower defense video game. New take on the genre."/>
    <x v="28"/>
    <x v="372"/>
    <x v="2"/>
    <s v="US"/>
    <s v="USD"/>
    <n v="1336340516"/>
    <n v="1333748516"/>
    <b v="0"/>
    <n v="3"/>
    <b v="0"/>
    <s v="games/video games"/>
    <n v="4.4999999999999998E-2"/>
    <n v="15"/>
    <s v="games"/>
    <s v="video games"/>
    <x v="1075"/>
    <d v="2012-05-06T16:41:56"/>
  </r>
  <r>
    <n v="1076"/>
    <x v="1076"/>
    <s v="A comical point and click adventure by veteran team of Broken Sword and Monkey Island fame - Steve Ince and Bill Tiller"/>
    <x v="96"/>
    <x v="768"/>
    <x v="2"/>
    <s v="US"/>
    <s v="USD"/>
    <n v="1410426250"/>
    <n v="1405674250"/>
    <b v="0"/>
    <n v="975"/>
    <b v="0"/>
    <s v="games/video games"/>
    <n v="0.62765333333333329"/>
    <n v="48.281025641025643"/>
    <s v="games"/>
    <s v="video games"/>
    <x v="1076"/>
    <d v="2014-09-11T04:04:10"/>
  </r>
  <r>
    <n v="1077"/>
    <x v="1077"/>
    <s v="An epic strategy game of world conquest with simultaneous turn-based multiplayer gameplay and no hotseat waiting"/>
    <x v="31"/>
    <x v="769"/>
    <x v="2"/>
    <s v="US"/>
    <s v="USD"/>
    <n v="1452744011"/>
    <n v="1450152011"/>
    <b v="0"/>
    <n v="167"/>
    <b v="0"/>
    <s v="games/video games"/>
    <n v="0.29376000000000002"/>
    <n v="43.976047904191617"/>
    <s v="games"/>
    <s v="video games"/>
    <x v="1077"/>
    <d v="2016-01-13T23:00:11"/>
  </r>
  <r>
    <n v="1078"/>
    <x v="1078"/>
    <s v="I am looking to create more games for the iPad/iPhone and want to add leaderboards, which requires new game development software"/>
    <x v="20"/>
    <x v="372"/>
    <x v="2"/>
    <s v="US"/>
    <s v="USD"/>
    <n v="1311309721"/>
    <n v="1307421721"/>
    <b v="0"/>
    <n v="5"/>
    <b v="0"/>
    <s v="games/video games"/>
    <n v="7.4999999999999997E-2"/>
    <n v="9"/>
    <s v="games"/>
    <s v="video games"/>
    <x v="1078"/>
    <d v="2011-07-21T23:42:01"/>
  </r>
  <r>
    <n v="1079"/>
    <x v="1079"/>
    <s v="Sirius Online is currently the work of two brothers striving to bring the Era of Freelancer back, adding dynamic markets and more."/>
    <x v="91"/>
    <x v="770"/>
    <x v="2"/>
    <s v="DE"/>
    <s v="EUR"/>
    <n v="1463232936"/>
    <n v="1461072936"/>
    <b v="0"/>
    <n v="18"/>
    <b v="0"/>
    <s v="games/video games"/>
    <n v="2.6076923076923077E-2"/>
    <n v="37.666666666666664"/>
    <s v="games"/>
    <s v="video games"/>
    <x v="1079"/>
    <d v="2016-05-14T08:35:36"/>
  </r>
  <r>
    <n v="1080"/>
    <x v="1080"/>
    <s v="A fantasy action RPG which follows an elven ex-slave on a journey of magic, revenge, intrigue, and deceit."/>
    <x v="22"/>
    <x v="771"/>
    <x v="2"/>
    <s v="US"/>
    <s v="USD"/>
    <n v="1399778333"/>
    <n v="1397186333"/>
    <b v="0"/>
    <n v="98"/>
    <b v="0"/>
    <s v="games/video games"/>
    <n v="9.1050000000000006E-2"/>
    <n v="18.581632653061224"/>
    <s v="games"/>
    <s v="video games"/>
    <x v="1080"/>
    <d v="2014-05-10T22:18:53"/>
  </r>
  <r>
    <n v="1081"/>
    <x v="1081"/>
    <s v="Finishing your last job before you retire until a disaster strikes the cargo ship can you survive The Creature?"/>
    <x v="118"/>
    <x v="433"/>
    <x v="2"/>
    <s v="US"/>
    <s v="USD"/>
    <n v="1422483292"/>
    <n v="1419891292"/>
    <b v="0"/>
    <n v="4"/>
    <b v="0"/>
    <s v="games/video games"/>
    <n v="1.7647058823529413E-4"/>
    <n v="3"/>
    <s v="games"/>
    <s v="video games"/>
    <x v="1081"/>
    <d v="2015-01-28T17:14:52"/>
  </r>
  <r>
    <n v="1082"/>
    <x v="1082"/>
    <s v="Challenge your trivia skills in this action oriented game against several opponents across time."/>
    <x v="3"/>
    <x v="443"/>
    <x v="2"/>
    <s v="US"/>
    <s v="USD"/>
    <n v="1344635088"/>
    <n v="1342043088"/>
    <b v="0"/>
    <n v="3"/>
    <b v="0"/>
    <s v="games/video games"/>
    <n v="5.5999999999999999E-3"/>
    <n v="18.666666666666668"/>
    <s v="games"/>
    <s v="video games"/>
    <x v="1082"/>
    <d v="2012-08-10T16:44:48"/>
  </r>
  <r>
    <n v="1083"/>
    <x v="1083"/>
    <s v="We want to take everything video game related people have seen since 1978 to now and turn it into the top gamer lounge in canada !"/>
    <x v="63"/>
    <x v="22"/>
    <x v="2"/>
    <s v="CA"/>
    <s v="CAD"/>
    <n v="1406994583"/>
    <n v="1401810583"/>
    <b v="0"/>
    <n v="1"/>
    <b v="0"/>
    <s v="games/video games"/>
    <n v="8.2000000000000007E-3"/>
    <n v="410"/>
    <s v="games"/>
    <s v="video games"/>
    <x v="1083"/>
    <d v="2014-08-02T10:49:43"/>
  </r>
  <r>
    <n v="1084"/>
    <x v="1084"/>
    <s v="I want to start my own channel for gaming"/>
    <x v="131"/>
    <x v="117"/>
    <x v="2"/>
    <s v="US"/>
    <s v="USD"/>
    <n v="1407534804"/>
    <n v="1404942804"/>
    <b v="0"/>
    <n v="0"/>
    <b v="0"/>
    <s v="games/video games"/>
    <n v="0"/>
    <n v="0"/>
    <s v="games"/>
    <s v="video games"/>
    <x v="1084"/>
    <d v="2014-08-08T16:53:24"/>
  </r>
  <r>
    <n v="1085"/>
    <x v="1085"/>
    <s v="The new kid on the block. Re-imagining old games and creating new ones. Ship, Lazer, Rock is first."/>
    <x v="11"/>
    <x v="772"/>
    <x v="2"/>
    <s v="CA"/>
    <s v="CAD"/>
    <n v="1457967975"/>
    <n v="1455379575"/>
    <b v="0"/>
    <n v="9"/>
    <b v="0"/>
    <s v="games/video games"/>
    <n v="3.4200000000000001E-2"/>
    <n v="114"/>
    <s v="games"/>
    <s v="video games"/>
    <x v="1085"/>
    <d v="2016-03-14T10:06:15"/>
  </r>
  <r>
    <n v="1086"/>
    <x v="1086"/>
    <s v="Humanity's future in the Galaxy"/>
    <x v="102"/>
    <x v="493"/>
    <x v="2"/>
    <s v="US"/>
    <s v="USD"/>
    <n v="1408913291"/>
    <n v="1406321291"/>
    <b v="0"/>
    <n v="2"/>
    <b v="0"/>
    <s v="games/video games"/>
    <n v="8.3333333333333339E-4"/>
    <n v="7.5"/>
    <s v="games"/>
    <s v="video games"/>
    <x v="1086"/>
    <d v="2014-08-24T15:48:11"/>
  </r>
  <r>
    <n v="1087"/>
    <x v="1087"/>
    <s v="Idle gamers are the group of gamers worth watching play video games. We have a back log of video ideas and want to entertain you."/>
    <x v="184"/>
    <x v="117"/>
    <x v="2"/>
    <s v="US"/>
    <s v="USD"/>
    <n v="1402852087"/>
    <n v="1400260087"/>
    <b v="0"/>
    <n v="0"/>
    <b v="0"/>
    <s v="games/video games"/>
    <n v="0"/>
    <n v="0"/>
    <s v="games"/>
    <s v="video games"/>
    <x v="1087"/>
    <d v="2014-06-15T12:08:07"/>
  </r>
  <r>
    <n v="1088"/>
    <x v="1088"/>
    <s v="A fresh twist on survival games. Intense, high-stakes 30 minute rounds for up to 10 players."/>
    <x v="101"/>
    <x v="773"/>
    <x v="2"/>
    <s v="US"/>
    <s v="USD"/>
    <n v="1398366667"/>
    <n v="1395774667"/>
    <b v="0"/>
    <n v="147"/>
    <b v="0"/>
    <s v="games/video games"/>
    <n v="0.14182977777777778"/>
    <n v="43.41727891156463"/>
    <s v="games"/>
    <s v="video games"/>
    <x v="1088"/>
    <d v="2014-04-24T14:11:07"/>
  </r>
  <r>
    <n v="1089"/>
    <x v="1089"/>
    <s v="Farabel is a single player turn-based fantasy strategy game for Mac/PC/Linux"/>
    <x v="36"/>
    <x v="774"/>
    <x v="2"/>
    <s v="FR"/>
    <s v="EUR"/>
    <n v="1435293175"/>
    <n v="1432701175"/>
    <b v="0"/>
    <n v="49"/>
    <b v="0"/>
    <s v="games/video games"/>
    <n v="7.8266666666666665E-2"/>
    <n v="23.959183673469386"/>
    <s v="games"/>
    <s v="video games"/>
    <x v="1089"/>
    <d v="2015-06-25T23:32:55"/>
  </r>
  <r>
    <n v="1090"/>
    <x v="1090"/>
    <s v="A sci-fi platformer game inspired by a certain blue hedgehog and Italian plumber. Jump, fight, dodge and sprint your way to victory."/>
    <x v="215"/>
    <x v="139"/>
    <x v="2"/>
    <s v="AU"/>
    <s v="AUD"/>
    <n v="1432873653"/>
    <n v="1430281653"/>
    <b v="0"/>
    <n v="1"/>
    <b v="0"/>
    <s v="games/video games"/>
    <n v="3.8464497269020693E-4"/>
    <n v="5"/>
    <s v="games"/>
    <s v="video games"/>
    <x v="1090"/>
    <d v="2015-05-28T23:27:33"/>
  </r>
  <r>
    <n v="1091"/>
    <x v="1091"/>
    <s v="London Revolution is a Minecraft server in development. This is an open world RPG FPS server with questing and ruthless gangs."/>
    <x v="48"/>
    <x v="379"/>
    <x v="2"/>
    <s v="GB"/>
    <s v="GBP"/>
    <n v="1460313672"/>
    <n v="1457725272"/>
    <b v="0"/>
    <n v="2"/>
    <b v="0"/>
    <s v="games/video games"/>
    <n v="0.125"/>
    <n v="12.5"/>
    <s v="games"/>
    <s v="video games"/>
    <x v="1091"/>
    <d v="2016-04-10T13:41:12"/>
  </r>
  <r>
    <n v="1092"/>
    <x v="1092"/>
    <s v="toggleme. is the next breakout mobile game.Addictive gameplay, phenomenal design, real life rewards for achievements, and a great story"/>
    <x v="13"/>
    <x v="577"/>
    <x v="2"/>
    <s v="US"/>
    <s v="USD"/>
    <n v="1357432638"/>
    <n v="1354840638"/>
    <b v="0"/>
    <n v="7"/>
    <b v="0"/>
    <s v="games/video games"/>
    <n v="1.0500000000000001E-2"/>
    <n v="3"/>
    <s v="games"/>
    <s v="video games"/>
    <x v="1092"/>
    <d v="2013-01-05T19:37:18"/>
  </r>
  <r>
    <n v="1093"/>
    <x v="1093"/>
    <s v="A little girl living isolated in the Canadian Rockies, you find your self  being lured into the hills in the middle of the night."/>
    <x v="43"/>
    <x v="775"/>
    <x v="2"/>
    <s v="CA"/>
    <s v="CAD"/>
    <n v="1455232937"/>
    <n v="1453936937"/>
    <b v="0"/>
    <n v="4"/>
    <b v="0"/>
    <s v="games/video games"/>
    <n v="0.14083333333333334"/>
    <n v="10.5625"/>
    <s v="games"/>
    <s v="video games"/>
    <x v="1093"/>
    <d v="2016-02-11T18:22:17"/>
  </r>
  <r>
    <n v="1094"/>
    <x v="1094"/>
    <s v="An action racing game for iOS. Set in a steampunk world, players battle their way to the finish line on customizable rocket engines!"/>
    <x v="102"/>
    <x v="776"/>
    <x v="2"/>
    <s v="US"/>
    <s v="USD"/>
    <n v="1318180033"/>
    <n v="1315588033"/>
    <b v="0"/>
    <n v="27"/>
    <b v="0"/>
    <s v="games/video games"/>
    <n v="0.18300055555555556"/>
    <n v="122.00037037037038"/>
    <s v="games"/>
    <s v="video games"/>
    <x v="1094"/>
    <d v="2011-10-09T12:07:13"/>
  </r>
  <r>
    <n v="1095"/>
    <x v="1095"/>
    <s v="MMORPG with Real-Time Pet Battles, Expansive 3D World and Ranked Individual &amp; Guild PvP arenas all on your mobile device!"/>
    <x v="69"/>
    <x v="777"/>
    <x v="2"/>
    <s v="US"/>
    <s v="USD"/>
    <n v="1377867220"/>
    <n v="1375275220"/>
    <b v="0"/>
    <n v="94"/>
    <b v="0"/>
    <s v="games/video games"/>
    <n v="5.0347999999999997E-2"/>
    <n v="267.80851063829789"/>
    <s v="games"/>
    <s v="video games"/>
    <x v="1095"/>
    <d v="2013-08-30T07:53:40"/>
  </r>
  <r>
    <n v="1096"/>
    <x v="1096"/>
    <s v="In BUGSPEED COLLIDER, you're a bug with a black belt.  Fight to the top in 4-Beetle Local Multi, and a Full-Scale 1-Beetle Adventure!"/>
    <x v="14"/>
    <x v="778"/>
    <x v="2"/>
    <s v="US"/>
    <s v="USD"/>
    <n v="1412393400"/>
    <n v="1409747154"/>
    <b v="0"/>
    <n v="29"/>
    <b v="0"/>
    <s v="games/video games"/>
    <n v="0.17933333333333334"/>
    <n v="74.206896551724142"/>
    <s v="games"/>
    <s v="video games"/>
    <x v="1096"/>
    <d v="2014-10-03T22:30:00"/>
  </r>
  <r>
    <n v="1097"/>
    <x v="1097"/>
    <s v="Rabbly is action-adventure game. Is about a scientist going on an adventure, to find rare materials in another galaxy."/>
    <x v="57"/>
    <x v="779"/>
    <x v="2"/>
    <s v="US"/>
    <s v="USD"/>
    <n v="1393786877"/>
    <n v="1390330877"/>
    <b v="0"/>
    <n v="7"/>
    <b v="0"/>
    <s v="games/video games"/>
    <n v="4.6999999999999999E-4"/>
    <n v="6.7142857142857144"/>
    <s v="games"/>
    <s v="video games"/>
    <x v="1097"/>
    <d v="2014-03-02T14:01:17"/>
  </r>
  <r>
    <n v="1098"/>
    <x v="1098"/>
    <s v="Kick, Punch... Fireball is an FPS type arena game set inside the fantasy world."/>
    <x v="31"/>
    <x v="780"/>
    <x v="2"/>
    <s v="US"/>
    <s v="USD"/>
    <n v="1397413095"/>
    <n v="1394821095"/>
    <b v="0"/>
    <n v="22"/>
    <b v="0"/>
    <s v="games/video games"/>
    <n v="7.2120000000000004E-2"/>
    <n v="81.954545454545453"/>
    <s v="games"/>
    <s v="video games"/>
    <x v="1098"/>
    <d v="2014-04-13T13:18:15"/>
  </r>
  <r>
    <n v="1099"/>
    <x v="1099"/>
    <s v="Xeno is an FPS which combines all the best elements of old school and modern games to create a fresh and unique gameplay experience."/>
    <x v="10"/>
    <x v="379"/>
    <x v="2"/>
    <s v="GB"/>
    <s v="GBP"/>
    <n v="1431547468"/>
    <n v="1428955468"/>
    <b v="0"/>
    <n v="1"/>
    <b v="0"/>
    <s v="games/video games"/>
    <n v="5.0000000000000001E-3"/>
    <n v="25"/>
    <s v="games"/>
    <s v="video games"/>
    <x v="1099"/>
    <d v="2015-05-13T15:04:28"/>
  </r>
  <r>
    <n v="1100"/>
    <x v="1100"/>
    <s v="A retro style puzzle rpg with a dark story. Your decisions will influence the world and decide the outcome of the story."/>
    <x v="23"/>
    <x v="173"/>
    <x v="2"/>
    <s v="DE"/>
    <s v="EUR"/>
    <n v="1455417571"/>
    <n v="1452825571"/>
    <b v="0"/>
    <n v="10"/>
    <b v="0"/>
    <s v="games/video games"/>
    <n v="2.5000000000000001E-2"/>
    <n v="10"/>
    <s v="games"/>
    <s v="video games"/>
    <x v="1100"/>
    <d v="2016-02-13T21:39:31"/>
  </r>
  <r>
    <n v="1101"/>
    <x v="1101"/>
    <s v="Different strains of marijuana leafs battling to the death to see which one is the top strain."/>
    <x v="57"/>
    <x v="781"/>
    <x v="2"/>
    <s v="US"/>
    <s v="USD"/>
    <n v="1468519920"/>
    <n v="1466188338"/>
    <b v="0"/>
    <n v="6"/>
    <b v="0"/>
    <s v="games/video games"/>
    <n v="4.0999999999999999E-4"/>
    <n v="6.833333333333333"/>
    <s v="games"/>
    <s v="video games"/>
    <x v="1101"/>
    <d v="2016-07-14T13:12:00"/>
  </r>
  <r>
    <n v="1102"/>
    <x v="1102"/>
    <s v="Runers is a top-down rogue-like shooter where as you advance you create more powerful spells and fight fierce monsters and bosses."/>
    <x v="6"/>
    <x v="94"/>
    <x v="2"/>
    <s v="US"/>
    <s v="USD"/>
    <n v="1386568740"/>
    <n v="1383095125"/>
    <b v="0"/>
    <n v="24"/>
    <b v="0"/>
    <s v="games/video games"/>
    <n v="5.3124999999999999E-2"/>
    <n v="17.708333333333332"/>
    <s v="games"/>
    <s v="video games"/>
    <x v="1102"/>
    <d v="2013-12-09T00:59:00"/>
  </r>
  <r>
    <n v="1103"/>
    <x v="1103"/>
    <s v="&quot;I go to work... I classify the bodies and store them accordingly... Sometimes I here noises... Other times is see her..."/>
    <x v="36"/>
    <x v="782"/>
    <x v="2"/>
    <s v="US"/>
    <s v="USD"/>
    <n v="1466227190"/>
    <n v="1461043190"/>
    <b v="0"/>
    <n v="15"/>
    <b v="0"/>
    <s v="games/video games"/>
    <n v="1.6199999999999999E-2"/>
    <n v="16.2"/>
    <s v="games"/>
    <s v="video games"/>
    <x v="1103"/>
    <d v="2016-06-18T00:19:50"/>
  </r>
  <r>
    <n v="1104"/>
    <x v="1104"/>
    <s v="Street Heroes is a retro 2D side-scrolling multiplayer beat 'em up for Facebook that brings classic arcade fun to a social platform"/>
    <x v="127"/>
    <x v="783"/>
    <x v="2"/>
    <s v="GB"/>
    <s v="GBP"/>
    <n v="1402480221"/>
    <n v="1399888221"/>
    <b v="0"/>
    <n v="37"/>
    <b v="0"/>
    <s v="games/video games"/>
    <n v="4.9516666666666667E-2"/>
    <n v="80.297297297297291"/>
    <s v="games"/>
    <s v="video games"/>
    <x v="1104"/>
    <d v="2014-06-11T04:50:21"/>
  </r>
  <r>
    <n v="1105"/>
    <x v="1105"/>
    <s v="Nightmare Zombies is the first Oculus Rift Only immersive zombie simulator in the Post-Apocalypse urban environment of New York City."/>
    <x v="216"/>
    <x v="784"/>
    <x v="2"/>
    <s v="US"/>
    <s v="USD"/>
    <n v="1395627327"/>
    <n v="1393038927"/>
    <b v="0"/>
    <n v="20"/>
    <b v="0"/>
    <s v="games/video games"/>
    <n v="1.5900000000000001E-3"/>
    <n v="71.55"/>
    <s v="games"/>
    <s v="video games"/>
    <x v="1105"/>
    <d v="2014-03-23T21:15:27"/>
  </r>
  <r>
    <n v="1106"/>
    <x v="1106"/>
    <s v="Collect coins and save civilians while you blast your way through tons of zombies! Unlock new characters and levels!"/>
    <x v="44"/>
    <x v="785"/>
    <x v="2"/>
    <s v="US"/>
    <s v="USD"/>
    <n v="1333557975"/>
    <n v="1330969575"/>
    <b v="0"/>
    <n v="7"/>
    <b v="0"/>
    <s v="games/video games"/>
    <n v="0.41249999999999998"/>
    <n v="23.571428571428573"/>
    <s v="games"/>
    <s v="video games"/>
    <x v="1106"/>
    <d v="2012-04-04T11:46:15"/>
  </r>
  <r>
    <n v="1107"/>
    <x v="1107"/>
    <s v="Enjoy video games, online surfing, and communications in privacy with Kid Cade, from Crestview, Florida. Our company has created a comp"/>
    <x v="3"/>
    <x v="117"/>
    <x v="2"/>
    <s v="US"/>
    <s v="USD"/>
    <n v="1406148024"/>
    <n v="1403556024"/>
    <b v="0"/>
    <n v="0"/>
    <b v="0"/>
    <s v="games/video games"/>
    <n v="0"/>
    <n v="0"/>
    <s v="games"/>
    <s v="video games"/>
    <x v="1107"/>
    <d v="2014-07-23T15:40:24"/>
  </r>
  <r>
    <n v="1108"/>
    <x v="1108"/>
    <s v="Environmental awareness using social games where players are challenged to pursue sustainable development in the city of the future."/>
    <x v="31"/>
    <x v="786"/>
    <x v="2"/>
    <s v="US"/>
    <s v="USD"/>
    <n v="1334326635"/>
    <n v="1329146235"/>
    <b v="0"/>
    <n v="21"/>
    <b v="0"/>
    <s v="games/video games"/>
    <n v="2.93E-2"/>
    <n v="34.88095238095238"/>
    <s v="games"/>
    <s v="video games"/>
    <x v="1108"/>
    <d v="2012-04-13T09:17:15"/>
  </r>
  <r>
    <n v="1109"/>
    <x v="1109"/>
    <s v="Our goal is to open a video game museum, art gallery, free play arcade, game lounge, cosplay and event center here in Flint Michigan!"/>
    <x v="3"/>
    <x v="372"/>
    <x v="2"/>
    <s v="US"/>
    <s v="USD"/>
    <n v="1479495790"/>
    <n v="1476900190"/>
    <b v="0"/>
    <n v="3"/>
    <b v="0"/>
    <s v="games/video games"/>
    <n v="4.4999999999999997E-3"/>
    <n v="15"/>
    <s v="games"/>
    <s v="video games"/>
    <x v="1109"/>
    <d v="2016-11-18T14:03:10"/>
  </r>
  <r>
    <n v="1110"/>
    <x v="1110"/>
    <s v="PSI is a game about a group of people dealing with the effects of Nightmares becoming reality, life will never be the same."/>
    <x v="63"/>
    <x v="787"/>
    <x v="2"/>
    <s v="US"/>
    <s v="USD"/>
    <n v="1354919022"/>
    <n v="1352327022"/>
    <b v="0"/>
    <n v="11"/>
    <b v="0"/>
    <s v="games/video games"/>
    <n v="5.1000000000000004E-3"/>
    <n v="23.181818181818183"/>
    <s v="games"/>
    <s v="video games"/>
    <x v="1110"/>
    <d v="2012-12-07T17:23:42"/>
  </r>
  <r>
    <n v="1111"/>
    <x v="1111"/>
    <s v="We are bringing a new gaming experience to the field. One that will connect a community of people and servers from around the world."/>
    <x v="30"/>
    <x v="116"/>
    <x v="2"/>
    <s v="US"/>
    <s v="USD"/>
    <n v="1452228790"/>
    <n v="1449636790"/>
    <b v="0"/>
    <n v="1"/>
    <b v="0"/>
    <s v="games/video games"/>
    <n v="4.0000000000000002E-4"/>
    <n v="1"/>
    <s v="games"/>
    <s v="video games"/>
    <x v="1111"/>
    <d v="2016-01-07T23:53:10"/>
  </r>
  <r>
    <n v="1112"/>
    <x v="1112"/>
    <s v="Tarantino-esque Adventure Game on Steroids Inspired by LucasArts, Gritty Action Movies and 1940's Animation"/>
    <x v="217"/>
    <x v="788"/>
    <x v="2"/>
    <s v="US"/>
    <s v="USD"/>
    <n v="1421656200"/>
    <n v="1416507211"/>
    <b v="0"/>
    <n v="312"/>
    <b v="0"/>
    <s v="games/video games"/>
    <n v="0.35537409090909089"/>
    <n v="100.23371794871794"/>
    <s v="games"/>
    <s v="video games"/>
    <x v="1112"/>
    <d v="2015-01-19T03:30:00"/>
  </r>
  <r>
    <n v="1113"/>
    <x v="1113"/>
    <s v="A start up YouTube PC Gaming channel named ''Jeansie''. Comprised of witty banter and slightly above average  gaming skills :)"/>
    <x v="28"/>
    <x v="139"/>
    <x v="2"/>
    <s v="GB"/>
    <s v="GBP"/>
    <n v="1408058820"/>
    <n v="1405466820"/>
    <b v="0"/>
    <n v="1"/>
    <b v="0"/>
    <s v="games/video games"/>
    <n v="5.0000000000000001E-3"/>
    <n v="5"/>
    <s v="games"/>
    <s v="video games"/>
    <x v="1113"/>
    <d v="2014-08-14T18:27:00"/>
  </r>
  <r>
    <n v="1114"/>
    <x v="1114"/>
    <s v="SciFi racing game for Android &amp; iOS platforms. Player gets a unique weapon which introduces an additional dimension to the competition."/>
    <x v="12"/>
    <x v="115"/>
    <x v="2"/>
    <s v="GB"/>
    <s v="GBP"/>
    <n v="1381306687"/>
    <n v="1378714687"/>
    <b v="0"/>
    <n v="3"/>
    <b v="0"/>
    <s v="games/video games"/>
    <n v="1.6666666666666668E-3"/>
    <n v="3.3333333333333335"/>
    <s v="games"/>
    <s v="video games"/>
    <x v="1114"/>
    <d v="2013-10-09T03:18:07"/>
  </r>
  <r>
    <n v="1115"/>
    <x v="1115"/>
    <s v="Explore the protagonist's mind. Remember. Understand. Plan ahead. Stay ahead of threats. Nurture relations. Earn the fate you choose."/>
    <x v="79"/>
    <x v="500"/>
    <x v="2"/>
    <s v="US"/>
    <s v="USD"/>
    <n v="1459352495"/>
    <n v="1456764095"/>
    <b v="0"/>
    <n v="4"/>
    <b v="0"/>
    <s v="games/video games"/>
    <n v="1.325E-3"/>
    <n v="13.25"/>
    <s v="games"/>
    <s v="video games"/>
    <x v="1115"/>
    <d v="2016-03-30T10:41:35"/>
  </r>
  <r>
    <n v="1116"/>
    <x v="1116"/>
    <s v="A medieval, post apocolyptic, Online, MMORPG. Class morphing, character customization game."/>
    <x v="69"/>
    <x v="789"/>
    <x v="2"/>
    <s v="US"/>
    <s v="USD"/>
    <n v="1339273208"/>
    <n v="1334089208"/>
    <b v="0"/>
    <n v="10"/>
    <b v="0"/>
    <s v="games/video games"/>
    <n v="3.5704000000000004E-4"/>
    <n v="17.852"/>
    <s v="games"/>
    <s v="video games"/>
    <x v="1116"/>
    <d v="2012-06-09T15:20:08"/>
  </r>
  <r>
    <n v="1117"/>
    <x v="1117"/>
    <s v="Experience the Medieval in your own village. Increase your village into a city and walk through the streets."/>
    <x v="28"/>
    <x v="790"/>
    <x v="2"/>
    <s v="DE"/>
    <s v="EUR"/>
    <n v="1451053313"/>
    <n v="1448461313"/>
    <b v="0"/>
    <n v="8"/>
    <b v="0"/>
    <s v="games/video games"/>
    <n v="8.3000000000000004E-2"/>
    <n v="10.375"/>
    <s v="games"/>
    <s v="video games"/>
    <x v="1117"/>
    <d v="2015-12-25T09:21:53"/>
  </r>
  <r>
    <n v="1118"/>
    <x v="1118"/>
    <s v="Ideal for social players as well as a tool for esports teams, Battle Buddy will help organise and coordinate, pugs, scrims, wars &amp; you!"/>
    <x v="37"/>
    <x v="791"/>
    <x v="2"/>
    <s v="AU"/>
    <s v="AUD"/>
    <n v="1396666779"/>
    <n v="1394078379"/>
    <b v="0"/>
    <n v="3"/>
    <b v="0"/>
    <s v="games/video games"/>
    <n v="2.4222222222222221E-2"/>
    <n v="36.333333333333336"/>
    <s v="games"/>
    <s v="video games"/>
    <x v="1118"/>
    <d v="2014-04-04T21:59:39"/>
  </r>
  <r>
    <n v="1119"/>
    <x v="1119"/>
    <s v="Dog people and cat people unit!! Help save Paw Island from the monsters in this milti-player (50-100 Person at a time) online RPG game"/>
    <x v="190"/>
    <x v="139"/>
    <x v="2"/>
    <s v="US"/>
    <s v="USD"/>
    <n v="1396810864"/>
    <n v="1395687664"/>
    <b v="0"/>
    <n v="1"/>
    <b v="0"/>
    <s v="games/video games"/>
    <n v="2.3809523809523812E-3"/>
    <n v="5"/>
    <s v="games"/>
    <s v="video games"/>
    <x v="1119"/>
    <d v="2014-04-06T14:01:04"/>
  </r>
  <r>
    <n v="1120"/>
    <x v="1120"/>
    <s v="Planet Ninjahwah is a highly anticipated futuristic action adventure game that will blow your mind!!"/>
    <x v="31"/>
    <x v="117"/>
    <x v="2"/>
    <s v="US"/>
    <s v="USD"/>
    <n v="1319835400"/>
    <n v="1315947400"/>
    <b v="0"/>
    <n v="0"/>
    <b v="0"/>
    <s v="games/video games"/>
    <n v="0"/>
    <n v="0"/>
    <s v="games"/>
    <s v="video games"/>
    <x v="1120"/>
    <d v="2011-10-28T15:56:40"/>
  </r>
  <r>
    <n v="1121"/>
    <x v="1121"/>
    <s v="An action packed, side scrolling, platform jumping, laser shooting ADVENTURE that will be fun for everyone."/>
    <x v="65"/>
    <x v="792"/>
    <x v="2"/>
    <s v="US"/>
    <s v="USD"/>
    <n v="1457904316"/>
    <n v="1455315916"/>
    <b v="0"/>
    <n v="5"/>
    <b v="0"/>
    <s v="games/video games"/>
    <n v="1.16E-4"/>
    <n v="5.8"/>
    <s v="games"/>
    <s v="video games"/>
    <x v="1121"/>
    <d v="2016-03-13T16:25:16"/>
  </r>
  <r>
    <n v="1122"/>
    <x v="1122"/>
    <s v="Mobile game featuring lots of funny little monsters on the run from their mad creator. Lots of gameplay elements will keep user bussy."/>
    <x v="50"/>
    <x v="117"/>
    <x v="2"/>
    <s v="GB"/>
    <s v="GBP"/>
    <n v="1369932825"/>
    <n v="1368723225"/>
    <b v="0"/>
    <n v="0"/>
    <b v="0"/>
    <s v="games/video games"/>
    <n v="0"/>
    <n v="0"/>
    <s v="games"/>
    <s v="video games"/>
    <x v="1122"/>
    <d v="2013-05-30T11:53:45"/>
  </r>
  <r>
    <n v="1123"/>
    <x v="1123"/>
    <s v="Fast paced mobile game where you control a rain drop by tilting your screen. Absorb other rain drops to go faster, but avoid clouds."/>
    <x v="10"/>
    <x v="143"/>
    <x v="2"/>
    <s v="US"/>
    <s v="USD"/>
    <n v="1397910848"/>
    <n v="1395318848"/>
    <b v="0"/>
    <n v="3"/>
    <b v="0"/>
    <s v="games/video games"/>
    <n v="2.2000000000000001E-3"/>
    <n v="3.6666666666666665"/>
    <s v="games"/>
    <s v="video games"/>
    <x v="1123"/>
    <d v="2014-04-19T07:34:08"/>
  </r>
  <r>
    <n v="1124"/>
    <x v="1124"/>
    <s v="Disaster Defender is a Mobile RPG that puts you right into the action of a Disaster, saving lives and property like a real life hero!"/>
    <x v="161"/>
    <x v="94"/>
    <x v="2"/>
    <s v="US"/>
    <s v="USD"/>
    <n v="1430409651"/>
    <n v="1427817651"/>
    <b v="0"/>
    <n v="7"/>
    <b v="0"/>
    <s v="games/mobile games"/>
    <n v="4.7222222222222223E-3"/>
    <n v="60.714285714285715"/>
    <s v="games"/>
    <s v="mobile games"/>
    <x v="1124"/>
    <d v="2015-04-30T11:00:51"/>
  </r>
  <r>
    <n v="1125"/>
    <x v="1125"/>
    <s v="Ultimate Supremacy will be the ultimate in mobile gaming, if you love fighting and strategy games, you will love Ultimate Supremacy."/>
    <x v="9"/>
    <x v="117"/>
    <x v="2"/>
    <s v="GB"/>
    <s v="GBP"/>
    <n v="1443193130"/>
    <n v="1438009130"/>
    <b v="0"/>
    <n v="0"/>
    <b v="0"/>
    <s v="games/mobile games"/>
    <n v="0"/>
    <n v="0"/>
    <s v="games"/>
    <s v="mobile games"/>
    <x v="1125"/>
    <d v="2015-09-25T09:58:50"/>
  </r>
  <r>
    <n v="1126"/>
    <x v="1126"/>
    <s v="Imagine a science class where the teacher walks in a says &quot;Take out your cell phone and play a game.&quot;"/>
    <x v="13"/>
    <x v="115"/>
    <x v="2"/>
    <s v="US"/>
    <s v="USD"/>
    <n v="1468482694"/>
    <n v="1465890694"/>
    <b v="0"/>
    <n v="2"/>
    <b v="0"/>
    <s v="games/mobile games"/>
    <n v="5.0000000000000001E-3"/>
    <n v="5"/>
    <s v="games"/>
    <s v="mobile games"/>
    <x v="1126"/>
    <d v="2016-07-14T02:51:34"/>
  </r>
  <r>
    <n v="1127"/>
    <x v="1127"/>
    <s v="A fast-paced, creepy/cute mobile puzzle game where you draw series of magic symbols to summon &amp; collect demons, monsters, gods, &amp; myths"/>
    <x v="19"/>
    <x v="793"/>
    <x v="2"/>
    <s v="US"/>
    <s v="USD"/>
    <n v="1416000600"/>
    <n v="1413318600"/>
    <b v="0"/>
    <n v="23"/>
    <b v="0"/>
    <s v="games/mobile games"/>
    <n v="1.6714285714285713E-2"/>
    <n v="25.434782608695652"/>
    <s v="games"/>
    <s v="mobile games"/>
    <x v="1127"/>
    <d v="2014-11-14T16:30:00"/>
  </r>
  <r>
    <n v="1128"/>
    <x v="1128"/>
    <s v="#havingfunFTW"/>
    <x v="28"/>
    <x v="116"/>
    <x v="2"/>
    <s v="GB"/>
    <s v="GBP"/>
    <n v="1407425717"/>
    <n v="1404833717"/>
    <b v="0"/>
    <n v="1"/>
    <b v="0"/>
    <s v="games/mobile games"/>
    <n v="1E-3"/>
    <n v="1"/>
    <s v="games"/>
    <s v="mobile games"/>
    <x v="1128"/>
    <d v="2014-08-07T10:35:17"/>
  </r>
  <r>
    <n v="1129"/>
    <x v="1129"/>
    <s v="This app will provide you with the ability to use your most favorite profanities while playing a game with your friends."/>
    <x v="22"/>
    <x v="577"/>
    <x v="2"/>
    <s v="US"/>
    <s v="USD"/>
    <n v="1465107693"/>
    <n v="1462515693"/>
    <b v="0"/>
    <n v="2"/>
    <b v="0"/>
    <s v="games/mobile games"/>
    <n v="1.0499999999999999E-3"/>
    <n v="10.5"/>
    <s v="games"/>
    <s v="mobile games"/>
    <x v="1129"/>
    <d v="2016-06-05T01:21:33"/>
  </r>
  <r>
    <n v="1130"/>
    <x v="1130"/>
    <s v="A modernized version of the classic aerial combat arcade game 1942.  Use real fighter jets to take down terrorists on a global scale."/>
    <x v="10"/>
    <x v="143"/>
    <x v="2"/>
    <s v="US"/>
    <s v="USD"/>
    <n v="1416963300"/>
    <n v="1411775700"/>
    <b v="0"/>
    <n v="3"/>
    <b v="0"/>
    <s v="games/mobile games"/>
    <n v="2.2000000000000001E-3"/>
    <n v="3.6666666666666665"/>
    <s v="games"/>
    <s v="mobile games"/>
    <x v="1130"/>
    <d v="2014-11-25T19:55:00"/>
  </r>
  <r>
    <n v="1131"/>
    <x v="1131"/>
    <s v="Don't drop it like it's hot..Hot Potato is a battle between friends. Compete to keep Mr Potato off the ground. Who will drop him first?"/>
    <x v="79"/>
    <x v="117"/>
    <x v="2"/>
    <s v="AU"/>
    <s v="AUD"/>
    <n v="1450993668"/>
    <n v="1448401668"/>
    <b v="0"/>
    <n v="0"/>
    <b v="0"/>
    <s v="games/mobile games"/>
    <n v="0"/>
    <n v="0"/>
    <s v="games"/>
    <s v="mobile games"/>
    <x v="1131"/>
    <d v="2015-12-24T16:47:48"/>
  </r>
  <r>
    <n v="1132"/>
    <x v="1132"/>
    <s v="One is a simple mobile game about exploring the connections between all living things. Featuring hand-painted art."/>
    <x v="3"/>
    <x v="794"/>
    <x v="2"/>
    <s v="CA"/>
    <s v="CAD"/>
    <n v="1483238771"/>
    <n v="1480646771"/>
    <b v="0"/>
    <n v="13"/>
    <b v="0"/>
    <s v="games/mobile games"/>
    <n v="0.14380000000000001"/>
    <n v="110.61538461538461"/>
    <s v="games"/>
    <s v="mobile games"/>
    <x v="1132"/>
    <d v="2016-12-31T21:46:11"/>
  </r>
  <r>
    <n v="1133"/>
    <x v="1133"/>
    <s v="Ping is a simple game currently in the design process, where the player lives off of the power of their connection to the internet."/>
    <x v="9"/>
    <x v="170"/>
    <x v="2"/>
    <s v="GB"/>
    <s v="GBP"/>
    <n v="1406799981"/>
    <n v="1404207981"/>
    <b v="0"/>
    <n v="1"/>
    <b v="0"/>
    <s v="games/mobile games"/>
    <n v="6.6666666666666671E-3"/>
    <n v="20"/>
    <s v="games"/>
    <s v="mobile games"/>
    <x v="1133"/>
    <d v="2014-07-31T04:46:21"/>
  </r>
  <r>
    <n v="1134"/>
    <x v="1134"/>
    <s v="We are creating a new Mario Bro's style game called KFK:Original. It's challenging, fun and totally awesome!!!"/>
    <x v="31"/>
    <x v="116"/>
    <x v="2"/>
    <s v="AU"/>
    <s v="AUD"/>
    <n v="1417235580"/>
    <n v="1416034228"/>
    <b v="0"/>
    <n v="1"/>
    <b v="0"/>
    <s v="games/mobile games"/>
    <n v="4.0000000000000003E-5"/>
    <n v="1"/>
    <s v="games"/>
    <s v="mobile games"/>
    <x v="1134"/>
    <d v="2014-11-28T23:33:00"/>
  </r>
  <r>
    <n v="1135"/>
    <x v="1135"/>
    <s v="&quot;Trumperama&quot; ist ein Jump 'n' Run Spiel im 8-Bit Stil fÃ¼r Android._x000a_Donald Trump gewinnt die Wahlen und muss gestoppt werden!"/>
    <x v="28"/>
    <x v="155"/>
    <x v="2"/>
    <s v="DE"/>
    <s v="EUR"/>
    <n v="1470527094"/>
    <n v="1467935094"/>
    <b v="0"/>
    <n v="1"/>
    <b v="0"/>
    <s v="games/mobile games"/>
    <n v="0.05"/>
    <n v="50"/>
    <s v="games"/>
    <s v="mobile games"/>
    <x v="1135"/>
    <d v="2016-08-06T18:44:54"/>
  </r>
  <r>
    <n v="1136"/>
    <x v="1136"/>
    <s v="Arpenter pas moins de 50 stages ne sera pas facile avec une seule vie... peut Ãªtre que les potions vous aiderons Ã  survivre ?"/>
    <x v="218"/>
    <x v="795"/>
    <x v="2"/>
    <s v="FR"/>
    <s v="EUR"/>
    <n v="1450541229"/>
    <n v="1447949229"/>
    <b v="0"/>
    <n v="6"/>
    <b v="0"/>
    <s v="games/mobile games"/>
    <n v="6.4439140811455853E-2"/>
    <n v="45"/>
    <s v="games"/>
    <s v="mobile games"/>
    <x v="1136"/>
    <d v="2015-12-19T11:07:09"/>
  </r>
  <r>
    <n v="1137"/>
    <x v="1137"/>
    <s v="This classic online RPG is being overhauled to run on more devices with an interface better suited for both mobile and widescreen."/>
    <x v="31"/>
    <x v="796"/>
    <x v="2"/>
    <s v="US"/>
    <s v="USD"/>
    <n v="1461440421"/>
    <n v="1458848421"/>
    <b v="0"/>
    <n v="39"/>
    <b v="0"/>
    <s v="games/mobile games"/>
    <n v="0.39500000000000002"/>
    <n v="253.2051282051282"/>
    <s v="games"/>
    <s v="mobile games"/>
    <x v="1137"/>
    <d v="2016-04-23T14:40:21"/>
  </r>
  <r>
    <n v="1138"/>
    <x v="1138"/>
    <s v="Have you ever wanted to build your own, ultimate zombie fort in real life? Enjoy a Zombie Apocalypse without the Apocalypse."/>
    <x v="19"/>
    <x v="366"/>
    <x v="2"/>
    <s v="US"/>
    <s v="USD"/>
    <n v="1485035131"/>
    <n v="1483307131"/>
    <b v="0"/>
    <n v="4"/>
    <b v="0"/>
    <s v="games/mobile games"/>
    <n v="3.5714285714285713E-3"/>
    <n v="31.25"/>
    <s v="games"/>
    <s v="mobile games"/>
    <x v="1138"/>
    <d v="2017-01-21T16:45:31"/>
  </r>
  <r>
    <n v="1139"/>
    <x v="1139"/>
    <s v="Take control of the Void and bend it to your will as you perfect your strategy and amass your deck. The light gathers, your power grows"/>
    <x v="6"/>
    <x v="139"/>
    <x v="2"/>
    <s v="US"/>
    <s v="USD"/>
    <n v="1420100426"/>
    <n v="1417508426"/>
    <b v="0"/>
    <n v="1"/>
    <b v="0"/>
    <s v="games/mobile games"/>
    <n v="6.2500000000000001E-4"/>
    <n v="5"/>
    <s v="games"/>
    <s v="mobile games"/>
    <x v="1139"/>
    <d v="2015-01-01T03:20:26"/>
  </r>
  <r>
    <n v="1140"/>
    <x v="1140"/>
    <s v="We are creating the next epic Massive Multiplayer Online-Real Time Strategy game and we want you to be a part of it!"/>
    <x v="10"/>
    <x v="117"/>
    <x v="2"/>
    <s v="GB"/>
    <s v="GBP"/>
    <n v="1438859121"/>
    <n v="1436267121"/>
    <b v="0"/>
    <n v="0"/>
    <b v="0"/>
    <s v="games/mobile games"/>
    <n v="0"/>
    <n v="0"/>
    <s v="games"/>
    <s v="mobile games"/>
    <x v="1140"/>
    <d v="2015-08-06T06:05:21"/>
  </r>
  <r>
    <n v="1141"/>
    <x v="1141"/>
    <s v="I think this will be a great game!"/>
    <x v="2"/>
    <x v="117"/>
    <x v="2"/>
    <s v="DE"/>
    <s v="EUR"/>
    <n v="1436460450"/>
    <n v="1433868450"/>
    <b v="0"/>
    <n v="0"/>
    <b v="0"/>
    <s v="games/mobile games"/>
    <n v="0"/>
    <n v="0"/>
    <s v="games"/>
    <s v="mobile games"/>
    <x v="1141"/>
    <d v="2015-07-09T11:47:30"/>
  </r>
  <r>
    <n v="1142"/>
    <x v="1142"/>
    <s v="If only you could help choose and/or create the Top Chart apps with your ideas..._x000a_Want that to come true? Well here we are."/>
    <x v="23"/>
    <x v="117"/>
    <x v="2"/>
    <s v="US"/>
    <s v="USD"/>
    <n v="1424131727"/>
    <n v="1421539727"/>
    <b v="0"/>
    <n v="0"/>
    <b v="0"/>
    <s v="games/mobile games"/>
    <n v="0"/>
    <n v="0"/>
    <s v="games"/>
    <s v="mobile games"/>
    <x v="1142"/>
    <d v="2015-02-16T19:08:47"/>
  </r>
  <r>
    <n v="1143"/>
    <x v="1143"/>
    <s v="Convergence: RiftWars is a easy to approach competitive turn-based strategy game, featuring quick game play and military tactics."/>
    <x v="101"/>
    <x v="797"/>
    <x v="2"/>
    <s v="US"/>
    <s v="USD"/>
    <n v="1450327126"/>
    <n v="1447735126"/>
    <b v="0"/>
    <n v="8"/>
    <b v="0"/>
    <s v="games/mobile games"/>
    <n v="4.1333333333333335E-3"/>
    <n v="23.25"/>
    <s v="games"/>
    <s v="mobile games"/>
    <x v="1143"/>
    <d v="2015-12-16T23:38:46"/>
  </r>
  <r>
    <n v="1144"/>
    <x v="1144"/>
    <s v="We need your help to finish our food truck. We are building a BBQ Food Truck to serve competition style BBQ."/>
    <x v="219"/>
    <x v="117"/>
    <x v="2"/>
    <s v="US"/>
    <s v="USD"/>
    <n v="1430281320"/>
    <n v="1427689320"/>
    <b v="0"/>
    <n v="0"/>
    <b v="0"/>
    <s v="food/food trucks"/>
    <n v="0"/>
    <n v="0"/>
    <s v="food"/>
    <s v="food trucks"/>
    <x v="1144"/>
    <d v="2015-04-28T23:22:00"/>
  </r>
  <r>
    <n v="1145"/>
    <x v="1145"/>
    <s v="Emphasizing locally and responsibly raised ingredients, serving delicious food! I need your help."/>
    <x v="58"/>
    <x v="173"/>
    <x v="2"/>
    <s v="US"/>
    <s v="USD"/>
    <n v="1412272592"/>
    <n v="1407088592"/>
    <b v="0"/>
    <n v="1"/>
    <b v="0"/>
    <s v="food/food trucks"/>
    <n v="1.25E-3"/>
    <n v="100"/>
    <s v="food"/>
    <s v="food trucks"/>
    <x v="1145"/>
    <d v="2014-10-02T12:56:32"/>
  </r>
  <r>
    <n v="1146"/>
    <x v="1146"/>
    <s v="Bringing the flavor of competition BBQ to small town Auburn with the ease of a big city food truck."/>
    <x v="12"/>
    <x v="798"/>
    <x v="2"/>
    <s v="US"/>
    <s v="USD"/>
    <n v="1399071173"/>
    <n v="1395787973"/>
    <b v="0"/>
    <n v="12"/>
    <b v="0"/>
    <s v="food/food trucks"/>
    <n v="8.8333333333333333E-2"/>
    <n v="44.166666666666664"/>
    <s v="food"/>
    <s v="food trucks"/>
    <x v="1146"/>
    <d v="2014-05-02T17:52:53"/>
  </r>
  <r>
    <n v="1147"/>
    <x v="1147"/>
    <s v="amazing gourmet baked potato truck with variable options for everyone, its always been my dream, help me make it come true :)."/>
    <x v="31"/>
    <x v="117"/>
    <x v="2"/>
    <s v="CA"/>
    <s v="CAD"/>
    <n v="1413760783"/>
    <n v="1408576783"/>
    <b v="0"/>
    <n v="0"/>
    <b v="0"/>
    <s v="food/food trucks"/>
    <n v="0"/>
    <n v="0"/>
    <s v="food"/>
    <s v="food trucks"/>
    <x v="1147"/>
    <d v="2014-10-19T18:19:43"/>
  </r>
  <r>
    <n v="1148"/>
    <x v="1148"/>
    <s v="New local (Louisville, KY.) food truck with a refreshing spin on rolling kitchens."/>
    <x v="36"/>
    <x v="799"/>
    <x v="2"/>
    <s v="US"/>
    <s v="USD"/>
    <n v="1480568781"/>
    <n v="1477973181"/>
    <b v="0"/>
    <n v="3"/>
    <b v="0"/>
    <s v="food/food trucks"/>
    <n v="4.8666666666666667E-3"/>
    <n v="24.333333333333332"/>
    <s v="food"/>
    <s v="food trucks"/>
    <x v="1148"/>
    <d v="2016-12-01T00:06:21"/>
  </r>
  <r>
    <n v="1149"/>
    <x v="1149"/>
    <s v="Bringing culturally diverse Floridian cuisine to the people!"/>
    <x v="63"/>
    <x v="735"/>
    <x v="2"/>
    <s v="US"/>
    <s v="USD"/>
    <n v="1466096566"/>
    <n v="1463504566"/>
    <b v="0"/>
    <n v="2"/>
    <b v="0"/>
    <s v="food/food trucks"/>
    <n v="1.5E-3"/>
    <n v="37.5"/>
    <s v="food"/>
    <s v="food trucks"/>
    <x v="1149"/>
    <d v="2016-06-16T12:02:46"/>
  </r>
  <r>
    <n v="1150"/>
    <x v="1150"/>
    <s v="Bringing delicious authentic and fusion Taiwanese Food to the West Coast."/>
    <x v="30"/>
    <x v="800"/>
    <x v="2"/>
    <s v="US"/>
    <s v="USD"/>
    <n v="1452293675"/>
    <n v="1447109675"/>
    <b v="0"/>
    <n v="6"/>
    <b v="0"/>
    <s v="food/food trucks"/>
    <n v="0.1008"/>
    <n v="42"/>
    <s v="food"/>
    <s v="food trucks"/>
    <x v="1150"/>
    <d v="2016-01-08T17:54:35"/>
  </r>
  <r>
    <n v="1151"/>
    <x v="1151"/>
    <s v="Basically home style foods as huge sandwiches, burgers, and apps. Limitited to NOTHING. Irish,Mexican, cajÃ£n, southern bqq even veggies"/>
    <x v="31"/>
    <x v="117"/>
    <x v="2"/>
    <s v="US"/>
    <s v="USD"/>
    <n v="1441592863"/>
    <n v="1439000863"/>
    <b v="0"/>
    <n v="0"/>
    <b v="0"/>
    <s v="food/food trucks"/>
    <n v="0"/>
    <n v="0"/>
    <s v="food"/>
    <s v="food trucks"/>
    <x v="1151"/>
    <d v="2015-09-06T21:27:43"/>
  </r>
  <r>
    <n v="1152"/>
    <x v="1152"/>
    <s v="Peruvian food truck with an LA twist."/>
    <x v="194"/>
    <x v="608"/>
    <x v="2"/>
    <s v="US"/>
    <s v="USD"/>
    <n v="1431709312"/>
    <n v="1429117312"/>
    <b v="0"/>
    <n v="15"/>
    <b v="0"/>
    <s v="food/food trucks"/>
    <n v="5.6937500000000002E-2"/>
    <n v="60.733333333333334"/>
    <s v="food"/>
    <s v="food trucks"/>
    <x v="1152"/>
    <d v="2015-05-15T12:01:52"/>
  </r>
  <r>
    <n v="1153"/>
    <x v="1153"/>
    <s v="A mobile concession trailer for snow cones, ice cream, smoothies and more"/>
    <x v="6"/>
    <x v="155"/>
    <x v="2"/>
    <s v="US"/>
    <s v="USD"/>
    <n v="1434647305"/>
    <n v="1432055305"/>
    <b v="0"/>
    <n v="1"/>
    <b v="0"/>
    <s v="food/food trucks"/>
    <n v="6.2500000000000003E-3"/>
    <n v="50"/>
    <s v="food"/>
    <s v="food trucks"/>
    <x v="1153"/>
    <d v="2015-06-18T12:08:25"/>
  </r>
  <r>
    <n v="1154"/>
    <x v="1154"/>
    <s v="We're about to launch our first ever food truck to share our amazing food and we need your help! Be a part of our truck!"/>
    <x v="10"/>
    <x v="144"/>
    <x v="2"/>
    <s v="US"/>
    <s v="USD"/>
    <n v="1441507006"/>
    <n v="1438915006"/>
    <b v="0"/>
    <n v="3"/>
    <b v="0"/>
    <s v="food/food trucks"/>
    <n v="6.5000000000000002E-2"/>
    <n v="108.33333333333333"/>
    <s v="food"/>
    <s v="food trucks"/>
    <x v="1154"/>
    <d v="2015-09-05T21:36:46"/>
  </r>
  <r>
    <n v="1155"/>
    <x v="1155"/>
    <s v="I am on a mission to offer as many people as I can a great healthy coffee, tea, and snacks by using healthy products and ingredients."/>
    <x v="31"/>
    <x v="801"/>
    <x v="2"/>
    <s v="US"/>
    <s v="USD"/>
    <n v="1408040408"/>
    <n v="1405448408"/>
    <b v="0"/>
    <n v="8"/>
    <b v="0"/>
    <s v="food/food trucks"/>
    <n v="7.5199999999999998E-3"/>
    <n v="23.5"/>
    <s v="food"/>
    <s v="food trucks"/>
    <x v="1155"/>
    <d v="2014-08-14T13:20:08"/>
  </r>
  <r>
    <n v="1156"/>
    <x v="1156"/>
    <s v="A Food Truck featuring Deep Fried Natural Casing Beef/Pork mix Hot Dogs, New York Style Rippers. Also serving Fresh Cut Fries."/>
    <x v="115"/>
    <x v="117"/>
    <x v="2"/>
    <s v="US"/>
    <s v="USD"/>
    <n v="1424742162"/>
    <n v="1422150162"/>
    <b v="0"/>
    <n v="0"/>
    <b v="0"/>
    <s v="food/food trucks"/>
    <n v="0"/>
    <n v="0"/>
    <s v="food"/>
    <s v="food trucks"/>
    <x v="1156"/>
    <d v="2015-02-23T20:42:42"/>
  </r>
  <r>
    <n v="1157"/>
    <x v="1157"/>
    <s v="When the smoke clears, folks in Albany are going to experience the best barbeque they'll ever have! Got the flavor, need some funding."/>
    <x v="3"/>
    <x v="118"/>
    <x v="2"/>
    <s v="US"/>
    <s v="USD"/>
    <n v="1417795480"/>
    <n v="1412607880"/>
    <b v="0"/>
    <n v="3"/>
    <b v="0"/>
    <s v="food/food trucks"/>
    <n v="1.5100000000000001E-2"/>
    <n v="50.333333333333336"/>
    <s v="food"/>
    <s v="food trucks"/>
    <x v="1157"/>
    <d v="2014-12-05T11:04:40"/>
  </r>
  <r>
    <n v="1158"/>
    <x v="1158"/>
    <s v="It's been my dream to start my own cupcake bakery and it's now or never. Help me take the first steps toward building my dream."/>
    <x v="51"/>
    <x v="428"/>
    <x v="2"/>
    <s v="US"/>
    <s v="USD"/>
    <n v="1418091128"/>
    <n v="1415499128"/>
    <b v="0"/>
    <n v="3"/>
    <b v="0"/>
    <s v="food/food trucks"/>
    <n v="4.6666666666666671E-3"/>
    <n v="11.666666666666666"/>
    <s v="food"/>
    <s v="food trucks"/>
    <x v="1158"/>
    <d v="2014-12-08T21:12:08"/>
  </r>
  <r>
    <n v="1159"/>
    <x v="1159"/>
    <s v="Skewed Up food truck is my dream and need help getting it started, presenting some to the bank for my loan, spice up logo, etc."/>
    <x v="220"/>
    <x v="117"/>
    <x v="2"/>
    <s v="US"/>
    <s v="USD"/>
    <n v="1435679100"/>
    <n v="1433006765"/>
    <b v="0"/>
    <n v="0"/>
    <b v="0"/>
    <s v="food/food trucks"/>
    <n v="0"/>
    <n v="0"/>
    <s v="food"/>
    <s v="food trucks"/>
    <x v="1159"/>
    <d v="2015-06-30T10:45:00"/>
  </r>
  <r>
    <n v="1160"/>
    <x v="1160"/>
    <s v="Food is a lifestyle...the art, the challenge, and the happiness is the wealth I seek....join me on my journey to success."/>
    <x v="11"/>
    <x v="802"/>
    <x v="2"/>
    <s v="US"/>
    <s v="USD"/>
    <n v="1427510586"/>
    <n v="1424922186"/>
    <b v="0"/>
    <n v="19"/>
    <b v="0"/>
    <s v="food/food trucks"/>
    <n v="3.85E-2"/>
    <n v="60.789473684210527"/>
    <s v="food"/>
    <s v="food trucks"/>
    <x v="1160"/>
    <d v="2015-03-27T21:43:06"/>
  </r>
  <r>
    <n v="1161"/>
    <x v="1161"/>
    <s v="Amazing delicious pizza a real hit a true niche that has not been explored ground floor opportunity in food trucks done by a real chef"/>
    <x v="102"/>
    <x v="117"/>
    <x v="2"/>
    <s v="US"/>
    <s v="USD"/>
    <n v="1432047989"/>
    <n v="1430233589"/>
    <b v="0"/>
    <n v="0"/>
    <b v="0"/>
    <s v="food/food trucks"/>
    <n v="0"/>
    <n v="0"/>
    <s v="food"/>
    <s v="food trucks"/>
    <x v="1161"/>
    <d v="2015-05-19T10:06:29"/>
  </r>
  <r>
    <n v="1162"/>
    <x v="1162"/>
    <s v="Solar Powered, Recycled Fryer Oil for Truck Fuel, Locally Grown Organic &amp; Hormone Free Foods, Pop-up Bands, Private Party and Functions"/>
    <x v="127"/>
    <x v="428"/>
    <x v="2"/>
    <s v="US"/>
    <s v="USD"/>
    <n v="1411662264"/>
    <n v="1408983864"/>
    <b v="0"/>
    <n v="2"/>
    <b v="0"/>
    <s v="food/food trucks"/>
    <n v="5.8333333333333338E-4"/>
    <n v="17.5"/>
    <s v="food"/>
    <s v="food trucks"/>
    <x v="1162"/>
    <d v="2014-09-25T11:24:24"/>
  </r>
  <r>
    <n v="1163"/>
    <x v="1163"/>
    <s v="Cooking is my passion.Lets take my passion to another level,by sending me to a culinary school, I WILL be one of the best chefs ever!"/>
    <x v="221"/>
    <x v="117"/>
    <x v="2"/>
    <s v="US"/>
    <s v="USD"/>
    <n v="1407604920"/>
    <n v="1405012920"/>
    <b v="0"/>
    <n v="0"/>
    <b v="0"/>
    <s v="food/food trucks"/>
    <n v="0"/>
    <n v="0"/>
    <s v="food"/>
    <s v="food trucks"/>
    <x v="1163"/>
    <d v="2014-08-09T12:22:00"/>
  </r>
  <r>
    <n v="1164"/>
    <x v="1164"/>
    <s v="Bayou Classic BBQ will be  Mansura,LA _x000a_newest and best mobile food truck_x000a_serving delicious BBQ Georgia style slow_x000a_smoke BBQ!"/>
    <x v="3"/>
    <x v="117"/>
    <x v="2"/>
    <s v="US"/>
    <s v="USD"/>
    <n v="1466270582"/>
    <n v="1463678582"/>
    <b v="0"/>
    <n v="0"/>
    <b v="0"/>
    <s v="food/food trucks"/>
    <n v="0"/>
    <n v="0"/>
    <s v="food"/>
    <s v="food trucks"/>
    <x v="1164"/>
    <d v="2016-06-18T12:23:02"/>
  </r>
  <r>
    <n v="1165"/>
    <x v="1165"/>
    <s v="Join us in transforming Dreamy Creations truck into a food truck so we can bring you the most delicious cupcakes to your neighborhood!"/>
    <x v="3"/>
    <x v="803"/>
    <x v="2"/>
    <s v="US"/>
    <s v="USD"/>
    <n v="1404623330"/>
    <n v="1401685730"/>
    <b v="0"/>
    <n v="25"/>
    <b v="0"/>
    <s v="food/food trucks"/>
    <n v="0.20705000000000001"/>
    <n v="82.82"/>
    <s v="food"/>
    <s v="food trucks"/>
    <x v="1165"/>
    <d v="2014-07-06T00:08:50"/>
  </r>
  <r>
    <n v="1166"/>
    <x v="1166"/>
    <s v="Making delicious healthy food affordable &amp; accessible to ALL Cincinnati neighborhoods. Locally sourced, seasonally-inspired menu"/>
    <x v="36"/>
    <x v="804"/>
    <x v="2"/>
    <s v="US"/>
    <s v="USD"/>
    <n v="1435291200"/>
    <n v="1432640342"/>
    <b v="0"/>
    <n v="8"/>
    <b v="0"/>
    <s v="food/food trucks"/>
    <n v="0.19139999999999999"/>
    <n v="358.875"/>
    <s v="food"/>
    <s v="food trucks"/>
    <x v="1166"/>
    <d v="2015-06-25T23:00:00"/>
  </r>
  <r>
    <n v="1167"/>
    <x v="1167"/>
    <s v="A mobile food truck serving up a Latino-inspired fusion cuisine using fresh, local, &amp; organic ingredients!"/>
    <x v="127"/>
    <x v="805"/>
    <x v="2"/>
    <s v="US"/>
    <s v="USD"/>
    <n v="1410543495"/>
    <n v="1407865095"/>
    <b v="0"/>
    <n v="16"/>
    <b v="0"/>
    <s v="food/food trucks"/>
    <n v="1.6316666666666667E-2"/>
    <n v="61.1875"/>
    <s v="food"/>
    <s v="food trucks"/>
    <x v="1167"/>
    <d v="2014-09-12T12:38:15"/>
  </r>
  <r>
    <n v="1168"/>
    <x v="1168"/>
    <s v="Simply fresh farm to table on wheels working close with local farms to ensure the highest of quality of product ."/>
    <x v="102"/>
    <x v="806"/>
    <x v="2"/>
    <s v="US"/>
    <s v="USD"/>
    <n v="1474507065"/>
    <n v="1471915065"/>
    <b v="0"/>
    <n v="3"/>
    <b v="0"/>
    <s v="food/food trucks"/>
    <n v="5.6666666666666664E-2"/>
    <n v="340"/>
    <s v="food"/>
    <s v="food trucks"/>
    <x v="1168"/>
    <d v="2016-09-21T20:17:45"/>
  </r>
  <r>
    <n v="1169"/>
    <x v="1169"/>
    <s v="Our service provides door-to-door shuttle transportation in Downtown Los Angeles. FREE to passengers - driver tip appreciated."/>
    <x v="3"/>
    <x v="157"/>
    <x v="2"/>
    <s v="US"/>
    <s v="USD"/>
    <n v="1424593763"/>
    <n v="1422001763"/>
    <b v="0"/>
    <n v="3"/>
    <b v="0"/>
    <s v="food/food trucks"/>
    <n v="1.6999999999999999E-3"/>
    <n v="5.666666666666667"/>
    <s v="food"/>
    <s v="food trucks"/>
    <x v="1169"/>
    <d v="2015-02-22T03:29:23"/>
  </r>
  <r>
    <n v="1170"/>
    <x v="1170"/>
    <s v="They are sweet, sticky and incredibly addictive. People are left with a huge smile and a full stomach but still ask for more!!!"/>
    <x v="31"/>
    <x v="173"/>
    <x v="2"/>
    <s v="GB"/>
    <s v="GBP"/>
    <n v="1433021171"/>
    <n v="1430429171"/>
    <b v="0"/>
    <n v="2"/>
    <b v="0"/>
    <s v="food/food trucks"/>
    <n v="4.0000000000000001E-3"/>
    <n v="50"/>
    <s v="food"/>
    <s v="food trucks"/>
    <x v="1170"/>
    <d v="2015-05-30T16:26:11"/>
  </r>
  <r>
    <n v="1171"/>
    <x v="1171"/>
    <s v="Tulsa's first true biodiesel, alternative energy powered food truck! Oh yeah, and delicious food!"/>
    <x v="31"/>
    <x v="379"/>
    <x v="2"/>
    <s v="US"/>
    <s v="USD"/>
    <n v="1415909927"/>
    <n v="1414351127"/>
    <b v="0"/>
    <n v="1"/>
    <b v="0"/>
    <s v="food/food trucks"/>
    <n v="1E-3"/>
    <n v="25"/>
    <s v="food"/>
    <s v="food trucks"/>
    <x v="1171"/>
    <d v="2014-11-13T15:18:47"/>
  </r>
  <r>
    <n v="1172"/>
    <x v="1172"/>
    <s v="Bringing YOUR favorite dog recipes to the streets."/>
    <x v="7"/>
    <x v="117"/>
    <x v="2"/>
    <s v="US"/>
    <s v="USD"/>
    <n v="1408551752"/>
    <n v="1405959752"/>
    <b v="0"/>
    <n v="0"/>
    <b v="0"/>
    <s v="food/food trucks"/>
    <n v="0"/>
    <n v="0"/>
    <s v="food"/>
    <s v="food trucks"/>
    <x v="1172"/>
    <d v="2014-08-20T11:22:32"/>
  </r>
  <r>
    <n v="1173"/>
    <x v="1173"/>
    <s v="Chef David J Alvarez worked for Guy Fieri &amp; Anthony Bourdain. Chef David wants to bring his food to the Streets &amp; assault your senses!"/>
    <x v="152"/>
    <x v="134"/>
    <x v="2"/>
    <s v="US"/>
    <s v="USD"/>
    <n v="1438576057"/>
    <n v="1435552057"/>
    <b v="0"/>
    <n v="1"/>
    <b v="0"/>
    <s v="food/food trucks"/>
    <n v="2.4000000000000001E-4"/>
    <n v="30"/>
    <s v="food"/>
    <s v="food trucks"/>
    <x v="1173"/>
    <d v="2015-08-02T23:27:37"/>
  </r>
  <r>
    <n v="1174"/>
    <x v="1174"/>
    <s v="Help me purchase a parking space to be the Burro's permanant home, I need your help to raise $15,000!"/>
    <x v="36"/>
    <x v="807"/>
    <x v="2"/>
    <s v="US"/>
    <s v="USD"/>
    <n v="1462738327"/>
    <n v="1460146327"/>
    <b v="0"/>
    <n v="19"/>
    <b v="0"/>
    <s v="food/food trucks"/>
    <n v="5.906666666666667E-2"/>
    <n v="46.631578947368418"/>
    <s v="food"/>
    <s v="food trucks"/>
    <x v="1174"/>
    <d v="2016-05-08T15:12:07"/>
  </r>
  <r>
    <n v="1175"/>
    <x v="1175"/>
    <s v="&quot;Create-Your-Cone&quot;. Freshly made waffle cones stuffed with your choice of yummy ingredients, or frozen yogurt!"/>
    <x v="22"/>
    <x v="793"/>
    <x v="2"/>
    <s v="US"/>
    <s v="USD"/>
    <n v="1436981339"/>
    <n v="1434389339"/>
    <b v="0"/>
    <n v="9"/>
    <b v="0"/>
    <s v="food/food trucks"/>
    <n v="2.9250000000000002E-2"/>
    <n v="65"/>
    <s v="food"/>
    <s v="food trucks"/>
    <x v="1175"/>
    <d v="2015-07-15T12:28:59"/>
  </r>
  <r>
    <n v="1176"/>
    <x v="1176"/>
    <s v="Mirlins Sushi!_x000a_Find us on Facebook!_x000a_(Gives backers a voice, and a direct link to us! No kickstarter disappearing act here!)"/>
    <x v="164"/>
    <x v="115"/>
    <x v="2"/>
    <s v="AU"/>
    <s v="AUD"/>
    <n v="1488805200"/>
    <n v="1484094498"/>
    <b v="0"/>
    <n v="1"/>
    <b v="0"/>
    <s v="food/food trucks"/>
    <n v="5.7142857142857142E-5"/>
    <n v="10"/>
    <s v="food"/>
    <s v="food trucks"/>
    <x v="1176"/>
    <d v="2017-03-06T08:00:00"/>
  </r>
  <r>
    <n v="1177"/>
    <x v="1177"/>
    <s v="Its CRAZY the UK is still in the dark about funnel cakes! We want to convert a trailer and show the country what they've been missing!"/>
    <x v="12"/>
    <x v="117"/>
    <x v="2"/>
    <s v="GB"/>
    <s v="GBP"/>
    <n v="1413388296"/>
    <n v="1410796296"/>
    <b v="0"/>
    <n v="0"/>
    <b v="0"/>
    <s v="food/food trucks"/>
    <n v="0"/>
    <n v="0"/>
    <s v="food"/>
    <s v="food trucks"/>
    <x v="1177"/>
    <d v="2014-10-15T10:51:36"/>
  </r>
  <r>
    <n v="1178"/>
    <x v="1178"/>
    <s v="Hi, Thella's is an idea of a local inexpensive burrito truck, where we want take the delicious burritos and tacos to whole new level"/>
    <x v="96"/>
    <x v="139"/>
    <x v="2"/>
    <s v="US"/>
    <s v="USD"/>
    <n v="1408225452"/>
    <n v="1405633452"/>
    <b v="0"/>
    <n v="1"/>
    <b v="0"/>
    <s v="food/food trucks"/>
    <n v="6.666666666666667E-5"/>
    <n v="5"/>
    <s v="food"/>
    <s v="food trucks"/>
    <x v="1178"/>
    <d v="2014-08-16T16:44:12"/>
  </r>
  <r>
    <n v="1179"/>
    <x v="1179"/>
    <s v="Mexican Style Food Truck, run by a Red Seal Chef, in a town with NO MEXICAN FOOD! That is a culinary emergency situation!"/>
    <x v="127"/>
    <x v="667"/>
    <x v="2"/>
    <s v="CA"/>
    <s v="CAD"/>
    <n v="1446052627"/>
    <n v="1443460627"/>
    <b v="0"/>
    <n v="5"/>
    <b v="0"/>
    <s v="food/food trucks"/>
    <n v="5.3333333333333337E-2"/>
    <n v="640"/>
    <s v="food"/>
    <s v="food trucks"/>
    <x v="1179"/>
    <d v="2015-10-28T12:17:07"/>
  </r>
  <r>
    <n v="1180"/>
    <x v="1180"/>
    <s v="We would like to start a military-themed food truck to serve the Battle Creek/Kalamazoo area."/>
    <x v="63"/>
    <x v="808"/>
    <x v="2"/>
    <s v="US"/>
    <s v="USD"/>
    <n v="1403983314"/>
    <n v="1400786514"/>
    <b v="0"/>
    <n v="85"/>
    <b v="0"/>
    <s v="food/food trucks"/>
    <n v="0.11749999999999999"/>
    <n v="69.117647058823536"/>
    <s v="food"/>
    <s v="food trucks"/>
    <x v="1180"/>
    <d v="2014-06-28T14:21:54"/>
  </r>
  <r>
    <n v="1181"/>
    <x v="1181"/>
    <s v="Bringing the best tacos to the streets of Chicago!"/>
    <x v="63"/>
    <x v="460"/>
    <x v="2"/>
    <s v="US"/>
    <s v="USD"/>
    <n v="1425197321"/>
    <n v="1422605321"/>
    <b v="0"/>
    <n v="3"/>
    <b v="0"/>
    <s v="food/food trucks"/>
    <n v="8.0000000000000007E-5"/>
    <n v="1.3333333333333333"/>
    <s v="food"/>
    <s v="food trucks"/>
    <x v="1181"/>
    <d v="2015-03-01T03:08:41"/>
  </r>
  <r>
    <n v="1182"/>
    <x v="1182"/>
    <s v="Two  years ago this business was started to help a local non-profit.  We have since expanded and provide jobs in our small community."/>
    <x v="28"/>
    <x v="809"/>
    <x v="2"/>
    <s v="US"/>
    <s v="USD"/>
    <n v="1484239320"/>
    <n v="1482609088"/>
    <b v="0"/>
    <n v="4"/>
    <b v="0"/>
    <s v="food/food trucks"/>
    <n v="4.2000000000000003E-2"/>
    <n v="10.5"/>
    <s v="food"/>
    <s v="food trucks"/>
    <x v="1182"/>
    <d v="2017-01-12T11:42:00"/>
  </r>
  <r>
    <n v="1183"/>
    <x v="1183"/>
    <s v="Help Freshie keep her dream alive by pledging to get a donut truck! She will be able to do events as well as cater to the community"/>
    <x v="30"/>
    <x v="173"/>
    <x v="2"/>
    <s v="US"/>
    <s v="USD"/>
    <n v="1478059140"/>
    <n v="1476391223"/>
    <b v="0"/>
    <n v="3"/>
    <b v="0"/>
    <s v="food/food trucks"/>
    <n v="0.04"/>
    <n v="33.333333333333336"/>
    <s v="food"/>
    <s v="food trucks"/>
    <x v="1183"/>
    <d v="2016-11-01T22:59:00"/>
  </r>
  <r>
    <n v="1184"/>
    <x v="1184"/>
    <s v="This coffee table album is the chronicle of the 2016/2017 cyclocross season, the latest edition of the renowned cyclephotos books."/>
    <x v="29"/>
    <x v="810"/>
    <x v="0"/>
    <s v="GB"/>
    <s v="GBP"/>
    <n v="1486391011"/>
    <n v="1483712611"/>
    <b v="0"/>
    <n v="375"/>
    <b v="1"/>
    <s v="photography/photobooks"/>
    <n v="1.0493636363636363"/>
    <n v="61.562666666666665"/>
    <s v="photography"/>
    <s v="photobooks"/>
    <x v="1184"/>
    <d v="2017-02-06T09:23:31"/>
  </r>
  <r>
    <n v="1185"/>
    <x v="1185"/>
    <s v="A photo exhibition and book showcasing images and stories of our time in New Orleans, commemorating Katrinaâ€™s ten year anniversary."/>
    <x v="78"/>
    <x v="811"/>
    <x v="0"/>
    <s v="US"/>
    <s v="USD"/>
    <n v="1433736000"/>
    <n v="1430945149"/>
    <b v="0"/>
    <n v="111"/>
    <b v="1"/>
    <s v="photography/photobooks"/>
    <n v="1.0544"/>
    <n v="118.73873873873873"/>
    <s v="photography"/>
    <s v="photobooks"/>
    <x v="1185"/>
    <d v="2015-06-07T23:00:00"/>
  </r>
  <r>
    <n v="1186"/>
    <x v="1186"/>
    <s v="Children of Zanskar - a stunning photography book, will raise funds for the local school and children of Lingshed valley, Himalayas."/>
    <x v="51"/>
    <x v="812"/>
    <x v="0"/>
    <s v="GB"/>
    <s v="GBP"/>
    <n v="1433198520"/>
    <n v="1430340195"/>
    <b v="0"/>
    <n v="123"/>
    <b v="1"/>
    <s v="photography/photobooks"/>
    <n v="1.0673333333333332"/>
    <n v="65.081300813008127"/>
    <s v="photography"/>
    <s v="photobooks"/>
    <x v="1186"/>
    <d v="2015-06-01T17:42:00"/>
  </r>
  <r>
    <n v="1187"/>
    <x v="1187"/>
    <s v="A gorgeous monograph of sensual imagery featuring the men of Utah, shot against the incredible expanses of land they call their own."/>
    <x v="222"/>
    <x v="813"/>
    <x v="0"/>
    <s v="US"/>
    <s v="USD"/>
    <n v="1431885600"/>
    <n v="1429133323"/>
    <b v="0"/>
    <n v="70"/>
    <b v="1"/>
    <s v="photography/photobooks"/>
    <n v="1.0412571428571429"/>
    <n v="130.15714285714284"/>
    <s v="photography"/>
    <s v="photobooks"/>
    <x v="1187"/>
    <d v="2015-05-17T13:00:00"/>
  </r>
  <r>
    <n v="1188"/>
    <x v="1188"/>
    <s v="A photobook of young dancers and their inspiring stories, photographed in beautiful and unique locations."/>
    <x v="13"/>
    <x v="728"/>
    <x v="0"/>
    <s v="CA"/>
    <s v="CAD"/>
    <n v="1482943740"/>
    <n v="1481129340"/>
    <b v="0"/>
    <n v="85"/>
    <b v="1"/>
    <s v="photography/photobooks"/>
    <n v="1.6054999999999999"/>
    <n v="37.776470588235291"/>
    <s v="photography"/>
    <s v="photobooks"/>
    <x v="1188"/>
    <d v="2016-12-28T11:49:00"/>
  </r>
  <r>
    <n v="1189"/>
    <x v="1189"/>
    <s v="A couple of experienced road trippers setting out for the big one. Six months traveling in a converted bus with a book at the end."/>
    <x v="7"/>
    <x v="814"/>
    <x v="0"/>
    <s v="US"/>
    <s v="USD"/>
    <n v="1467242995"/>
    <n v="1465428595"/>
    <b v="0"/>
    <n v="86"/>
    <b v="1"/>
    <s v="photography/photobooks"/>
    <n v="1.0777777777777777"/>
    <n v="112.79069767441861"/>
    <s v="photography"/>
    <s v="photobooks"/>
    <x v="1189"/>
    <d v="2016-06-29T18:29:55"/>
  </r>
  <r>
    <n v="1190"/>
    <x v="1190"/>
    <s v="A pairing of self portraiture and writing to shed light on the reality of life with chronic illness."/>
    <x v="2"/>
    <x v="815"/>
    <x v="0"/>
    <s v="US"/>
    <s v="USD"/>
    <n v="1409500725"/>
    <n v="1406908725"/>
    <b v="0"/>
    <n v="13"/>
    <b v="1"/>
    <s v="photography/photobooks"/>
    <n v="1.35"/>
    <n v="51.92307692307692"/>
    <s v="photography"/>
    <s v="photobooks"/>
    <x v="1190"/>
    <d v="2014-08-31T10:58:45"/>
  </r>
  <r>
    <n v="1191"/>
    <x v="1191"/>
    <s v="A photo journal capturing 30 days of sweetness in Kyoto, Tokyo, and more. Join me to see the cutest &amp; prettiest images of Japan :)"/>
    <x v="200"/>
    <x v="816"/>
    <x v="0"/>
    <s v="US"/>
    <s v="USD"/>
    <n v="1458480560"/>
    <n v="1455892160"/>
    <b v="0"/>
    <n v="33"/>
    <b v="1"/>
    <s v="photography/photobooks"/>
    <n v="1.0907407407407408"/>
    <n v="89.242424242424249"/>
    <s v="photography"/>
    <s v="photobooks"/>
    <x v="1191"/>
    <d v="2016-03-20T08:29:20"/>
  </r>
  <r>
    <n v="1192"/>
    <x v="1192"/>
    <s v="A macro landscape photography art book &amp; limited edition prints. A Make 100 project."/>
    <x v="213"/>
    <x v="817"/>
    <x v="0"/>
    <s v="GB"/>
    <s v="GBP"/>
    <n v="1486814978"/>
    <n v="1484222978"/>
    <b v="0"/>
    <n v="15"/>
    <b v="1"/>
    <s v="photography/photobooks"/>
    <n v="2.9"/>
    <n v="19.333333333333332"/>
    <s v="photography"/>
    <s v="photobooks"/>
    <x v="1192"/>
    <d v="2017-02-11T07:09:38"/>
  </r>
  <r>
    <n v="1193"/>
    <x v="1193"/>
    <s v="Images &amp; the stories behind them from a professional photographers 1st 16 years shooting assignments for major magazines &amp; ad agencies."/>
    <x v="223"/>
    <x v="818"/>
    <x v="0"/>
    <s v="US"/>
    <s v="USD"/>
    <n v="1460223453"/>
    <n v="1455043053"/>
    <b v="0"/>
    <n v="273"/>
    <b v="1"/>
    <s v="photography/photobooks"/>
    <n v="1.0395714285714286"/>
    <n v="79.967032967032964"/>
    <s v="photography"/>
    <s v="photobooks"/>
    <x v="1193"/>
    <d v="2016-04-09T12:37:33"/>
  </r>
  <r>
    <n v="1194"/>
    <x v="1194"/>
    <s v="A beautifully presented hardcover book of aerial photographs that show the west coast of Ireland as it's never been seen before."/>
    <x v="78"/>
    <x v="819"/>
    <x v="0"/>
    <s v="IE"/>
    <s v="EUR"/>
    <n v="1428493379"/>
    <n v="1425901379"/>
    <b v="0"/>
    <n v="714"/>
    <b v="1"/>
    <s v="photography/photobooks"/>
    <n v="3.2223999999999999"/>
    <n v="56.414565826330531"/>
    <s v="photography"/>
    <s v="photobooks"/>
    <x v="1194"/>
    <d v="2015-04-08T06:42:59"/>
  </r>
  <r>
    <n v="1195"/>
    <x v="1195"/>
    <s v="CALAMITA/Ã€ is a tool for investigating the contemporary Vajont and the topic of catastrophes in general._x000a_Â«CHE IDDIO CE LA MANDI BUONAÂ»"/>
    <x v="3"/>
    <x v="820"/>
    <x v="0"/>
    <s v="IT"/>
    <s v="EUR"/>
    <n v="1450602000"/>
    <n v="1445415653"/>
    <b v="0"/>
    <n v="170"/>
    <b v="1"/>
    <s v="photography/photobooks"/>
    <n v="1.35"/>
    <n v="79.411764705882348"/>
    <s v="photography"/>
    <s v="photobooks"/>
    <x v="1195"/>
    <d v="2015-12-20T04:00:00"/>
  </r>
  <r>
    <n v="1196"/>
    <x v="1196"/>
    <s v="A book of male nudes photographed on location in Ibiza over the last 4 years."/>
    <x v="107"/>
    <x v="821"/>
    <x v="0"/>
    <s v="GB"/>
    <s v="GBP"/>
    <n v="1450467539"/>
    <n v="1447875539"/>
    <b v="0"/>
    <n v="512"/>
    <b v="1"/>
    <s v="photography/photobooks"/>
    <n v="2.6991034482758622"/>
    <n v="76.439453125"/>
    <s v="photography"/>
    <s v="photobooks"/>
    <x v="1196"/>
    <d v="2015-12-18T14:38:59"/>
  </r>
  <r>
    <n v="1197"/>
    <x v="1197"/>
    <s v="A coffee table book celebrating Colorado brewery culture; exploring the passion and personality of local breweries through photographs."/>
    <x v="36"/>
    <x v="822"/>
    <x v="0"/>
    <s v="US"/>
    <s v="USD"/>
    <n v="1465797540"/>
    <n v="1463155034"/>
    <b v="0"/>
    <n v="314"/>
    <b v="1"/>
    <s v="photography/photobooks"/>
    <n v="2.5329333333333333"/>
    <n v="121"/>
    <s v="photography"/>
    <s v="photobooks"/>
    <x v="1197"/>
    <d v="2016-06-13T00:59:00"/>
  </r>
  <r>
    <n v="1198"/>
    <x v="1198"/>
    <s v="The White Desert is a photo project, documenting the fragility and beauty of the planet, from the Arctic to Antarctic regions!"/>
    <x v="8"/>
    <x v="823"/>
    <x v="0"/>
    <s v="US"/>
    <s v="USD"/>
    <n v="1451530800"/>
    <n v="1448463086"/>
    <b v="0"/>
    <n v="167"/>
    <b v="1"/>
    <s v="photography/photobooks"/>
    <n v="2.6059999999999999"/>
    <n v="54.616766467065865"/>
    <s v="photography"/>
    <s v="photobooks"/>
    <x v="1198"/>
    <d v="2015-12-30T22:00:00"/>
  </r>
  <r>
    <n v="1199"/>
    <x v="1199"/>
    <s v="There are over 627.295 Syrian refugees in Jordan due to the war. Let me tell you some of their stories with the help of a photobook!"/>
    <x v="224"/>
    <x v="824"/>
    <x v="0"/>
    <s v="GB"/>
    <s v="GBP"/>
    <n v="1436380200"/>
    <n v="1433615400"/>
    <b v="0"/>
    <n v="9"/>
    <b v="1"/>
    <s v="photography/photobooks"/>
    <n v="1.0131677953348381"/>
    <n v="299.22222222222223"/>
    <s v="photography"/>
    <s v="photobooks"/>
    <x v="1199"/>
    <d v="2015-07-08T13:30:00"/>
  </r>
  <r>
    <n v="1200"/>
    <x v="1200"/>
    <s v="Modern Nomads Journal is an 88 page magazine style publication containing photo stories about Somalis in the Horn of Africa."/>
    <x v="225"/>
    <x v="825"/>
    <x v="0"/>
    <s v="US"/>
    <s v="USD"/>
    <n v="1429183656"/>
    <n v="1427369256"/>
    <b v="0"/>
    <n v="103"/>
    <b v="1"/>
    <s v="photography/photobooks"/>
    <n v="1.2560416666666667"/>
    <n v="58.533980582524272"/>
    <s v="photography"/>
    <s v="photobooks"/>
    <x v="1200"/>
    <d v="2015-04-16T06:27:36"/>
  </r>
  <r>
    <n v="1201"/>
    <x v="1201"/>
    <s v="Documentary book about the lives of disabled people and Chernobyl victims living in governmental institutions called Internats"/>
    <x v="12"/>
    <x v="826"/>
    <x v="0"/>
    <s v="GB"/>
    <s v="GBP"/>
    <n v="1468593246"/>
    <n v="1466001246"/>
    <b v="0"/>
    <n v="111"/>
    <b v="1"/>
    <s v="photography/photobooks"/>
    <n v="1.0243783333333334"/>
    <n v="55.371801801801809"/>
    <s v="photography"/>
    <s v="photobooks"/>
    <x v="1201"/>
    <d v="2016-07-15T09:34:06"/>
  </r>
  <r>
    <n v="1202"/>
    <x v="1202"/>
    <s v="This coffee table book features Melbourne as never seen before through the eyes of an artist now 93 years old. Melbourne from 1968-1971"/>
    <x v="31"/>
    <x v="827"/>
    <x v="0"/>
    <s v="AU"/>
    <s v="AUD"/>
    <n v="1435388154"/>
    <n v="1432796154"/>
    <b v="0"/>
    <n v="271"/>
    <b v="1"/>
    <s v="photography/photobooks"/>
    <n v="1.99244"/>
    <n v="183.80442804428046"/>
    <s v="photography"/>
    <s v="photobooks"/>
    <x v="1202"/>
    <d v="2015-06-27T01:55:54"/>
  </r>
  <r>
    <n v="1203"/>
    <x v="1203"/>
    <s v="reAPPEARANCES is a series of photographs shot with a digital toy camera, a visual and cultural journey through appearances."/>
    <x v="226"/>
    <x v="828"/>
    <x v="0"/>
    <s v="US"/>
    <s v="USD"/>
    <n v="1433083527"/>
    <n v="1430491527"/>
    <b v="0"/>
    <n v="101"/>
    <b v="1"/>
    <s v="photography/photobooks"/>
    <n v="1.0245398773006136"/>
    <n v="165.34653465346534"/>
    <s v="photography"/>
    <s v="photobooks"/>
    <x v="1203"/>
    <d v="2015-05-31T09:45:27"/>
  </r>
  <r>
    <n v="1204"/>
    <x v="1204"/>
    <s v="A fine art book capturing the beauty of nature in the Western United States by landscape photographer Cheyne Walls."/>
    <x v="93"/>
    <x v="829"/>
    <x v="0"/>
    <s v="US"/>
    <s v="USD"/>
    <n v="1449205200"/>
    <n v="1445363833"/>
    <b v="0"/>
    <n v="57"/>
    <b v="1"/>
    <s v="photography/photobooks"/>
    <n v="1.0294615384615384"/>
    <n v="234.78947368421052"/>
    <s v="photography"/>
    <s v="photobooks"/>
    <x v="1204"/>
    <d v="2015-12-04T00:00:00"/>
  </r>
  <r>
    <n v="1205"/>
    <x v="1205"/>
    <s v="A photo book by photographer Mahdi Ehsaei depicting the little known minority of Afro-Iranians in South Iran in fascinating portraits."/>
    <x v="93"/>
    <x v="830"/>
    <x v="0"/>
    <s v="DE"/>
    <s v="EUR"/>
    <n v="1434197351"/>
    <n v="1431605351"/>
    <b v="0"/>
    <n v="62"/>
    <b v="1"/>
    <s v="photography/photobooks"/>
    <n v="1.0086153846153847"/>
    <n v="211.48387096774192"/>
    <s v="photography"/>
    <s v="photobooks"/>
    <x v="1205"/>
    <d v="2015-06-13T07:09:11"/>
  </r>
  <r>
    <n v="1206"/>
    <x v="1206"/>
    <s v="Limited edition zine by photographic artist Esthaem, signed and hand-numbered including a screen printed banderole. Edition of 100."/>
    <x v="42"/>
    <x v="831"/>
    <x v="0"/>
    <s v="AT"/>
    <s v="EUR"/>
    <n v="1489238940"/>
    <n v="1486406253"/>
    <b v="0"/>
    <n v="32"/>
    <b v="1"/>
    <s v="photography/photobooks"/>
    <n v="1.1499999999999999"/>
    <n v="32.34375"/>
    <s v="photography"/>
    <s v="photobooks"/>
    <x v="1206"/>
    <d v="2017-03-11T08:29:00"/>
  </r>
  <r>
    <n v="1207"/>
    <x v="1207"/>
    <s v="A humanistic photo book about ancestral &amp; post-modern Italy."/>
    <x v="227"/>
    <x v="832"/>
    <x v="0"/>
    <s v="IT"/>
    <s v="EUR"/>
    <n v="1459418400"/>
    <n v="1456827573"/>
    <b v="0"/>
    <n v="141"/>
    <b v="1"/>
    <s v="photography/photobooks"/>
    <n v="1.0416766467065868"/>
    <n v="123.37588652482269"/>
    <s v="photography"/>
    <s v="photobooks"/>
    <x v="1207"/>
    <d v="2016-03-31T05:00:00"/>
  </r>
  <r>
    <n v="1208"/>
    <x v="1208"/>
    <s v="Help me complete the photography and publish a fine art book on White Sands National Monument, a uniquely significant place."/>
    <x v="3"/>
    <x v="833"/>
    <x v="0"/>
    <s v="US"/>
    <s v="USD"/>
    <n v="1458835264"/>
    <n v="1456246864"/>
    <b v="0"/>
    <n v="75"/>
    <b v="1"/>
    <s v="photography/photobooks"/>
    <n v="1.5529999999999999"/>
    <n v="207.06666666666666"/>
    <s v="photography"/>
    <s v="photobooks"/>
    <x v="1208"/>
    <d v="2016-03-24T11:01:04"/>
  </r>
  <r>
    <n v="1209"/>
    <x v="1209"/>
    <s v="This 80 page book displays 75 beautiful images of the Holy Land, site descriptions, scripture and thought provoking comments."/>
    <x v="12"/>
    <x v="834"/>
    <x v="0"/>
    <s v="US"/>
    <s v="USD"/>
    <n v="1488053905"/>
    <n v="1485461905"/>
    <b v="0"/>
    <n v="46"/>
    <b v="1"/>
    <s v="photography/photobooks"/>
    <n v="1.06"/>
    <n v="138.2608695652174"/>
    <s v="photography"/>
    <s v="photobooks"/>
    <x v="1209"/>
    <d v="2017-02-25T15:18:25"/>
  </r>
  <r>
    <n v="1210"/>
    <x v="1210"/>
    <s v="En fotobok om livet i det enda andra GÃ¶teborg i vÃ¤rlden"/>
    <x v="22"/>
    <x v="835"/>
    <x v="0"/>
    <s v="SE"/>
    <s v="SEK"/>
    <n v="1433106000"/>
    <n v="1431124572"/>
    <b v="0"/>
    <n v="103"/>
    <b v="1"/>
    <s v="photography/photobooks"/>
    <n v="2.5431499999999998"/>
    <n v="493.81553398058253"/>
    <s v="photography"/>
    <s v="photobooks"/>
    <x v="1210"/>
    <d v="2015-05-31T16:00:00"/>
  </r>
  <r>
    <n v="1211"/>
    <x v="1211"/>
    <s v="From 2010 to 2015, I took over 15 000 photos in Japan. Here's 500 of them. Landscape, city view, people and so much more!"/>
    <x v="28"/>
    <x v="836"/>
    <x v="0"/>
    <s v="CA"/>
    <s v="CAD"/>
    <n v="1465505261"/>
    <n v="1464209261"/>
    <b v="0"/>
    <n v="6"/>
    <b v="1"/>
    <s v="photography/photobooks"/>
    <n v="1.0109999999999999"/>
    <n v="168.5"/>
    <s v="photography"/>
    <s v="photobooks"/>
    <x v="1211"/>
    <d v="2016-06-09T15:47:41"/>
  </r>
  <r>
    <n v="1212"/>
    <x v="1212"/>
    <s v="Faces of Yoga is a series of uncomfortable photos of people in strange positions. The photo book will be ready for the holiday season!"/>
    <x v="30"/>
    <x v="594"/>
    <x v="0"/>
    <s v="US"/>
    <s v="USD"/>
    <n v="1448586000"/>
    <n v="1447195695"/>
    <b v="0"/>
    <n v="83"/>
    <b v="1"/>
    <s v="photography/photobooks"/>
    <n v="1.2904"/>
    <n v="38.867469879518069"/>
    <s v="photography"/>
    <s v="photobooks"/>
    <x v="1212"/>
    <d v="2015-11-26T20:00:00"/>
  </r>
  <r>
    <n v="1213"/>
    <x v="1213"/>
    <s v="A collection of 97 colour photographs showcasing Iceland's spectacular scenery, beautifully presented in 128 page hardcover book."/>
    <x v="115"/>
    <x v="837"/>
    <x v="0"/>
    <s v="GB"/>
    <s v="GBP"/>
    <n v="1485886100"/>
    <n v="1482862100"/>
    <b v="0"/>
    <n v="108"/>
    <b v="1"/>
    <s v="photography/photobooks"/>
    <n v="1.0223076923076924"/>
    <n v="61.527777777777779"/>
    <s v="photography"/>
    <s v="photobooks"/>
    <x v="1213"/>
    <d v="2017-01-31T13:08:20"/>
  </r>
  <r>
    <n v="1214"/>
    <x v="1214"/>
    <s v="A coffee table book with photographs of nature's splendor from the mystical valley of Lachen in the Eastern recesses of the Himalaya."/>
    <x v="13"/>
    <x v="838"/>
    <x v="0"/>
    <s v="US"/>
    <s v="USD"/>
    <n v="1433880605"/>
    <n v="1428696605"/>
    <b v="0"/>
    <n v="25"/>
    <b v="1"/>
    <s v="photography/photobooks"/>
    <n v="1.3180000000000001"/>
    <n v="105.44"/>
    <s v="photography"/>
    <s v="photobooks"/>
    <x v="1214"/>
    <d v="2015-06-09T15:10:05"/>
  </r>
  <r>
    <n v="1215"/>
    <x v="1215"/>
    <s v="A photography book that brings you on a journey through Tokyo and beyond.   This is a collection of my best images from ShootTokyo."/>
    <x v="10"/>
    <x v="839"/>
    <x v="0"/>
    <s v="US"/>
    <s v="USD"/>
    <n v="1401487756"/>
    <n v="1398895756"/>
    <b v="0"/>
    <n v="549"/>
    <b v="1"/>
    <s v="photography/photobooks"/>
    <n v="7.8608020000000005"/>
    <n v="71.592003642987251"/>
    <s v="photography"/>
    <s v="photobooks"/>
    <x v="1215"/>
    <d v="2014-05-30T17:09:16"/>
  </r>
  <r>
    <n v="1216"/>
    <x v="1216"/>
    <s v="A fine art photography book taking a new look at the art of bonsai."/>
    <x v="32"/>
    <x v="840"/>
    <x v="0"/>
    <s v="US"/>
    <s v="USD"/>
    <n v="1443826980"/>
    <n v="1441032457"/>
    <b v="0"/>
    <n v="222"/>
    <b v="1"/>
    <s v="photography/photobooks"/>
    <n v="1.4570000000000001"/>
    <n v="91.882882882882882"/>
    <s v="photography"/>
    <s v="photobooks"/>
    <x v="1216"/>
    <d v="2015-10-02T18:03:00"/>
  </r>
  <r>
    <n v="1217"/>
    <x v="1217"/>
    <s v="&quot;Either Limits Or Contradictions&quot; is a Photo Book about the pace of life, death and time passing. A Daylight Books Publication."/>
    <x v="228"/>
    <x v="841"/>
    <x v="0"/>
    <s v="US"/>
    <s v="USD"/>
    <n v="1468524340"/>
    <n v="1465932340"/>
    <b v="0"/>
    <n v="183"/>
    <b v="1"/>
    <s v="photography/photobooks"/>
    <n v="1.026"/>
    <n v="148.57377049180329"/>
    <s v="photography"/>
    <s v="photobooks"/>
    <x v="1217"/>
    <d v="2016-07-14T14:25:40"/>
  </r>
  <r>
    <n v="1218"/>
    <x v="1218"/>
    <s v="The Mountaineers Books and I, Carl Battreall, have teamed up to create the first photography book of the legendary Alaska Range."/>
    <x v="7"/>
    <x v="842"/>
    <x v="0"/>
    <s v="US"/>
    <s v="USD"/>
    <n v="1446346800"/>
    <n v="1443714800"/>
    <b v="0"/>
    <n v="89"/>
    <b v="1"/>
    <s v="photography/photobooks"/>
    <n v="1.7227777777777777"/>
    <n v="174.2134831460674"/>
    <s v="photography"/>
    <s v="photobooks"/>
    <x v="1218"/>
    <d v="2015-10-31T22:00:00"/>
  </r>
  <r>
    <n v="1219"/>
    <x v="1219"/>
    <s v="The Box is a fine art book of Ron Amato's innovative and seductive photography project."/>
    <x v="229"/>
    <x v="843"/>
    <x v="0"/>
    <s v="US"/>
    <s v="USD"/>
    <n v="1476961513"/>
    <n v="1474369513"/>
    <b v="0"/>
    <n v="253"/>
    <b v="1"/>
    <s v="photography/photobooks"/>
    <n v="1.5916819571865444"/>
    <n v="102.86166007905139"/>
    <s v="photography"/>
    <s v="photobooks"/>
    <x v="1219"/>
    <d v="2016-10-20T06:05:13"/>
  </r>
  <r>
    <n v="1220"/>
    <x v="1220"/>
    <s v="A beautiful photo art book of portraits and conversations with people that may expand your idea of gender."/>
    <x v="36"/>
    <x v="844"/>
    <x v="0"/>
    <s v="DE"/>
    <s v="EUR"/>
    <n v="1440515112"/>
    <n v="1437923112"/>
    <b v="0"/>
    <n v="140"/>
    <b v="1"/>
    <s v="photography/photobooks"/>
    <n v="1.0376666666666667"/>
    <n v="111.17857142857143"/>
    <s v="photography"/>
    <s v="photobooks"/>
    <x v="1220"/>
    <d v="2015-08-25T10:05:12"/>
  </r>
  <r>
    <n v="1221"/>
    <x v="1221"/>
    <s v="Photography book exploring the community of Oldham Athletic Football Club, their relation to the town and the theatre of football."/>
    <x v="41"/>
    <x v="845"/>
    <x v="0"/>
    <s v="GB"/>
    <s v="GBP"/>
    <n v="1480809600"/>
    <n v="1478431488"/>
    <b v="0"/>
    <n v="103"/>
    <b v="1"/>
    <s v="photography/photobooks"/>
    <n v="1.1140954545454547"/>
    <n v="23.796213592233013"/>
    <s v="photography"/>
    <s v="photobooks"/>
    <x v="1221"/>
    <d v="2016-12-03T19:00:00"/>
  </r>
  <r>
    <n v="1222"/>
    <x v="1222"/>
    <s v="Project Pilgrim is my effort to work towards normalizing mental health."/>
    <x v="23"/>
    <x v="846"/>
    <x v="0"/>
    <s v="CA"/>
    <s v="CAD"/>
    <n v="1459483200"/>
    <n v="1456852647"/>
    <b v="0"/>
    <n v="138"/>
    <b v="1"/>
    <s v="photography/photobooks"/>
    <n v="2.80375"/>
    <n v="81.268115942028984"/>
    <s v="photography"/>
    <s v="photobooks"/>
    <x v="1222"/>
    <d v="2016-03-31T23:00:00"/>
  </r>
  <r>
    <n v="1223"/>
    <x v="1223"/>
    <s v="A photography book focusing on the people rather than the nature at Yosemite National Park."/>
    <x v="230"/>
    <x v="847"/>
    <x v="0"/>
    <s v="US"/>
    <s v="USD"/>
    <n v="1478754909"/>
    <n v="1476159309"/>
    <b v="0"/>
    <n v="191"/>
    <b v="1"/>
    <s v="photography/photobooks"/>
    <n v="1.1210606060606061"/>
    <n v="116.21465968586388"/>
    <s v="photography"/>
    <s v="photobooks"/>
    <x v="1223"/>
    <d v="2016-11-10T00:15:09"/>
  </r>
  <r>
    <n v="1224"/>
    <x v="1224"/>
    <s v="Modern Celtic influenced CD.  Help me finish what I started before the stroke."/>
    <x v="36"/>
    <x v="848"/>
    <x v="1"/>
    <s v="US"/>
    <s v="USD"/>
    <n v="1402060302"/>
    <n v="1396876302"/>
    <b v="0"/>
    <n v="18"/>
    <b v="0"/>
    <s v="music/world music"/>
    <n v="7.0666666666666669E-2"/>
    <n v="58.888888888888886"/>
    <s v="music"/>
    <s v="world music"/>
    <x v="1224"/>
    <d v="2014-06-06T08:11:42"/>
  </r>
  <r>
    <n v="1225"/>
    <x v="1225"/>
    <s v="My first music album is a collection of 9 songs honoring Mexico's prolific composer, Jose Alfredo Jimenez with my artistic vision."/>
    <x v="9"/>
    <x v="849"/>
    <x v="1"/>
    <s v="US"/>
    <s v="USD"/>
    <n v="1382478278"/>
    <n v="1377294278"/>
    <b v="0"/>
    <n v="3"/>
    <b v="0"/>
    <s v="music/world music"/>
    <n v="4.3999999999999997E-2"/>
    <n v="44"/>
    <s v="music"/>
    <s v="world music"/>
    <x v="1225"/>
    <d v="2013-10-22T16:44:38"/>
  </r>
  <r>
    <n v="1226"/>
    <x v="1226"/>
    <s v="Pavlo will be independently filming his second full length PBS Special and DVD in May with director George Veras"/>
    <x v="63"/>
    <x v="850"/>
    <x v="1"/>
    <s v="US"/>
    <s v="USD"/>
    <n v="1398042000"/>
    <n v="1395089981"/>
    <b v="0"/>
    <n v="40"/>
    <b v="0"/>
    <s v="music/world music"/>
    <n v="3.8739999999999997E-2"/>
    <n v="48.424999999999997"/>
    <s v="music"/>
    <s v="world music"/>
    <x v="1226"/>
    <d v="2014-04-20T20:00:00"/>
  </r>
  <r>
    <n v="1227"/>
    <x v="1227"/>
    <s v="After winning the iStandard Phoenix Producer Showcase (6/25/14)  I have been invited to Beast of the Beats VIII in New York Nov. 6-9"/>
    <x v="13"/>
    <x v="117"/>
    <x v="1"/>
    <s v="US"/>
    <s v="USD"/>
    <n v="1407394800"/>
    <n v="1404770616"/>
    <b v="0"/>
    <n v="0"/>
    <b v="0"/>
    <s v="music/world music"/>
    <n v="0"/>
    <n v="0"/>
    <s v="music"/>
    <s v="world music"/>
    <x v="1227"/>
    <d v="2014-08-07T02:00:00"/>
  </r>
  <r>
    <n v="1228"/>
    <x v="1228"/>
    <s v="Kat is partnering with Kickstarter to raise the funds to complete her first solo World music CD &quot;Gypsy&quot;!"/>
    <x v="10"/>
    <x v="159"/>
    <x v="1"/>
    <s v="US"/>
    <s v="USD"/>
    <n v="1317231008"/>
    <n v="1312047008"/>
    <b v="0"/>
    <n v="24"/>
    <b v="0"/>
    <s v="music/world music"/>
    <n v="0.29299999999999998"/>
    <n v="61.041666666666664"/>
    <s v="music"/>
    <s v="world music"/>
    <x v="1228"/>
    <d v="2011-09-28T12:30:08"/>
  </r>
  <r>
    <n v="1229"/>
    <x v="1229"/>
    <s v="Bollywood composer Vanraj Bhatia, age 86, has written an opera based on a myth from the epic Mahabhatata. Presented in Queens May 11&amp;12"/>
    <x v="181"/>
    <x v="379"/>
    <x v="1"/>
    <s v="US"/>
    <s v="USD"/>
    <n v="1334592000"/>
    <n v="1331982127"/>
    <b v="0"/>
    <n v="1"/>
    <b v="0"/>
    <s v="music/world music"/>
    <n v="9.0909090909090905E-3"/>
    <n v="25"/>
    <s v="music"/>
    <s v="world music"/>
    <x v="1229"/>
    <d v="2012-04-16T11:00:00"/>
  </r>
  <r>
    <n v="1230"/>
    <x v="1230"/>
    <s v="It has been close to a decade since DC Talk began their &quot;Intermission&quot;.  It is time for A Live Concert Tribute &amp; DVD Movie!"/>
    <x v="69"/>
    <x v="117"/>
    <x v="1"/>
    <s v="US"/>
    <s v="USD"/>
    <n v="1298589630"/>
    <n v="1295997630"/>
    <b v="0"/>
    <n v="0"/>
    <b v="0"/>
    <s v="music/world music"/>
    <n v="0"/>
    <n v="0"/>
    <s v="music"/>
    <s v="world music"/>
    <x v="1230"/>
    <d v="2011-02-24T18:20:30"/>
  </r>
  <r>
    <n v="1231"/>
    <x v="1231"/>
    <s v="a non-profit, free, all-day, all-ages music &amp; arts festival dedicated to promoting non-violent spaces for community engagement"/>
    <x v="10"/>
    <x v="117"/>
    <x v="1"/>
    <s v="US"/>
    <s v="USD"/>
    <n v="1440723600"/>
    <n v="1436394968"/>
    <b v="0"/>
    <n v="0"/>
    <b v="0"/>
    <s v="music/world music"/>
    <n v="0"/>
    <n v="0"/>
    <s v="music"/>
    <s v="world music"/>
    <x v="1231"/>
    <d v="2015-08-27T20:00:00"/>
  </r>
  <r>
    <n v="1232"/>
    <x v="1232"/>
    <s v="CD-Book w/ 26 original songs + illustrations + activities that WORK developing full literacy skills (language &amp; math) of preschoolers."/>
    <x v="10"/>
    <x v="130"/>
    <x v="1"/>
    <s v="US"/>
    <s v="USD"/>
    <n v="1381090870"/>
    <n v="1377030070"/>
    <b v="0"/>
    <n v="1"/>
    <b v="0"/>
    <s v="music/world music"/>
    <n v="8.0000000000000002E-3"/>
    <n v="40"/>
    <s v="music"/>
    <s v="world music"/>
    <x v="1232"/>
    <d v="2013-10-06T15:21:10"/>
  </r>
  <r>
    <n v="1233"/>
    <x v="1233"/>
    <s v="A Shakulute mouthpiece will allow me to play my silver alto flute vertically  like my Japanese shakuhachis but with Western fingerings."/>
    <x v="28"/>
    <x v="851"/>
    <x v="1"/>
    <s v="US"/>
    <s v="USD"/>
    <n v="1329864374"/>
    <n v="1328049974"/>
    <b v="0"/>
    <n v="6"/>
    <b v="0"/>
    <s v="music/world music"/>
    <n v="0.11600000000000001"/>
    <n v="19.333333333333332"/>
    <s v="music"/>
    <s v="world music"/>
    <x v="1233"/>
    <d v="2012-02-21T17:46:14"/>
  </r>
  <r>
    <n v="1234"/>
    <x v="1234"/>
    <s v="We have been offered shows all over the world, to reach places and people with our music, for the experience of just doing it!"/>
    <x v="63"/>
    <x v="117"/>
    <x v="1"/>
    <s v="GB"/>
    <s v="GBP"/>
    <n v="1422903342"/>
    <n v="1420311342"/>
    <b v="0"/>
    <n v="0"/>
    <b v="0"/>
    <s v="music/world music"/>
    <n v="0"/>
    <n v="0"/>
    <s v="music"/>
    <s v="world music"/>
    <x v="1234"/>
    <d v="2015-02-02T13:55:42"/>
  </r>
  <r>
    <n v="1235"/>
    <x v="1235"/>
    <s v="We plan to make studio recordings for a CD that highlights six new works composed for our Shakuhachi and Koto Music concert series."/>
    <x v="231"/>
    <x v="852"/>
    <x v="1"/>
    <s v="US"/>
    <s v="USD"/>
    <n v="1387077299"/>
    <n v="1383621299"/>
    <b v="0"/>
    <n v="6"/>
    <b v="0"/>
    <s v="music/world music"/>
    <n v="2.787363950092912E-2"/>
    <n v="35"/>
    <s v="music"/>
    <s v="world music"/>
    <x v="1235"/>
    <d v="2013-12-14T22:14:59"/>
  </r>
  <r>
    <n v="1236"/>
    <x v="1236"/>
    <s v="Raising money to give the musicians their due."/>
    <x v="30"/>
    <x v="117"/>
    <x v="1"/>
    <s v="US"/>
    <s v="USD"/>
    <n v="1343491200"/>
    <n v="1342801164"/>
    <b v="0"/>
    <n v="0"/>
    <b v="0"/>
    <s v="music/world music"/>
    <n v="0"/>
    <n v="0"/>
    <s v="music"/>
    <s v="world music"/>
    <x v="1236"/>
    <d v="2012-07-28T11:00:00"/>
  </r>
  <r>
    <n v="1237"/>
    <x v="1237"/>
    <s v="We have the songs, concept, need to add songs and mix/package for shows in Hawaii, book dates outside of Maui and advance his message"/>
    <x v="31"/>
    <x v="117"/>
    <x v="1"/>
    <s v="US"/>
    <s v="USD"/>
    <n v="1345790865"/>
    <n v="1344062865"/>
    <b v="0"/>
    <n v="0"/>
    <b v="0"/>
    <s v="music/world music"/>
    <n v="0"/>
    <n v="0"/>
    <s v="music"/>
    <s v="world music"/>
    <x v="1237"/>
    <d v="2012-08-24T01:47:45"/>
  </r>
  <r>
    <n v="1238"/>
    <x v="1238"/>
    <s v="The purpose of the album is to pull from many differenet genres but to express life circumstances to reach everyday people through song"/>
    <x v="28"/>
    <x v="853"/>
    <x v="1"/>
    <s v="US"/>
    <s v="USD"/>
    <n v="1312641536"/>
    <n v="1310049536"/>
    <b v="0"/>
    <n v="3"/>
    <b v="0"/>
    <s v="music/world music"/>
    <n v="0.17799999999999999"/>
    <n v="59.333333333333336"/>
    <s v="music"/>
    <s v="world music"/>
    <x v="1238"/>
    <d v="2011-08-06T09:38:56"/>
  </r>
  <r>
    <n v="1239"/>
    <x v="1239"/>
    <s v="Please consider helping us with our new CD and Riverdance Tour"/>
    <x v="30"/>
    <x v="117"/>
    <x v="1"/>
    <s v="US"/>
    <s v="USD"/>
    <n v="1325804767"/>
    <n v="1323212767"/>
    <b v="0"/>
    <n v="0"/>
    <b v="0"/>
    <s v="music/world music"/>
    <n v="0"/>
    <n v="0"/>
    <s v="music"/>
    <s v="world music"/>
    <x v="1239"/>
    <d v="2012-01-05T18:06:07"/>
  </r>
  <r>
    <n v="1240"/>
    <x v="1240"/>
    <s v="Sharing positive vibes of Peace, Love &amp; Unity with the World through conscious Reggae Music!"/>
    <x v="6"/>
    <x v="854"/>
    <x v="1"/>
    <s v="US"/>
    <s v="USD"/>
    <n v="1373665860"/>
    <n v="1368579457"/>
    <b v="0"/>
    <n v="8"/>
    <b v="0"/>
    <s v="music/world music"/>
    <n v="3.0124999999999999E-2"/>
    <n v="30.125"/>
    <s v="music"/>
    <s v="world music"/>
    <x v="1240"/>
    <d v="2013-07-12T16:51:00"/>
  </r>
  <r>
    <n v="1241"/>
    <x v="1241"/>
    <s v="We are non-profit founders creating a forest retreat for the inner city students to record\learn music in an inspirational sanctuary."/>
    <x v="10"/>
    <x v="855"/>
    <x v="1"/>
    <s v="US"/>
    <s v="USD"/>
    <n v="1414994340"/>
    <n v="1413057980"/>
    <b v="0"/>
    <n v="34"/>
    <b v="0"/>
    <s v="music/world music"/>
    <n v="0.50739999999999996"/>
    <n v="74.617647058823536"/>
    <s v="music"/>
    <s v="world music"/>
    <x v="1241"/>
    <d v="2014-11-03T00:59:00"/>
  </r>
  <r>
    <n v="1242"/>
    <x v="1242"/>
    <s v="Cellphonia 9/11 (http://cellphonia.org/911/) is one of the performance pieces in the Music After marathon concert on 9.11.11"/>
    <x v="232"/>
    <x v="139"/>
    <x v="1"/>
    <s v="US"/>
    <s v="USD"/>
    <n v="1315747080"/>
    <n v="1314417502"/>
    <b v="0"/>
    <n v="1"/>
    <b v="0"/>
    <s v="music/world music"/>
    <n v="5.4884742041712408E-3"/>
    <n v="5"/>
    <s v="music"/>
    <s v="world music"/>
    <x v="1242"/>
    <d v="2011-09-11T08:18:00"/>
  </r>
  <r>
    <n v="1243"/>
    <x v="1243"/>
    <s v="California's premier Latino cultural festival - music, theatre, film, workshops, visual arts, cuisine and more!"/>
    <x v="14"/>
    <x v="856"/>
    <x v="1"/>
    <s v="US"/>
    <s v="USD"/>
    <n v="1310158800"/>
    <n v="1304888771"/>
    <b v="0"/>
    <n v="38"/>
    <b v="0"/>
    <s v="music/world music"/>
    <n v="0.14091666666666666"/>
    <n v="44.5"/>
    <s v="music"/>
    <s v="world music"/>
    <x v="1243"/>
    <d v="2011-07-08T16:00:00"/>
  </r>
  <r>
    <n v="1244"/>
    <x v="1244"/>
    <s v="THEATRUM MUNDI releases DEBUT ALBUM! Pre-order &quot;The Eyes of the Realm&quot; and help make it happen!"/>
    <x v="13"/>
    <x v="857"/>
    <x v="0"/>
    <s v="US"/>
    <s v="USD"/>
    <n v="1366664400"/>
    <n v="1363981723"/>
    <b v="1"/>
    <n v="45"/>
    <b v="1"/>
    <s v="music/rock"/>
    <n v="1.038"/>
    <n v="46.133333333333333"/>
    <s v="music"/>
    <s v="rock"/>
    <x v="1244"/>
    <d v="2013-04-22T16:00:00"/>
  </r>
  <r>
    <n v="1245"/>
    <x v="1245"/>
    <s v="Smokey Folk is a folk rock band with a vaudeville twist! We have 18 original songs and want to record an album. Help us out!"/>
    <x v="13"/>
    <x v="858"/>
    <x v="0"/>
    <s v="US"/>
    <s v="USD"/>
    <n v="1402755834"/>
    <n v="1400163834"/>
    <b v="1"/>
    <n v="17"/>
    <b v="1"/>
    <s v="music/rock"/>
    <n v="1.2024999999999999"/>
    <n v="141.47058823529412"/>
    <s v="music"/>
    <s v="rock"/>
    <x v="1245"/>
    <d v="2014-06-14T09:23:54"/>
  </r>
  <r>
    <n v="1246"/>
    <x v="1246"/>
    <s v="Candy Warpop, Las Vegas' female-fronted alt-punk rock monster, is raising money to fund the production of their first music video."/>
    <x v="13"/>
    <x v="859"/>
    <x v="0"/>
    <s v="US"/>
    <s v="USD"/>
    <n v="1323136949"/>
    <n v="1319245349"/>
    <b v="1"/>
    <n v="31"/>
    <b v="1"/>
    <s v="music/rock"/>
    <n v="1.17"/>
    <n v="75.483870967741936"/>
    <s v="music"/>
    <s v="rock"/>
    <x v="1246"/>
    <d v="2011-12-05T21:02:29"/>
  </r>
  <r>
    <n v="1247"/>
    <x v="1247"/>
    <s v="BRAIN DEAD is going to record their debut EP and they need your help, Bozos!"/>
    <x v="8"/>
    <x v="860"/>
    <x v="0"/>
    <s v="US"/>
    <s v="USD"/>
    <n v="1367823655"/>
    <n v="1365231655"/>
    <b v="1"/>
    <n v="50"/>
    <b v="1"/>
    <s v="music/rock"/>
    <n v="1.2214285714285715"/>
    <n v="85.5"/>
    <s v="music"/>
    <s v="rock"/>
    <x v="1247"/>
    <d v="2013-05-06T02:00:55"/>
  </r>
  <r>
    <n v="1248"/>
    <x v="1248"/>
    <s v="The Vandies make pop rock in glorious Portland, Oregon. Help us fund our first full length album!"/>
    <x v="30"/>
    <x v="861"/>
    <x v="0"/>
    <s v="US"/>
    <s v="USD"/>
    <n v="1402642740"/>
    <n v="1399563953"/>
    <b v="1"/>
    <n v="59"/>
    <b v="1"/>
    <s v="music/rock"/>
    <n v="1.5164"/>
    <n v="64.254237288135599"/>
    <s v="music"/>
    <s v="rock"/>
    <x v="1248"/>
    <d v="2014-06-13T01:59:00"/>
  </r>
  <r>
    <n v="1249"/>
    <x v="1249"/>
    <s v="&quot;Let's Brighten It Up&quot; will be a seven song EP of originals heavily inspired by music from the 50s and 60s"/>
    <x v="10"/>
    <x v="862"/>
    <x v="0"/>
    <s v="US"/>
    <s v="USD"/>
    <n v="1341683211"/>
    <n v="1339091211"/>
    <b v="1"/>
    <n v="81"/>
    <b v="1"/>
    <s v="music/rock"/>
    <n v="1.0444"/>
    <n v="64.46913580246914"/>
    <s v="music"/>
    <s v="rock"/>
    <x v="1249"/>
    <d v="2012-07-07T12:46:51"/>
  </r>
  <r>
    <n v="1250"/>
    <x v="1250"/>
    <s v="My new disc Human Kindness is some of the strongest &amp; most ambitious music Iâ€™ve made. Join me in giving it a solid push into the world."/>
    <x v="11"/>
    <x v="863"/>
    <x v="0"/>
    <s v="US"/>
    <s v="USD"/>
    <n v="1410017131"/>
    <n v="1406129131"/>
    <b v="1"/>
    <n v="508"/>
    <b v="1"/>
    <s v="music/rock"/>
    <n v="2.0015333333333332"/>
    <n v="118.2007874015748"/>
    <s v="music"/>
    <s v="rock"/>
    <x v="1250"/>
    <d v="2014-09-06T10:25:31"/>
  </r>
  <r>
    <n v="1251"/>
    <x v="1251"/>
    <s v="A tour of europe with 3 memphis artist, Jack Oblivian, Harlan T Bobo and Shawn Cripps."/>
    <x v="12"/>
    <x v="864"/>
    <x v="0"/>
    <s v="US"/>
    <s v="USD"/>
    <n v="1316979167"/>
    <n v="1311795167"/>
    <b v="1"/>
    <n v="74"/>
    <b v="1"/>
    <s v="music/rock"/>
    <n v="1.018"/>
    <n v="82.540540540540547"/>
    <s v="music"/>
    <s v="rock"/>
    <x v="1251"/>
    <d v="2011-09-25T14:32:47"/>
  </r>
  <r>
    <n v="1252"/>
    <x v="1252"/>
    <s v="Our hope is to re-release this 2007 Kiss Kiss cult classic &quot;Reality vs the Optimist&quot; on vinyl as was always our intention."/>
    <x v="8"/>
    <x v="865"/>
    <x v="0"/>
    <s v="US"/>
    <s v="USD"/>
    <n v="1382658169"/>
    <n v="1380238969"/>
    <b v="1"/>
    <n v="141"/>
    <b v="1"/>
    <s v="music/rock"/>
    <n v="1.3765714285714286"/>
    <n v="34.170212765957444"/>
    <s v="music"/>
    <s v="rock"/>
    <x v="1252"/>
    <d v="2013-10-24T18:42:49"/>
  </r>
  <r>
    <n v="1253"/>
    <x v="1253"/>
    <s v="Suburban Legends are working on the most important album EVER, but they are in need of your help and about 10 bucks... probably more!"/>
    <x v="185"/>
    <x v="866"/>
    <x v="0"/>
    <s v="US"/>
    <s v="USD"/>
    <n v="1409770107"/>
    <n v="1407178107"/>
    <b v="1"/>
    <n v="711"/>
    <b v="1"/>
    <s v="music/rock"/>
    <n v="3038.3319999999999"/>
    <n v="42.73322081575246"/>
    <s v="music"/>
    <s v="rock"/>
    <x v="1253"/>
    <d v="2014-09-03T13:48:27"/>
  </r>
  <r>
    <n v="1254"/>
    <x v="1254"/>
    <s v="Fresh off the heels of, &quot;Let the Waves Come in Threes,&quot; (#6 National Folk Chart) we're making a new record. Huge thanks for your help!"/>
    <x v="233"/>
    <x v="867"/>
    <x v="0"/>
    <s v="US"/>
    <s v="USD"/>
    <n v="1293857940"/>
    <n v="1288968886"/>
    <b v="1"/>
    <n v="141"/>
    <b v="1"/>
    <s v="music/rock"/>
    <n v="1.9885074626865671"/>
    <n v="94.489361702127653"/>
    <s v="music"/>
    <s v="rock"/>
    <x v="1254"/>
    <d v="2010-12-31T23:59:00"/>
  </r>
  <r>
    <n v="1255"/>
    <x v="1255"/>
    <s v="Let the Space Bards abduct you on a quirky musical journey about two aliens struggling to fit in on planet Earth."/>
    <x v="9"/>
    <x v="868"/>
    <x v="0"/>
    <s v="US"/>
    <s v="USD"/>
    <n v="1385932652"/>
    <n v="1383337052"/>
    <b v="1"/>
    <n v="109"/>
    <b v="1"/>
    <s v="music/rock"/>
    <n v="2.0236666666666667"/>
    <n v="55.697247706422019"/>
    <s v="music"/>
    <s v="rock"/>
    <x v="1255"/>
    <d v="2013-12-01T16:17:32"/>
  </r>
  <r>
    <n v="1256"/>
    <x v="1256"/>
    <s v="Dylan Carlson of earth,major solo project lp/cd/dvd/book &quot;Falling with a Thousand Stars and Other Wonders from the House of Albion&quot;"/>
    <x v="11"/>
    <x v="869"/>
    <x v="0"/>
    <s v="US"/>
    <s v="USD"/>
    <n v="1329084231"/>
    <n v="1326492231"/>
    <b v="1"/>
    <n v="361"/>
    <b v="1"/>
    <s v="music/rock"/>
    <n v="1.1796376666666666"/>
    <n v="98.030831024930734"/>
    <s v="music"/>
    <s v="rock"/>
    <x v="1256"/>
    <d v="2012-02-12T17:03:51"/>
  </r>
  <r>
    <n v="1257"/>
    <x v="1257"/>
    <s v="Three Lobed, a boutique psychedelic label focused on small run releases, is celebrating its 10th anniversary with a lush 4xLP set."/>
    <x v="62"/>
    <x v="870"/>
    <x v="0"/>
    <s v="US"/>
    <s v="USD"/>
    <n v="1301792590"/>
    <n v="1297562590"/>
    <b v="1"/>
    <n v="176"/>
    <b v="1"/>
    <s v="music/rock"/>
    <n v="2.9472727272727273"/>
    <n v="92.102272727272734"/>
    <s v="music"/>
    <s v="rock"/>
    <x v="1257"/>
    <d v="2011-04-02T20:03:10"/>
  </r>
  <r>
    <n v="1258"/>
    <x v="1258"/>
    <s v="Mustard Plug needs help funding their new record.  Please help the Grand Rapids, MI band put out their 7th record!"/>
    <x v="14"/>
    <x v="871"/>
    <x v="0"/>
    <s v="US"/>
    <s v="USD"/>
    <n v="1377960012"/>
    <n v="1375368012"/>
    <b v="1"/>
    <n v="670"/>
    <b v="1"/>
    <s v="music/rock"/>
    <n v="2.1314633333333335"/>
    <n v="38.175462686567165"/>
    <s v="music"/>
    <s v="rock"/>
    <x v="1258"/>
    <d v="2013-08-31T09:40:12"/>
  </r>
  <r>
    <n v="1259"/>
    <x v="1259"/>
    <s v="Falling From One is currently in the studio recording their first CD and they need your help!"/>
    <x v="30"/>
    <x v="872"/>
    <x v="0"/>
    <s v="US"/>
    <s v="USD"/>
    <n v="1402286340"/>
    <n v="1399504664"/>
    <b v="1"/>
    <n v="96"/>
    <b v="1"/>
    <s v="music/rock"/>
    <n v="1.0424"/>
    <n v="27.145833333333332"/>
    <s v="music"/>
    <s v="rock"/>
    <x v="1259"/>
    <d v="2014-06-08T22:59:00"/>
  </r>
  <r>
    <n v="1260"/>
    <x v="1260"/>
    <s v="Cub Country is mastering our final 10 song recording and pressing it to 12&quot; vinyl with beautiful full-color original artwork."/>
    <x v="126"/>
    <x v="873"/>
    <x v="0"/>
    <s v="US"/>
    <s v="USD"/>
    <n v="1393445620"/>
    <n v="1390853620"/>
    <b v="1"/>
    <n v="74"/>
    <b v="1"/>
    <s v="music/rock"/>
    <n v="1.1366666666666667"/>
    <n v="50.689189189189186"/>
    <s v="music"/>
    <s v="rock"/>
    <x v="1260"/>
    <d v="2014-02-26T15:13:40"/>
  </r>
  <r>
    <n v="1261"/>
    <x v="1261"/>
    <s v="We just recorded a stellar EP and we're trying to put it out on vinyl.  Can you help these punx out?"/>
    <x v="13"/>
    <x v="874"/>
    <x v="0"/>
    <s v="US"/>
    <s v="USD"/>
    <n v="1390983227"/>
    <n v="1388391227"/>
    <b v="1"/>
    <n v="52"/>
    <b v="1"/>
    <s v="music/rock"/>
    <n v="1.0125"/>
    <n v="38.942307692307693"/>
    <s v="music"/>
    <s v="rock"/>
    <x v="1261"/>
    <d v="2014-01-29T03:13:47"/>
  </r>
  <r>
    <n v="1262"/>
    <x v="1262"/>
    <s v="A soon to be husband and wife bringing hope to the music industry._x000a_You will fall in love with their sound and story."/>
    <x v="115"/>
    <x v="875"/>
    <x v="0"/>
    <s v="CA"/>
    <s v="CAD"/>
    <n v="1392574692"/>
    <n v="1389982692"/>
    <b v="1"/>
    <n v="105"/>
    <b v="1"/>
    <s v="music/rock"/>
    <n v="1.2541538461538462"/>
    <n v="77.638095238095232"/>
    <s v="music"/>
    <s v="rock"/>
    <x v="1262"/>
    <d v="2014-02-16T13:18:12"/>
  </r>
  <r>
    <n v="1263"/>
    <x v="1263"/>
    <s v="A fresh batch of chaos from Toledo, Ohio's reggae-rockers, Tropic Bombs!"/>
    <x v="15"/>
    <x v="137"/>
    <x v="0"/>
    <s v="US"/>
    <s v="USD"/>
    <n v="1396054800"/>
    <n v="1393034470"/>
    <b v="1"/>
    <n v="41"/>
    <b v="1"/>
    <s v="music/rock"/>
    <n v="1.19"/>
    <n v="43.536585365853661"/>
    <s v="music"/>
    <s v="rock"/>
    <x v="1263"/>
    <d v="2014-03-28T20:00:00"/>
  </r>
  <r>
    <n v="1264"/>
    <x v="1264"/>
    <s v="We are a four piece from Golden, CO, and have our hearts on getting into the studio this fall to get music from our heads to your ears."/>
    <x v="81"/>
    <x v="876"/>
    <x v="0"/>
    <s v="US"/>
    <s v="USD"/>
    <n v="1383062083"/>
    <n v="1380556483"/>
    <b v="1"/>
    <n v="34"/>
    <b v="1"/>
    <s v="music/rock"/>
    <n v="1.6646153846153846"/>
    <n v="31.823529411764707"/>
    <s v="music"/>
    <s v="rock"/>
    <x v="1264"/>
    <d v="2013-10-29T10:54:43"/>
  </r>
  <r>
    <n v="1265"/>
    <x v="1265"/>
    <s v="Our [NEW ALBUM]  is 95% complete, what we need now is the funds to be able to tour and promote it nationwide. Better Than The Beatles Not Quite Disney"/>
    <x v="8"/>
    <x v="877"/>
    <x v="0"/>
    <s v="US"/>
    <s v="USD"/>
    <n v="1291131815"/>
    <n v="1287071015"/>
    <b v="1"/>
    <n v="66"/>
    <b v="1"/>
    <s v="music/rock"/>
    <n v="1.1914771428571429"/>
    <n v="63.184393939393942"/>
    <s v="music"/>
    <s v="rock"/>
    <x v="1265"/>
    <d v="2010-11-30T10:43:35"/>
  </r>
  <r>
    <n v="1266"/>
    <x v="1266"/>
    <s v="We are looking to record our first EP produced by Aaron Harris (ISIS/Palms) at Studio West."/>
    <x v="196"/>
    <x v="878"/>
    <x v="0"/>
    <s v="US"/>
    <s v="USD"/>
    <n v="1389474145"/>
    <n v="1386882145"/>
    <b v="1"/>
    <n v="50"/>
    <b v="1"/>
    <s v="music/rock"/>
    <n v="1.0047368421052632"/>
    <n v="190.9"/>
    <s v="music"/>
    <s v="rock"/>
    <x v="1266"/>
    <d v="2014-01-11T16:02:25"/>
  </r>
  <r>
    <n v="1267"/>
    <x v="1267"/>
    <s v="A Rock 'n Roll album with plenty of indie guitar swagger. Fresh tunes that are a continuation of my early '90s shoegaze daze."/>
    <x v="29"/>
    <x v="879"/>
    <x v="0"/>
    <s v="US"/>
    <s v="USD"/>
    <n v="1374674558"/>
    <n v="1372082558"/>
    <b v="1"/>
    <n v="159"/>
    <b v="1"/>
    <s v="music/rock"/>
    <n v="1.018"/>
    <n v="140.85534591194968"/>
    <s v="music"/>
    <s v="rock"/>
    <x v="1267"/>
    <d v="2013-07-24T09:02:38"/>
  </r>
  <r>
    <n v="1268"/>
    <x v="1268"/>
    <s v="Full Devil Jacket Is releasing their first record in over 12 yrs and we want you to be a part of it!"/>
    <x v="14"/>
    <x v="704"/>
    <x v="0"/>
    <s v="US"/>
    <s v="USD"/>
    <n v="1379708247"/>
    <n v="1377116247"/>
    <b v="1"/>
    <n v="182"/>
    <b v="1"/>
    <s v="music/rock"/>
    <n v="1.1666666666666667"/>
    <n v="76.92307692307692"/>
    <s v="music"/>
    <s v="rock"/>
    <x v="1268"/>
    <d v="2013-09-20T15:17:27"/>
  </r>
  <r>
    <n v="1269"/>
    <x v="1269"/>
    <s v="Schooltree's new art rock opera is a symphonic odyssey through a dystopian dreamworld. Help fund the double album and illustrated book!"/>
    <x v="234"/>
    <x v="880"/>
    <x v="0"/>
    <s v="US"/>
    <s v="USD"/>
    <n v="1460764800"/>
    <n v="1458157512"/>
    <b v="1"/>
    <n v="206"/>
    <b v="1"/>
    <s v="music/rock"/>
    <n v="1.0864893617021276"/>
    <n v="99.15533980582525"/>
    <s v="music"/>
    <s v="rock"/>
    <x v="1269"/>
    <d v="2016-04-15T19:00:00"/>
  </r>
  <r>
    <n v="1270"/>
    <x v="1270"/>
    <s v="We make awake metal using violins in place of guitars and want to record a full length album."/>
    <x v="3"/>
    <x v="881"/>
    <x v="0"/>
    <s v="US"/>
    <s v="USD"/>
    <n v="1332704042"/>
    <n v="1327523642"/>
    <b v="1"/>
    <n v="169"/>
    <b v="1"/>
    <s v="music/rock"/>
    <n v="1.1472"/>
    <n v="67.881656804733723"/>
    <s v="music"/>
    <s v="rock"/>
    <x v="1270"/>
    <d v="2012-03-25T14:34:02"/>
  </r>
  <r>
    <n v="1271"/>
    <x v="1271"/>
    <s v="Flav Martin's 30-year overnight success project pretty much says it all. Dedicated to parenting, she's off to school, back to La musica"/>
    <x v="51"/>
    <x v="882"/>
    <x v="0"/>
    <s v="US"/>
    <s v="USD"/>
    <n v="1384363459"/>
    <n v="1381767859"/>
    <b v="1"/>
    <n v="31"/>
    <b v="1"/>
    <s v="music/rock"/>
    <n v="1.018"/>
    <n v="246.29032258064515"/>
    <s v="music"/>
    <s v="rock"/>
    <x v="1271"/>
    <d v="2013-11-13T12:24:19"/>
  </r>
  <r>
    <n v="1272"/>
    <x v="1272"/>
    <s v="We're going back into the studio this spring to record a new album.  You've heard some of the new material at recent shows.  Be a part of the process!"/>
    <x v="10"/>
    <x v="883"/>
    <x v="0"/>
    <s v="US"/>
    <s v="USD"/>
    <n v="1276574400"/>
    <n v="1270576379"/>
    <b v="1"/>
    <n v="28"/>
    <b v="1"/>
    <s v="music/rock"/>
    <n v="1.06"/>
    <n v="189.28571428571428"/>
    <s v="music"/>
    <s v="rock"/>
    <x v="1272"/>
    <d v="2010-06-14T23:00:00"/>
  </r>
  <r>
    <n v="1273"/>
    <x v="1273"/>
    <s v="Run Coyote is raising funds to produce their debut album - &quot;Youth Haunts&quot; - on vinyl LP and CD"/>
    <x v="23"/>
    <x v="884"/>
    <x v="0"/>
    <s v="CA"/>
    <s v="CAD"/>
    <n v="1409506291"/>
    <n v="1406914291"/>
    <b v="1"/>
    <n v="54"/>
    <b v="1"/>
    <s v="music/rock"/>
    <n v="1.0349999999999999"/>
    <n v="76.666666666666671"/>
    <s v="music"/>
    <s v="rock"/>
    <x v="1273"/>
    <d v="2014-08-31T12:31:31"/>
  </r>
  <r>
    <n v="1274"/>
    <x v="1274"/>
    <s v="Sun Shot is the working title of Assembly of Dust's new studio release.  It features 9 brand new songs and 4 never recorded"/>
    <x v="31"/>
    <x v="885"/>
    <x v="0"/>
    <s v="US"/>
    <s v="USD"/>
    <n v="1346344425"/>
    <n v="1343320425"/>
    <b v="1"/>
    <n v="467"/>
    <b v="1"/>
    <s v="music/rock"/>
    <n v="1.5497535999999998"/>
    <n v="82.963254817987149"/>
    <s v="music"/>
    <s v="rock"/>
    <x v="1274"/>
    <d v="2012-08-30T11:33:45"/>
  </r>
  <r>
    <n v="1275"/>
    <x v="1275"/>
    <s v="ONLY A FEW HOURS LEFT TO GET YOUR ADVANCE COPY OF &quot;DANGEROUSLY CLOSE&quot; and to check out our other cool rewards!"/>
    <x v="36"/>
    <x v="886"/>
    <x v="0"/>
    <s v="US"/>
    <s v="USD"/>
    <n v="1375908587"/>
    <n v="1372884587"/>
    <b v="1"/>
    <n v="389"/>
    <b v="1"/>
    <s v="music/rock"/>
    <n v="1.6214066666666667"/>
    <n v="62.522107969151669"/>
    <s v="music"/>
    <s v="rock"/>
    <x v="1275"/>
    <d v="2013-08-07T15:49:47"/>
  </r>
  <r>
    <n v="1276"/>
    <x v="1276"/>
    <s v="Sponsor this Brooklyn punk band's debut seven-inch, MR. DREAM GOES TO JAIL."/>
    <x v="9"/>
    <x v="887"/>
    <x v="0"/>
    <s v="US"/>
    <s v="USD"/>
    <n v="1251777600"/>
    <n v="1247504047"/>
    <b v="1"/>
    <n v="68"/>
    <b v="1"/>
    <s v="music/rock"/>
    <n v="1.0442100000000001"/>
    <n v="46.06808823529412"/>
    <s v="music"/>
    <s v="rock"/>
    <x v="1276"/>
    <d v="2009-08-31T23:00:00"/>
  </r>
  <r>
    <n v="1277"/>
    <x v="1277"/>
    <s v="My name is Nate Henry. I sang in a band called Sherwood for almost 10 years. Now I'm hoping to make another album of brand new music."/>
    <x v="36"/>
    <x v="888"/>
    <x v="0"/>
    <s v="US"/>
    <s v="USD"/>
    <n v="1346765347"/>
    <n v="1343741347"/>
    <b v="1"/>
    <n v="413"/>
    <b v="1"/>
    <s v="music/rock"/>
    <n v="1.0612433333333333"/>
    <n v="38.543946731234868"/>
    <s v="music"/>
    <s v="rock"/>
    <x v="1277"/>
    <d v="2012-09-04T08:29:07"/>
  </r>
  <r>
    <n v="1278"/>
    <x v="1278"/>
    <s v="The Bitter Suite is a 5 song rock medley to be released as a limited edition 180 gram vinyl record with custom etching on the B side."/>
    <x v="115"/>
    <x v="889"/>
    <x v="0"/>
    <s v="US"/>
    <s v="USD"/>
    <n v="1403661600"/>
    <n v="1401196766"/>
    <b v="1"/>
    <n v="190"/>
    <b v="1"/>
    <s v="music/rock"/>
    <n v="1.5493846153846154"/>
    <n v="53.005263157894738"/>
    <s v="music"/>
    <s v="rock"/>
    <x v="1278"/>
    <d v="2014-06-24T21:00:00"/>
  </r>
  <r>
    <n v="1279"/>
    <x v="1279"/>
    <s v="The Traveling Suitcase is a 3-piece rock outfit from Oshkosh, WI. We have released 2 albums since 2010 and we are ready to record!"/>
    <x v="235"/>
    <x v="890"/>
    <x v="0"/>
    <s v="US"/>
    <s v="USD"/>
    <n v="1395624170"/>
    <n v="1392171770"/>
    <b v="1"/>
    <n v="189"/>
    <b v="1"/>
    <s v="music/rock"/>
    <n v="1.1077157238734421"/>
    <n v="73.355396825396824"/>
    <s v="music"/>
    <s v="rock"/>
    <x v="1279"/>
    <d v="2014-03-23T20:22:50"/>
  </r>
  <r>
    <n v="1280"/>
    <x v="1280"/>
    <s v="Nothing More is recording their forthcoming record and needs to join forces with you to make this album HUGE! "/>
    <x v="36"/>
    <x v="891"/>
    <x v="0"/>
    <s v="US"/>
    <s v="USD"/>
    <n v="1299003054"/>
    <n v="1291227054"/>
    <b v="1"/>
    <n v="130"/>
    <b v="1"/>
    <s v="music/rock"/>
    <n v="1.1091186666666666"/>
    <n v="127.97523076923076"/>
    <s v="music"/>
    <s v="rock"/>
    <x v="1280"/>
    <d v="2011-03-01T13:10:54"/>
  </r>
  <r>
    <n v="1281"/>
    <x v="1281"/>
    <s v="Cure for the Common pulls the trigger on their 2nd full-length LP, &quot;Laser Beretta,&quot; printed on high-quality 15 gram polycarbonate CDs"/>
    <x v="39"/>
    <x v="892"/>
    <x v="0"/>
    <s v="US"/>
    <s v="USD"/>
    <n v="1375033836"/>
    <n v="1373305836"/>
    <b v="1"/>
    <n v="74"/>
    <b v="1"/>
    <s v="music/rock"/>
    <n v="1.1071428571428572"/>
    <n v="104.72972972972973"/>
    <s v="music"/>
    <s v="rock"/>
    <x v="1281"/>
    <d v="2013-07-28T12:50:36"/>
  </r>
  <r>
    <n v="1282"/>
    <x v="1282"/>
    <s v="Natalie York is releasing her new album, &quot;PROMISES.&quot; Get involved by pre-ordering your copy of the record and other goodies here!"/>
    <x v="36"/>
    <x v="893"/>
    <x v="0"/>
    <s v="US"/>
    <s v="USD"/>
    <n v="1386565140"/>
    <n v="1383909855"/>
    <b v="1"/>
    <n v="274"/>
    <b v="1"/>
    <s v="music/rock"/>
    <n v="1.2361333333333333"/>
    <n v="67.671532846715323"/>
    <s v="music"/>
    <s v="rock"/>
    <x v="1282"/>
    <d v="2013-12-08T23:59:00"/>
  </r>
  <r>
    <n v="1283"/>
    <x v="1283"/>
    <s v="Our 3rd album is halfway complete, but we need your help to record, mix and master the final product!"/>
    <x v="28"/>
    <x v="894"/>
    <x v="0"/>
    <s v="US"/>
    <s v="USD"/>
    <n v="1362974400"/>
    <n v="1360948389"/>
    <b v="1"/>
    <n v="22"/>
    <b v="1"/>
    <s v="music/rock"/>
    <n v="2.1105"/>
    <n v="95.931818181818187"/>
    <s v="music"/>
    <s v="rock"/>
    <x v="1283"/>
    <d v="2013-03-10T23:00:00"/>
  </r>
  <r>
    <n v="1284"/>
    <x v="1284"/>
    <s v="â€œFree Jujube Brownâ€ by Psalmayene 24 is coming home to NYC and we need YOUR support of this moving and inspiring piece"/>
    <x v="13"/>
    <x v="895"/>
    <x v="0"/>
    <s v="US"/>
    <s v="USD"/>
    <n v="1483203540"/>
    <n v="1481175482"/>
    <b v="0"/>
    <n v="31"/>
    <b v="1"/>
    <s v="theater/plays"/>
    <n v="1.01"/>
    <n v="65.161290322580641"/>
    <s v="theater"/>
    <s v="plays"/>
    <x v="1284"/>
    <d v="2016-12-31T11:59:00"/>
  </r>
  <r>
    <n v="1285"/>
    <x v="1285"/>
    <s v="The world premiere of hysterically funny and heartbreaking story about family, unconditional love and facing the unfaceable"/>
    <x v="13"/>
    <x v="896"/>
    <x v="0"/>
    <s v="GB"/>
    <s v="GBP"/>
    <n v="1434808775"/>
    <n v="1433512775"/>
    <b v="0"/>
    <n v="63"/>
    <b v="1"/>
    <s v="theater/plays"/>
    <n v="1.0165"/>
    <n v="32.269841269841272"/>
    <s v="theater"/>
    <s v="plays"/>
    <x v="1285"/>
    <d v="2015-06-20T08:59:35"/>
  </r>
  <r>
    <n v="1286"/>
    <x v="1286"/>
    <s v="A touring production of FRED's modern adaptation of the classic Victorian comic novel, reaching out to new audiences."/>
    <x v="15"/>
    <x v="897"/>
    <x v="0"/>
    <s v="GB"/>
    <s v="GBP"/>
    <n v="1424181600"/>
    <n v="1423041227"/>
    <b v="0"/>
    <n v="20"/>
    <b v="1"/>
    <s v="theater/plays"/>
    <n v="1.0833333333333333"/>
    <n v="81.25"/>
    <s v="theater"/>
    <s v="plays"/>
    <x v="1286"/>
    <d v="2015-02-17T09:00:00"/>
  </r>
  <r>
    <n v="1287"/>
    <x v="1287"/>
    <s v="PantoSoc are taking Sweeney Todd to the Fringe!_x000a__x000a_We will be performing in Edinburgh for two weeks, and we need your help to get there!"/>
    <x v="49"/>
    <x v="898"/>
    <x v="0"/>
    <s v="GB"/>
    <s v="GBP"/>
    <n v="1434120856"/>
    <n v="1428936856"/>
    <b v="0"/>
    <n v="25"/>
    <b v="1"/>
    <s v="theater/plays"/>
    <n v="2.42"/>
    <n v="24.2"/>
    <s v="theater"/>
    <s v="plays"/>
    <x v="1287"/>
    <d v="2015-06-12T09:54:16"/>
  </r>
  <r>
    <n v="1288"/>
    <x v="1288"/>
    <s v="EggSalad presents an unflinching new work mapping the mental landscape of addiction and recovery. Premiering in NY Aug 26-27 &amp; Sept 2!"/>
    <x v="23"/>
    <x v="899"/>
    <x v="0"/>
    <s v="US"/>
    <s v="USD"/>
    <n v="1470801600"/>
    <n v="1468122163"/>
    <b v="0"/>
    <n v="61"/>
    <b v="1"/>
    <s v="theater/plays"/>
    <n v="1.0044999999999999"/>
    <n v="65.868852459016395"/>
    <s v="theater"/>
    <s v="plays"/>
    <x v="1288"/>
    <d v="2016-08-09T23:00:00"/>
  </r>
  <r>
    <n v="1289"/>
    <x v="1289"/>
    <s v="A chilling original Edwardian Comedy of errors and foolishness made for the Patrick Henry College stage."/>
    <x v="15"/>
    <x v="367"/>
    <x v="0"/>
    <s v="US"/>
    <s v="USD"/>
    <n v="1483499645"/>
    <n v="1480907645"/>
    <b v="0"/>
    <n v="52"/>
    <b v="1"/>
    <s v="theater/plays"/>
    <n v="1.2506666666666666"/>
    <n v="36.07692307692308"/>
    <s v="theater"/>
    <s v="plays"/>
    <x v="1289"/>
    <d v="2017-01-03T22:14:05"/>
  </r>
  <r>
    <n v="1290"/>
    <x v="1290"/>
    <s v="Sometimes your Heart has to STOP for your Life to START."/>
    <x v="8"/>
    <x v="900"/>
    <x v="0"/>
    <s v="US"/>
    <s v="USD"/>
    <n v="1429772340"/>
    <n v="1427121931"/>
    <b v="0"/>
    <n v="86"/>
    <b v="1"/>
    <s v="theater/plays"/>
    <n v="1.0857142857142856"/>
    <n v="44.186046511627907"/>
    <s v="theater"/>
    <s v="plays"/>
    <x v="1290"/>
    <d v="2015-04-23T01:59:00"/>
  </r>
  <r>
    <n v="1291"/>
    <x v="1291"/>
    <s v="Perception. Impulse. Love. The Enso Theatre Ensemble presents Jane Austen's &quot;Pride &amp; Prejudice&quot; like you've never seen it before."/>
    <x v="9"/>
    <x v="901"/>
    <x v="0"/>
    <s v="US"/>
    <s v="USD"/>
    <n v="1428390000"/>
    <n v="1425224391"/>
    <b v="0"/>
    <n v="42"/>
    <b v="1"/>
    <s v="theater/plays"/>
    <n v="1.4570000000000001"/>
    <n v="104.07142857142857"/>
    <s v="theater"/>
    <s v="plays"/>
    <x v="1291"/>
    <d v="2015-04-07T02:00:00"/>
  </r>
  <r>
    <n v="1292"/>
    <x v="1292"/>
    <s v="Empty Deck presents the most exciting unknown contemporary Scandinavian plays in co-production with The Other Room Theatre, Cardiff."/>
    <x v="180"/>
    <x v="902"/>
    <x v="0"/>
    <s v="GB"/>
    <s v="GBP"/>
    <n v="1444172340"/>
    <n v="1441822828"/>
    <b v="0"/>
    <n v="52"/>
    <b v="1"/>
    <s v="theater/plays"/>
    <n v="1.1000000000000001"/>
    <n v="35.96153846153846"/>
    <s v="theater"/>
    <s v="plays"/>
    <x v="1292"/>
    <d v="2015-10-06T17:59:00"/>
  </r>
  <r>
    <n v="1293"/>
    <x v="1293"/>
    <s v="Invest in the world premiere of WORSE THAN TIGERS at ACT, and in the future of Seattle's newest, female-led theatre company: RED STAGE."/>
    <x v="36"/>
    <x v="903"/>
    <x v="0"/>
    <s v="US"/>
    <s v="USD"/>
    <n v="1447523371"/>
    <n v="1444927771"/>
    <b v="0"/>
    <n v="120"/>
    <b v="1"/>
    <s v="theater/plays"/>
    <n v="1.0223333333333333"/>
    <n v="127.79166666666667"/>
    <s v="theater"/>
    <s v="plays"/>
    <x v="1293"/>
    <d v="2015-11-14T12:49:31"/>
  </r>
  <r>
    <n v="1294"/>
    <x v="1294"/>
    <s v="We have an award-winning Danish play, now we just need a bathroom set to perform it in. Spend a penny to help us build the set!"/>
    <x v="2"/>
    <x v="904"/>
    <x v="0"/>
    <s v="GB"/>
    <s v="GBP"/>
    <n v="1445252400"/>
    <n v="1443696797"/>
    <b v="0"/>
    <n v="22"/>
    <b v="1"/>
    <s v="theater/plays"/>
    <n v="1.22"/>
    <n v="27.727272727272727"/>
    <s v="theater"/>
    <s v="plays"/>
    <x v="1294"/>
    <d v="2015-10-19T06:00:00"/>
  </r>
  <r>
    <n v="1295"/>
    <x v="1295"/>
    <s v="We had everything sorted for the Fringe, but now our accommodation and Edinburgh angel have fallen through. We're needing vital help."/>
    <x v="30"/>
    <x v="905"/>
    <x v="0"/>
    <s v="GB"/>
    <s v="GBP"/>
    <n v="1438189200"/>
    <n v="1435585497"/>
    <b v="0"/>
    <n v="64"/>
    <b v="1"/>
    <s v="theater/plays"/>
    <n v="1.0196000000000001"/>
    <n v="39.828125"/>
    <s v="theater"/>
    <s v="plays"/>
    <x v="1295"/>
    <d v="2015-07-29T12:00:00"/>
  </r>
  <r>
    <n v="1296"/>
    <x v="1296"/>
    <s v="Creating outstanding performance experiences with young actors from all economic backgrounds. Making great theatre accessible to all!"/>
    <x v="16"/>
    <x v="647"/>
    <x v="0"/>
    <s v="GB"/>
    <s v="GBP"/>
    <n v="1457914373"/>
    <n v="1456189973"/>
    <b v="0"/>
    <n v="23"/>
    <b v="1"/>
    <s v="theater/plays"/>
    <n v="1.411764705882353"/>
    <n v="52.173913043478258"/>
    <s v="theater"/>
    <s v="plays"/>
    <x v="1296"/>
    <d v="2016-03-13T19:12:53"/>
  </r>
  <r>
    <n v="1297"/>
    <x v="1297"/>
    <s v="We will bring you the world of Tennessee Williams right to the front door of your home, school, church, theatre and community."/>
    <x v="22"/>
    <x v="906"/>
    <x v="0"/>
    <s v="US"/>
    <s v="USD"/>
    <n v="1462125358"/>
    <n v="1459533358"/>
    <b v="0"/>
    <n v="238"/>
    <b v="1"/>
    <s v="theater/plays"/>
    <n v="1.0952500000000001"/>
    <n v="92.037815126050418"/>
    <s v="theater"/>
    <s v="plays"/>
    <x v="1297"/>
    <d v="2016-05-01T12:55:58"/>
  </r>
  <r>
    <n v="1298"/>
    <x v="1298"/>
    <s v="A play that raises awareness for mental health and explores the psychological effects childhood abuse can have on an adult."/>
    <x v="13"/>
    <x v="907"/>
    <x v="0"/>
    <s v="GB"/>
    <s v="GBP"/>
    <n v="1461860432"/>
    <n v="1459268432"/>
    <b v="0"/>
    <n v="33"/>
    <b v="1"/>
    <s v="theater/plays"/>
    <n v="1.0465"/>
    <n v="63.424242424242422"/>
    <s v="theater"/>
    <s v="plays"/>
    <x v="1298"/>
    <d v="2016-04-28T11:20:32"/>
  </r>
  <r>
    <n v="1299"/>
    <x v="1299"/>
    <s v="A new work inspired by the classic novel and created by Dallas teens under the direction of professional artists."/>
    <x v="8"/>
    <x v="908"/>
    <x v="0"/>
    <s v="US"/>
    <s v="USD"/>
    <n v="1436902359"/>
    <n v="1434310359"/>
    <b v="0"/>
    <n v="32"/>
    <b v="1"/>
    <s v="theater/plays"/>
    <n v="1.24"/>
    <n v="135.625"/>
    <s v="theater"/>
    <s v="plays"/>
    <x v="1299"/>
    <d v="2015-07-14T14:32:39"/>
  </r>
  <r>
    <n v="1300"/>
    <x v="1300"/>
    <s v="What would you do with the time ticking and the pressure building to make a choice?! Find out what happens in this hilarious new play!!"/>
    <x v="9"/>
    <x v="909"/>
    <x v="0"/>
    <s v="US"/>
    <s v="USD"/>
    <n v="1464807420"/>
    <n v="1461427938"/>
    <b v="0"/>
    <n v="24"/>
    <b v="1"/>
    <s v="theater/plays"/>
    <n v="1.35"/>
    <n v="168.75"/>
    <s v="theater"/>
    <s v="plays"/>
    <x v="1300"/>
    <d v="2016-06-01T13:57:00"/>
  </r>
  <r>
    <n v="1301"/>
    <x v="1301"/>
    <s v="The Attic Theater Company presents John Patrick Shanley's THE DREAMER EXAMINES HIS PILLOW, the first official revival since 1986"/>
    <x v="13"/>
    <x v="910"/>
    <x v="0"/>
    <s v="US"/>
    <s v="USD"/>
    <n v="1437447600"/>
    <n v="1436551178"/>
    <b v="0"/>
    <n v="29"/>
    <b v="1"/>
    <s v="theater/plays"/>
    <n v="1.0275000000000001"/>
    <n v="70.862068965517238"/>
    <s v="theater"/>
    <s v="plays"/>
    <x v="1301"/>
    <d v="2015-07-20T22:00:00"/>
  </r>
  <r>
    <n v="1302"/>
    <x v="1302"/>
    <s v="Boys of a Certain Age is a unique and special show that we're trying to remount in New York City in 2017."/>
    <x v="30"/>
    <x v="911"/>
    <x v="0"/>
    <s v="US"/>
    <s v="USD"/>
    <n v="1480559011"/>
    <n v="1477963411"/>
    <b v="0"/>
    <n v="50"/>
    <b v="1"/>
    <s v="theater/plays"/>
    <n v="1"/>
    <n v="50"/>
    <s v="theater"/>
    <s v="plays"/>
    <x v="1302"/>
    <d v="2016-11-30T21:23:31"/>
  </r>
  <r>
    <n v="1303"/>
    <x v="1303"/>
    <s v="Groundbreaking queer theatre."/>
    <x v="8"/>
    <x v="912"/>
    <x v="0"/>
    <s v="GB"/>
    <s v="GBP"/>
    <n v="1469962800"/>
    <n v="1468578920"/>
    <b v="0"/>
    <n v="108"/>
    <b v="1"/>
    <s v="theater/plays"/>
    <n v="1.3026085714285716"/>
    <n v="42.214166666666671"/>
    <s v="theater"/>
    <s v="plays"/>
    <x v="1303"/>
    <d v="2016-07-31T06:00:00"/>
  </r>
  <r>
    <n v="1304"/>
    <x v="1304"/>
    <s v="Deal with the cold like a boss with battery-powered heating device that will heat you up in the most extreme environment."/>
    <x v="79"/>
    <x v="913"/>
    <x v="1"/>
    <s v="GB"/>
    <s v="GBP"/>
    <n v="1489376405"/>
    <n v="1484196005"/>
    <b v="0"/>
    <n v="104"/>
    <b v="0"/>
    <s v="technology/wearables"/>
    <n v="0.39627499999999999"/>
    <n v="152.41346153846155"/>
    <s v="technology"/>
    <s v="wearables"/>
    <x v="1304"/>
    <d v="2017-03-12T22:40:05"/>
  </r>
  <r>
    <n v="1305"/>
    <x v="1305"/>
    <s v="Instantly alert and show friends and family where you are during an assault or an emergency with a ring that fits on your finger"/>
    <x v="11"/>
    <x v="914"/>
    <x v="1"/>
    <s v="US"/>
    <s v="USD"/>
    <n v="1469122200"/>
    <n v="1466611108"/>
    <b v="0"/>
    <n v="86"/>
    <b v="0"/>
    <s v="technology/wearables"/>
    <n v="0.25976666666666665"/>
    <n v="90.616279069767444"/>
    <s v="technology"/>
    <s v="wearables"/>
    <x v="1305"/>
    <d v="2016-07-21T12:30:00"/>
  </r>
  <r>
    <n v="1306"/>
    <x v="1306"/>
    <s v="Buhel SOUNDglassâ„¢SG05 Sunglasses &amp; headphones with BCTâ„¢ (Bone Conduction), high impact lenses (Z87.1+) &amp; exclusive patented technology"/>
    <x v="74"/>
    <x v="915"/>
    <x v="1"/>
    <s v="US"/>
    <s v="USD"/>
    <n v="1417690734"/>
    <n v="1415098734"/>
    <b v="0"/>
    <n v="356"/>
    <b v="0"/>
    <s v="technology/wearables"/>
    <n v="0.65246363636363636"/>
    <n v="201.60393258426967"/>
    <s v="technology"/>
    <s v="wearables"/>
    <x v="1306"/>
    <d v="2014-12-04T05:58:54"/>
  </r>
  <r>
    <n v="1307"/>
    <x v="1307"/>
    <s v="Get VR to Everyone with Mailable, Ready to Use Viewers"/>
    <x v="63"/>
    <x v="916"/>
    <x v="1"/>
    <s v="US"/>
    <s v="USD"/>
    <n v="1455710679"/>
    <n v="1453118679"/>
    <b v="0"/>
    <n v="45"/>
    <b v="0"/>
    <s v="technology/wearables"/>
    <n v="0.11514000000000001"/>
    <n v="127.93333333333334"/>
    <s v="technology"/>
    <s v="wearables"/>
    <x v="1307"/>
    <d v="2016-02-17T07:04:39"/>
  </r>
  <r>
    <n v="1308"/>
    <x v="1308"/>
    <s v="Boost Band, a wristband that charges any device"/>
    <x v="3"/>
    <x v="917"/>
    <x v="1"/>
    <s v="US"/>
    <s v="USD"/>
    <n v="1475937812"/>
    <n v="1472481812"/>
    <b v="0"/>
    <n v="38"/>
    <b v="0"/>
    <s v="technology/wearables"/>
    <n v="0.11360000000000001"/>
    <n v="29.894736842105264"/>
    <s v="technology"/>
    <s v="wearables"/>
    <x v="1308"/>
    <d v="2016-10-08T09:43:32"/>
  </r>
  <r>
    <n v="1309"/>
    <x v="1309"/>
    <s v="Wicked fun and built for excitement, CORE is the safest and most versatile speaker you've ever worn."/>
    <x v="236"/>
    <x v="918"/>
    <x v="1"/>
    <s v="US"/>
    <s v="USD"/>
    <n v="1444943468"/>
    <n v="1441919468"/>
    <b v="0"/>
    <n v="35"/>
    <b v="0"/>
    <s v="technology/wearables"/>
    <n v="1.1199130434782609"/>
    <n v="367.97142857142859"/>
    <s v="technology"/>
    <s v="wearables"/>
    <x v="1309"/>
    <d v="2015-10-15T16:11:08"/>
  </r>
  <r>
    <n v="1310"/>
    <x v="1310"/>
    <s v="An essential hoodie that holds all sized smart phones and keep your headphone wires tangle free."/>
    <x v="22"/>
    <x v="109"/>
    <x v="1"/>
    <s v="US"/>
    <s v="USD"/>
    <n v="1471622450"/>
    <n v="1467734450"/>
    <b v="0"/>
    <n v="24"/>
    <b v="0"/>
    <s v="technology/wearables"/>
    <n v="0.155"/>
    <n v="129.16666666666666"/>
    <s v="technology"/>
    <s v="wearables"/>
    <x v="1310"/>
    <d v="2016-08-19T11:00:50"/>
  </r>
  <r>
    <n v="1311"/>
    <x v="1311"/>
    <s v="Control Dreams: Design Adventures, Improve Waking Performance, Explore Spirituality, Recall Dreams and Awaken Refreshed with Aladdin."/>
    <x v="65"/>
    <x v="919"/>
    <x v="1"/>
    <s v="US"/>
    <s v="USD"/>
    <n v="1480536919"/>
    <n v="1477509319"/>
    <b v="0"/>
    <n v="100"/>
    <b v="0"/>
    <s v="technology/wearables"/>
    <n v="0.32028000000000001"/>
    <n v="800.7"/>
    <s v="technology"/>
    <s v="wearables"/>
    <x v="1311"/>
    <d v="2016-11-30T15:15:19"/>
  </r>
  <r>
    <n v="1312"/>
    <x v="1312"/>
    <s v="People loved the original Black and Gray GoSolo hats and asked for more. So we received sample for 3 more colors!"/>
    <x v="210"/>
    <x v="920"/>
    <x v="1"/>
    <s v="US"/>
    <s v="USD"/>
    <n v="1429375922"/>
    <n v="1426783922"/>
    <b v="0"/>
    <n v="1"/>
    <b v="0"/>
    <s v="technology/wearables"/>
    <n v="6.0869565217391303E-3"/>
    <n v="28"/>
    <s v="technology"/>
    <s v="wearables"/>
    <x v="1312"/>
    <d v="2015-04-18T11:52:02"/>
  </r>
  <r>
    <n v="1313"/>
    <x v="1313"/>
    <s v="Clip on owner recognition for any bag with 100db+ deterrence of others from opening or moving it. Plus forget-me-not notifications."/>
    <x v="79"/>
    <x v="921"/>
    <x v="1"/>
    <s v="US"/>
    <s v="USD"/>
    <n v="1457024514"/>
    <n v="1454432514"/>
    <b v="0"/>
    <n v="122"/>
    <b v="0"/>
    <s v="technology/wearables"/>
    <n v="0.31114999999999998"/>
    <n v="102.01639344262296"/>
    <s v="technology"/>
    <s v="wearables"/>
    <x v="1313"/>
    <d v="2016-03-03T12:01:54"/>
  </r>
  <r>
    <n v="1314"/>
    <x v="1314"/>
    <s v="CulBox is an Open Source wrist watch for Arduino with built in Bluetooth and bunch of Hi-Tech sensors and tons of features for Makers"/>
    <x v="237"/>
    <x v="922"/>
    <x v="1"/>
    <s v="US"/>
    <s v="USD"/>
    <n v="1477065860"/>
    <n v="1471881860"/>
    <b v="0"/>
    <n v="11"/>
    <b v="0"/>
    <s v="technology/wearables"/>
    <n v="1.1266666666666666E-2"/>
    <n v="184.36363636363637"/>
    <s v="technology"/>
    <s v="wearables"/>
    <x v="1314"/>
    <d v="2016-10-21T11:04:20"/>
  </r>
  <r>
    <n v="1315"/>
    <x v="1315"/>
    <s v="Zoom will happen - THANK YOU! Received outside funding due amazing early success!"/>
    <x v="57"/>
    <x v="923"/>
    <x v="1"/>
    <s v="US"/>
    <s v="USD"/>
    <n v="1446771600"/>
    <n v="1443700648"/>
    <b v="0"/>
    <n v="248"/>
    <b v="0"/>
    <s v="technology/wearables"/>
    <n v="0.40404000000000001"/>
    <n v="162.91935483870967"/>
    <s v="technology"/>
    <s v="wearables"/>
    <x v="1315"/>
    <d v="2015-11-05T20:00:00"/>
  </r>
  <r>
    <n v="1316"/>
    <x v="1316"/>
    <s v="Future Belt comes in just 3 sizes, but yet, is designed to fit waists ranging from 25-55 inches. No batteries, no gimmicks."/>
    <x v="96"/>
    <x v="116"/>
    <x v="1"/>
    <s v="US"/>
    <s v="USD"/>
    <n v="1456700709"/>
    <n v="1453676709"/>
    <b v="0"/>
    <n v="1"/>
    <b v="0"/>
    <s v="technology/wearables"/>
    <n v="1.3333333333333333E-5"/>
    <n v="1"/>
    <s v="technology"/>
    <s v="wearables"/>
    <x v="1316"/>
    <d v="2016-02-28T18:05:09"/>
  </r>
  <r>
    <n v="1317"/>
    <x v="1317"/>
    <s v="Lorem ipsum dolor sit amet, consectetuer adipiscing elit. Aenean commodo ligula eget dolor. Aenean massa. Cum sociis natoque penatibus."/>
    <x v="61"/>
    <x v="924"/>
    <x v="1"/>
    <s v="DK"/>
    <s v="DKK"/>
    <n v="1469109600"/>
    <n v="1464586746"/>
    <b v="0"/>
    <n v="19"/>
    <b v="0"/>
    <s v="technology/wearables"/>
    <n v="5.7334999999999997E-2"/>
    <n v="603.52631578947364"/>
    <s v="technology"/>
    <s v="wearables"/>
    <x v="1317"/>
    <d v="2016-07-21T09:00:00"/>
  </r>
  <r>
    <n v="1318"/>
    <x v="1318"/>
    <s v="Your Dog's Best Friend._x000a_Revolutionize the way you care about your pups and brings you peace of mind."/>
    <x v="79"/>
    <x v="925"/>
    <x v="1"/>
    <s v="US"/>
    <s v="USD"/>
    <n v="1420938172"/>
    <n v="1418346172"/>
    <b v="0"/>
    <n v="135"/>
    <b v="0"/>
    <s v="technology/wearables"/>
    <n v="0.15325"/>
    <n v="45.407407407407405"/>
    <s v="technology"/>
    <s v="wearables"/>
    <x v="1318"/>
    <d v="2015-01-10T20:02:52"/>
  </r>
  <r>
    <n v="1319"/>
    <x v="1319"/>
    <s v="Stand out at festivals, get people talking and support our latest campaign to augment your style with the latest LED technology."/>
    <x v="238"/>
    <x v="926"/>
    <x v="1"/>
    <s v="GB"/>
    <s v="GBP"/>
    <n v="1405094400"/>
    <n v="1403810965"/>
    <b v="0"/>
    <n v="9"/>
    <b v="0"/>
    <s v="technology/wearables"/>
    <n v="0.15103448275862069"/>
    <n v="97.333333333333329"/>
    <s v="technology"/>
    <s v="wearables"/>
    <x v="1319"/>
    <d v="2014-07-11T11:00:00"/>
  </r>
  <r>
    <n v="1320"/>
    <x v="1320"/>
    <s v="Falls are the main cause of injury to elderly. Our wearable detects falls, sends notifications and streams health data in real time."/>
    <x v="57"/>
    <x v="927"/>
    <x v="1"/>
    <s v="NL"/>
    <s v="EUR"/>
    <n v="1483138800"/>
    <n v="1480610046"/>
    <b v="0"/>
    <n v="3"/>
    <b v="0"/>
    <s v="technology/wearables"/>
    <n v="5.0299999999999997E-3"/>
    <n v="167.66666666666666"/>
    <s v="technology"/>
    <s v="wearables"/>
    <x v="1320"/>
    <d v="2016-12-30T18:00:00"/>
  </r>
  <r>
    <n v="1321"/>
    <x v="1321"/>
    <s v="Experience true sound quality and a membership platform that puts you in control of future headphones, features, design and prices."/>
    <x v="239"/>
    <x v="928"/>
    <x v="1"/>
    <s v="SE"/>
    <s v="SEK"/>
    <n v="1482515937"/>
    <n v="1479923937"/>
    <b v="0"/>
    <n v="7"/>
    <b v="0"/>
    <s v="technology/wearables"/>
    <n v="1.3028138528138528E-2"/>
    <n v="859.85714285714289"/>
    <s v="technology"/>
    <s v="wearables"/>
    <x v="1321"/>
    <d v="2016-12-23T12:58:57"/>
  </r>
  <r>
    <n v="1322"/>
    <x v="1322"/>
    <s v="Invisible Reins - A Bluetooth innovation that links your child to your smart phone via an app. A safe zone can be set from 1-30 metres."/>
    <x v="19"/>
    <x v="437"/>
    <x v="1"/>
    <s v="GB"/>
    <s v="GBP"/>
    <n v="1432223125"/>
    <n v="1429631125"/>
    <b v="0"/>
    <n v="4"/>
    <b v="0"/>
    <s v="technology/wearables"/>
    <n v="3.0285714285714286E-3"/>
    <n v="26.5"/>
    <s v="technology"/>
    <s v="wearables"/>
    <x v="1322"/>
    <d v="2015-05-21T10:45:25"/>
  </r>
  <r>
    <n v="1323"/>
    <x v="1323"/>
    <s v="High quality earbuds with a built-in splitter. Share with more than one friend. Music, movies, conversations. Any audio, any device!"/>
    <x v="36"/>
    <x v="929"/>
    <x v="1"/>
    <s v="US"/>
    <s v="USD"/>
    <n v="1461653700"/>
    <n v="1458665146"/>
    <b v="0"/>
    <n v="44"/>
    <b v="0"/>
    <s v="technology/wearables"/>
    <n v="8.8800000000000004E-2"/>
    <n v="30.272727272727273"/>
    <s v="technology"/>
    <s v="wearables"/>
    <x v="1323"/>
    <d v="2016-04-26T01:55:00"/>
  </r>
  <r>
    <n v="1324"/>
    <x v="1324"/>
    <s v="Monitor your actual UV exposure in real time and get notified when it's time to get out of the sun or when to reapply your sunscreen"/>
    <x v="63"/>
    <x v="930"/>
    <x v="1"/>
    <s v="US"/>
    <s v="USD"/>
    <n v="1476371552"/>
    <n v="1473779552"/>
    <b v="0"/>
    <n v="90"/>
    <b v="0"/>
    <s v="technology/wearables"/>
    <n v="9.8400000000000001E-2"/>
    <n v="54.666666666666664"/>
    <s v="technology"/>
    <s v="wearables"/>
    <x v="1324"/>
    <d v="2016-10-13T10:12:32"/>
  </r>
  <r>
    <n v="1325"/>
    <x v="1325"/>
    <s v="The PowerCap is a device able to charge most mobile devices, and contains a battery for situations when the sun just isn't enough."/>
    <x v="22"/>
    <x v="931"/>
    <x v="1"/>
    <s v="US"/>
    <s v="USD"/>
    <n v="1483063435"/>
    <n v="1480471435"/>
    <b v="0"/>
    <n v="8"/>
    <b v="0"/>
    <s v="technology/wearables"/>
    <n v="2.4299999999999999E-2"/>
    <n v="60.75"/>
    <s v="technology"/>
    <s v="wearables"/>
    <x v="1325"/>
    <d v="2016-12-29T21:03:55"/>
  </r>
  <r>
    <n v="1326"/>
    <x v="1326"/>
    <s v="StrikeTec will revolutionize both the boxing scene and fitness industry by allowing you to track the progress of hand speed and force."/>
    <x v="57"/>
    <x v="932"/>
    <x v="1"/>
    <s v="US"/>
    <s v="USD"/>
    <n v="1421348428"/>
    <n v="1417460428"/>
    <b v="0"/>
    <n v="11"/>
    <b v="0"/>
    <s v="technology/wearables"/>
    <n v="1.1299999999999999E-2"/>
    <n v="102.72727272727273"/>
    <s v="technology"/>
    <s v="wearables"/>
    <x v="1326"/>
    <d v="2015-01-15T14:00:28"/>
  </r>
  <r>
    <n v="1327"/>
    <x v="1327"/>
    <s v="CyClip is a way to mount the Apple Watch to your handlebars; ideal for navigation, notifications, and music control on the fly."/>
    <x v="240"/>
    <x v="933"/>
    <x v="1"/>
    <s v="US"/>
    <s v="USD"/>
    <n v="1432916235"/>
    <n v="1430324235"/>
    <b v="0"/>
    <n v="41"/>
    <b v="0"/>
    <s v="technology/wearables"/>
    <n v="3.5520833333333335E-2"/>
    <n v="41.585365853658537"/>
    <s v="technology"/>
    <s v="wearables"/>
    <x v="1327"/>
    <d v="2015-05-29T11:17:15"/>
  </r>
  <r>
    <n v="1328"/>
    <x v="1328"/>
    <s v="Hydrate Edge is the first wearable that provides real-time, continuous hydration feedback. This is the new hydration gold standard."/>
    <x v="96"/>
    <x v="934"/>
    <x v="1"/>
    <s v="US"/>
    <s v="USD"/>
    <n v="1476458734"/>
    <n v="1472570734"/>
    <b v="0"/>
    <n v="15"/>
    <b v="0"/>
    <s v="technology/wearables"/>
    <n v="2.3306666666666667E-2"/>
    <n v="116.53333333333333"/>
    <s v="technology"/>
    <s v="wearables"/>
    <x v="1328"/>
    <d v="2016-10-14T10:25:34"/>
  </r>
  <r>
    <n v="1329"/>
    <x v="1329"/>
    <s v="Xtnd is a hands free multifunctional device for your tablet, cell phone, &amp; camera. It's also a convenient backpack for storage."/>
    <x v="63"/>
    <x v="935"/>
    <x v="1"/>
    <s v="US"/>
    <s v="USD"/>
    <n v="1417501145"/>
    <n v="1414041545"/>
    <b v="0"/>
    <n v="9"/>
    <b v="0"/>
    <s v="technology/wearables"/>
    <n v="8.1600000000000006E-3"/>
    <n v="45.333333333333336"/>
    <s v="technology"/>
    <s v="wearables"/>
    <x v="1329"/>
    <d v="2014-12-02T01:19:05"/>
  </r>
  <r>
    <n v="1330"/>
    <x v="1330"/>
    <s v="Outdoor play is essential. Wanderwatch helps to make it fun and safe! Fun for kids, great for parents. Time to Play!"/>
    <x v="19"/>
    <x v="936"/>
    <x v="1"/>
    <s v="US"/>
    <s v="USD"/>
    <n v="1467432000"/>
    <n v="1464763109"/>
    <b v="0"/>
    <n v="50"/>
    <b v="0"/>
    <s v="technology/wearables"/>
    <n v="0.22494285714285714"/>
    <n v="157.46"/>
    <s v="technology"/>
    <s v="wearables"/>
    <x v="1330"/>
    <d v="2016-07-01T23:00:00"/>
  </r>
  <r>
    <n v="1331"/>
    <x v="1331"/>
    <s v="The World's First Wearable Battery Backup - wireless, modular, flexible, and ultra-lightweight! Click, charge, go!!!"/>
    <x v="65"/>
    <x v="937"/>
    <x v="1"/>
    <s v="US"/>
    <s v="USD"/>
    <n v="1471435554"/>
    <n v="1468843554"/>
    <b v="0"/>
    <n v="34"/>
    <b v="0"/>
    <s v="technology/wearables"/>
    <n v="1.3668E-2"/>
    <n v="100.5"/>
    <s v="technology"/>
    <s v="wearables"/>
    <x v="1331"/>
    <d v="2016-08-17T07:05:54"/>
  </r>
  <r>
    <n v="1332"/>
    <x v="1332"/>
    <s v="Long bus queue and no seats around? This light weight seating device can be worn anywhere and at anytime! Belt that converts into seat."/>
    <x v="241"/>
    <x v="117"/>
    <x v="1"/>
    <s v="CH"/>
    <s v="CHF"/>
    <n v="1485480408"/>
    <n v="1482888408"/>
    <b v="0"/>
    <n v="0"/>
    <b v="0"/>
    <s v="technology/wearables"/>
    <n v="0"/>
    <n v="0"/>
    <s v="technology"/>
    <s v="wearables"/>
    <x v="1332"/>
    <d v="2017-01-26T20:26:48"/>
  </r>
  <r>
    <n v="1333"/>
    <x v="1333"/>
    <s v="Im in the process of creating a biohazard suit that can be worn like an extra layer, unlike these bulky units that are currently in use"/>
    <x v="30"/>
    <x v="117"/>
    <x v="1"/>
    <s v="AU"/>
    <s v="AUD"/>
    <n v="1405478025"/>
    <n v="1402886025"/>
    <b v="0"/>
    <n v="0"/>
    <b v="0"/>
    <s v="technology/wearables"/>
    <n v="0"/>
    <n v="0"/>
    <s v="technology"/>
    <s v="wearables"/>
    <x v="1333"/>
    <d v="2014-07-15T21:33:45"/>
  </r>
  <r>
    <n v="1334"/>
    <x v="1334"/>
    <s v="A wearable device that allows you to dock and operate your phone hands-free anywhere and everywhere!"/>
    <x v="242"/>
    <x v="938"/>
    <x v="1"/>
    <s v="US"/>
    <s v="USD"/>
    <n v="1457721287"/>
    <n v="1455129287"/>
    <b v="0"/>
    <n v="276"/>
    <b v="0"/>
    <s v="technology/wearables"/>
    <n v="0.10754135338345865"/>
    <n v="51.822463768115945"/>
    <s v="technology"/>
    <s v="wearables"/>
    <x v="1334"/>
    <d v="2016-03-11T13:34:47"/>
  </r>
  <r>
    <n v="1335"/>
    <x v="1335"/>
    <s v="Dial up your performance with UB Fit: 1st wearable resistance technology that allows you to tone muscles while doing a cardio workout"/>
    <x v="31"/>
    <x v="939"/>
    <x v="1"/>
    <s v="US"/>
    <s v="USD"/>
    <n v="1449354502"/>
    <n v="1446762502"/>
    <b v="0"/>
    <n v="16"/>
    <b v="0"/>
    <s v="technology/wearables"/>
    <n v="0.1976"/>
    <n v="308.75"/>
    <s v="technology"/>
    <s v="wearables"/>
    <x v="1335"/>
    <d v="2015-12-05T17:28:22"/>
  </r>
  <r>
    <n v="1336"/>
    <x v="1336"/>
    <s v="JUMPY, a cool smart watch with open platform SDK brings limitless edutainment to kids' wrist and encourages parent-child interaction."/>
    <x v="57"/>
    <x v="940"/>
    <x v="1"/>
    <s v="US"/>
    <s v="USD"/>
    <n v="1418849028"/>
    <n v="1415825028"/>
    <b v="0"/>
    <n v="224"/>
    <b v="0"/>
    <s v="technology/wearables"/>
    <n v="0.84946999999999995"/>
    <n v="379.22767857142856"/>
    <s v="technology"/>
    <s v="wearables"/>
    <x v="1336"/>
    <d v="2014-12-17T15:43:48"/>
  </r>
  <r>
    <n v="1337"/>
    <x v="1337"/>
    <s v="Discreet safety device connects you to a dedicated 24/7 monitoring team, keeping you safe anywhere in the United States"/>
    <x v="63"/>
    <x v="941"/>
    <x v="1"/>
    <s v="US"/>
    <s v="USD"/>
    <n v="1488549079"/>
    <n v="1485957079"/>
    <b v="0"/>
    <n v="140"/>
    <b v="0"/>
    <s v="technology/wearables"/>
    <n v="0.49381999999999998"/>
    <n v="176.36428571428573"/>
    <s v="technology"/>
    <s v="wearables"/>
    <x v="1337"/>
    <d v="2017-03-03T08:51:19"/>
  </r>
  <r>
    <n v="1338"/>
    <x v="1338"/>
    <s v="HandL makes your phone feel like an organic extension of your hand. Elastic and brace system supports your device with just two fingers"/>
    <x v="11"/>
    <x v="942"/>
    <x v="1"/>
    <s v="US"/>
    <s v="USD"/>
    <n v="1438543033"/>
    <n v="1435951033"/>
    <b v="0"/>
    <n v="15"/>
    <b v="0"/>
    <s v="technology/wearables"/>
    <n v="3.3033333333333331E-2"/>
    <n v="66.066666666666663"/>
    <s v="technology"/>
    <s v="wearables"/>
    <x v="1338"/>
    <d v="2015-08-02T14:17:13"/>
  </r>
  <r>
    <n v="1339"/>
    <x v="1339"/>
    <s v="World's Smallest customizable Phone &amp; GPS Watch for kids !"/>
    <x v="63"/>
    <x v="943"/>
    <x v="1"/>
    <s v="US"/>
    <s v="USD"/>
    <n v="1418056315"/>
    <n v="1414164715"/>
    <b v="0"/>
    <n v="37"/>
    <b v="0"/>
    <s v="technology/wearables"/>
    <n v="6.6339999999999996E-2"/>
    <n v="89.648648648648646"/>
    <s v="technology"/>
    <s v="wearables"/>
    <x v="1339"/>
    <d v="2014-12-08T11:31:55"/>
  </r>
  <r>
    <n v="1340"/>
    <x v="1340"/>
    <s v="I would like to make nicer, more stylish looking frames for the Google Glass using 3D printing technology."/>
    <x v="243"/>
    <x v="117"/>
    <x v="1"/>
    <s v="US"/>
    <s v="USD"/>
    <n v="1408112253"/>
    <n v="1405520253"/>
    <b v="0"/>
    <n v="0"/>
    <b v="0"/>
    <s v="technology/wearables"/>
    <n v="0"/>
    <n v="0"/>
    <s v="technology"/>
    <s v="wearables"/>
    <x v="1340"/>
    <d v="2014-08-15T09:17:33"/>
  </r>
  <r>
    <n v="1341"/>
    <x v="1341"/>
    <s v="BRILLAR: Your Kids Ultimate Wearable Companion. Educates, Rewards, Entertains, Calls, Motivates, Messages + Tracks Location &amp; Steps."/>
    <x v="31"/>
    <x v="944"/>
    <x v="1"/>
    <s v="GB"/>
    <s v="GBP"/>
    <n v="1475333917"/>
    <n v="1472569117"/>
    <b v="0"/>
    <n v="46"/>
    <b v="0"/>
    <s v="technology/wearables"/>
    <n v="0.7036"/>
    <n v="382.39130434782606"/>
    <s v="technology"/>
    <s v="wearables"/>
    <x v="1341"/>
    <d v="2016-10-01T09:58:37"/>
  </r>
  <r>
    <n v="1342"/>
    <x v="1342"/>
    <s v="Method50 aims to prototype a revolutionary true heads up display to create a new way of living in, playing in, and viewing the world."/>
    <x v="63"/>
    <x v="173"/>
    <x v="1"/>
    <s v="US"/>
    <s v="USD"/>
    <n v="1437161739"/>
    <n v="1434569739"/>
    <b v="0"/>
    <n v="1"/>
    <b v="0"/>
    <s v="technology/wearables"/>
    <n v="2E-3"/>
    <n v="100"/>
    <s v="technology"/>
    <s v="wearables"/>
    <x v="1342"/>
    <d v="2015-07-17T14:35:39"/>
  </r>
  <r>
    <n v="1343"/>
    <x v="1343"/>
    <s v="Sleepman is a bio-signal monitoring wristwatch featuring smart alarm with the unique sleep enhancement and fatigue detection options!"/>
    <x v="63"/>
    <x v="945"/>
    <x v="1"/>
    <s v="US"/>
    <s v="USD"/>
    <n v="1471579140"/>
    <n v="1466512683"/>
    <b v="0"/>
    <n v="323"/>
    <b v="0"/>
    <s v="technology/wearables"/>
    <n v="1.02298"/>
    <n v="158.35603715170279"/>
    <s v="technology"/>
    <s v="wearables"/>
    <x v="1343"/>
    <d v="2016-08-18T22:59:00"/>
  </r>
  <r>
    <n v="1344"/>
    <x v="1344"/>
    <s v="The is the ultimate guide to applied Eastern philosophy, martial arts, and the path of the warrior from a scientific perspective."/>
    <x v="15"/>
    <x v="946"/>
    <x v="0"/>
    <s v="CA"/>
    <s v="CAD"/>
    <n v="1467313039"/>
    <n v="1464807439"/>
    <b v="0"/>
    <n v="139"/>
    <b v="1"/>
    <s v="publishing/nonfiction"/>
    <n v="3.7773333333333334"/>
    <n v="40.762589928057551"/>
    <s v="publishing"/>
    <s v="nonfiction"/>
    <x v="1344"/>
    <d v="2016-06-30T13:57:19"/>
  </r>
  <r>
    <n v="1345"/>
    <x v="1345"/>
    <s v="Peacefully taking you through my journey of being raised as a Muslim then becoming Christian, and sharing the truths I unveiled."/>
    <x v="43"/>
    <x v="672"/>
    <x v="0"/>
    <s v="US"/>
    <s v="USD"/>
    <n v="1405366359"/>
    <n v="1402342359"/>
    <b v="0"/>
    <n v="7"/>
    <b v="1"/>
    <s v="publishing/nonfiction"/>
    <n v="1.25"/>
    <n v="53.571428571428569"/>
    <s v="publishing"/>
    <s v="nonfiction"/>
    <x v="1345"/>
    <d v="2014-07-14T14:32:39"/>
  </r>
  <r>
    <n v="1346"/>
    <x v="1346"/>
    <s v="An anthology of nonfiction stories written by Nepal's Lesbian, Gay, Bisexual, and Transgender (LGBT) community."/>
    <x v="244"/>
    <x v="947"/>
    <x v="0"/>
    <s v="US"/>
    <s v="USD"/>
    <n v="1372297751"/>
    <n v="1369705751"/>
    <b v="0"/>
    <n v="149"/>
    <b v="1"/>
    <s v="publishing/nonfiction"/>
    <n v="1.473265306122449"/>
    <n v="48.449664429530202"/>
    <s v="publishing"/>
    <s v="nonfiction"/>
    <x v="1346"/>
    <d v="2013-06-26T20:49:11"/>
  </r>
  <r>
    <n v="1347"/>
    <x v="1347"/>
    <s v="Must raise $2,500+ to republish &amp; spread the word about a guide Oprah's Magazine calls &quot;a go-to book for any start-up food company.&quot;"/>
    <x v="30"/>
    <x v="948"/>
    <x v="0"/>
    <s v="US"/>
    <s v="USD"/>
    <n v="1425741525"/>
    <n v="1423149525"/>
    <b v="0"/>
    <n v="31"/>
    <b v="1"/>
    <s v="publishing/nonfiction"/>
    <n v="1.022"/>
    <n v="82.41935483870968"/>
    <s v="publishing"/>
    <s v="nonfiction"/>
    <x v="1347"/>
    <d v="2015-03-07T10:18:45"/>
  </r>
  <r>
    <n v="1348"/>
    <x v="1348"/>
    <s v="South Florida. Honest &amp; dramatic &amp; engaging journal of overcoming serious illness. This book will keep you reading &amp; laughing. Really!"/>
    <x v="245"/>
    <x v="949"/>
    <x v="0"/>
    <s v="US"/>
    <s v="USD"/>
    <n v="1418904533"/>
    <n v="1416485333"/>
    <b v="0"/>
    <n v="26"/>
    <b v="1"/>
    <s v="publishing/nonfiction"/>
    <n v="1.018723404255319"/>
    <n v="230.19230769230768"/>
    <s v="publishing"/>
    <s v="nonfiction"/>
    <x v="1348"/>
    <d v="2014-12-18T07:08:53"/>
  </r>
  <r>
    <n v="1349"/>
    <x v="1349"/>
    <s v="The first modern Jasper guidebook including over five hundred rock routes from alpine to bouldering, sport to trad multipitch and more."/>
    <x v="10"/>
    <x v="950"/>
    <x v="0"/>
    <s v="CA"/>
    <s v="CAD"/>
    <n v="1450249140"/>
    <n v="1447055935"/>
    <b v="0"/>
    <n v="172"/>
    <b v="1"/>
    <s v="publishing/nonfiction"/>
    <n v="2.0419999999999998"/>
    <n v="59.360465116279073"/>
    <s v="publishing"/>
    <s v="nonfiction"/>
    <x v="1349"/>
    <d v="2015-12-16T01:59:00"/>
  </r>
  <r>
    <n v="1350"/>
    <x v="1350"/>
    <s v="Illustrated historical book of impregnable Dunbar Castle and rise and fall of its powerful Scottish Earls of Dunbar from 1072-1435AD"/>
    <x v="10"/>
    <x v="951"/>
    <x v="0"/>
    <s v="US"/>
    <s v="USD"/>
    <n v="1451089134"/>
    <n v="1448497134"/>
    <b v="0"/>
    <n v="78"/>
    <b v="1"/>
    <s v="publishing/nonfiction"/>
    <n v="1.0405"/>
    <n v="66.698717948717942"/>
    <s v="publishing"/>
    <s v="nonfiction"/>
    <x v="1350"/>
    <d v="2015-12-25T19:18:54"/>
  </r>
  <r>
    <n v="1351"/>
    <x v="1351"/>
    <s v="Discover your purpose, live a more fulfilling life, leave a positive footprint on society."/>
    <x v="22"/>
    <x v="952"/>
    <x v="0"/>
    <s v="US"/>
    <s v="USD"/>
    <n v="1455299144"/>
    <n v="1452707144"/>
    <b v="0"/>
    <n v="120"/>
    <b v="1"/>
    <s v="publishing/nonfiction"/>
    <n v="1.0126500000000001"/>
    <n v="168.77500000000001"/>
    <s v="publishing"/>
    <s v="nonfiction"/>
    <x v="1351"/>
    <d v="2016-02-12T12:45:44"/>
  </r>
  <r>
    <n v="1352"/>
    <x v="1352"/>
    <s v="An important book, based on research, to make you and your learners smile again. Better smile sheets, better feedback, better learning!"/>
    <x v="3"/>
    <x v="953"/>
    <x v="0"/>
    <s v="US"/>
    <s v="USD"/>
    <n v="1441425540"/>
    <n v="1436968366"/>
    <b v="0"/>
    <n v="227"/>
    <b v="1"/>
    <s v="publishing/nonfiction"/>
    <n v="1.3613999999999999"/>
    <n v="59.973568281938327"/>
    <s v="publishing"/>
    <s v="nonfiction"/>
    <x v="1352"/>
    <d v="2015-09-04T22:59:00"/>
  </r>
  <r>
    <n v="1353"/>
    <x v="1353"/>
    <s v="A book that teaches aspiring writers how to get from a basic idea to a fully rewritten screenplay."/>
    <x v="28"/>
    <x v="954"/>
    <x v="0"/>
    <s v="US"/>
    <s v="USD"/>
    <n v="1362960000"/>
    <n v="1359946188"/>
    <b v="0"/>
    <n v="42"/>
    <b v="1"/>
    <s v="publishing/nonfiction"/>
    <n v="1.3360000000000001"/>
    <n v="31.80952380952381"/>
    <s v="publishing"/>
    <s v="nonfiction"/>
    <x v="1353"/>
    <d v="2013-03-10T19:00:00"/>
  </r>
  <r>
    <n v="1354"/>
    <x v="1354"/>
    <s v="Raising awareness of childhood cancer by publishing my diary of Andrew's diagnosis and his journey to remission 1235 days later."/>
    <x v="38"/>
    <x v="955"/>
    <x v="0"/>
    <s v="GB"/>
    <s v="GBP"/>
    <n v="1465672979"/>
    <n v="1463080979"/>
    <b v="0"/>
    <n v="64"/>
    <b v="1"/>
    <s v="publishing/nonfiction"/>
    <n v="1.3025"/>
    <n v="24.421875"/>
    <s v="publishing"/>
    <s v="nonfiction"/>
    <x v="1354"/>
    <d v="2016-06-11T14:22:59"/>
  </r>
  <r>
    <n v="1355"/>
    <x v="1355"/>
    <s v="Sherlock's Home was the most important Sherlock Holmes book of 2012 - about Undershaw - this project is to release language versions."/>
    <x v="30"/>
    <x v="956"/>
    <x v="0"/>
    <s v="GB"/>
    <s v="GBP"/>
    <n v="1354269600"/>
    <n v="1351663605"/>
    <b v="0"/>
    <n v="121"/>
    <b v="1"/>
    <s v="publishing/nonfiction"/>
    <n v="1.2267999999999999"/>
    <n v="25.347107438016529"/>
    <s v="publishing"/>
    <s v="nonfiction"/>
    <x v="1355"/>
    <d v="2012-11-30T05:00:00"/>
  </r>
  <r>
    <n v="1356"/>
    <x v="1356"/>
    <s v="At age 30, my husband Dan died from cancer. Left to recreate my life, I drew a line in my heart; became a nomad. This is a love story."/>
    <x v="104"/>
    <x v="957"/>
    <x v="0"/>
    <s v="US"/>
    <s v="USD"/>
    <n v="1372985760"/>
    <n v="1370393760"/>
    <b v="0"/>
    <n v="87"/>
    <b v="1"/>
    <s v="publishing/nonfiction"/>
    <n v="1.8281058823529412"/>
    <n v="71.443218390804603"/>
    <s v="publishing"/>
    <s v="nonfiction"/>
    <x v="1356"/>
    <d v="2013-07-04T19:56:00"/>
  </r>
  <r>
    <n v="1357"/>
    <x v="1357"/>
    <s v="The search for identity leads one young woman to Mexico, where she follows her grandfather's journey back to America."/>
    <x v="13"/>
    <x v="958"/>
    <x v="0"/>
    <s v="US"/>
    <s v="USD"/>
    <n v="1362117540"/>
    <n v="1359587137"/>
    <b v="0"/>
    <n v="65"/>
    <b v="1"/>
    <s v="publishing/nonfiction"/>
    <n v="1.2529999999999999"/>
    <n v="38.553846153846152"/>
    <s v="publishing"/>
    <s v="nonfiction"/>
    <x v="1357"/>
    <d v="2013-03-01T00:59:00"/>
  </r>
  <r>
    <n v="1358"/>
    <x v="1358"/>
    <s v="I am working on a book about what people do when they visit Masada, an ancient fortress in the Judean desert."/>
    <x v="9"/>
    <x v="959"/>
    <x v="0"/>
    <s v="US"/>
    <s v="USD"/>
    <n v="1309009323"/>
    <n v="1306417323"/>
    <b v="0"/>
    <n v="49"/>
    <b v="1"/>
    <s v="publishing/nonfiction"/>
    <n v="1.1166666666666667"/>
    <n v="68.367346938775512"/>
    <s v="publishing"/>
    <s v="nonfiction"/>
    <x v="1358"/>
    <d v="2011-06-25T08:42:03"/>
  </r>
  <r>
    <n v="1359"/>
    <x v="1359"/>
    <s v="Funding for a 2011 trip to Worldcon for research for &quot;UnConventional,&quot; a book on the history of the American fan convention."/>
    <x v="246"/>
    <x v="960"/>
    <x v="0"/>
    <s v="US"/>
    <s v="USD"/>
    <n v="1309980790"/>
    <n v="1304623990"/>
    <b v="0"/>
    <n v="19"/>
    <b v="1"/>
    <s v="publishing/nonfiction"/>
    <n v="1.1575757575757575"/>
    <n v="40.210526315789473"/>
    <s v="publishing"/>
    <s v="nonfiction"/>
    <x v="1359"/>
    <d v="2011-07-06T14:33:10"/>
  </r>
  <r>
    <n v="1360"/>
    <x v="1360"/>
    <s v="So Bad, It's Good! is a guide to finding the best films for your bad movie night."/>
    <x v="15"/>
    <x v="961"/>
    <x v="0"/>
    <s v="US"/>
    <s v="USD"/>
    <n v="1343943420"/>
    <n v="1341524220"/>
    <b v="0"/>
    <n v="81"/>
    <b v="1"/>
    <s v="publishing/nonfiction"/>
    <n v="1.732"/>
    <n v="32.074074074074076"/>
    <s v="publishing"/>
    <s v="nonfiction"/>
    <x v="1360"/>
    <d v="2012-08-02T16:37:00"/>
  </r>
  <r>
    <n v="1361"/>
    <x v="1361"/>
    <s v="The forbidden dark art of roped soloing, for climbers who need to know in order to make the ultimate climb come true!"/>
    <x v="12"/>
    <x v="962"/>
    <x v="0"/>
    <s v="GB"/>
    <s v="GBP"/>
    <n v="1403370772"/>
    <n v="1400778772"/>
    <b v="0"/>
    <n v="264"/>
    <b v="1"/>
    <s v="publishing/nonfiction"/>
    <n v="1.2598333333333334"/>
    <n v="28.632575757575758"/>
    <s v="publishing"/>
    <s v="nonfiction"/>
    <x v="1361"/>
    <d v="2014-06-21T12:12:52"/>
  </r>
  <r>
    <n v="1362"/>
    <x v="1362"/>
    <s v="The never-before-told story of Karl Barth's (first and only) journey to the United States in 1962."/>
    <x v="28"/>
    <x v="963"/>
    <x v="0"/>
    <s v="US"/>
    <s v="USD"/>
    <n v="1378592731"/>
    <n v="1373408731"/>
    <b v="0"/>
    <n v="25"/>
    <b v="1"/>
    <s v="publishing/nonfiction"/>
    <n v="1.091"/>
    <n v="43.64"/>
    <s v="publishing"/>
    <s v="nonfiction"/>
    <x v="1362"/>
    <d v="2013-09-07T17:25:31"/>
  </r>
  <r>
    <n v="1363"/>
    <x v="1363"/>
    <s v="Identifying cancer and disease products we use everyday and are totally unaware of. Then substituting them with healthy alternatives"/>
    <x v="48"/>
    <x v="148"/>
    <x v="0"/>
    <s v="US"/>
    <s v="USD"/>
    <n v="1455523140"/>
    <n v="1453925727"/>
    <b v="0"/>
    <n v="5"/>
    <b v="1"/>
    <s v="publishing/nonfiction"/>
    <n v="1"/>
    <n v="40"/>
    <s v="publishing"/>
    <s v="nonfiction"/>
    <x v="1363"/>
    <d v="2016-02-15T02:59:00"/>
  </r>
  <r>
    <n v="1364"/>
    <x v="1364"/>
    <s v="Help us Make Rock History with this Epic J.S.Fuck Extremerock Album written by Sune &quot;KÃ¸ter&quot; KÃ¸lster and produced by Flemming Rasmussen."/>
    <x v="247"/>
    <x v="964"/>
    <x v="0"/>
    <s v="DK"/>
    <s v="DKK"/>
    <n v="1420648906"/>
    <n v="1415464906"/>
    <b v="0"/>
    <n v="144"/>
    <b v="1"/>
    <s v="music/rock"/>
    <n v="1.1864285714285714"/>
    <n v="346.04166666666669"/>
    <s v="music"/>
    <s v="rock"/>
    <x v="1364"/>
    <d v="2015-01-07T11:41:46"/>
  </r>
  <r>
    <n v="1365"/>
    <x v="1365"/>
    <s v="Our first professional studio album &quot;See The Light&quot; will be released this spring! Help us record, mix, master, and release the album!"/>
    <x v="51"/>
    <x v="965"/>
    <x v="0"/>
    <s v="US"/>
    <s v="USD"/>
    <n v="1426523752"/>
    <n v="1423935352"/>
    <b v="0"/>
    <n v="92"/>
    <b v="1"/>
    <s v="music/rock"/>
    <n v="1.0026666666666666"/>
    <n v="81.739130434782609"/>
    <s v="music"/>
    <s v="rock"/>
    <x v="1365"/>
    <d v="2015-03-16T11:35:52"/>
  </r>
  <r>
    <n v="1366"/>
    <x v="1366"/>
    <s v="A musical memorial for Alexi Petersen."/>
    <x v="51"/>
    <x v="966"/>
    <x v="0"/>
    <s v="US"/>
    <s v="USD"/>
    <n v="1417049663"/>
    <n v="1413158063"/>
    <b v="0"/>
    <n v="147"/>
    <b v="1"/>
    <s v="music/rock"/>
    <n v="1.2648920000000001"/>
    <n v="64.535306122448986"/>
    <s v="music"/>
    <s v="rock"/>
    <x v="1366"/>
    <d v="2014-11-26T19:54:23"/>
  </r>
  <r>
    <n v="1367"/>
    <x v="1367"/>
    <s v="House of Rabbits are recording our full-length, debut album! Support independent music, receive great rewards!"/>
    <x v="10"/>
    <x v="967"/>
    <x v="0"/>
    <s v="US"/>
    <s v="USD"/>
    <n v="1447463050"/>
    <n v="1444867450"/>
    <b v="0"/>
    <n v="90"/>
    <b v="1"/>
    <s v="music/rock"/>
    <n v="1.1426000000000001"/>
    <n v="63.477777777777774"/>
    <s v="music"/>
    <s v="rock"/>
    <x v="1367"/>
    <d v="2015-11-13T20:04:10"/>
  </r>
  <r>
    <n v="1368"/>
    <x v="1368"/>
    <s v="We are in the final stages of the creation of our 4th record, The Separation Effect. our most passionate record to date."/>
    <x v="10"/>
    <x v="968"/>
    <x v="0"/>
    <s v="US"/>
    <s v="USD"/>
    <n v="1434342894"/>
    <n v="1432269294"/>
    <b v="0"/>
    <n v="87"/>
    <b v="1"/>
    <s v="music/rock"/>
    <n v="1.107"/>
    <n v="63.620689655172413"/>
    <s v="music"/>
    <s v="rock"/>
    <x v="1368"/>
    <d v="2015-06-14T23:34:54"/>
  </r>
  <r>
    <n v="1369"/>
    <x v="1369"/>
    <s v="Fawcett's FEEL BETTER is an album of love unrequited, realized, and rued, with echoes of Petty, Springsteen, Neil Young &amp; Coldplay."/>
    <x v="248"/>
    <x v="969"/>
    <x v="0"/>
    <s v="US"/>
    <s v="USD"/>
    <n v="1397225746"/>
    <n v="1394633746"/>
    <b v="0"/>
    <n v="406"/>
    <b v="1"/>
    <s v="music/rock"/>
    <n v="1.0534805315203954"/>
    <n v="83.967068965517228"/>
    <s v="music"/>
    <s v="rock"/>
    <x v="1369"/>
    <d v="2014-04-11T09:15:46"/>
  </r>
  <r>
    <n v="1370"/>
    <x v="1370"/>
    <s v="Songs about the first year of parenthood, often inappropriate for children"/>
    <x v="15"/>
    <x v="970"/>
    <x v="0"/>
    <s v="US"/>
    <s v="USD"/>
    <n v="1381881890"/>
    <n v="1380585890"/>
    <b v="0"/>
    <n v="20"/>
    <b v="1"/>
    <s v="music/rock"/>
    <n v="1.0366666666666666"/>
    <n v="77.75"/>
    <s v="music"/>
    <s v="rock"/>
    <x v="1370"/>
    <d v="2013-10-15T19:04:50"/>
  </r>
  <r>
    <n v="1371"/>
    <x v="1371"/>
    <s v="The Defiant Tour Documentary is a never before examination of the finances of a touring band and what it takes to go on the road."/>
    <x v="249"/>
    <x v="971"/>
    <x v="0"/>
    <s v="US"/>
    <s v="USD"/>
    <n v="1431022342"/>
    <n v="1428430342"/>
    <b v="0"/>
    <n v="70"/>
    <b v="1"/>
    <s v="music/rock"/>
    <n v="1.0708672667523933"/>
    <n v="107.07142857142857"/>
    <s v="music"/>
    <s v="rock"/>
    <x v="1371"/>
    <d v="2015-05-07T13:12:22"/>
  </r>
  <r>
    <n v="1372"/>
    <x v="1372"/>
    <s v="Please help us raise funds to press our new CD!"/>
    <x v="2"/>
    <x v="972"/>
    <x v="0"/>
    <s v="US"/>
    <s v="USD"/>
    <n v="1342115132"/>
    <n v="1339523132"/>
    <b v="0"/>
    <n v="16"/>
    <b v="1"/>
    <s v="music/rock"/>
    <n v="1.24"/>
    <n v="38.75"/>
    <s v="music"/>
    <s v="rock"/>
    <x v="1372"/>
    <d v="2012-07-12T12:45:32"/>
  </r>
  <r>
    <n v="1373"/>
    <x v="1373"/>
    <s v="Help Broccoli Samurai raise money to get a new van and continue bringing you the jams!"/>
    <x v="3"/>
    <x v="973"/>
    <x v="0"/>
    <s v="US"/>
    <s v="USD"/>
    <n v="1483138233"/>
    <n v="1480546233"/>
    <b v="0"/>
    <n v="52"/>
    <b v="1"/>
    <s v="music/rock"/>
    <n v="1.0501"/>
    <n v="201.94230769230768"/>
    <s v="music"/>
    <s v="rock"/>
    <x v="1373"/>
    <d v="2016-12-30T17:50:33"/>
  </r>
  <r>
    <n v="1374"/>
    <x v="1374"/>
    <s v="After two successful EPs, Sisters of Murphy is back in the studio to release our first full-length album. We want YOU to be part of it!"/>
    <x v="15"/>
    <x v="740"/>
    <x v="0"/>
    <s v="US"/>
    <s v="USD"/>
    <n v="1458874388"/>
    <n v="1456285988"/>
    <b v="0"/>
    <n v="66"/>
    <b v="1"/>
    <s v="music/rock"/>
    <n v="1.8946666666666667"/>
    <n v="43.060606060606062"/>
    <s v="music"/>
    <s v="rock"/>
    <x v="1374"/>
    <d v="2016-03-24T21:53:08"/>
  </r>
  <r>
    <n v="1375"/>
    <x v="1375"/>
    <s v="Pampa Folks, l'album aux couleurs de dÃ©serts. Le quatuor, crÃ©Ã© en 2015  livre une Ã©nergie brute et prÃ©pare son premier album"/>
    <x v="23"/>
    <x v="974"/>
    <x v="0"/>
    <s v="FR"/>
    <s v="EUR"/>
    <n v="1484444119"/>
    <n v="1481852119"/>
    <b v="0"/>
    <n v="109"/>
    <b v="1"/>
    <s v="music/rock"/>
    <n v="1.7132499999999999"/>
    <n v="62.871559633027523"/>
    <s v="music"/>
    <s v="rock"/>
    <x v="1375"/>
    <d v="2017-01-14T20:35:19"/>
  </r>
  <r>
    <n v="1376"/>
    <x v="1376"/>
    <s v="Dead Pirates are planning a second pressing of HIGHMARE LP, who wants one ?"/>
    <x v="250"/>
    <x v="975"/>
    <x v="0"/>
    <s v="GB"/>
    <s v="GBP"/>
    <n v="1480784606"/>
    <n v="1478189006"/>
    <b v="0"/>
    <n v="168"/>
    <b v="1"/>
    <s v="music/rock"/>
    <n v="2.5248648648648651"/>
    <n v="55.607142857142854"/>
    <s v="music"/>
    <s v="rock"/>
    <x v="1376"/>
    <d v="2016-12-03T12:03:26"/>
  </r>
  <r>
    <n v="1377"/>
    <x v="1377"/>
    <s v="Stereo Jo is set to release a 5 song EP. Your donation will directly help w/ recording, design, production, &amp; duplication. Thank You :)"/>
    <x v="46"/>
    <x v="17"/>
    <x v="0"/>
    <s v="US"/>
    <s v="USD"/>
    <n v="1486095060"/>
    <n v="1484198170"/>
    <b v="0"/>
    <n v="31"/>
    <b v="1"/>
    <s v="music/rock"/>
    <n v="1.1615384615384616"/>
    <n v="48.70967741935484"/>
    <s v="music"/>
    <s v="rock"/>
    <x v="1377"/>
    <d v="2017-02-02T23:11:00"/>
  </r>
  <r>
    <n v="1378"/>
    <x v="1378"/>
    <s v="A psychedelic post rock masterpiece!"/>
    <x v="13"/>
    <x v="976"/>
    <x v="0"/>
    <s v="GB"/>
    <s v="GBP"/>
    <n v="1470075210"/>
    <n v="1468779210"/>
    <b v="0"/>
    <n v="133"/>
    <b v="1"/>
    <s v="music/rock"/>
    <n v="2.0335000000000001"/>
    <n v="30.578947368421051"/>
    <s v="music"/>
    <s v="rock"/>
    <x v="1378"/>
    <d v="2016-08-01T13:13:30"/>
  </r>
  <r>
    <n v="1379"/>
    <x v="1379"/>
    <s v="---------The long-awaited debut full-length from Justin Ruddy--------"/>
    <x v="3"/>
    <x v="977"/>
    <x v="0"/>
    <s v="US"/>
    <s v="USD"/>
    <n v="1433504876"/>
    <n v="1430912876"/>
    <b v="0"/>
    <n v="151"/>
    <b v="1"/>
    <s v="music/rock"/>
    <n v="1.1160000000000001"/>
    <n v="73.907284768211923"/>
    <s v="music"/>
    <s v="rock"/>
    <x v="1379"/>
    <d v="2015-06-05T06:47:56"/>
  </r>
  <r>
    <n v="1380"/>
    <x v="1380"/>
    <s v="A DIY MUSIC FESTIVAL FROM ST. LOUIS MO! Bands make their own festival, help make it legit!"/>
    <x v="251"/>
    <x v="437"/>
    <x v="0"/>
    <s v="US"/>
    <s v="USD"/>
    <n v="1433815200"/>
    <n v="1431886706"/>
    <b v="0"/>
    <n v="5"/>
    <b v="1"/>
    <s v="music/rock"/>
    <n v="4.24"/>
    <n v="21.2"/>
    <s v="music"/>
    <s v="rock"/>
    <x v="1380"/>
    <d v="2015-06-08T21:00:00"/>
  </r>
  <r>
    <n v="1381"/>
    <x v="1381"/>
    <s v="&quot;Me &amp; Eugene&quot; is a five song original EP blending reggae roots, rock, and soul. We canâ€™t wait for you to hear what weâ€™ve created."/>
    <x v="10"/>
    <x v="978"/>
    <x v="0"/>
    <s v="US"/>
    <s v="USD"/>
    <n v="1482988125"/>
    <n v="1480396125"/>
    <b v="0"/>
    <n v="73"/>
    <b v="1"/>
    <s v="music/rock"/>
    <n v="1.071"/>
    <n v="73.356164383561648"/>
    <s v="music"/>
    <s v="rock"/>
    <x v="1381"/>
    <d v="2016-12-29T00:08:45"/>
  </r>
  <r>
    <n v="1382"/>
    <x v="1382"/>
    <s v="We're making a new record -- independently! We've got some great new songs we're really excited to bring to you!"/>
    <x v="6"/>
    <x v="979"/>
    <x v="0"/>
    <s v="US"/>
    <s v="USD"/>
    <n v="1367867536"/>
    <n v="1365275536"/>
    <b v="0"/>
    <n v="148"/>
    <b v="1"/>
    <s v="music/rock"/>
    <n v="1.043625"/>
    <n v="56.412162162162161"/>
    <s v="music"/>
    <s v="rock"/>
    <x v="1382"/>
    <d v="2013-05-06T14:12:16"/>
  </r>
  <r>
    <n v="1383"/>
    <x v="1383"/>
    <s v="Instrumental Post-Rock meets Progressive Rock &amp; Cinematic atmospheres. Get your dose of blissful guitar tones, grooves &amp; live strings!"/>
    <x v="41"/>
    <x v="980"/>
    <x v="0"/>
    <s v="CA"/>
    <s v="CAD"/>
    <n v="1482457678"/>
    <n v="1480729678"/>
    <b v="0"/>
    <n v="93"/>
    <b v="1"/>
    <s v="music/rock"/>
    <n v="2.124090909090909"/>
    <n v="50.247311827956992"/>
    <s v="music"/>
    <s v="rock"/>
    <x v="1383"/>
    <d v="2016-12-22T20:47:58"/>
  </r>
  <r>
    <n v="1384"/>
    <x v="1384"/>
    <s v="Outland Warrior is my first solo musical project, featuring songs written by me and recorded at my home studio."/>
    <x v="8"/>
    <x v="981"/>
    <x v="0"/>
    <s v="US"/>
    <s v="USD"/>
    <n v="1436117922"/>
    <n v="1433525922"/>
    <b v="0"/>
    <n v="63"/>
    <b v="1"/>
    <s v="music/rock"/>
    <n v="1.2408571428571429"/>
    <n v="68.936507936507937"/>
    <s v="music"/>
    <s v="rock"/>
    <x v="1384"/>
    <d v="2015-07-05T12:38:42"/>
  </r>
  <r>
    <n v="1385"/>
    <x v="1385"/>
    <s v="Musicians, singers &amp; songwriters from all over the world collaborate via YouTube in order to create an amazing album!"/>
    <x v="6"/>
    <x v="982"/>
    <x v="0"/>
    <s v="DE"/>
    <s v="EUR"/>
    <n v="1461931860"/>
    <n v="1457109121"/>
    <b v="0"/>
    <n v="134"/>
    <b v="1"/>
    <s v="music/rock"/>
    <n v="1.10406125"/>
    <n v="65.914104477611943"/>
    <s v="music"/>
    <s v="rock"/>
    <x v="1385"/>
    <d v="2016-04-29T07:11:00"/>
  </r>
  <r>
    <n v="1386"/>
    <x v="1386"/>
    <s v="We are a classic hard rock/heavy metal band just trying to keep rock alive!"/>
    <x v="44"/>
    <x v="983"/>
    <x v="0"/>
    <s v="US"/>
    <s v="USD"/>
    <n v="1438183889"/>
    <n v="1435591889"/>
    <b v="0"/>
    <n v="14"/>
    <b v="1"/>
    <s v="music/rock"/>
    <n v="2.1875"/>
    <n v="62.5"/>
    <s v="music"/>
    <s v="rock"/>
    <x v="1386"/>
    <d v="2015-07-29T10:31:29"/>
  </r>
  <r>
    <n v="1387"/>
    <x v="1387"/>
    <s v="Less than one week to PLEDGE YOUR SUPPORT for THE FAMILY BUSINESS as the band raises funds for the next full length rock album."/>
    <x v="23"/>
    <x v="984"/>
    <x v="0"/>
    <s v="US"/>
    <s v="USD"/>
    <n v="1433305800"/>
    <n v="1430604395"/>
    <b v="0"/>
    <n v="78"/>
    <b v="1"/>
    <s v="music/rock"/>
    <n v="1.36625"/>
    <n v="70.064102564102569"/>
    <s v="music"/>
    <s v="rock"/>
    <x v="1387"/>
    <d v="2015-06-02T23:30:00"/>
  </r>
  <r>
    <n v="1388"/>
    <x v="1388"/>
    <s v="&quot;The Great Bright Horses&quot; is finished and ready for release! Help us put on the finishing touches and share it with the universe."/>
    <x v="10"/>
    <x v="985"/>
    <x v="0"/>
    <s v="US"/>
    <s v="USD"/>
    <n v="1476720840"/>
    <n v="1474469117"/>
    <b v="0"/>
    <n v="112"/>
    <b v="1"/>
    <s v="music/rock"/>
    <n v="1.348074"/>
    <n v="60.181874999999998"/>
    <s v="music"/>
    <s v="rock"/>
    <x v="1388"/>
    <d v="2016-10-17T11:14:00"/>
  </r>
  <r>
    <n v="1389"/>
    <x v="1389"/>
    <s v="Help fund the pressing of DANCEHALL's first record by pre-ordering it in advance!!!"/>
    <x v="2"/>
    <x v="986"/>
    <x v="0"/>
    <s v="GB"/>
    <s v="GBP"/>
    <n v="1471087957"/>
    <n v="1468495957"/>
    <b v="0"/>
    <n v="34"/>
    <b v="1"/>
    <s v="music/rock"/>
    <n v="1.454"/>
    <n v="21.382352941176471"/>
    <s v="music"/>
    <s v="rock"/>
    <x v="1389"/>
    <d v="2016-08-13T06:32:37"/>
  </r>
  <r>
    <n v="1390"/>
    <x v="1390"/>
    <s v="Breakout Artist Management will be working with us on a brand new music video and we need your help!"/>
    <x v="70"/>
    <x v="987"/>
    <x v="0"/>
    <s v="US"/>
    <s v="USD"/>
    <n v="1430154720"/>
    <n v="1427224606"/>
    <b v="0"/>
    <n v="19"/>
    <b v="1"/>
    <s v="music/rock"/>
    <n v="1.0910714285714285"/>
    <n v="160.78947368421052"/>
    <s v="music"/>
    <s v="rock"/>
    <x v="1390"/>
    <d v="2015-04-27T12:12:00"/>
  </r>
  <r>
    <n v="1391"/>
    <x v="1391"/>
    <s v="With the money donated through this project we intend on investing in sound equipment for live shows"/>
    <x v="2"/>
    <x v="988"/>
    <x v="0"/>
    <s v="US"/>
    <s v="USD"/>
    <n v="1440219540"/>
    <n v="1436369818"/>
    <b v="0"/>
    <n v="13"/>
    <b v="1"/>
    <s v="music/rock"/>
    <n v="1.1020000000000001"/>
    <n v="42.384615384615387"/>
    <s v="music"/>
    <s v="rock"/>
    <x v="1391"/>
    <d v="2015-08-21T23:59:00"/>
  </r>
  <r>
    <n v="1392"/>
    <x v="1392"/>
    <s v="Telesomniac is a rock band from Provo, UT releasing their debut album Thirty-One Flashes in the Dark."/>
    <x v="30"/>
    <x v="989"/>
    <x v="0"/>
    <s v="US"/>
    <s v="USD"/>
    <n v="1456976586"/>
    <n v="1454298186"/>
    <b v="0"/>
    <n v="104"/>
    <b v="1"/>
    <s v="music/rock"/>
    <n v="1.1364000000000001"/>
    <n v="27.317307692307693"/>
    <s v="music"/>
    <s v="rock"/>
    <x v="1392"/>
    <d v="2016-03-02T22:43:06"/>
  </r>
  <r>
    <n v="1393"/>
    <x v="1393"/>
    <s v="Rock n' Roll tales of our times"/>
    <x v="3"/>
    <x v="990"/>
    <x v="0"/>
    <s v="US"/>
    <s v="USD"/>
    <n v="1470068523"/>
    <n v="1467476523"/>
    <b v="0"/>
    <n v="52"/>
    <b v="1"/>
    <s v="music/rock"/>
    <n v="1.0235000000000001"/>
    <n v="196.82692307692307"/>
    <s v="music"/>
    <s v="rock"/>
    <x v="1393"/>
    <d v="2016-08-01T11:22:03"/>
  </r>
  <r>
    <n v="1394"/>
    <x v="1394"/>
    <s v="We've finally finished recording our first full length album! We're getting together all the merch to go along with the release."/>
    <x v="47"/>
    <x v="991"/>
    <x v="0"/>
    <s v="US"/>
    <s v="USD"/>
    <n v="1488337200"/>
    <n v="1484623726"/>
    <b v="0"/>
    <n v="17"/>
    <b v="1"/>
    <s v="music/rock"/>
    <n v="1.2213333333333334"/>
    <n v="53.882352941176471"/>
    <s v="music"/>
    <s v="rock"/>
    <x v="1394"/>
    <d v="2017-02-28T22:00:00"/>
  </r>
  <r>
    <n v="1395"/>
    <x v="1395"/>
    <s v="Help Quiet Oaks record their debut album!!!"/>
    <x v="8"/>
    <x v="992"/>
    <x v="0"/>
    <s v="US"/>
    <s v="USD"/>
    <n v="1484430481"/>
    <n v="1481838481"/>
    <b v="0"/>
    <n v="82"/>
    <b v="1"/>
    <s v="music/rock"/>
    <n v="1.1188571428571428"/>
    <n v="47.756097560975611"/>
    <s v="music"/>
    <s v="rock"/>
    <x v="1395"/>
    <d v="2017-01-14T16:48:01"/>
  </r>
  <r>
    <n v="1396"/>
    <x v="1396"/>
    <s v="Bret Coats with producers Nick Jay &amp; Robert Coats resulting in an epic rock &amp; roll experience that has the makings of a true classic."/>
    <x v="12"/>
    <x v="993"/>
    <x v="0"/>
    <s v="US"/>
    <s v="USD"/>
    <n v="1423871882"/>
    <n v="1421279882"/>
    <b v="0"/>
    <n v="73"/>
    <b v="1"/>
    <s v="music/rock"/>
    <n v="1.073"/>
    <n v="88.191780821917803"/>
    <s v="music"/>
    <s v="rock"/>
    <x v="1396"/>
    <d v="2015-02-13T18:58:02"/>
  </r>
  <r>
    <n v="1397"/>
    <x v="1397"/>
    <s v="HALLS OF THE MACHINE needs your support for the final production and release of their latest work titled, ALL TRIBAL DIGNITARIES."/>
    <x v="3"/>
    <x v="994"/>
    <x v="0"/>
    <s v="US"/>
    <s v="USD"/>
    <n v="1477603140"/>
    <n v="1475013710"/>
    <b v="0"/>
    <n v="158"/>
    <b v="1"/>
    <s v="music/rock"/>
    <n v="1.1385000000000001"/>
    <n v="72.056962025316452"/>
    <s v="music"/>
    <s v="rock"/>
    <x v="1397"/>
    <d v="2016-10-27T16:19:00"/>
  </r>
  <r>
    <n v="1398"/>
    <x v="1398"/>
    <s v="'StonyCold', a Kansas-based 80's Rock Band, is recording their first all-cover tunes CD, 'Back To the 80's With StonyCold!'"/>
    <x v="85"/>
    <x v="995"/>
    <x v="0"/>
    <s v="US"/>
    <s v="USD"/>
    <n v="1467752334"/>
    <n v="1465160334"/>
    <b v="0"/>
    <n v="65"/>
    <b v="1"/>
    <s v="music/rock"/>
    <n v="1.0968181818181819"/>
    <n v="74.246153846153845"/>
    <s v="music"/>
    <s v="rock"/>
    <x v="1398"/>
    <d v="2016-07-05T15:58:54"/>
  </r>
  <r>
    <n v="1399"/>
    <x v="1399"/>
    <s v="20 years of Rocket &amp; a Bomb live DVD and download + a brand new Michael Knott EP released on 7&quot; vinyl, Cd, and download!"/>
    <x v="7"/>
    <x v="996"/>
    <x v="0"/>
    <s v="US"/>
    <s v="USD"/>
    <n v="1412640373"/>
    <n v="1410048373"/>
    <b v="0"/>
    <n v="184"/>
    <b v="1"/>
    <s v="music/rock"/>
    <n v="1.2614444444444444"/>
    <n v="61.701086956521742"/>
    <s v="music"/>
    <s v="rock"/>
    <x v="1399"/>
    <d v="2014-10-06T19:06:13"/>
  </r>
  <r>
    <n v="1400"/>
    <x v="1400"/>
    <s v="We're looking to our fans to help partially fund the new album. It's 12 tracks in length &amp; will be a musical trip like no other!"/>
    <x v="18"/>
    <x v="997"/>
    <x v="0"/>
    <s v="GB"/>
    <s v="GBP"/>
    <n v="1465709400"/>
    <n v="1462695073"/>
    <b v="0"/>
    <n v="34"/>
    <b v="1"/>
    <s v="music/rock"/>
    <n v="1.6742857142857144"/>
    <n v="17.235294117647058"/>
    <s v="music"/>
    <s v="rock"/>
    <x v="1400"/>
    <d v="2016-06-12T00:30:00"/>
  </r>
  <r>
    <n v="1401"/>
    <x v="1401"/>
    <s v="Based on the success of the â€œVagabondâ€ Michale is releasing a very limited edition version of the Album entitled â€œVagabond Acousticâ€"/>
    <x v="30"/>
    <x v="998"/>
    <x v="0"/>
    <s v="US"/>
    <s v="USD"/>
    <n v="1369612474"/>
    <n v="1367798074"/>
    <b v="0"/>
    <n v="240"/>
    <b v="1"/>
    <s v="music/rock"/>
    <n v="4.9652000000000003"/>
    <n v="51.720833333333331"/>
    <s v="music"/>
    <s v="rock"/>
    <x v="1401"/>
    <d v="2013-05-26T18:54:34"/>
  </r>
  <r>
    <n v="1402"/>
    <x v="1402"/>
    <s v="Help us fund our latest project - a 5 track EP: fast-paced, hard-hitting, female-fronted rock with catchy choruses and lyrics to match!"/>
    <x v="30"/>
    <x v="999"/>
    <x v="0"/>
    <s v="GB"/>
    <s v="GBP"/>
    <n v="1430439411"/>
    <n v="1425259011"/>
    <b v="0"/>
    <n v="113"/>
    <b v="1"/>
    <s v="music/rock"/>
    <n v="1.0915999999999999"/>
    <n v="24.150442477876105"/>
    <s v="music"/>
    <s v="rock"/>
    <x v="1402"/>
    <d v="2015-04-30T19:16:51"/>
  </r>
  <r>
    <n v="1403"/>
    <x v="1403"/>
    <s v="Gregorian Rock merges Gregorian chant with modern music. It is serene, yet pummeling. It's not for everyone, but it might be for you."/>
    <x v="23"/>
    <x v="1000"/>
    <x v="0"/>
    <s v="US"/>
    <s v="USD"/>
    <n v="1374802235"/>
    <n v="1372210235"/>
    <b v="0"/>
    <n v="66"/>
    <b v="1"/>
    <s v="music/rock"/>
    <n v="1.0257499999999999"/>
    <n v="62.166666666666664"/>
    <s v="music"/>
    <s v="rock"/>
    <x v="1403"/>
    <d v="2013-07-25T20:30:35"/>
  </r>
  <r>
    <n v="1404"/>
    <x v="1404"/>
    <s v="Translation &amp; publication of possibly the most famous piece of English literature - Act II Scene II of Romeo and Juliet into txt-speak."/>
    <x v="107"/>
    <x v="854"/>
    <x v="2"/>
    <s v="GB"/>
    <s v="GBP"/>
    <n v="1424607285"/>
    <n v="1422447285"/>
    <b v="1"/>
    <n v="5"/>
    <b v="0"/>
    <s v="publishing/translations"/>
    <n v="1.6620689655172414E-2"/>
    <n v="48.2"/>
    <s v="publishing"/>
    <s v="translations"/>
    <x v="1404"/>
    <d v="2015-02-22T07:14:45"/>
  </r>
  <r>
    <n v="1405"/>
    <x v="1405"/>
    <s v="Will more people read the Bible if it were translated into Emoticons?"/>
    <x v="31"/>
    <x v="522"/>
    <x v="2"/>
    <s v="US"/>
    <s v="USD"/>
    <n v="1417195201"/>
    <n v="1414599601"/>
    <b v="1"/>
    <n v="17"/>
    <b v="0"/>
    <s v="publishing/translations"/>
    <n v="4.1999999999999997E-3"/>
    <n v="6.1764705882352944"/>
    <s v="publishing"/>
    <s v="translations"/>
    <x v="1405"/>
    <d v="2014-11-28T12:20:01"/>
  </r>
  <r>
    <n v="1406"/>
    <x v="1406"/>
    <s v="The White coat and the battle dress uniform"/>
    <x v="14"/>
    <x v="493"/>
    <x v="2"/>
    <s v="IT"/>
    <s v="EUR"/>
    <n v="1449914400"/>
    <n v="1445336607"/>
    <b v="0"/>
    <n v="3"/>
    <b v="0"/>
    <s v="publishing/translations"/>
    <n v="1.25E-3"/>
    <n v="5"/>
    <s v="publishing"/>
    <s v="translations"/>
    <x v="1406"/>
    <d v="2015-12-12T05:00:00"/>
  </r>
  <r>
    <n v="1407"/>
    <x v="1407"/>
    <s v="I traveled, I took pictures, I met people, I ate. Then I wrote a travel journal that needs editing, translation, and publishing."/>
    <x v="9"/>
    <x v="493"/>
    <x v="2"/>
    <s v="US"/>
    <s v="USD"/>
    <n v="1407847978"/>
    <n v="1405687978"/>
    <b v="0"/>
    <n v="2"/>
    <b v="0"/>
    <s v="publishing/translations"/>
    <n v="5.0000000000000001E-3"/>
    <n v="7.5"/>
    <s v="publishing"/>
    <s v="translations"/>
    <x v="1407"/>
    <d v="2014-08-12T07:52:58"/>
  </r>
  <r>
    <n v="1408"/>
    <x v="1408"/>
    <s v="A translation of the legendary series of chess books &quot;General Treatise on Chess&quot; by R. Grau. A complete chess course for all levels."/>
    <x v="28"/>
    <x v="662"/>
    <x v="2"/>
    <s v="GB"/>
    <s v="GBP"/>
    <n v="1447451756"/>
    <n v="1444856156"/>
    <b v="0"/>
    <n v="6"/>
    <b v="0"/>
    <s v="publishing/translations"/>
    <n v="7.1999999999999995E-2"/>
    <n v="12"/>
    <s v="publishing"/>
    <s v="translations"/>
    <x v="1408"/>
    <d v="2015-11-13T16:55:56"/>
  </r>
  <r>
    <n v="1409"/>
    <x v="1409"/>
    <s v="Modern Literal Translation of the 1st Book of the Torah in English and Russian with sub-linear and interlinear layout."/>
    <x v="23"/>
    <x v="117"/>
    <x v="2"/>
    <s v="US"/>
    <s v="USD"/>
    <n v="1420085535"/>
    <n v="1414897935"/>
    <b v="0"/>
    <n v="0"/>
    <b v="0"/>
    <s v="publishing/translations"/>
    <n v="0"/>
    <n v="0"/>
    <s v="publishing"/>
    <s v="translations"/>
    <x v="1409"/>
    <d v="2014-12-31T23:12:15"/>
  </r>
  <r>
    <n v="1410"/>
    <x v="1410"/>
    <s v="Let's translate this book! A fundamental guide to existential workspaces: how to recover efficiency generating environmental well-being"/>
    <x v="12"/>
    <x v="116"/>
    <x v="2"/>
    <s v="IT"/>
    <s v="EUR"/>
    <n v="1464939520"/>
    <n v="1461051520"/>
    <b v="0"/>
    <n v="1"/>
    <b v="0"/>
    <s v="publishing/translations"/>
    <n v="1.6666666666666666E-4"/>
    <n v="1"/>
    <s v="publishing"/>
    <s v="translations"/>
    <x v="1410"/>
    <d v="2016-06-03T02:38:40"/>
  </r>
  <r>
    <n v="1411"/>
    <x v="1411"/>
    <s v="There have been an exorbident number of translations of this most beautiful poem though none have ever been done by a nineteen year old"/>
    <x v="9"/>
    <x v="1001"/>
    <x v="2"/>
    <s v="GB"/>
    <s v="GBP"/>
    <n v="1423185900"/>
    <n v="1420766700"/>
    <b v="0"/>
    <n v="3"/>
    <b v="0"/>
    <s v="publishing/translations"/>
    <n v="2.3333333333333335E-3"/>
    <n v="2.3333333333333335"/>
    <s v="publishing"/>
    <s v="translations"/>
    <x v="1411"/>
    <d v="2015-02-05T20:25:00"/>
  </r>
  <r>
    <n v="1412"/>
    <x v="1412"/>
    <s v="â€œClimbing Silver!â€- An English translation of the Young Adult Shogi novella"/>
    <x v="39"/>
    <x v="1002"/>
    <x v="2"/>
    <s v="US"/>
    <s v="USD"/>
    <n v="1417656699"/>
    <n v="1415064699"/>
    <b v="0"/>
    <n v="13"/>
    <b v="0"/>
    <s v="publishing/translations"/>
    <n v="4.5714285714285714E-2"/>
    <n v="24.615384615384617"/>
    <s v="publishing"/>
    <s v="translations"/>
    <x v="1412"/>
    <d v="2014-12-03T20:31:39"/>
  </r>
  <r>
    <n v="1413"/>
    <x v="1413"/>
    <s v="I need funds to publish a book based on a selection of sentences from the Gospel demonstrating that Christianity is a strong religion."/>
    <x v="13"/>
    <x v="173"/>
    <x v="2"/>
    <s v="IT"/>
    <s v="EUR"/>
    <n v="1455964170"/>
    <n v="1450780170"/>
    <b v="0"/>
    <n v="1"/>
    <b v="0"/>
    <s v="publishing/translations"/>
    <n v="0.05"/>
    <n v="100"/>
    <s v="publishing"/>
    <s v="translations"/>
    <x v="1413"/>
    <d v="2016-02-20T05:29:30"/>
  </r>
  <r>
    <n v="1414"/>
    <x v="1414"/>
    <s v="Create an open source &quot;interlinear&quot; translation fo the Greek New Testament in re-publishable and open source database format."/>
    <x v="2"/>
    <x v="116"/>
    <x v="2"/>
    <s v="US"/>
    <s v="USD"/>
    <n v="1483423467"/>
    <n v="1480831467"/>
    <b v="0"/>
    <n v="1"/>
    <b v="0"/>
    <s v="publishing/translations"/>
    <n v="2E-3"/>
    <n v="1"/>
    <s v="publishing"/>
    <s v="translations"/>
    <x v="1414"/>
    <d v="2017-01-03T01:04:27"/>
  </r>
  <r>
    <n v="1415"/>
    <x v="1415"/>
    <s v="This is a Series of 6 Books on Blessed Oscar A. Romero`s Writings. This Project will help to pay the translation costs of Volume 2."/>
    <x v="85"/>
    <x v="25"/>
    <x v="2"/>
    <s v="US"/>
    <s v="USD"/>
    <n v="1439741591"/>
    <n v="1436285591"/>
    <b v="0"/>
    <n v="9"/>
    <b v="0"/>
    <s v="publishing/translations"/>
    <n v="0.18181818181818182"/>
    <n v="88.888888888888886"/>
    <s v="publishing"/>
    <s v="translations"/>
    <x v="1415"/>
    <d v="2015-08-16T11:13:11"/>
  </r>
  <r>
    <n v="1416"/>
    <x v="1416"/>
    <s v="glenn's  book of quotes is designed to give the readers a thought for the day , lighten the mood  and put a smile  on their faces."/>
    <x v="63"/>
    <x v="117"/>
    <x v="2"/>
    <s v="US"/>
    <s v="USD"/>
    <n v="1448147619"/>
    <n v="1445552019"/>
    <b v="0"/>
    <n v="0"/>
    <b v="0"/>
    <s v="publishing/translations"/>
    <n v="0"/>
    <n v="0"/>
    <s v="publishing"/>
    <s v="translations"/>
    <x v="1416"/>
    <d v="2015-11-21T18:13:39"/>
  </r>
  <r>
    <n v="1417"/>
    <x v="1417"/>
    <s v="Digitization of 8 rare Siddha Yoga books written by a Yogi - coming in the lineage of Sri Sri Sri Sadhasiva Brahmendra himself!"/>
    <x v="37"/>
    <x v="434"/>
    <x v="2"/>
    <s v="US"/>
    <s v="USD"/>
    <n v="1442315460"/>
    <n v="1439696174"/>
    <b v="0"/>
    <n v="2"/>
    <b v="0"/>
    <s v="publishing/translations"/>
    <n v="1.2222222222222223E-2"/>
    <n v="27.5"/>
    <s v="publishing"/>
    <s v="translations"/>
    <x v="1417"/>
    <d v="2015-09-15T06:11:00"/>
  </r>
  <r>
    <n v="1418"/>
    <x v="1418"/>
    <s v="Â¿Y si hubiera una camino intermedio entre ciencia y religion?_x000a_Descubre la respuesta ayudando a publicar y traducir este libro."/>
    <x v="9"/>
    <x v="360"/>
    <x v="2"/>
    <s v="ES"/>
    <s v="EUR"/>
    <n v="1456397834"/>
    <n v="1453805834"/>
    <b v="0"/>
    <n v="1"/>
    <b v="0"/>
    <s v="publishing/translations"/>
    <n v="2E-3"/>
    <n v="6"/>
    <s v="publishing"/>
    <s v="translations"/>
    <x v="1418"/>
    <d v="2016-02-25T05:57:14"/>
  </r>
  <r>
    <n v="1419"/>
    <x v="1419"/>
    <s v="Argentinian Author Seeks to Tour America to Educate on Womenâ€™s Sexuality in Latin America / Autora Argentina Busca Gira en EEUU"/>
    <x v="84"/>
    <x v="1003"/>
    <x v="2"/>
    <s v="US"/>
    <s v="USD"/>
    <n v="1476010619"/>
    <n v="1473418619"/>
    <b v="0"/>
    <n v="10"/>
    <b v="0"/>
    <s v="publishing/translations"/>
    <n v="7.0634920634920634E-2"/>
    <n v="44.5"/>
    <s v="publishing"/>
    <s v="translations"/>
    <x v="1419"/>
    <d v="2016-10-09T05:56:59"/>
  </r>
  <r>
    <n v="1420"/>
    <x v="1420"/>
    <s v="Help me butcher Shakespeare in a satirical fashion."/>
    <x v="252"/>
    <x v="158"/>
    <x v="2"/>
    <s v="US"/>
    <s v="USD"/>
    <n v="1467129686"/>
    <n v="1464969686"/>
    <b v="0"/>
    <n v="3"/>
    <b v="0"/>
    <s v="publishing/translations"/>
    <n v="2.7272727272727271E-2"/>
    <n v="1"/>
    <s v="publishing"/>
    <s v="translations"/>
    <x v="1420"/>
    <d v="2016-06-28T11:01:26"/>
  </r>
  <r>
    <n v="1421"/>
    <x v="1421"/>
    <s v="English translation of &quot;The Escape to Myanmar&quot;, a fictive novel about people from Sweden who arrive in Myanmar/Burma as war refugees."/>
    <x v="61"/>
    <x v="148"/>
    <x v="2"/>
    <s v="SE"/>
    <s v="SEK"/>
    <n v="1423432709"/>
    <n v="1420840709"/>
    <b v="0"/>
    <n v="2"/>
    <b v="0"/>
    <s v="publishing/translations"/>
    <n v="1E-3"/>
    <n v="100"/>
    <s v="publishing"/>
    <s v="translations"/>
    <x v="1421"/>
    <d v="2015-02-08T16:58:29"/>
  </r>
  <r>
    <n v="1422"/>
    <x v="1422"/>
    <s v="Protecting children from sexual abuse through the medium of story telling; accessing 20% of the world's population through translation."/>
    <x v="31"/>
    <x v="375"/>
    <x v="2"/>
    <s v="NZ"/>
    <s v="NZD"/>
    <n v="1474436704"/>
    <n v="1471844704"/>
    <b v="0"/>
    <n v="2"/>
    <b v="0"/>
    <s v="publishing/translations"/>
    <n v="1.0399999999999999E-3"/>
    <n v="13"/>
    <s v="publishing"/>
    <s v="translations"/>
    <x v="1422"/>
    <d v="2016-09-21T00:45:04"/>
  </r>
  <r>
    <n v="1423"/>
    <x v="1423"/>
    <s v="Help fund me to destroy the monopoly Rupert Murdoch has over the publication of modern bibles. I have a new one to rival the NKJV."/>
    <x v="11"/>
    <x v="173"/>
    <x v="2"/>
    <s v="AU"/>
    <s v="AUD"/>
    <n v="1451637531"/>
    <n v="1449045531"/>
    <b v="0"/>
    <n v="1"/>
    <b v="0"/>
    <s v="publishing/translations"/>
    <n v="3.3333333333333335E-3"/>
    <n v="100"/>
    <s v="publishing"/>
    <s v="translations"/>
    <x v="1423"/>
    <d v="2016-01-01T03:38:51"/>
  </r>
  <r>
    <n v="1424"/>
    <x v="1424"/>
    <s v="A short book of practical mantras that can be used every day of the week. Mantras are cogwheels of universal engines."/>
    <x v="51"/>
    <x v="1004"/>
    <x v="2"/>
    <s v="US"/>
    <s v="USD"/>
    <n v="1479233602"/>
    <n v="1478106802"/>
    <b v="0"/>
    <n v="14"/>
    <b v="0"/>
    <s v="publishing/translations"/>
    <n v="0.2036"/>
    <n v="109.07142857142857"/>
    <s v="publishing"/>
    <s v="translations"/>
    <x v="1424"/>
    <d v="2016-11-15T13:13:22"/>
  </r>
  <r>
    <n v="1425"/>
    <x v="1425"/>
    <s v="Translation  Thai language to English and other languages of the story (written by me) about&quot; Promote Travel &amp; Business in America&quot;"/>
    <x v="93"/>
    <x v="117"/>
    <x v="2"/>
    <s v="US"/>
    <s v="USD"/>
    <n v="1430276959"/>
    <n v="1427684959"/>
    <b v="0"/>
    <n v="0"/>
    <b v="0"/>
    <s v="publishing/translations"/>
    <n v="0"/>
    <n v="0"/>
    <s v="publishing"/>
    <s v="translations"/>
    <x v="1425"/>
    <d v="2015-04-28T22:09:19"/>
  </r>
  <r>
    <n v="1426"/>
    <x v="1426"/>
    <s v="The World of Sharks is an interactive eBook for the iPad and Mac. It shall be translated into english to make it available worldwide."/>
    <x v="28"/>
    <x v="117"/>
    <x v="2"/>
    <s v="DE"/>
    <s v="EUR"/>
    <n v="1440408120"/>
    <n v="1435224120"/>
    <b v="0"/>
    <n v="0"/>
    <b v="0"/>
    <s v="publishing/translations"/>
    <n v="0"/>
    <n v="0"/>
    <s v="publishing"/>
    <s v="translations"/>
    <x v="1426"/>
    <d v="2015-08-24T04:22:00"/>
  </r>
  <r>
    <n v="1427"/>
    <x v="1427"/>
    <s v="The book with advices that can save many lives._x000a_You will find here many case studies, extreme situations and solutions."/>
    <x v="10"/>
    <x v="1005"/>
    <x v="2"/>
    <s v="DE"/>
    <s v="EUR"/>
    <n v="1474230385"/>
    <n v="1471638385"/>
    <b v="0"/>
    <n v="4"/>
    <b v="0"/>
    <s v="publishing/translations"/>
    <n v="8.3799999999999999E-2"/>
    <n v="104.75"/>
    <s v="publishing"/>
    <s v="translations"/>
    <x v="1427"/>
    <d v="2016-09-18T15:26:25"/>
  </r>
  <r>
    <n v="1428"/>
    <x v="1428"/>
    <s v="My father wrote a book about raising a blind child. I, as a professional translator, am going to write it in English for everyone."/>
    <x v="28"/>
    <x v="372"/>
    <x v="2"/>
    <s v="ES"/>
    <s v="EUR"/>
    <n v="1459584417"/>
    <n v="1456996017"/>
    <b v="0"/>
    <n v="3"/>
    <b v="0"/>
    <s v="publishing/translations"/>
    <n v="4.4999999999999998E-2"/>
    <n v="15"/>
    <s v="publishing"/>
    <s v="translations"/>
    <x v="1428"/>
    <d v="2016-04-02T03:06:57"/>
  </r>
  <r>
    <n v="1429"/>
    <x v="1429"/>
    <s v="A guy in his 30's tries to live his &quot;American Dream&quot;, but quickly it turns into a nightmare. (A Novel)"/>
    <x v="3"/>
    <x v="117"/>
    <x v="2"/>
    <s v="US"/>
    <s v="USD"/>
    <n v="1428629242"/>
    <n v="1426037242"/>
    <b v="0"/>
    <n v="0"/>
    <b v="0"/>
    <s v="publishing/translations"/>
    <n v="0"/>
    <n v="0"/>
    <s v="publishing"/>
    <s v="translations"/>
    <x v="1429"/>
    <d v="2015-04-09T20:27:22"/>
  </r>
  <r>
    <n v="1430"/>
    <x v="1430"/>
    <s v="Profesional translation and publishing of the book on unique synthesis of project management and meditation"/>
    <x v="10"/>
    <x v="124"/>
    <x v="2"/>
    <s v="US"/>
    <s v="USD"/>
    <n v="1419017488"/>
    <n v="1416339088"/>
    <b v="0"/>
    <n v="5"/>
    <b v="0"/>
    <s v="publishing/translations"/>
    <n v="8.0600000000000005E-2"/>
    <n v="80.599999999999994"/>
    <s v="publishing"/>
    <s v="translations"/>
    <x v="1430"/>
    <d v="2014-12-19T14:31:28"/>
  </r>
  <r>
    <n v="1431"/>
    <x v="1431"/>
    <s v="Iran does not adhere to International Copyright Laws. Please help me publish a Persian translation before it is illegally translated."/>
    <x v="73"/>
    <x v="1006"/>
    <x v="2"/>
    <s v="US"/>
    <s v="USD"/>
    <n v="1448517816"/>
    <n v="1445922216"/>
    <b v="0"/>
    <n v="47"/>
    <b v="0"/>
    <s v="publishing/translations"/>
    <n v="0.31947058823529412"/>
    <n v="115.55319148936171"/>
    <s v="publishing"/>
    <s v="translations"/>
    <x v="1431"/>
    <d v="2015-11-26T01:03:36"/>
  </r>
  <r>
    <n v="1432"/>
    <x v="1432"/>
    <s v="THE HOLY BIB-EL Translated By Leon Cook. The Creation: CHAPTER 1.  1* In the beginning Gods created The Heavens and The Planet Earth."/>
    <x v="79"/>
    <x v="117"/>
    <x v="2"/>
    <s v="US"/>
    <s v="USD"/>
    <n v="1437417828"/>
    <n v="1434825828"/>
    <b v="0"/>
    <n v="0"/>
    <b v="0"/>
    <s v="publishing/translations"/>
    <n v="0"/>
    <n v="0"/>
    <s v="publishing"/>
    <s v="translations"/>
    <x v="1432"/>
    <d v="2015-07-20T13:43:48"/>
  </r>
  <r>
    <n v="1433"/>
    <x v="1433"/>
    <s v="Publish my book on the Gayatri Mantra in English for the benefit of the readers and the children at the orphanage in Jhansi, India"/>
    <x v="14"/>
    <x v="1007"/>
    <x v="2"/>
    <s v="IT"/>
    <s v="EUR"/>
    <n v="1481367600"/>
    <n v="1477839675"/>
    <b v="0"/>
    <n v="10"/>
    <b v="0"/>
    <s v="publishing/translations"/>
    <n v="6.7083333333333328E-2"/>
    <n v="80.5"/>
    <s v="publishing"/>
    <s v="translations"/>
    <x v="1433"/>
    <d v="2016-12-10T06:00:00"/>
  </r>
  <r>
    <n v="1434"/>
    <x v="1434"/>
    <s v="Interest from abroad to publish my book SOCIALCAPITALISM. Need translation to English master. Help appreciated."/>
    <x v="253"/>
    <x v="1008"/>
    <x v="2"/>
    <s v="DK"/>
    <s v="DKK"/>
    <n v="1433775600"/>
    <n v="1431973478"/>
    <b v="0"/>
    <n v="11"/>
    <b v="0"/>
    <s v="publishing/translations"/>
    <n v="9.987804878048781E-2"/>
    <n v="744.5454545454545"/>
    <s v="publishing"/>
    <s v="translations"/>
    <x v="1434"/>
    <d v="2015-06-08T10:00:00"/>
  </r>
  <r>
    <n v="1435"/>
    <x v="1435"/>
    <s v="English translation of the first book from a sword and sorcery Fantasy trilogy, by Paolo Parente"/>
    <x v="36"/>
    <x v="493"/>
    <x v="2"/>
    <s v="IT"/>
    <s v="EUR"/>
    <n v="1444589020"/>
    <n v="1441997020"/>
    <b v="0"/>
    <n v="2"/>
    <b v="0"/>
    <s v="publishing/translations"/>
    <n v="1E-3"/>
    <n v="7.5"/>
    <s v="publishing"/>
    <s v="translations"/>
    <x v="1435"/>
    <d v="2015-10-11T13:43:40"/>
  </r>
  <r>
    <n v="1436"/>
    <x v="1436"/>
    <s v="Help us to get www.mySurgery.de, an interactive eLearning-Website for general and visceral surgery, translated to english language."/>
    <x v="3"/>
    <x v="1009"/>
    <x v="2"/>
    <s v="DE"/>
    <s v="EUR"/>
    <n v="1456043057"/>
    <n v="1453451057"/>
    <b v="0"/>
    <n v="2"/>
    <b v="0"/>
    <s v="publishing/translations"/>
    <n v="7.7000000000000002E-3"/>
    <n v="38.5"/>
    <s v="publishing"/>
    <s v="translations"/>
    <x v="1436"/>
    <d v="2016-02-21T03:24:17"/>
  </r>
  <r>
    <n v="1437"/>
    <x v="1437"/>
    <s v="Introducing A True Story That Bridges Borders: Join Us As We Translate THE BACHELOR CHAPTERS: A THINKING WOMAN'S ROMANCE Into Spanish!"/>
    <x v="9"/>
    <x v="1010"/>
    <x v="2"/>
    <s v="US"/>
    <s v="USD"/>
    <n v="1405227540"/>
    <n v="1402058739"/>
    <b v="0"/>
    <n v="22"/>
    <b v="0"/>
    <s v="publishing/translations"/>
    <n v="0.26900000000000002"/>
    <n v="36.68181818181818"/>
    <s v="publishing"/>
    <s v="translations"/>
    <x v="1437"/>
    <d v="2014-07-12T23:59:00"/>
  </r>
  <r>
    <n v="1438"/>
    <x v="1438"/>
    <s v="Feltmaking is an acient yet modern craft using wool in creative ways. Our thorough guides should be for people all over the world."/>
    <x v="22"/>
    <x v="49"/>
    <x v="2"/>
    <s v="DK"/>
    <s v="DKK"/>
    <n v="1461765300"/>
    <n v="1459198499"/>
    <b v="0"/>
    <n v="8"/>
    <b v="0"/>
    <s v="publishing/translations"/>
    <n v="0.03"/>
    <n v="75"/>
    <s v="publishing"/>
    <s v="translations"/>
    <x v="1438"/>
    <d v="2016-04-27T08:55:00"/>
  </r>
  <r>
    <n v="1439"/>
    <x v="1439"/>
    <s v="My English  novel has received excellent reviews. To address the great interest from Germany I want to translate it into German."/>
    <x v="254"/>
    <x v="147"/>
    <x v="2"/>
    <s v="CA"/>
    <s v="CAD"/>
    <n v="1425758101"/>
    <n v="1423166101"/>
    <b v="0"/>
    <n v="6"/>
    <b v="0"/>
    <s v="publishing/translations"/>
    <n v="6.6055045871559637E-2"/>
    <n v="30"/>
    <s v="publishing"/>
    <s v="translations"/>
    <x v="1439"/>
    <d v="2015-03-07T14:55:01"/>
  </r>
  <r>
    <n v="1440"/>
    <x v="1440"/>
    <s v="The Museum of Perfume in Milan has been publishing its own magazine since 1998 in Italian. We would like to translate it English."/>
    <x v="93"/>
    <x v="116"/>
    <x v="2"/>
    <s v="IT"/>
    <s v="EUR"/>
    <n v="1464285463"/>
    <n v="1461693463"/>
    <b v="0"/>
    <n v="1"/>
    <b v="0"/>
    <s v="publishing/translations"/>
    <n v="7.6923076923076926E-5"/>
    <n v="1"/>
    <s v="publishing"/>
    <s v="translations"/>
    <x v="1440"/>
    <d v="2016-05-26T12:57:43"/>
  </r>
  <r>
    <n v="1441"/>
    <x v="1441"/>
    <s v="Guru Granth Sahib; User Friendly. A book which captures the essence of the Guru Granth Sahib in modern English and also made digital."/>
    <x v="237"/>
    <x v="895"/>
    <x v="2"/>
    <s v="GB"/>
    <s v="GBP"/>
    <n v="1441995769"/>
    <n v="1436811769"/>
    <b v="0"/>
    <n v="3"/>
    <b v="0"/>
    <s v="publishing/translations"/>
    <n v="1.1222222222222222E-2"/>
    <n v="673.33333333333337"/>
    <s v="publishing"/>
    <s v="translations"/>
    <x v="1441"/>
    <d v="2015-09-11T13:22:49"/>
  </r>
  <r>
    <n v="1442"/>
    <x v="1442"/>
    <s v="If people contribute on Kickstarter, I will be able to give this 159-page e-book anthology away free to libraries and e-bookreaders.  I"/>
    <x v="15"/>
    <x v="117"/>
    <x v="2"/>
    <s v="US"/>
    <s v="USD"/>
    <n v="1464190158"/>
    <n v="1461598158"/>
    <b v="0"/>
    <n v="0"/>
    <b v="0"/>
    <s v="publishing/translations"/>
    <n v="0"/>
    <n v="0"/>
    <s v="publishing"/>
    <s v="translations"/>
    <x v="1442"/>
    <d v="2016-05-25T10:29:18"/>
  </r>
  <r>
    <n v="1443"/>
    <x v="1443"/>
    <s v="Hello everyone !_x000a_I need your help for translate my saga Fantasy : Icarus at the school of the gods - Book 1&quot;."/>
    <x v="93"/>
    <x v="117"/>
    <x v="2"/>
    <s v="FR"/>
    <s v="EUR"/>
    <n v="1483395209"/>
    <n v="1480803209"/>
    <b v="0"/>
    <n v="0"/>
    <b v="0"/>
    <s v="publishing/translations"/>
    <n v="0"/>
    <n v="0"/>
    <s v="publishing"/>
    <s v="translations"/>
    <x v="1443"/>
    <d v="2017-01-02T17:13:29"/>
  </r>
  <r>
    <n v="1444"/>
    <x v="1444"/>
    <s v="We as a successfull german stock market newsletter publisher want expand in the US market!"/>
    <x v="255"/>
    <x v="117"/>
    <x v="2"/>
    <s v="DE"/>
    <s v="EUR"/>
    <n v="1442091462"/>
    <n v="1436907462"/>
    <b v="0"/>
    <n v="0"/>
    <b v="0"/>
    <s v="publishing/translations"/>
    <n v="0"/>
    <n v="0"/>
    <s v="publishing"/>
    <s v="translations"/>
    <x v="1444"/>
    <d v="2015-09-12T15:57:42"/>
  </r>
  <r>
    <n v="1445"/>
    <x v="1445"/>
    <s v="Erstellung einer deutschen Ãœbersetzung ( Lesbarmachung ) des Buches Finnegans Wake von James Joyce. Die Umsetzung erfolgt 1 zu 1."/>
    <x v="64"/>
    <x v="117"/>
    <x v="2"/>
    <s v="DE"/>
    <s v="EUR"/>
    <n v="1434286855"/>
    <n v="1431694855"/>
    <b v="0"/>
    <n v="0"/>
    <b v="0"/>
    <s v="publishing/translations"/>
    <n v="0"/>
    <n v="0"/>
    <s v="publishing"/>
    <s v="translations"/>
    <x v="1445"/>
    <d v="2015-06-14T08:00:55"/>
  </r>
  <r>
    <n v="1446"/>
    <x v="1446"/>
    <s v="All backers can help us with 1â‚¬ to create the 1st Italian Manual Kickstarter - Per chi vuole finanziare le proprie idee con successo"/>
    <x v="42"/>
    <x v="117"/>
    <x v="2"/>
    <s v="IT"/>
    <s v="EUR"/>
    <n v="1461235478"/>
    <n v="1459507478"/>
    <b v="0"/>
    <n v="0"/>
    <b v="0"/>
    <s v="publishing/translations"/>
    <n v="0"/>
    <n v="0"/>
    <s v="publishing"/>
    <s v="translations"/>
    <x v="1446"/>
    <d v="2016-04-21T05:44:38"/>
  </r>
  <r>
    <n v="1447"/>
    <x v="1447"/>
    <s v="I'm creating a dictionary of multiple Indian languages."/>
    <x v="69"/>
    <x v="735"/>
    <x v="2"/>
    <s v="US"/>
    <s v="USD"/>
    <n v="1467999134"/>
    <n v="1465407134"/>
    <b v="0"/>
    <n v="3"/>
    <b v="0"/>
    <s v="publishing/translations"/>
    <n v="1.4999999999999999E-4"/>
    <n v="25"/>
    <s v="publishing"/>
    <s v="translations"/>
    <x v="1447"/>
    <d v="2016-07-08T12:32:14"/>
  </r>
  <r>
    <n v="1448"/>
    <x v="1448"/>
    <s v="For people in schools to the retired._x000a_Aim is to get in to schools,gyms,work places and to travel all over the world doing talks on it."/>
    <x v="61"/>
    <x v="117"/>
    <x v="2"/>
    <s v="AU"/>
    <s v="AUD"/>
    <n v="1432272300"/>
    <n v="1429655318"/>
    <b v="0"/>
    <n v="0"/>
    <b v="0"/>
    <s v="publishing/translations"/>
    <n v="0"/>
    <n v="0"/>
    <s v="publishing"/>
    <s v="translations"/>
    <x v="1448"/>
    <d v="2015-05-22T00:25:00"/>
  </r>
  <r>
    <n v="1449"/>
    <x v="1449"/>
    <s v="Calling out Backers throughout the world. We are here to provide an intermediate channel to offer U.S. products worldwide. PLEASE READ!"/>
    <x v="129"/>
    <x v="117"/>
    <x v="2"/>
    <s v="US"/>
    <s v="USD"/>
    <n v="1431286105"/>
    <n v="1427138905"/>
    <b v="0"/>
    <n v="0"/>
    <b v="0"/>
    <s v="publishing/translations"/>
    <n v="0"/>
    <n v="0"/>
    <s v="publishing"/>
    <s v="translations"/>
    <x v="1449"/>
    <d v="2015-05-10T14:28:25"/>
  </r>
  <r>
    <n v="1450"/>
    <x v="1450"/>
    <s v="A book of pickle recipes narrated by a mama grizzly speaking in incomplete and run-on sentences and her orangutan friend. #Artofthedill"/>
    <x v="57"/>
    <x v="116"/>
    <x v="2"/>
    <s v="US"/>
    <s v="USD"/>
    <n v="1455941197"/>
    <n v="1453349197"/>
    <b v="0"/>
    <n v="1"/>
    <b v="0"/>
    <s v="publishing/translations"/>
    <n v="1.0000000000000001E-5"/>
    <n v="1"/>
    <s v="publishing"/>
    <s v="translations"/>
    <x v="1450"/>
    <d v="2016-02-19T23:06:37"/>
  </r>
  <r>
    <n v="1451"/>
    <x v="1451"/>
    <s v="Modern Literal Translation of the Torah in English and Russian with sub-linear and interlinear layout."/>
    <x v="256"/>
    <x v="369"/>
    <x v="1"/>
    <s v="US"/>
    <s v="USD"/>
    <n v="1416355259"/>
    <n v="1413759659"/>
    <b v="0"/>
    <n v="2"/>
    <b v="0"/>
    <s v="publishing/translations"/>
    <n v="1.0554089709762533E-4"/>
    <n v="1"/>
    <s v="publishing"/>
    <s v="translations"/>
    <x v="1451"/>
    <d v="2014-11-18T19:00:59"/>
  </r>
  <r>
    <n v="1452"/>
    <x v="1452"/>
    <s v="I am gathering rare, out-of-print Judo books for preservation, translation and sharing."/>
    <x v="32"/>
    <x v="117"/>
    <x v="1"/>
    <s v="US"/>
    <s v="USD"/>
    <n v="1406566363"/>
    <n v="1403974363"/>
    <b v="0"/>
    <n v="0"/>
    <b v="0"/>
    <s v="publishing/translations"/>
    <n v="0"/>
    <n v="0"/>
    <s v="publishing"/>
    <s v="translations"/>
    <x v="1452"/>
    <d v="2014-07-28T11:52:43"/>
  </r>
  <r>
    <n v="1453"/>
    <x v="1453"/>
    <s v="The ambitious translation of one of the most important books in the history of medicine by Charles Estienne, the classmate of Vesalius"/>
    <x v="31"/>
    <x v="117"/>
    <x v="1"/>
    <s v="FR"/>
    <s v="EUR"/>
    <n v="1492270947"/>
    <n v="1488386547"/>
    <b v="0"/>
    <n v="0"/>
    <b v="0"/>
    <s v="publishing/translations"/>
    <n v="0"/>
    <n v="0"/>
    <s v="publishing"/>
    <s v="translations"/>
    <x v="1453"/>
    <d v="2017-04-15T10:42:27"/>
  </r>
  <r>
    <n v="1454"/>
    <x v="1454"/>
    <s v="Our Beginner's Guide to Fibromyalgia is to be translated into English. Endorsed by leading Rheumatology &amp; Psychology Societies in Spain"/>
    <x v="257"/>
    <x v="493"/>
    <x v="1"/>
    <s v="ES"/>
    <s v="EUR"/>
    <n v="1461535140"/>
    <n v="1459716480"/>
    <b v="0"/>
    <n v="1"/>
    <b v="0"/>
    <s v="publishing/translations"/>
    <n v="8.5714285714285719E-3"/>
    <n v="15"/>
    <s v="publishing"/>
    <s v="translations"/>
    <x v="1454"/>
    <d v="2016-04-24T16:59:00"/>
  </r>
  <r>
    <n v="1455"/>
    <x v="1455"/>
    <s v="The teachings of Tulku Sanjay Tsering, the body, speech and mind emanation of the esteemed 20th century Dzogchen Master Khenpo Ngaga"/>
    <x v="36"/>
    <x v="607"/>
    <x v="1"/>
    <s v="US"/>
    <s v="USD"/>
    <n v="1409924340"/>
    <n v="1405181320"/>
    <b v="0"/>
    <n v="7"/>
    <b v="0"/>
    <s v="publishing/translations"/>
    <n v="0.105"/>
    <n v="225"/>
    <s v="publishing"/>
    <s v="translations"/>
    <x v="1455"/>
    <d v="2014-09-05T08:39:00"/>
  </r>
  <r>
    <n v="1456"/>
    <x v="1456"/>
    <s v="English Version of my auto-published novel"/>
    <x v="10"/>
    <x v="1011"/>
    <x v="1"/>
    <s v="IT"/>
    <s v="EUR"/>
    <n v="1483459365"/>
    <n v="1480867365"/>
    <b v="0"/>
    <n v="3"/>
    <b v="0"/>
    <s v="publishing/translations"/>
    <n v="2.9000000000000001E-2"/>
    <n v="48.333333333333336"/>
    <s v="publishing"/>
    <s v="translations"/>
    <x v="1456"/>
    <d v="2017-01-03T11:02:45"/>
  </r>
  <r>
    <n v="1457"/>
    <x v="1457"/>
    <s v="Age is more than just a number, I hope your younger than you feel."/>
    <x v="12"/>
    <x v="117"/>
    <x v="1"/>
    <s v="US"/>
    <s v="USD"/>
    <n v="1447281044"/>
    <n v="1444685444"/>
    <b v="0"/>
    <n v="0"/>
    <b v="0"/>
    <s v="publishing/translations"/>
    <n v="0"/>
    <n v="0"/>
    <s v="publishing"/>
    <s v="translations"/>
    <x v="1457"/>
    <d v="2015-11-11T17:30:44"/>
  </r>
  <r>
    <n v="1458"/>
    <x v="1458"/>
    <s v="I decided to get help. I respect AA and recognize the value of it's methods but the overwhelming religious language is a big hurdle. ."/>
    <x v="10"/>
    <x v="117"/>
    <x v="1"/>
    <s v="US"/>
    <s v="USD"/>
    <n v="1407729600"/>
    <n v="1405097760"/>
    <b v="0"/>
    <n v="0"/>
    <b v="0"/>
    <s v="publishing/translations"/>
    <n v="0"/>
    <n v="0"/>
    <s v="publishing"/>
    <s v="translations"/>
    <x v="1458"/>
    <d v="2014-08-10T23:00:00"/>
  </r>
  <r>
    <n v="1459"/>
    <x v="1459"/>
    <s v="What if you suddenly found out, that your life wasnÂ´t the life you thought you had? What if you were like all the others!"/>
    <x v="258"/>
    <x v="117"/>
    <x v="1"/>
    <s v="DK"/>
    <s v="DKK"/>
    <n v="1449077100"/>
    <n v="1446612896"/>
    <b v="0"/>
    <n v="0"/>
    <b v="0"/>
    <s v="publishing/translations"/>
    <n v="0"/>
    <n v="0"/>
    <s v="publishing"/>
    <s v="translations"/>
    <x v="1459"/>
    <d v="2015-12-02T12:25:00"/>
  </r>
  <r>
    <n v="1460"/>
    <x v="1460"/>
    <s v="KJV2015 Easier to understand for our kids and family not leaving out one verse or changing a meaning one bit."/>
    <x v="259"/>
    <x v="117"/>
    <x v="1"/>
    <s v="US"/>
    <s v="USD"/>
    <n v="1417391100"/>
    <n v="1412371898"/>
    <b v="0"/>
    <n v="0"/>
    <b v="0"/>
    <s v="publishing/translations"/>
    <n v="0"/>
    <n v="0"/>
    <s v="publishing"/>
    <s v="translations"/>
    <x v="1460"/>
    <d v="2014-11-30T18:45:00"/>
  </r>
  <r>
    <n v="1461"/>
    <x v="1461"/>
    <s v="Series 2 of Relatively Prime, a podcast of stories from the Mathematical Domain"/>
    <x v="36"/>
    <x v="1012"/>
    <x v="0"/>
    <s v="US"/>
    <s v="USD"/>
    <n v="1413849600"/>
    <n v="1410967754"/>
    <b v="1"/>
    <n v="340"/>
    <b v="1"/>
    <s v="publishing/radio &amp; podcasts"/>
    <n v="1.012446"/>
    <n v="44.66673529411765"/>
    <s v="publishing"/>
    <s v="radio &amp; podcasts"/>
    <x v="1461"/>
    <d v="2014-10-20T19:00:00"/>
  </r>
  <r>
    <n v="1462"/>
    <x v="1462"/>
    <s v="A new radio show focused on short fiction produced by Louisville Public Media"/>
    <x v="23"/>
    <x v="1013"/>
    <x v="0"/>
    <s v="US"/>
    <s v="USD"/>
    <n v="1365609271"/>
    <n v="1363017271"/>
    <b v="1"/>
    <n v="150"/>
    <b v="1"/>
    <s v="publishing/radio &amp; podcasts"/>
    <n v="1.085175"/>
    <n v="28.937999999999999"/>
    <s v="publishing"/>
    <s v="radio &amp; podcasts"/>
    <x v="1462"/>
    <d v="2013-04-10T10:54:31"/>
  </r>
  <r>
    <n v="1463"/>
    <x v="1463"/>
    <s v="The River Runs Through Us is a six-part, yearlong radio series exploring the meaning and metaphor of the Connecticut River."/>
    <x v="20"/>
    <x v="807"/>
    <x v="0"/>
    <s v="US"/>
    <s v="USD"/>
    <n v="1365367938"/>
    <n v="1361483538"/>
    <b v="1"/>
    <n v="25"/>
    <b v="1"/>
    <s v="publishing/radio &amp; podcasts"/>
    <n v="1.4766666666666666"/>
    <n v="35.44"/>
    <s v="publishing"/>
    <s v="radio &amp; podcasts"/>
    <x v="1463"/>
    <d v="2013-04-07T15:52:18"/>
  </r>
  <r>
    <n v="1464"/>
    <x v="1464"/>
    <s v="The Best Science Media on the Web"/>
    <x v="10"/>
    <x v="1014"/>
    <x v="0"/>
    <s v="US"/>
    <s v="USD"/>
    <n v="1361029958"/>
    <n v="1358437958"/>
    <b v="1"/>
    <n v="234"/>
    <b v="1"/>
    <s v="publishing/radio &amp; podcasts"/>
    <n v="1.6319999999999999"/>
    <n v="34.871794871794869"/>
    <s v="publishing"/>
    <s v="radio &amp; podcasts"/>
    <x v="1464"/>
    <d v="2013-02-16T10:52:38"/>
  </r>
  <r>
    <n v="1465"/>
    <x v="1465"/>
    <s v="Idle Thumbs was a podcast that ran for two years. People liked it, and we liked doing it. We want to bring it back, better than before."/>
    <x v="11"/>
    <x v="1015"/>
    <x v="0"/>
    <s v="US"/>
    <s v="USD"/>
    <n v="1332385200"/>
    <n v="1329759452"/>
    <b v="1"/>
    <n v="2602"/>
    <b v="1"/>
    <s v="publishing/radio &amp; podcasts"/>
    <n v="4.5641449999999999"/>
    <n v="52.622732513451197"/>
    <s v="publishing"/>
    <s v="radio &amp; podcasts"/>
    <x v="1465"/>
    <d v="2012-03-21T22:00:00"/>
  </r>
  <r>
    <n v="1466"/>
    <x v="1466"/>
    <s v="WAYO needs your financial support to operate in 2016. Help keep the creativity and ideas of the Rochester community on the radio!"/>
    <x v="194"/>
    <x v="1016"/>
    <x v="0"/>
    <s v="US"/>
    <s v="USD"/>
    <n v="1452574800"/>
    <n v="1449029266"/>
    <b v="1"/>
    <n v="248"/>
    <b v="1"/>
    <s v="publishing/radio &amp; podcasts"/>
    <n v="1.0787731249999999"/>
    <n v="69.598266129032254"/>
    <s v="publishing"/>
    <s v="radio &amp; podcasts"/>
    <x v="1466"/>
    <d v="2016-01-12T00:00:00"/>
  </r>
  <r>
    <n v="1467"/>
    <x v="1467"/>
    <s v="We are a new Spanish language podcast telling uniquely Latin American stories."/>
    <x v="79"/>
    <x v="1017"/>
    <x v="0"/>
    <s v="US"/>
    <s v="USD"/>
    <n v="1332699285"/>
    <n v="1327518885"/>
    <b v="1"/>
    <n v="600"/>
    <b v="1"/>
    <s v="publishing/radio &amp; podcasts"/>
    <n v="1.1508"/>
    <n v="76.72"/>
    <s v="publishing"/>
    <s v="radio &amp; podcasts"/>
    <x v="1467"/>
    <d v="2012-03-25T13:14:45"/>
  </r>
  <r>
    <n v="1468"/>
    <x v="1468"/>
    <s v="Destination DIY is a radio show &amp; podcast showcasing all kinds of creativity. Please help us make a new season of shows for your ears!"/>
    <x v="196"/>
    <x v="1018"/>
    <x v="0"/>
    <s v="US"/>
    <s v="USD"/>
    <n v="1307838049"/>
    <n v="1302654049"/>
    <b v="1"/>
    <n v="293"/>
    <b v="1"/>
    <s v="publishing/radio &amp; podcasts"/>
    <n v="1.0236842105263158"/>
    <n v="33.191126279863482"/>
    <s v="publishing"/>
    <s v="radio &amp; podcasts"/>
    <x v="1468"/>
    <d v="2011-06-11T19:20:49"/>
  </r>
  <r>
    <n v="1469"/>
    <x v="1469"/>
    <s v="Get the inside edge on the stories that connect Americans to the world -- in your ear every week."/>
    <x v="260"/>
    <x v="1019"/>
    <x v="0"/>
    <s v="US"/>
    <s v="USD"/>
    <n v="1360938109"/>
    <n v="1358346109"/>
    <b v="1"/>
    <n v="321"/>
    <b v="1"/>
    <s v="publishing/radio &amp; podcasts"/>
    <n v="1.0842485875706214"/>
    <n v="149.46417445482865"/>
    <s v="publishing"/>
    <s v="radio &amp; podcasts"/>
    <x v="1469"/>
    <d v="2013-02-15T09:21:49"/>
  </r>
  <r>
    <n v="1470"/>
    <x v="1470"/>
    <s v="Carlos Mena presents the CASAMENA Radio Hour Vol 1, a  2-CD Mix and Compilation featuring new and unreleased Deep and Afro house."/>
    <x v="15"/>
    <x v="1020"/>
    <x v="0"/>
    <s v="US"/>
    <s v="USD"/>
    <n v="1356724263"/>
    <n v="1354909863"/>
    <b v="1"/>
    <n v="81"/>
    <b v="1"/>
    <s v="publishing/radio &amp; podcasts"/>
    <n v="1.2513333333333334"/>
    <n v="23.172839506172838"/>
    <s v="publishing"/>
    <s v="radio &amp; podcasts"/>
    <x v="1470"/>
    <d v="2012-12-28T14:51:03"/>
  </r>
  <r>
    <n v="1471"/>
    <x v="1471"/>
    <s v="Help improve the equipment, signal, and reach of 93.5 KNCE True Taos Radio, a new experiment in grassroots community media."/>
    <x v="261"/>
    <x v="1021"/>
    <x v="0"/>
    <s v="US"/>
    <s v="USD"/>
    <n v="1428620334"/>
    <n v="1426028334"/>
    <b v="1"/>
    <n v="343"/>
    <b v="1"/>
    <s v="publishing/radio &amp; podcasts"/>
    <n v="1.03840625"/>
    <n v="96.877551020408163"/>
    <s v="publishing"/>
    <s v="radio &amp; podcasts"/>
    <x v="1471"/>
    <d v="2015-04-09T17:58:54"/>
  </r>
  <r>
    <n v="1472"/>
    <x v="1472"/>
    <s v="A podcast about surprising struggles in early parenthood, created and hosted by award-winning author and radio producer Hillary Frank."/>
    <x v="31"/>
    <x v="1022"/>
    <x v="0"/>
    <s v="US"/>
    <s v="USD"/>
    <n v="1381928503"/>
    <n v="1379336503"/>
    <b v="1"/>
    <n v="336"/>
    <b v="1"/>
    <s v="publishing/radio &amp; podcasts"/>
    <n v="1.3870400000000001"/>
    <n v="103.20238095238095"/>
    <s v="publishing"/>
    <s v="radio &amp; podcasts"/>
    <x v="1472"/>
    <d v="2013-10-16T08:01:43"/>
  </r>
  <r>
    <n v="1473"/>
    <x v="1473"/>
    <s v="Public Radio Project"/>
    <x v="15"/>
    <x v="1023"/>
    <x v="0"/>
    <s v="US"/>
    <s v="USD"/>
    <n v="1330644639"/>
    <n v="1328052639"/>
    <b v="1"/>
    <n v="47"/>
    <b v="1"/>
    <s v="publishing/radio &amp; podcasts"/>
    <n v="1.20516"/>
    <n v="38.462553191489363"/>
    <s v="publishing"/>
    <s v="radio &amp; podcasts"/>
    <x v="1473"/>
    <d v="2012-03-01T18:30:39"/>
  </r>
  <r>
    <n v="1474"/>
    <x v="1474"/>
    <s v="We ended the Seattle Geekly podcast back in mid 2011, We've been thinking of bringing it back but we need help monetarily."/>
    <x v="9"/>
    <x v="1024"/>
    <x v="0"/>
    <s v="US"/>
    <s v="USD"/>
    <n v="1379093292"/>
    <n v="1376501292"/>
    <b v="1"/>
    <n v="76"/>
    <b v="1"/>
    <s v="publishing/radio &amp; podcasts"/>
    <n v="1.1226666666666667"/>
    <n v="44.315789473684212"/>
    <s v="publishing"/>
    <s v="radio &amp; podcasts"/>
    <x v="1474"/>
    <d v="2013-09-13T12:28:12"/>
  </r>
  <r>
    <n v="1475"/>
    <x v="1475"/>
    <s v="We're raising money to create a 30-hour comedy marathon and an upcoming tour to celebrate our 10-year podcast anniversary."/>
    <x v="36"/>
    <x v="1025"/>
    <x v="0"/>
    <s v="US"/>
    <s v="USD"/>
    <n v="1419051540"/>
    <n v="1416244863"/>
    <b v="1"/>
    <n v="441"/>
    <b v="1"/>
    <s v="publishing/radio &amp; podcasts"/>
    <n v="1.8866966666666667"/>
    <n v="64.173356009070289"/>
    <s v="publishing"/>
    <s v="radio &amp; podcasts"/>
    <x v="1475"/>
    <d v="2014-12-19T23:59:00"/>
  </r>
  <r>
    <n v="1476"/>
    <x v="1476"/>
    <s v="The Comedy Button is a brand new nerd pop culture podcast with weekly video sketches."/>
    <x v="12"/>
    <x v="1026"/>
    <x v="0"/>
    <s v="US"/>
    <s v="USD"/>
    <n v="1315616422"/>
    <n v="1313024422"/>
    <b v="1"/>
    <n v="916"/>
    <b v="1"/>
    <s v="publishing/radio &amp; podcasts"/>
    <n v="6.6155466666666669"/>
    <n v="43.333275109170302"/>
    <s v="publishing"/>
    <s v="radio &amp; podcasts"/>
    <x v="1476"/>
    <d v="2011-09-09T20:00:22"/>
  </r>
  <r>
    <n v="1477"/>
    <x v="1477"/>
    <s v="WMSE, a community-funded radio station in Milwaukee, WI needs to replace its in-house digital studio to keep live music on the air."/>
    <x v="11"/>
    <x v="1027"/>
    <x v="0"/>
    <s v="US"/>
    <s v="USD"/>
    <n v="1324609200"/>
    <n v="1319467604"/>
    <b v="1"/>
    <n v="369"/>
    <b v="1"/>
    <s v="publishing/radio &amp; podcasts"/>
    <n v="1.1131"/>
    <n v="90.495934959349597"/>
    <s v="publishing"/>
    <s v="radio &amp; podcasts"/>
    <x v="1477"/>
    <d v="2011-12-22T22:00:00"/>
  </r>
  <r>
    <n v="1478"/>
    <x v="1478"/>
    <s v="We are a team of multimedia reporters covering the global economy. We are going to make a t-shirt and tell the story of its creation."/>
    <x v="63"/>
    <x v="1028"/>
    <x v="0"/>
    <s v="US"/>
    <s v="USD"/>
    <n v="1368564913"/>
    <n v="1367355313"/>
    <b v="1"/>
    <n v="20242"/>
    <b v="1"/>
    <s v="publishing/radio &amp; podcasts"/>
    <n v="11.8161422"/>
    <n v="29.187190495010373"/>
    <s v="publishing"/>
    <s v="radio &amp; podcasts"/>
    <x v="1478"/>
    <d v="2013-05-14T15:55:13"/>
  </r>
  <r>
    <n v="1479"/>
    <x v="1479"/>
    <s v="A former intelligence analyst/government transparency advocate talks to his colleagues about the past year's NSA revelations."/>
    <x v="183"/>
    <x v="1029"/>
    <x v="0"/>
    <s v="US"/>
    <s v="USD"/>
    <n v="1399694340"/>
    <n v="1398448389"/>
    <b v="1"/>
    <n v="71"/>
    <b v="1"/>
    <s v="publishing/radio &amp; podcasts"/>
    <n v="1.37375"/>
    <n v="30.95774647887324"/>
    <s v="publishing"/>
    <s v="radio &amp; podcasts"/>
    <x v="1479"/>
    <d v="2014-05-09T22:59:00"/>
  </r>
  <r>
    <n v="1480"/>
    <x v="1480"/>
    <s v="The Stage at KDHX will be a beacon for artistic independence in the heart of the country, showcasing new artists and old favorites."/>
    <x v="63"/>
    <x v="1030"/>
    <x v="0"/>
    <s v="US"/>
    <s v="USD"/>
    <n v="1374858000"/>
    <n v="1373408699"/>
    <b v="1"/>
    <n v="635"/>
    <b v="1"/>
    <s v="publishing/radio &amp; podcasts"/>
    <n v="1.170404"/>
    <n v="92.157795275590544"/>
    <s v="publishing"/>
    <s v="radio &amp; podcasts"/>
    <x v="1480"/>
    <d v="2013-07-26T12:00:00"/>
  </r>
  <r>
    <n v="1481"/>
    <x v="1481"/>
    <s v="This will be my first collection of short stories, written from ideas and scraps of ideas that I've had since I was a young child."/>
    <x v="10"/>
    <x v="522"/>
    <x v="2"/>
    <s v="CA"/>
    <s v="CAD"/>
    <n v="1383430145"/>
    <n v="1380838145"/>
    <b v="0"/>
    <n v="6"/>
    <b v="0"/>
    <s v="publishing/fiction"/>
    <n v="2.1000000000000001E-2"/>
    <n v="17.5"/>
    <s v="publishing"/>
    <s v="fiction"/>
    <x v="1481"/>
    <d v="2013-11-02T17:09:05"/>
  </r>
  <r>
    <n v="1482"/>
    <x v="1482"/>
    <s v="Those who believe, call them Gods._x000a_Those who don't believe, call them aliens._x000a_Either way, you can't stop the war."/>
    <x v="10"/>
    <x v="139"/>
    <x v="2"/>
    <s v="US"/>
    <s v="USD"/>
    <n v="1347004260"/>
    <n v="1345062936"/>
    <b v="0"/>
    <n v="1"/>
    <b v="0"/>
    <s v="publishing/fiction"/>
    <n v="1E-3"/>
    <n v="5"/>
    <s v="publishing"/>
    <s v="fiction"/>
    <x v="1482"/>
    <d v="2012-09-07T02:51:00"/>
  </r>
  <r>
    <n v="1483"/>
    <x v="1483"/>
    <s v="When three social outcasts discover that Fictional characters are invading their world, they must form a team to stop this evil force."/>
    <x v="39"/>
    <x v="155"/>
    <x v="2"/>
    <s v="US"/>
    <s v="USD"/>
    <n v="1469162275"/>
    <n v="1467002275"/>
    <b v="0"/>
    <n v="2"/>
    <b v="0"/>
    <s v="publishing/fiction"/>
    <n v="7.1428571428571426E-3"/>
    <n v="25"/>
    <s v="publishing"/>
    <s v="fiction"/>
    <x v="1483"/>
    <d v="2016-07-21T23:37:55"/>
  </r>
  <r>
    <n v="1484"/>
    <x v="1484"/>
    <s v="The mussings of an old wizard"/>
    <x v="13"/>
    <x v="117"/>
    <x v="2"/>
    <s v="US"/>
    <s v="USD"/>
    <n v="1342882260"/>
    <n v="1337834963"/>
    <b v="0"/>
    <n v="0"/>
    <b v="0"/>
    <s v="publishing/fiction"/>
    <n v="0"/>
    <n v="0"/>
    <s v="publishing"/>
    <s v="fiction"/>
    <x v="1484"/>
    <d v="2012-07-21T09:51:00"/>
  </r>
  <r>
    <n v="1485"/>
    <x v="1485"/>
    <s v="Covenant Kept is a unique story that follows an ordinary woman through an extraordinary spiritual journey. Please help fund me."/>
    <x v="233"/>
    <x v="403"/>
    <x v="2"/>
    <s v="US"/>
    <s v="USD"/>
    <n v="1434827173"/>
    <n v="1430939173"/>
    <b v="0"/>
    <n v="3"/>
    <b v="0"/>
    <s v="publishing/fiction"/>
    <n v="2.2388059701492536E-2"/>
    <n v="50"/>
    <s v="publishing"/>
    <s v="fiction"/>
    <x v="1485"/>
    <d v="2015-06-20T14:06:13"/>
  </r>
  <r>
    <n v="1486"/>
    <x v="1486"/>
    <s v="Follow the intimate and intense journey of a young woman's last moments of her unexpected death and journey to the continuance of life."/>
    <x v="22"/>
    <x v="1031"/>
    <x v="2"/>
    <s v="US"/>
    <s v="USD"/>
    <n v="1425009761"/>
    <n v="1422417761"/>
    <b v="0"/>
    <n v="3"/>
    <b v="0"/>
    <s v="publishing/fiction"/>
    <n v="2.3999999999999998E-3"/>
    <n v="16"/>
    <s v="publishing"/>
    <s v="fiction"/>
    <x v="1486"/>
    <d v="2015-02-26T23:02:41"/>
  </r>
  <r>
    <n v="1487"/>
    <x v="1487"/>
    <s v="A lover becomes an enemy when a line has been crossed. Torn between memories and reality, his mask of sanity is slipping."/>
    <x v="3"/>
    <x v="117"/>
    <x v="2"/>
    <s v="US"/>
    <s v="USD"/>
    <n v="1470175271"/>
    <n v="1467583271"/>
    <b v="0"/>
    <n v="0"/>
    <b v="0"/>
    <s v="publishing/fiction"/>
    <n v="0"/>
    <n v="0"/>
    <s v="publishing"/>
    <s v="fiction"/>
    <x v="1487"/>
    <d v="2016-08-02T17:01:11"/>
  </r>
  <r>
    <n v="1488"/>
    <x v="1488"/>
    <s v="A blockbuster sci-fi adventure. What would you do if one day your life changed to beyond the imaginable?"/>
    <x v="36"/>
    <x v="175"/>
    <x v="2"/>
    <s v="AU"/>
    <s v="AUD"/>
    <n v="1388928660"/>
    <n v="1386336660"/>
    <b v="0"/>
    <n v="6"/>
    <b v="0"/>
    <s v="publishing/fiction"/>
    <n v="2.4E-2"/>
    <n v="60"/>
    <s v="publishing"/>
    <s v="fiction"/>
    <x v="1488"/>
    <d v="2014-01-05T08:31:00"/>
  </r>
  <r>
    <n v="1489"/>
    <x v="1489"/>
    <s v="My project is a novel, QUIET ENJOYMENT. It is a funny and serious story of one friend helping another deal with AIDS."/>
    <x v="10"/>
    <x v="117"/>
    <x v="2"/>
    <s v="US"/>
    <s v="USD"/>
    <n v="1352994052"/>
    <n v="1350398452"/>
    <b v="0"/>
    <n v="0"/>
    <b v="0"/>
    <s v="publishing/fiction"/>
    <n v="0"/>
    <n v="0"/>
    <s v="publishing"/>
    <s v="fiction"/>
    <x v="1489"/>
    <d v="2012-11-15T10:40:52"/>
  </r>
  <r>
    <n v="1490"/>
    <x v="1490"/>
    <s v="Book ll of The Merlin Chronicles is ready to publish- just need that great cover art like Book l has: Kickstarter Book Cover Project"/>
    <x v="193"/>
    <x v="1032"/>
    <x v="2"/>
    <s v="US"/>
    <s v="USD"/>
    <n v="1380720474"/>
    <n v="1378214874"/>
    <b v="0"/>
    <n v="19"/>
    <b v="0"/>
    <s v="publishing/fiction"/>
    <n v="0.30862068965517242"/>
    <n v="47.10526315789474"/>
    <s v="publishing"/>
    <s v="fiction"/>
    <x v="1490"/>
    <d v="2013-10-02T08:27:54"/>
  </r>
  <r>
    <n v="1491"/>
    <x v="1491"/>
    <s v="What do you get when you take outlaws, guns, gold and and old beagle in the old west? Adventure!"/>
    <x v="38"/>
    <x v="173"/>
    <x v="2"/>
    <s v="US"/>
    <s v="USD"/>
    <n v="1424014680"/>
    <n v="1418922443"/>
    <b v="0"/>
    <n v="1"/>
    <b v="0"/>
    <s v="publishing/fiction"/>
    <n v="8.3333333333333329E-2"/>
    <n v="100"/>
    <s v="publishing"/>
    <s v="fiction"/>
    <x v="1491"/>
    <d v="2015-02-15T10:38:00"/>
  </r>
  <r>
    <n v="1492"/>
    <x v="1492"/>
    <s v="The Grym Brothers is a series about two brothers who are grim reapers, hunting down souls that canâ€™t or wonâ€™t move on the afterlife."/>
    <x v="23"/>
    <x v="134"/>
    <x v="2"/>
    <s v="US"/>
    <s v="USD"/>
    <n v="1308431646"/>
    <n v="1305839646"/>
    <b v="0"/>
    <n v="2"/>
    <b v="0"/>
    <s v="publishing/fiction"/>
    <n v="7.4999999999999997E-3"/>
    <n v="15"/>
    <s v="publishing"/>
    <s v="fiction"/>
    <x v="1492"/>
    <d v="2011-06-18T16:14:06"/>
  </r>
  <r>
    <n v="1493"/>
    <x v="1493"/>
    <s v="Help illustrate the sequel to the bestselling _x000a_The Transylvania Flying Squad of Detectives"/>
    <x v="262"/>
    <x v="117"/>
    <x v="2"/>
    <s v="US"/>
    <s v="USD"/>
    <n v="1371415675"/>
    <n v="1368823675"/>
    <b v="0"/>
    <n v="0"/>
    <b v="0"/>
    <s v="publishing/fiction"/>
    <n v="0"/>
    <n v="0"/>
    <s v="publishing"/>
    <s v="fiction"/>
    <x v="1493"/>
    <d v="2013-06-16T15:47:55"/>
  </r>
  <r>
    <n v="1494"/>
    <x v="1494"/>
    <s v="Help this story of the 1862 Confederate invasion of Maryland be published! It is to Sharpsburg as The Killer Angels is to Gettysburg."/>
    <x v="10"/>
    <x v="1003"/>
    <x v="2"/>
    <s v="US"/>
    <s v="USD"/>
    <n v="1428075480"/>
    <n v="1425489613"/>
    <b v="0"/>
    <n v="11"/>
    <b v="0"/>
    <s v="publishing/fiction"/>
    <n v="8.8999999999999996E-2"/>
    <n v="40.454545454545453"/>
    <s v="publishing"/>
    <s v="fiction"/>
    <x v="1494"/>
    <d v="2015-04-03T10:38:00"/>
  </r>
  <r>
    <n v="1495"/>
    <x v="1495"/>
    <s v="The Adventures of Penelope Hawthorne. Part One: The Spellbook of Dracone."/>
    <x v="13"/>
    <x v="117"/>
    <x v="2"/>
    <s v="US"/>
    <s v="USD"/>
    <n v="1314471431"/>
    <n v="1311879431"/>
    <b v="0"/>
    <n v="0"/>
    <b v="0"/>
    <s v="publishing/fiction"/>
    <n v="0"/>
    <n v="0"/>
    <s v="publishing"/>
    <s v="fiction"/>
    <x v="1495"/>
    <d v="2011-08-27T13:57:11"/>
  </r>
  <r>
    <n v="1496"/>
    <x v="1496"/>
    <s v="Capturing the awe-inspiring magic of the likes of LoTR, Tainted Steel tells the story of one mans' struggle against Destiny."/>
    <x v="15"/>
    <x v="117"/>
    <x v="2"/>
    <s v="US"/>
    <s v="USD"/>
    <n v="1410866659"/>
    <n v="1405682659"/>
    <b v="0"/>
    <n v="0"/>
    <b v="0"/>
    <s v="publishing/fiction"/>
    <n v="0"/>
    <n v="0"/>
    <s v="publishing"/>
    <s v="fiction"/>
    <x v="1496"/>
    <d v="2014-09-16T06:24:19"/>
  </r>
  <r>
    <n v="1497"/>
    <x v="1497"/>
    <s v="After 25 years apart, a father and son's reunion is less magical and more explosive as the revelations come out and the gloves come off"/>
    <x v="36"/>
    <x v="116"/>
    <x v="2"/>
    <s v="US"/>
    <s v="USD"/>
    <n v="1375299780"/>
    <n v="1371655522"/>
    <b v="0"/>
    <n v="1"/>
    <b v="0"/>
    <s v="publishing/fiction"/>
    <n v="6.666666666666667E-5"/>
    <n v="1"/>
    <s v="publishing"/>
    <s v="fiction"/>
    <x v="1497"/>
    <d v="2013-07-31T14:43:00"/>
  </r>
  <r>
    <n v="1498"/>
    <x v="1498"/>
    <s v="Is a dead body in her bar enough to make this cop return to the force? She tried to retire . . but can she? A page-turning crime novel."/>
    <x v="9"/>
    <x v="1033"/>
    <x v="2"/>
    <s v="US"/>
    <s v="USD"/>
    <n v="1409787378"/>
    <n v="1405899378"/>
    <b v="0"/>
    <n v="3"/>
    <b v="0"/>
    <s v="publishing/fiction"/>
    <n v="1.9E-2"/>
    <n v="19"/>
    <s v="publishing"/>
    <s v="fiction"/>
    <x v="1498"/>
    <d v="2014-09-03T18:36:18"/>
  </r>
  <r>
    <n v="1499"/>
    <x v="1499"/>
    <s v="Coming soon, a new science fiction novel about human evolution and sorcery. In the near future, you are either forced to adapt or die"/>
    <x v="13"/>
    <x v="139"/>
    <x v="2"/>
    <s v="US"/>
    <s v="USD"/>
    <n v="1470355833"/>
    <n v="1465171833"/>
    <b v="0"/>
    <n v="1"/>
    <b v="0"/>
    <s v="publishing/fiction"/>
    <n v="2.5000000000000001E-3"/>
    <n v="5"/>
    <s v="publishing"/>
    <s v="fiction"/>
    <x v="1499"/>
    <d v="2016-08-04T19:10:33"/>
  </r>
  <r>
    <n v="1500"/>
    <x v="1500"/>
    <s v="A young hero, sword play, epic tales, swamp monsters, a gang of thieves, and romance and betrayal. Forging your own destiny ain't easy."/>
    <x v="70"/>
    <x v="1034"/>
    <x v="2"/>
    <s v="US"/>
    <s v="USD"/>
    <n v="1367444557"/>
    <n v="1364852557"/>
    <b v="0"/>
    <n v="15"/>
    <b v="0"/>
    <s v="publishing/fiction"/>
    <n v="0.25035714285714283"/>
    <n v="46.733333333333334"/>
    <s v="publishing"/>
    <s v="fiction"/>
    <x v="1500"/>
    <d v="2013-05-01T16:42:37"/>
  </r>
  <r>
    <n v="1501"/>
    <x v="1501"/>
    <s v="A hardcover book of surf, outdoor and nature photos from the British Columbia coast."/>
    <x v="263"/>
    <x v="1035"/>
    <x v="0"/>
    <s v="CA"/>
    <s v="CAD"/>
    <n v="1436364023"/>
    <n v="1433772023"/>
    <b v="1"/>
    <n v="885"/>
    <b v="1"/>
    <s v="photography/photobooks"/>
    <n v="1.6633076923076924"/>
    <n v="97.731073446327684"/>
    <s v="photography"/>
    <s v="photobooks"/>
    <x v="1501"/>
    <d v="2015-07-08T09:00:23"/>
  </r>
  <r>
    <n v="1502"/>
    <x v="1502"/>
    <s v="Cosmic Surgery is a photo book, set in the not too distant future where the world of cosmetic surgery is about to be transformed"/>
    <x v="29"/>
    <x v="1036"/>
    <x v="0"/>
    <s v="GB"/>
    <s v="GBP"/>
    <n v="1458943200"/>
    <n v="1456491680"/>
    <b v="1"/>
    <n v="329"/>
    <b v="1"/>
    <s v="photography/photobooks"/>
    <n v="1.0144545454545455"/>
    <n v="67.835866261398181"/>
    <s v="photography"/>
    <s v="photobooks"/>
    <x v="1502"/>
    <d v="2016-03-25T17:00:00"/>
  </r>
  <r>
    <n v="1503"/>
    <x v="1503"/>
    <s v="A self-published photobook starring the Puffin and the Gannet and the islands they live on; Skokholm Island (Wales) and Helgoland."/>
    <x v="192"/>
    <x v="1037"/>
    <x v="0"/>
    <s v="BE"/>
    <s v="EUR"/>
    <n v="1477210801"/>
    <n v="1472026801"/>
    <b v="1"/>
    <n v="71"/>
    <b v="1"/>
    <s v="photography/photobooks"/>
    <n v="1.0789146666666667"/>
    <n v="56.98492957746479"/>
    <s v="photography"/>
    <s v="photobooks"/>
    <x v="1503"/>
    <d v="2016-10-23T03:20:01"/>
  </r>
  <r>
    <n v="1504"/>
    <x v="1504"/>
    <s v="A football photography book like no other about the 2014 World Cup in Brazil, by Ryu Voelkel."/>
    <x v="115"/>
    <x v="1038"/>
    <x v="0"/>
    <s v="GB"/>
    <s v="GBP"/>
    <n v="1402389180"/>
    <n v="1399996024"/>
    <b v="1"/>
    <n v="269"/>
    <b v="1"/>
    <s v="photography/photobooks"/>
    <n v="2.7793846153846156"/>
    <n v="67.159851301115239"/>
    <s v="photography"/>
    <s v="photobooks"/>
    <x v="1504"/>
    <d v="2014-06-10T03:33:00"/>
  </r>
  <r>
    <n v="1505"/>
    <x v="1505"/>
    <s v="Michal Iwanowskiâ€™s photobook documents a 2,200 km solitary journey that echoes his grandfatherâ€™s daring escape from a PoW camp."/>
    <x v="194"/>
    <x v="1039"/>
    <x v="0"/>
    <s v="DE"/>
    <s v="EUR"/>
    <n v="1458676860"/>
    <n v="1455446303"/>
    <b v="1"/>
    <n v="345"/>
    <b v="1"/>
    <s v="photography/photobooks"/>
    <n v="1.0358125"/>
    <n v="48.037681159420288"/>
    <s v="photography"/>
    <s v="photobooks"/>
    <x v="1505"/>
    <d v="2016-03-22T15:01:00"/>
  </r>
  <r>
    <n v="1506"/>
    <x v="1506"/>
    <s v="A photographic book consisting of 36 colour photographs that explore Holden Lane High School in its final state."/>
    <x v="15"/>
    <x v="1040"/>
    <x v="0"/>
    <s v="GB"/>
    <s v="GBP"/>
    <n v="1406227904"/>
    <n v="1403635904"/>
    <b v="1"/>
    <n v="43"/>
    <b v="1"/>
    <s v="photography/photobooks"/>
    <n v="1.1140000000000001"/>
    <n v="38.860465116279073"/>
    <s v="photography"/>
    <s v="photobooks"/>
    <x v="1506"/>
    <d v="2014-07-24T13:51:44"/>
  </r>
  <r>
    <n v="1507"/>
    <x v="1507"/>
    <s v="This project is for the production of a photobook at the culmination of a photo documentary that is known as &quot;It's Better In The Wind.&quot;"/>
    <x v="38"/>
    <x v="1041"/>
    <x v="0"/>
    <s v="US"/>
    <s v="USD"/>
    <n v="1273911000"/>
    <n v="1268822909"/>
    <b v="1"/>
    <n v="33"/>
    <b v="1"/>
    <s v="photography/photobooks"/>
    <n v="2.15"/>
    <n v="78.181818181818187"/>
    <s v="photography"/>
    <s v="photobooks"/>
    <x v="1507"/>
    <d v="2010-05-15T03:10:00"/>
  </r>
  <r>
    <n v="1508"/>
    <x v="1508"/>
    <s v="Destino tells the story of Central American migrants on the arduous trek across Mexico in pursuit of the American Dream."/>
    <x v="17"/>
    <x v="1042"/>
    <x v="0"/>
    <s v="US"/>
    <s v="USD"/>
    <n v="1403880281"/>
    <n v="1401201881"/>
    <b v="1"/>
    <n v="211"/>
    <b v="1"/>
    <s v="photography/photobooks"/>
    <n v="1.1076216216216217"/>
    <n v="97.113744075829388"/>
    <s v="photography"/>
    <s v="photobooks"/>
    <x v="1508"/>
    <d v="2014-06-27T09:44:41"/>
  </r>
  <r>
    <n v="1509"/>
    <x v="1509"/>
    <s v="A photobook about climate change, natural catastrophes, and to what extent disaster management became part of our landscape."/>
    <x v="178"/>
    <x v="1043"/>
    <x v="0"/>
    <s v="DE"/>
    <s v="EUR"/>
    <n v="1487113140"/>
    <n v="1484570885"/>
    <b v="1"/>
    <n v="196"/>
    <b v="1"/>
    <s v="photography/photobooks"/>
    <n v="1.2364125714285714"/>
    <n v="110.39397959183674"/>
    <s v="photography"/>
    <s v="photobooks"/>
    <x v="1509"/>
    <d v="2017-02-14T17:59:00"/>
  </r>
  <r>
    <n v="1510"/>
    <x v="1510"/>
    <s v="A unique insider 10-year photo-diary of rave culture-people-places. 1st edition sold out; new edition available in the USA &amp; Europe."/>
    <x v="194"/>
    <x v="1044"/>
    <x v="0"/>
    <s v="GB"/>
    <s v="GBP"/>
    <n v="1405761278"/>
    <n v="1403169278"/>
    <b v="1"/>
    <n v="405"/>
    <b v="1"/>
    <s v="photography/photobooks"/>
    <n v="1.0103500000000001"/>
    <n v="39.91506172839506"/>
    <s v="photography"/>
    <s v="photobooks"/>
    <x v="1510"/>
    <d v="2014-07-19T04:14:38"/>
  </r>
  <r>
    <n v="1511"/>
    <x v="1511"/>
    <s v="A book that presents an account of my daughterâ€™s adoption through an examination of 19th-century &quot;hidden mother&quot; photographs"/>
    <x v="32"/>
    <x v="1045"/>
    <x v="0"/>
    <s v="US"/>
    <s v="USD"/>
    <n v="1447858804"/>
    <n v="1445263204"/>
    <b v="1"/>
    <n v="206"/>
    <b v="1"/>
    <s v="photography/photobooks"/>
    <n v="1.1179285714285714"/>
    <n v="75.975728155339809"/>
    <s v="photography"/>
    <s v="photobooks"/>
    <x v="1511"/>
    <d v="2015-11-18T10:00:04"/>
  </r>
  <r>
    <n v="1512"/>
    <x v="1512"/>
    <s v="DC's top street photographers document the inauguration of Donald J. Trump -- 3 days that will rock a nation and change the world."/>
    <x v="8"/>
    <x v="1046"/>
    <x v="0"/>
    <s v="US"/>
    <s v="USD"/>
    <n v="1486311939"/>
    <n v="1483719939"/>
    <b v="1"/>
    <n v="335"/>
    <b v="1"/>
    <s v="photography/photobooks"/>
    <n v="5.5877142857142861"/>
    <n v="58.379104477611939"/>
    <s v="photography"/>
    <s v="photobooks"/>
    <x v="1512"/>
    <d v="2017-02-05T11:25:39"/>
  </r>
  <r>
    <n v="1513"/>
    <x v="1513"/>
    <s v="An intimate portrait of Russian women in their private spaces by late photographer Andy Rocchelli published by Cesura."/>
    <x v="6"/>
    <x v="1047"/>
    <x v="0"/>
    <s v="GB"/>
    <s v="GBP"/>
    <n v="1405523866"/>
    <n v="1402931866"/>
    <b v="1"/>
    <n v="215"/>
    <b v="1"/>
    <s v="photography/photobooks"/>
    <n v="1.5001875"/>
    <n v="55.82093023255814"/>
    <s v="photography"/>
    <s v="photobooks"/>
    <x v="1513"/>
    <d v="2014-07-16T10:17:46"/>
  </r>
  <r>
    <n v="1514"/>
    <x v="1514"/>
    <s v="Racing Age is a documentary photography book about masters track &amp; field athletes of retirement age and older."/>
    <x v="31"/>
    <x v="1048"/>
    <x v="0"/>
    <s v="US"/>
    <s v="USD"/>
    <n v="1443363640"/>
    <n v="1439907640"/>
    <b v="1"/>
    <n v="176"/>
    <b v="1"/>
    <s v="photography/photobooks"/>
    <n v="1.0647599999999999"/>
    <n v="151.24431818181819"/>
    <s v="photography"/>
    <s v="photobooks"/>
    <x v="1514"/>
    <d v="2015-09-27T09:20:40"/>
  </r>
  <r>
    <n v="1515"/>
    <x v="1515"/>
    <s v="Eyes as Big as Plates - The book! Featuring over 50 portraits, field notes and behind the scenes stories from seniors around the world."/>
    <x v="82"/>
    <x v="1049"/>
    <x v="0"/>
    <s v="NO"/>
    <s v="NOK"/>
    <n v="1458104697"/>
    <n v="1455516297"/>
    <b v="1"/>
    <n v="555"/>
    <b v="1"/>
    <s v="photography/photobooks"/>
    <n v="1.57189"/>
    <n v="849.67027027027029"/>
    <s v="photography"/>
    <s v="photobooks"/>
    <x v="1515"/>
    <d v="2016-03-16T00:04:57"/>
  </r>
  <r>
    <n v="1516"/>
    <x v="1516"/>
    <s v="'Everything flows' - Heraclitus   // A visual poem on lifeâ€™s transitory nature, told through the lens of a contemporary nomad."/>
    <x v="73"/>
    <x v="1050"/>
    <x v="0"/>
    <s v="US"/>
    <s v="USD"/>
    <n v="1475762400"/>
    <n v="1473160292"/>
    <b v="1"/>
    <n v="116"/>
    <b v="1"/>
    <s v="photography/photobooks"/>
    <n v="1.0865882352941176"/>
    <n v="159.24137931034483"/>
    <s v="photography"/>
    <s v="photobooks"/>
    <x v="1516"/>
    <d v="2016-10-06T09:00:00"/>
  </r>
  <r>
    <n v="1517"/>
    <x v="1517"/>
    <s v="THE WATCHERS is the first book of photos by Haley Morris-Cafiero.  It will contain the images from Wait Watchers and new photos."/>
    <x v="36"/>
    <x v="1051"/>
    <x v="0"/>
    <s v="US"/>
    <s v="USD"/>
    <n v="1417845600"/>
    <n v="1415194553"/>
    <b v="1"/>
    <n v="615"/>
    <b v="1"/>
    <s v="photography/photobooks"/>
    <n v="1.6197999999999999"/>
    <n v="39.507317073170732"/>
    <s v="photography"/>
    <s v="photobooks"/>
    <x v="1517"/>
    <d v="2014-12-06T01:00:00"/>
  </r>
  <r>
    <n v="1518"/>
    <x v="1518"/>
    <s v="A photobook of Robin Schwartz's ongoing series with her daughter Amelia."/>
    <x v="36"/>
    <x v="1052"/>
    <x v="0"/>
    <s v="US"/>
    <s v="USD"/>
    <n v="1401565252"/>
    <n v="1398973252"/>
    <b v="1"/>
    <n v="236"/>
    <b v="1"/>
    <s v="photography/photobooks"/>
    <n v="2.0536666666666665"/>
    <n v="130.52966101694915"/>
    <s v="photography"/>
    <s v="photobooks"/>
    <x v="1518"/>
    <d v="2014-05-31T14:40:52"/>
  </r>
  <r>
    <n v="1519"/>
    <x v="1519"/>
    <s v="A documentary photobook that captures the late 70s in evangelical America seen thru the eyes of a closeted and religious young man."/>
    <x v="7"/>
    <x v="1053"/>
    <x v="0"/>
    <s v="US"/>
    <s v="USD"/>
    <n v="1403301540"/>
    <n v="1400867283"/>
    <b v="1"/>
    <n v="145"/>
    <b v="1"/>
    <s v="photography/photobooks"/>
    <n v="1.033638888888889"/>
    <n v="64.156896551724131"/>
    <s v="photography"/>
    <s v="photobooks"/>
    <x v="1519"/>
    <d v="2014-06-20T16:59:00"/>
  </r>
  <r>
    <n v="1520"/>
    <x v="1520"/>
    <s v="A self-published photography book by Andrew Miksys from his new series about Belarus"/>
    <x v="102"/>
    <x v="1054"/>
    <x v="0"/>
    <s v="US"/>
    <s v="USD"/>
    <n v="1418961600"/>
    <n v="1415824513"/>
    <b v="1"/>
    <n v="167"/>
    <b v="1"/>
    <s v="photography/photobooks"/>
    <n v="1.0347222222222223"/>
    <n v="111.52694610778443"/>
    <s v="photography"/>
    <s v="photobooks"/>
    <x v="1520"/>
    <d v="2014-12-18T23:00:00"/>
  </r>
  <r>
    <n v="1521"/>
    <x v="1521"/>
    <s v="STREET, a hard-bound book 9 1/2&quot;x 11&quot; 106 black and white photographs shot in New York City from 1975 through 1998."/>
    <x v="264"/>
    <x v="1055"/>
    <x v="0"/>
    <s v="US"/>
    <s v="USD"/>
    <n v="1465272091"/>
    <n v="1462248091"/>
    <b v="1"/>
    <n v="235"/>
    <b v="1"/>
    <s v="photography/photobooks"/>
    <n v="1.0681333333333334"/>
    <n v="170.44680851063831"/>
    <s v="photography"/>
    <s v="photobooks"/>
    <x v="1521"/>
    <d v="2016-06-06T23:01:31"/>
  </r>
  <r>
    <n v="1522"/>
    <x v="1522"/>
    <s v="A stunning Smartphone enabled coffee table book based on Robyn Davidsonâ€™s legendary 1,700 mile camel trek across the Australian Outback"/>
    <x v="265"/>
    <x v="1056"/>
    <x v="0"/>
    <s v="US"/>
    <s v="USD"/>
    <n v="1413575739"/>
    <n v="1410983739"/>
    <b v="1"/>
    <n v="452"/>
    <b v="1"/>
    <s v="photography/photobooks"/>
    <n v="1.3896574712643677"/>
    <n v="133.7391592920354"/>
    <s v="photography"/>
    <s v="photobooks"/>
    <x v="1522"/>
    <d v="2014-10-17T14:55:39"/>
  </r>
  <r>
    <n v="1523"/>
    <x v="1523"/>
    <s v="Monograph featuring PDX photographer Jake Shivery's 8x10 contact portraits; 1/2 plates and 1/2 extensive essay.  Approx. 9x12, 108 pgs."/>
    <x v="17"/>
    <x v="1057"/>
    <x v="0"/>
    <s v="US"/>
    <s v="USD"/>
    <n v="1419292800"/>
    <n v="1416592916"/>
    <b v="1"/>
    <n v="241"/>
    <b v="1"/>
    <s v="photography/photobooks"/>
    <n v="1.2484324324324325"/>
    <n v="95.834024896265561"/>
    <s v="photography"/>
    <s v="photobooks"/>
    <x v="1523"/>
    <d v="2014-12-22T19:00:00"/>
  </r>
  <r>
    <n v="1524"/>
    <x v="1524"/>
    <s v="Limited edition split zine by photographers AdeY and Kersti K. 100 signed and hand numbered copies!"/>
    <x v="9"/>
    <x v="1058"/>
    <x v="0"/>
    <s v="SE"/>
    <s v="SEK"/>
    <n v="1487592090"/>
    <n v="1485000090"/>
    <b v="1"/>
    <n v="28"/>
    <b v="1"/>
    <s v="photography/photobooks"/>
    <n v="2.0699999999999998"/>
    <n v="221.78571428571428"/>
    <s v="photography"/>
    <s v="photobooks"/>
    <x v="1524"/>
    <d v="2017-02-20T07:01:30"/>
  </r>
  <r>
    <n v="1525"/>
    <x v="1525"/>
    <s v="With content created in Iceland, Silver Hour is a book of photographs, journal entries, and drawings about light and the landscape."/>
    <x v="27"/>
    <x v="1059"/>
    <x v="0"/>
    <s v="US"/>
    <s v="USD"/>
    <n v="1471539138"/>
    <n v="1468947138"/>
    <b v="1"/>
    <n v="140"/>
    <b v="1"/>
    <s v="photography/photobooks"/>
    <n v="1.7400576923076922"/>
    <n v="32.315357142857138"/>
    <s v="photography"/>
    <s v="photobooks"/>
    <x v="1525"/>
    <d v="2016-08-18T11:52:18"/>
  </r>
  <r>
    <n v="1526"/>
    <x v="1526"/>
    <s v="Landscapes &amp; human bodies; striking images from Jean-Paul Bourdier. What you see is real; no digital altering; all analog photography."/>
    <x v="165"/>
    <x v="1060"/>
    <x v="0"/>
    <s v="US"/>
    <s v="USD"/>
    <n v="1453185447"/>
    <n v="1448951847"/>
    <b v="1"/>
    <n v="280"/>
    <b v="1"/>
    <s v="photography/photobooks"/>
    <n v="1.2032608695652174"/>
    <n v="98.839285714285708"/>
    <s v="photography"/>
    <s v="photobooks"/>
    <x v="1526"/>
    <d v="2016-01-19T01:37:27"/>
  </r>
  <r>
    <n v="1527"/>
    <x v="1527"/>
    <s v="Eight creatives visited Japan. This is a unique photo-book of their separate but collected experiences."/>
    <x v="8"/>
    <x v="1061"/>
    <x v="0"/>
    <s v="US"/>
    <s v="USD"/>
    <n v="1489497886"/>
    <n v="1487082286"/>
    <b v="1"/>
    <n v="70"/>
    <b v="1"/>
    <s v="photography/photobooks"/>
    <n v="1.1044428571428573"/>
    <n v="55.222142857142863"/>
    <s v="photography"/>
    <s v="photobooks"/>
    <x v="1527"/>
    <d v="2017-03-14T08:24:46"/>
  </r>
  <r>
    <n v="1528"/>
    <x v="1528"/>
    <s v="A book of street photos from around Shibuya that I've made between 2011-2016."/>
    <x v="9"/>
    <x v="1062"/>
    <x v="0"/>
    <s v="US"/>
    <s v="USD"/>
    <n v="1485907200"/>
    <n v="1483292122"/>
    <b v="1"/>
    <n v="160"/>
    <b v="1"/>
    <s v="photography/photobooks"/>
    <n v="2.8156666666666665"/>
    <n v="52.793750000000003"/>
    <s v="photography"/>
    <s v="photobooks"/>
    <x v="1528"/>
    <d v="2017-01-31T19:00:00"/>
  </r>
  <r>
    <n v="1529"/>
    <x v="1529"/>
    <s v="An empowering photo book that transforms hurtful experiences into strength and solidarity."/>
    <x v="266"/>
    <x v="1063"/>
    <x v="0"/>
    <s v="US"/>
    <s v="USD"/>
    <n v="1426773920"/>
    <n v="1424185520"/>
    <b v="1"/>
    <n v="141"/>
    <b v="1"/>
    <s v="photography/photobooks"/>
    <n v="1.0067894736842105"/>
    <n v="135.66666666666666"/>
    <s v="photography"/>
    <s v="photobooks"/>
    <x v="1529"/>
    <d v="2015-03-19T09:05:20"/>
  </r>
  <r>
    <n v="1530"/>
    <x v="1530"/>
    <s v="A photobook made by 4-year-old Hawkeye Huey: National Geographic's youngest photographer and Rolling Stone's top 100 on Instagram"/>
    <x v="19"/>
    <x v="1064"/>
    <x v="0"/>
    <s v="US"/>
    <s v="USD"/>
    <n v="1445624695"/>
    <n v="1443464695"/>
    <b v="1"/>
    <n v="874"/>
    <b v="1"/>
    <s v="photography/photobooks"/>
    <n v="1.3482571428571428"/>
    <n v="53.991990846681922"/>
    <s v="photography"/>
    <s v="photobooks"/>
    <x v="1530"/>
    <d v="2015-10-23T13:24:55"/>
  </r>
  <r>
    <n v="1531"/>
    <x v="1531"/>
    <s v="A street level, film, photographic representation of the character of the City of Roses, from a native Portlander's honest perspective."/>
    <x v="267"/>
    <x v="1065"/>
    <x v="0"/>
    <s v="US"/>
    <s v="USD"/>
    <n v="1417402800"/>
    <n v="1414610126"/>
    <b v="1"/>
    <n v="73"/>
    <b v="1"/>
    <s v="photography/photobooks"/>
    <n v="1.7595744680851064"/>
    <n v="56.643835616438359"/>
    <s v="photography"/>
    <s v="photobooks"/>
    <x v="1531"/>
    <d v="2014-11-30T22:00:00"/>
  </r>
  <r>
    <n v="1532"/>
    <x v="1532"/>
    <s v="Award winning photography celebrating the artistry of geiko and maiko and the exquisite traditions of their Kyoto communities."/>
    <x v="10"/>
    <x v="1066"/>
    <x v="0"/>
    <s v="AU"/>
    <s v="AUD"/>
    <n v="1455548400"/>
    <n v="1453461865"/>
    <b v="1"/>
    <n v="294"/>
    <b v="1"/>
    <s v="photography/photobooks"/>
    <n v="4.8402000000000003"/>
    <n v="82.316326530612244"/>
    <s v="photography"/>
    <s v="photobooks"/>
    <x v="1532"/>
    <d v="2016-02-15T10:00:00"/>
  </r>
  <r>
    <n v="1533"/>
    <x v="1533"/>
    <s v="This is an intimate story about a family, focusing on their love and strength in the face of mortality."/>
    <x v="101"/>
    <x v="1067"/>
    <x v="0"/>
    <s v="US"/>
    <s v="USD"/>
    <n v="1462161540"/>
    <n v="1457913777"/>
    <b v="1"/>
    <n v="740"/>
    <b v="1"/>
    <s v="photography/photobooks"/>
    <n v="1.4514"/>
    <n v="88.26081081081081"/>
    <s v="photography"/>
    <s v="photobooks"/>
    <x v="1533"/>
    <d v="2016-05-01T22:59:00"/>
  </r>
  <r>
    <n v="1534"/>
    <x v="1534"/>
    <s v="The Art of Abandonment is an award winning photographic series that explores the beauty and history of our modern ruins."/>
    <x v="51"/>
    <x v="1068"/>
    <x v="0"/>
    <s v="US"/>
    <s v="USD"/>
    <n v="1441383062"/>
    <n v="1438791062"/>
    <b v="1"/>
    <n v="369"/>
    <b v="1"/>
    <s v="photography/photobooks"/>
    <n v="4.1773333333333333"/>
    <n v="84.905149051490511"/>
    <s v="photography"/>
    <s v="photobooks"/>
    <x v="1534"/>
    <d v="2015-09-04T11:11:02"/>
  </r>
  <r>
    <n v="1535"/>
    <x v="1535"/>
    <s v="&quot;Small Steps are Giant Leaps&quot; is about reminding parents that to our kids this is a new and exciting world just waiting to be explored."/>
    <x v="23"/>
    <x v="1069"/>
    <x v="0"/>
    <s v="US"/>
    <s v="USD"/>
    <n v="1464040800"/>
    <n v="1461527631"/>
    <b v="1"/>
    <n v="110"/>
    <b v="1"/>
    <s v="photography/photobooks"/>
    <n v="1.3242499999999999"/>
    <n v="48.154545454545456"/>
    <s v="photography"/>
    <s v="photobooks"/>
    <x v="1535"/>
    <d v="2016-05-23T17:00:00"/>
  </r>
  <r>
    <n v="1536"/>
    <x v="1536"/>
    <s v="Travel around the world on a backpacking trip 3 years in the making through a book with amazing photos and stories to over 60 countries"/>
    <x v="14"/>
    <x v="1070"/>
    <x v="0"/>
    <s v="US"/>
    <s v="USD"/>
    <n v="1440702910"/>
    <n v="1438110910"/>
    <b v="1"/>
    <n v="455"/>
    <b v="1"/>
    <s v="photography/photobooks"/>
    <n v="2.5030841666666666"/>
    <n v="66.015406593406595"/>
    <s v="photography"/>
    <s v="photobooks"/>
    <x v="1536"/>
    <d v="2015-08-27T14:15:10"/>
  </r>
  <r>
    <n v="1537"/>
    <x v="1537"/>
    <s v="A Photobook about one of the most fascinating places on earth -     the sacred Mount Kailash in Tibet."/>
    <x v="14"/>
    <x v="1071"/>
    <x v="0"/>
    <s v="DE"/>
    <s v="EUR"/>
    <n v="1470506400"/>
    <n v="1467358427"/>
    <b v="1"/>
    <n v="224"/>
    <b v="1"/>
    <s v="photography/photobooks"/>
    <n v="1.7989999999999999"/>
    <n v="96.375"/>
    <s v="photography"/>
    <s v="photobooks"/>
    <x v="1537"/>
    <d v="2016-08-06T13:00:00"/>
  </r>
  <r>
    <n v="1538"/>
    <x v="1538"/>
    <s v="I want to travel through the National Parks to take pictures of the little things, the &quot;missed&quot; things, that people overlook."/>
    <x v="39"/>
    <x v="1072"/>
    <x v="0"/>
    <s v="US"/>
    <s v="USD"/>
    <n v="1421952370"/>
    <n v="1418064370"/>
    <b v="1"/>
    <n v="46"/>
    <b v="1"/>
    <s v="photography/photobooks"/>
    <n v="1.0262857142857142"/>
    <n v="156.17391304347825"/>
    <s v="photography"/>
    <s v="photobooks"/>
    <x v="1538"/>
    <d v="2015-01-22T13:46:10"/>
  </r>
  <r>
    <n v="1539"/>
    <x v="1539"/>
    <s v="Stunning hardcover coffee table book spanning over 25 years of music photography and stories in Marin County, CA by Bob Minkin"/>
    <x v="22"/>
    <x v="1073"/>
    <x v="0"/>
    <s v="US"/>
    <s v="USD"/>
    <n v="1483481019"/>
    <n v="1480629819"/>
    <b v="0"/>
    <n v="284"/>
    <b v="1"/>
    <s v="photography/photobooks"/>
    <n v="1.359861"/>
    <n v="95.764859154929582"/>
    <s v="photography"/>
    <s v="photobooks"/>
    <x v="1539"/>
    <d v="2017-01-03T17:03:39"/>
  </r>
  <r>
    <n v="1540"/>
    <x v="1540"/>
    <s v="A series of large format film &amp; Polaroid images created to produce a hardcover book. All profits donated to Rain Forest Action Network."/>
    <x v="36"/>
    <x v="1074"/>
    <x v="0"/>
    <s v="US"/>
    <s v="USD"/>
    <n v="1416964500"/>
    <n v="1414368616"/>
    <b v="1"/>
    <n v="98"/>
    <b v="1"/>
    <s v="photography/photobooks"/>
    <n v="1.1786666666666668"/>
    <n v="180.40816326530611"/>
    <s v="photography"/>
    <s v="photobooks"/>
    <x v="1540"/>
    <d v="2014-11-25T20:15:00"/>
  </r>
  <r>
    <n v="1541"/>
    <x v="1541"/>
    <s v="My Goal is to travel across Panama with my team and capture the beauty and wildlife throughout the canal."/>
    <x v="102"/>
    <x v="360"/>
    <x v="2"/>
    <s v="US"/>
    <s v="USD"/>
    <n v="1420045538"/>
    <n v="1417453538"/>
    <b v="0"/>
    <n v="2"/>
    <b v="0"/>
    <s v="photography/nature"/>
    <n v="3.3333333333333332E-4"/>
    <n v="3"/>
    <s v="photography"/>
    <s v="nature"/>
    <x v="1541"/>
    <d v="2014-12-31T12:05:38"/>
  </r>
  <r>
    <n v="1542"/>
    <x v="1542"/>
    <s v="The photography project aims to show challenges &amp; successes of a  student attempting to continue his family beekeeping heritage."/>
    <x v="2"/>
    <x v="170"/>
    <x v="2"/>
    <s v="CA"/>
    <s v="CAD"/>
    <n v="1435708500"/>
    <n v="1434412500"/>
    <b v="0"/>
    <n v="1"/>
    <b v="0"/>
    <s v="photography/nature"/>
    <n v="0.04"/>
    <n v="20"/>
    <s v="photography"/>
    <s v="nature"/>
    <x v="1542"/>
    <d v="2015-06-30T18:55:00"/>
  </r>
  <r>
    <n v="1543"/>
    <x v="1543"/>
    <s v="I plan to take pictures of the sunrise in the MidWest every day in 2015 and compile them in a slide show for distribution."/>
    <x v="268"/>
    <x v="115"/>
    <x v="2"/>
    <s v="US"/>
    <s v="USD"/>
    <n v="1416662034"/>
    <n v="1414066434"/>
    <b v="0"/>
    <n v="1"/>
    <b v="0"/>
    <s v="photography/nature"/>
    <n v="4.4444444444444444E-3"/>
    <n v="10"/>
    <s v="photography"/>
    <s v="nature"/>
    <x v="1543"/>
    <d v="2014-11-22T08:13:54"/>
  </r>
  <r>
    <n v="1544"/>
    <x v="1544"/>
    <s v="My name is Travis LaFee, I live in beautiful McCall, Idaho. I wish to display the beauty of valley county by taking pics outdoors."/>
    <x v="28"/>
    <x v="117"/>
    <x v="2"/>
    <s v="US"/>
    <s v="USD"/>
    <n v="1427847480"/>
    <n v="1424222024"/>
    <b v="0"/>
    <n v="0"/>
    <b v="0"/>
    <s v="photography/nature"/>
    <n v="0"/>
    <n v="0"/>
    <s v="photography"/>
    <s v="nature"/>
    <x v="1544"/>
    <d v="2015-03-31T19:18:00"/>
  </r>
  <r>
    <n v="1545"/>
    <x v="1545"/>
    <s v="&quot;He will not be a wise man who does not study human hearts!&quot;_x000a_Hope in natural art, creation!"/>
    <x v="9"/>
    <x v="116"/>
    <x v="2"/>
    <s v="US"/>
    <s v="USD"/>
    <n v="1425330960"/>
    <n v="1422393234"/>
    <b v="0"/>
    <n v="1"/>
    <b v="0"/>
    <s v="photography/nature"/>
    <n v="3.3333333333333332E-4"/>
    <n v="1"/>
    <s v="photography"/>
    <s v="nature"/>
    <x v="1545"/>
    <d v="2015-03-02T16:16:00"/>
  </r>
  <r>
    <n v="1546"/>
    <x v="1546"/>
    <s v="Buy and maintain 6 acres of land in West Ireland as a Wildlife Refuge for an endangered species of native Raptor called the Hen Harrier"/>
    <x v="28"/>
    <x v="683"/>
    <x v="2"/>
    <s v="GB"/>
    <s v="GBP"/>
    <n v="1410930399"/>
    <n v="1405746399"/>
    <b v="0"/>
    <n v="11"/>
    <b v="0"/>
    <s v="photography/nature"/>
    <n v="0.28899999999999998"/>
    <n v="26.272727272727273"/>
    <s v="photography"/>
    <s v="nature"/>
    <x v="1546"/>
    <d v="2014-09-17T00:06:39"/>
  </r>
  <r>
    <n v="1547"/>
    <x v="1547"/>
    <s v="I have produced a limited number (100) of five 8x10 prints of mixed photography I would like to share with you."/>
    <x v="269"/>
    <x v="117"/>
    <x v="2"/>
    <s v="US"/>
    <s v="USD"/>
    <n v="1487844882"/>
    <n v="1487240082"/>
    <b v="0"/>
    <n v="0"/>
    <b v="0"/>
    <s v="photography/nature"/>
    <n v="0"/>
    <n v="0"/>
    <s v="photography"/>
    <s v="nature"/>
    <x v="1547"/>
    <d v="2017-02-23T05:14:42"/>
  </r>
  <r>
    <n v="1548"/>
    <x v="1548"/>
    <s v="Beauty is in the eye of the beholder and I want to inspire conservation through color."/>
    <x v="176"/>
    <x v="177"/>
    <x v="2"/>
    <s v="US"/>
    <s v="USD"/>
    <n v="1447020620"/>
    <n v="1444425020"/>
    <b v="0"/>
    <n v="1"/>
    <b v="0"/>
    <s v="photography/nature"/>
    <n v="8.5714285714285715E-2"/>
    <n v="60"/>
    <s v="photography"/>
    <s v="nature"/>
    <x v="1548"/>
    <d v="2015-11-08T17:10:20"/>
  </r>
  <r>
    <n v="1549"/>
    <x v="1549"/>
    <s v="A 2016 calendar collection of landscape and wildlife photographs from award winning photographer, Steve Marler."/>
    <x v="2"/>
    <x v="575"/>
    <x v="2"/>
    <s v="US"/>
    <s v="USD"/>
    <n v="1446524159"/>
    <n v="1443928559"/>
    <b v="0"/>
    <n v="6"/>
    <b v="0"/>
    <s v="photography/nature"/>
    <n v="0.34"/>
    <n v="28.333333333333332"/>
    <s v="photography"/>
    <s v="nature"/>
    <x v="1549"/>
    <d v="2015-11-02T23:15:59"/>
  </r>
  <r>
    <n v="1550"/>
    <x v="1550"/>
    <s v="A photographic journal of a Costa Rican frog survey: recording the effects of habitat fragmentation on these charismatic amphibians."/>
    <x v="47"/>
    <x v="462"/>
    <x v="2"/>
    <s v="GB"/>
    <s v="GBP"/>
    <n v="1463050034"/>
    <n v="1460458034"/>
    <b v="0"/>
    <n v="7"/>
    <b v="0"/>
    <s v="photography/nature"/>
    <n v="0.13466666666666666"/>
    <n v="14.428571428571429"/>
    <s v="photography"/>
    <s v="nature"/>
    <x v="1550"/>
    <d v="2016-05-12T05:47:14"/>
  </r>
  <r>
    <n v="1551"/>
    <x v="1551"/>
    <s v="I can do it but help can't hurt. Sweet Montana photos like never seen before. Be a part of Randy Hoffman Photography and our activities"/>
    <x v="8"/>
    <x v="117"/>
    <x v="2"/>
    <s v="US"/>
    <s v="USD"/>
    <n v="1432756039"/>
    <n v="1430164039"/>
    <b v="0"/>
    <n v="0"/>
    <b v="0"/>
    <s v="photography/nature"/>
    <n v="0"/>
    <n v="0"/>
    <s v="photography"/>
    <s v="nature"/>
    <x v="1551"/>
    <d v="2015-05-27T14:47:19"/>
  </r>
  <r>
    <n v="1552"/>
    <x v="1552"/>
    <s v="Help me spend this fall capturing autumnâ€™s spectacular season in detail so I can create high quality images for home dÃ©cor."/>
    <x v="270"/>
    <x v="1075"/>
    <x v="2"/>
    <s v="US"/>
    <s v="USD"/>
    <n v="1412135940"/>
    <n v="1410366708"/>
    <b v="0"/>
    <n v="16"/>
    <b v="0"/>
    <s v="photography/nature"/>
    <n v="0.49186046511627907"/>
    <n v="132.1875"/>
    <s v="photography"/>
    <s v="nature"/>
    <x v="1552"/>
    <d v="2014-09-30T22:59:00"/>
  </r>
  <r>
    <n v="1553"/>
    <x v="1553"/>
    <s v="This project is about exhibiting the raw beauty of the elements through highlining, surfing, fire spinning and rock climbing."/>
    <x v="12"/>
    <x v="117"/>
    <x v="2"/>
    <s v="US"/>
    <s v="USD"/>
    <n v="1441176447"/>
    <n v="1438584447"/>
    <b v="0"/>
    <n v="0"/>
    <b v="0"/>
    <s v="photography/nature"/>
    <n v="0"/>
    <n v="0"/>
    <s v="photography"/>
    <s v="nature"/>
    <x v="1553"/>
    <d v="2015-09-02T01:47:27"/>
  </r>
  <r>
    <n v="1554"/>
    <x v="1554"/>
    <s v="I create art by photographing flowers/seeds i would love to buy my own camera/computer/Photoshop and restore my old shed into my studio"/>
    <x v="22"/>
    <x v="117"/>
    <x v="2"/>
    <s v="AU"/>
    <s v="AUD"/>
    <n v="1438495390"/>
    <n v="1435903390"/>
    <b v="0"/>
    <n v="0"/>
    <b v="0"/>
    <s v="photography/nature"/>
    <n v="0"/>
    <n v="0"/>
    <s v="photography"/>
    <s v="nature"/>
    <x v="1554"/>
    <d v="2015-08-02T01:03:10"/>
  </r>
  <r>
    <n v="1555"/>
    <x v="1555"/>
    <s v="I am traveling the coastline of Maine and will be taking pictures of all the scenery and lighthouses in the area."/>
    <x v="47"/>
    <x v="117"/>
    <x v="2"/>
    <s v="US"/>
    <s v="USD"/>
    <n v="1442509200"/>
    <n v="1440513832"/>
    <b v="0"/>
    <n v="0"/>
    <b v="0"/>
    <s v="photography/nature"/>
    <n v="0"/>
    <n v="0"/>
    <s v="photography"/>
    <s v="nature"/>
    <x v="1555"/>
    <d v="2015-09-17T12:00:00"/>
  </r>
  <r>
    <n v="1556"/>
    <x v="1556"/>
    <s v="To gather a collection of photographs for a coffee table book that displays the beauty of Canada's west."/>
    <x v="15"/>
    <x v="1076"/>
    <x v="2"/>
    <s v="CA"/>
    <s v="CAD"/>
    <n v="1467603624"/>
    <n v="1465011624"/>
    <b v="0"/>
    <n v="12"/>
    <b v="0"/>
    <s v="photography/nature"/>
    <n v="0.45133333333333331"/>
    <n v="56.416666666666664"/>
    <s v="photography"/>
    <s v="nature"/>
    <x v="1556"/>
    <d v="2016-07-03T22:40:24"/>
  </r>
  <r>
    <n v="1557"/>
    <x v="1557"/>
    <s v="I have always been captivated by photography, Now I am trying to set up my own company and publish my pictures."/>
    <x v="30"/>
    <x v="173"/>
    <x v="2"/>
    <s v="US"/>
    <s v="USD"/>
    <n v="1411227633"/>
    <n v="1408549233"/>
    <b v="0"/>
    <n v="1"/>
    <b v="0"/>
    <s v="photography/nature"/>
    <n v="0.04"/>
    <n v="100"/>
    <s v="photography"/>
    <s v="nature"/>
    <x v="1557"/>
    <d v="2014-09-20T10:40:33"/>
  </r>
  <r>
    <n v="1558"/>
    <x v="1558"/>
    <s v="A large 2016 wall-calendar (A3 when open) featuring 12 stunning photographs by Lucy Wood."/>
    <x v="47"/>
    <x v="428"/>
    <x v="2"/>
    <s v="GB"/>
    <s v="GBP"/>
    <n v="1440763920"/>
    <n v="1435656759"/>
    <b v="0"/>
    <n v="3"/>
    <b v="0"/>
    <s v="photography/nature"/>
    <n v="4.6666666666666669E-2"/>
    <n v="11.666666666666666"/>
    <s v="photography"/>
    <s v="nature"/>
    <x v="1558"/>
    <d v="2015-08-28T07:12:00"/>
  </r>
  <r>
    <n v="1559"/>
    <x v="1559"/>
    <s v="The goal of this project is to provide scientific evidence of bigfoot in the North Cascades."/>
    <x v="36"/>
    <x v="155"/>
    <x v="2"/>
    <s v="US"/>
    <s v="USD"/>
    <n v="1430270199"/>
    <n v="1428974199"/>
    <b v="0"/>
    <n v="1"/>
    <b v="0"/>
    <s v="photography/nature"/>
    <n v="3.3333333333333335E-3"/>
    <n v="50"/>
    <s v="photography"/>
    <s v="nature"/>
    <x v="1559"/>
    <d v="2015-04-28T20:16:39"/>
  </r>
  <r>
    <n v="1560"/>
    <x v="1560"/>
    <s v="I would like to share my landscape photographic travels of 2014 with more than just family an friends. 12 months of images."/>
    <x v="30"/>
    <x v="1077"/>
    <x v="2"/>
    <s v="US"/>
    <s v="USD"/>
    <n v="1415842193"/>
    <n v="1414110593"/>
    <b v="0"/>
    <n v="4"/>
    <b v="0"/>
    <s v="photography/nature"/>
    <n v="3.7600000000000001E-2"/>
    <n v="23.5"/>
    <s v="photography"/>
    <s v="nature"/>
    <x v="1560"/>
    <d v="2014-11-12T20:29:53"/>
  </r>
  <r>
    <n v="1561"/>
    <x v="1561"/>
    <s v="An illustrated retrospective of the journey from African to African American using a collection of fine art engravings &amp; photographs."/>
    <x v="3"/>
    <x v="1078"/>
    <x v="1"/>
    <s v="US"/>
    <s v="USD"/>
    <n v="1383789603"/>
    <n v="1381194003"/>
    <b v="0"/>
    <n v="1"/>
    <b v="0"/>
    <s v="publishing/art books"/>
    <n v="6.7000000000000002E-3"/>
    <n v="67"/>
    <s v="publishing"/>
    <s v="art books"/>
    <x v="1561"/>
    <d v="2013-11-06T21:00:03"/>
  </r>
  <r>
    <n v="1562"/>
    <x v="1562"/>
    <s v="My project is writing and illustrating a childrens book using my little Red Vespa to be able to obtain..yes a red scooter. The world calls to me!!"/>
    <x v="23"/>
    <x v="117"/>
    <x v="1"/>
    <s v="US"/>
    <s v="USD"/>
    <n v="1259715000"/>
    <n v="1253712916"/>
    <b v="0"/>
    <n v="0"/>
    <b v="0"/>
    <s v="publishing/art books"/>
    <n v="0"/>
    <n v="0"/>
    <s v="publishing"/>
    <s v="art books"/>
    <x v="1562"/>
    <d v="2009-12-01T19:50:00"/>
  </r>
  <r>
    <n v="1563"/>
    <x v="1563"/>
    <s v="Unique book revealing my discoveries in the Empty Quarter of Oman. Collection of travel writing, poetry, artwork and science!"/>
    <x v="12"/>
    <x v="1079"/>
    <x v="1"/>
    <s v="GB"/>
    <s v="GBP"/>
    <n v="1394815751"/>
    <n v="1389635351"/>
    <b v="0"/>
    <n v="2"/>
    <b v="0"/>
    <s v="publishing/art books"/>
    <n v="1.4166666666666666E-2"/>
    <n v="42.5"/>
    <s v="publishing"/>
    <s v="art books"/>
    <x v="1563"/>
    <d v="2014-03-14T11:49:11"/>
  </r>
  <r>
    <n v="1564"/>
    <x v="1564"/>
    <s v="This is a book of art and poetry that highlights the highs and lows of a young 20 something coming to terms with her bipolar."/>
    <x v="3"/>
    <x v="115"/>
    <x v="1"/>
    <s v="US"/>
    <s v="USD"/>
    <n v="1432843500"/>
    <n v="1430124509"/>
    <b v="0"/>
    <n v="1"/>
    <b v="0"/>
    <s v="publishing/art books"/>
    <n v="1E-3"/>
    <n v="10"/>
    <s v="publishing"/>
    <s v="art books"/>
    <x v="1564"/>
    <d v="2015-05-28T15:05:00"/>
  </r>
  <r>
    <n v="1565"/>
    <x v="1565"/>
    <s v="Award-winning artists compete to have their art featured in the National Forests Passport Book depicting 9 Forest Regions of the US."/>
    <x v="23"/>
    <x v="173"/>
    <x v="1"/>
    <s v="US"/>
    <s v="USD"/>
    <n v="1307554261"/>
    <n v="1304962261"/>
    <b v="0"/>
    <n v="1"/>
    <b v="0"/>
    <s v="publishing/art books"/>
    <n v="2.5000000000000001E-2"/>
    <n v="100"/>
    <s v="publishing"/>
    <s v="art books"/>
    <x v="1565"/>
    <d v="2011-06-08T12:31:01"/>
  </r>
  <r>
    <n v="1566"/>
    <x v="1566"/>
    <s v="Joe DeVito's first Art Book and original King Kong novellas available in both Limited and Deluxe Editions."/>
    <x v="11"/>
    <x v="1080"/>
    <x v="1"/>
    <s v="US"/>
    <s v="USD"/>
    <n v="1469656800"/>
    <n v="1467151204"/>
    <b v="0"/>
    <n v="59"/>
    <b v="0"/>
    <s v="publishing/art books"/>
    <n v="0.21249999999999999"/>
    <n v="108.05084745762711"/>
    <s v="publishing"/>
    <s v="art books"/>
    <x v="1566"/>
    <d v="2016-07-27T17:00:00"/>
  </r>
  <r>
    <n v="1567"/>
    <x v="1567"/>
    <s v="Traveling to create a book of my photography! Help support my trip and buy a book! Also limited edition t-shirts and prints for sale!"/>
    <x v="0"/>
    <x v="457"/>
    <x v="1"/>
    <s v="US"/>
    <s v="USD"/>
    <n v="1392595200"/>
    <n v="1391293745"/>
    <b v="0"/>
    <n v="13"/>
    <b v="0"/>
    <s v="publishing/art books"/>
    <n v="4.1176470588235294E-2"/>
    <n v="26.923076923076923"/>
    <s v="publishing"/>
    <s v="art books"/>
    <x v="1567"/>
    <d v="2014-02-16T19:00:00"/>
  </r>
  <r>
    <n v="1568"/>
    <x v="1568"/>
    <s v="A world adventure to seek culture and inspiration through art. Putting a visual documentation of our journey into a book."/>
    <x v="31"/>
    <x v="1081"/>
    <x v="1"/>
    <s v="US"/>
    <s v="USD"/>
    <n v="1419384585"/>
    <n v="1416360585"/>
    <b v="0"/>
    <n v="22"/>
    <b v="0"/>
    <s v="publishing/art books"/>
    <n v="0.13639999999999999"/>
    <n v="155"/>
    <s v="publishing"/>
    <s v="art books"/>
    <x v="1568"/>
    <d v="2014-12-23T20:29:45"/>
  </r>
  <r>
    <n v="1569"/>
    <x v="1569"/>
    <s v="to be removed"/>
    <x v="11"/>
    <x v="117"/>
    <x v="1"/>
    <s v="US"/>
    <s v="USD"/>
    <n v="1369498714"/>
    <n v="1366906714"/>
    <b v="0"/>
    <n v="0"/>
    <b v="0"/>
    <s v="publishing/art books"/>
    <n v="0"/>
    <n v="0"/>
    <s v="publishing"/>
    <s v="art books"/>
    <x v="1569"/>
    <d v="2013-05-25T11:18:34"/>
  </r>
  <r>
    <n v="1570"/>
    <x v="1570"/>
    <s v="A Coloring Book of Breathtaking Beauties_x000a_To Calm the Heart and Soul"/>
    <x v="12"/>
    <x v="685"/>
    <x v="1"/>
    <s v="US"/>
    <s v="USD"/>
    <n v="1460140282"/>
    <n v="1457551882"/>
    <b v="0"/>
    <n v="52"/>
    <b v="0"/>
    <s v="publishing/art books"/>
    <n v="0.41399999999999998"/>
    <n v="47.769230769230766"/>
    <s v="publishing"/>
    <s v="art books"/>
    <x v="1570"/>
    <d v="2016-04-08T13:31:22"/>
  </r>
  <r>
    <n v="1571"/>
    <x v="1571"/>
    <s v="An inspiring photo book about an unique Caucasus Expedition by two backpackers - Erna Gaspar (photographer) &amp; Adrian Lorincz (writer)."/>
    <x v="271"/>
    <x v="439"/>
    <x v="1"/>
    <s v="GB"/>
    <s v="GBP"/>
    <n v="1434738483"/>
    <n v="1432146483"/>
    <b v="0"/>
    <n v="4"/>
    <b v="0"/>
    <s v="publishing/art books"/>
    <n v="6.6115702479338841E-3"/>
    <n v="20"/>
    <s v="publishing"/>
    <s v="art books"/>
    <x v="1571"/>
    <d v="2015-06-19T13:28:03"/>
  </r>
  <r>
    <n v="1572"/>
    <x v="1572"/>
    <s v="So many brides want a country wedding, but where to start? Whether you want a barn or a tipi, this guide can help you plan your day."/>
    <x v="30"/>
    <x v="366"/>
    <x v="1"/>
    <s v="GB"/>
    <s v="GBP"/>
    <n v="1456703940"/>
    <n v="1454546859"/>
    <b v="0"/>
    <n v="3"/>
    <b v="0"/>
    <s v="publishing/art books"/>
    <n v="0.05"/>
    <n v="41.666666666666664"/>
    <s v="publishing"/>
    <s v="art books"/>
    <x v="1572"/>
    <d v="2016-02-28T18:59:00"/>
  </r>
  <r>
    <n v="1573"/>
    <x v="1573"/>
    <s v="This is a first-of-its-kind 12&quot;x12&quot; trading card coffee table book featuring over 100 cards celebrating the awesomeness of Canada"/>
    <x v="7"/>
    <x v="445"/>
    <x v="1"/>
    <s v="CA"/>
    <s v="CAD"/>
    <n v="1491019140"/>
    <n v="1487548802"/>
    <b v="0"/>
    <n v="3"/>
    <b v="0"/>
    <s v="publishing/art books"/>
    <n v="2.4777777777777777E-2"/>
    <n v="74.333333333333329"/>
    <s v="publishing"/>
    <s v="art books"/>
    <x v="1573"/>
    <d v="2017-03-31T22:59:00"/>
  </r>
  <r>
    <n v="1574"/>
    <x v="1574"/>
    <s v="BLK/MTL's Illustrated Works 100's of Hi-Res Pics ft. Custom Artist Carmine Diaz's popular Paintings packed into 1 Coffee table Art Book"/>
    <x v="3"/>
    <x v="1082"/>
    <x v="1"/>
    <s v="US"/>
    <s v="USD"/>
    <n v="1424211329"/>
    <n v="1421187329"/>
    <b v="0"/>
    <n v="6"/>
    <b v="0"/>
    <s v="publishing/art books"/>
    <n v="5.0599999999999999E-2"/>
    <n v="84.333333333333329"/>
    <s v="publishing"/>
    <s v="art books"/>
    <x v="1574"/>
    <d v="2015-02-17T17:15:29"/>
  </r>
  <r>
    <n v="1575"/>
    <x v="1575"/>
    <s v="A stunning, limited-edition photography book displaying the colorful and exotic marine life in the waters along the Channel Islands"/>
    <x v="3"/>
    <x v="1083"/>
    <x v="1"/>
    <s v="US"/>
    <s v="USD"/>
    <n v="1404909296"/>
    <n v="1402317296"/>
    <b v="0"/>
    <n v="35"/>
    <b v="0"/>
    <s v="publishing/art books"/>
    <n v="0.2291"/>
    <n v="65.457142857142856"/>
    <s v="publishing"/>
    <s v="art books"/>
    <x v="1575"/>
    <d v="2014-07-09T07:34:56"/>
  </r>
  <r>
    <n v="1576"/>
    <x v="1576"/>
    <s v="For the publication of my first 3 books: an Art book, a graphic novel, and a coloring book"/>
    <x v="10"/>
    <x v="1084"/>
    <x v="1"/>
    <s v="US"/>
    <s v="USD"/>
    <n v="1435698368"/>
    <n v="1431810368"/>
    <b v="0"/>
    <n v="10"/>
    <b v="0"/>
    <s v="publishing/art books"/>
    <n v="0.13"/>
    <n v="65"/>
    <s v="publishing"/>
    <s v="art books"/>
    <x v="1576"/>
    <d v="2015-06-30T16:06:08"/>
  </r>
  <r>
    <n v="1577"/>
    <x v="1577"/>
    <s v="I've been putting together a portfolio of fine abstract photography of the highest quality, color, and design. A vision of beauty!"/>
    <x v="3"/>
    <x v="434"/>
    <x v="1"/>
    <s v="US"/>
    <s v="USD"/>
    <n v="1343161248"/>
    <n v="1337977248"/>
    <b v="0"/>
    <n v="2"/>
    <b v="0"/>
    <s v="publishing/art books"/>
    <n v="5.4999999999999997E-3"/>
    <n v="27.5"/>
    <s v="publishing"/>
    <s v="art books"/>
    <x v="1577"/>
    <d v="2012-07-24T15:20:48"/>
  </r>
  <r>
    <n v="1578"/>
    <x v="1578"/>
    <s v="2 artists, 1 month, 1 laptop, minimum wage, plenty of coffee proving a transmedia production worth noticing doesn't need a million dollar budget."/>
    <x v="272"/>
    <x v="82"/>
    <x v="1"/>
    <s v="US"/>
    <s v="USD"/>
    <n v="1283392800"/>
    <n v="1281317691"/>
    <b v="0"/>
    <n v="4"/>
    <b v="0"/>
    <s v="publishing/art books"/>
    <n v="0.10806536636794939"/>
    <n v="51.25"/>
    <s v="publishing"/>
    <s v="art books"/>
    <x v="1578"/>
    <d v="2010-09-01T21:00:00"/>
  </r>
  <r>
    <n v="1579"/>
    <x v="1579"/>
    <s v="'Compilation of visual and literary art through fine art photography, graphic art, and poetry."/>
    <x v="273"/>
    <x v="920"/>
    <x v="1"/>
    <s v="US"/>
    <s v="USD"/>
    <n v="1377734091"/>
    <n v="1374882891"/>
    <b v="0"/>
    <n v="2"/>
    <b v="0"/>
    <s v="publishing/art books"/>
    <n v="8.4008400840084006E-3"/>
    <n v="14"/>
    <s v="publishing"/>
    <s v="art books"/>
    <x v="1579"/>
    <d v="2013-08-28T18:54:51"/>
  </r>
  <r>
    <n v="1580"/>
    <x v="1580"/>
    <s v="Creating my 2nd book depicting the people and places in Brevard County w/current images + traveling to obtain new ones."/>
    <x v="257"/>
    <x v="117"/>
    <x v="1"/>
    <s v="US"/>
    <s v="USD"/>
    <n v="1337562726"/>
    <n v="1332378726"/>
    <b v="0"/>
    <n v="0"/>
    <b v="0"/>
    <s v="publishing/art books"/>
    <n v="0"/>
    <n v="0"/>
    <s v="publishing"/>
    <s v="art books"/>
    <x v="1580"/>
    <d v="2012-05-20T20:12:06"/>
  </r>
  <r>
    <n v="1581"/>
    <x v="1581"/>
    <s v="Photographic canvas prints depicting different scenes from around the globe, including local images taken in Sussex England."/>
    <x v="28"/>
    <x v="139"/>
    <x v="2"/>
    <s v="GB"/>
    <s v="GBP"/>
    <n v="1450521990"/>
    <n v="1447757190"/>
    <b v="0"/>
    <n v="1"/>
    <b v="0"/>
    <s v="photography/places"/>
    <n v="5.0000000000000001E-3"/>
    <n v="5"/>
    <s v="photography"/>
    <s v="places"/>
    <x v="1581"/>
    <d v="2015-12-19T05:46:30"/>
  </r>
  <r>
    <n v="1582"/>
    <x v="1582"/>
    <s v="I create canvas prints of images from in and around New Orleans"/>
    <x v="28"/>
    <x v="1085"/>
    <x v="2"/>
    <s v="US"/>
    <s v="USD"/>
    <n v="1445894400"/>
    <n v="1440961053"/>
    <b v="0"/>
    <n v="3"/>
    <b v="0"/>
    <s v="photography/places"/>
    <n v="9.2999999999999999E-2"/>
    <n v="31"/>
    <s v="photography"/>
    <s v="places"/>
    <x v="1582"/>
    <d v="2015-10-26T16:20:00"/>
  </r>
  <r>
    <n v="1583"/>
    <x v="1583"/>
    <s v="I am a photographer who is inspired by the original Jules Verne story. I will make a thousands of photo and video materials for You."/>
    <x v="22"/>
    <x v="493"/>
    <x v="2"/>
    <s v="GB"/>
    <s v="GBP"/>
    <n v="1411681391"/>
    <n v="1409089391"/>
    <b v="0"/>
    <n v="1"/>
    <b v="0"/>
    <s v="photography/places"/>
    <n v="7.5000000000000002E-4"/>
    <n v="15"/>
    <s v="photography"/>
    <s v="places"/>
    <x v="1583"/>
    <d v="2014-09-25T16:43:11"/>
  </r>
  <r>
    <n v="1584"/>
    <x v="1584"/>
    <s v="25 Kansas State Parks in the next year. What a great adventure to take together. Join me. Together we can photo this beautiful state."/>
    <x v="38"/>
    <x v="117"/>
    <x v="2"/>
    <s v="US"/>
    <s v="USD"/>
    <n v="1401464101"/>
    <n v="1400600101"/>
    <b v="0"/>
    <n v="0"/>
    <b v="0"/>
    <s v="photography/places"/>
    <n v="0"/>
    <n v="0"/>
    <s v="photography"/>
    <s v="places"/>
    <x v="1584"/>
    <d v="2014-05-30T10:35:01"/>
  </r>
  <r>
    <n v="1585"/>
    <x v="1585"/>
    <s v="We've explored some of the most amazing places in New Zealand and can't think of a better way to share our experiences than a photo :)"/>
    <x v="13"/>
    <x v="1086"/>
    <x v="2"/>
    <s v="CA"/>
    <s v="CAD"/>
    <n v="1482663600"/>
    <n v="1480800568"/>
    <b v="0"/>
    <n v="12"/>
    <b v="0"/>
    <s v="photography/places"/>
    <n v="0.79"/>
    <n v="131.66666666666666"/>
    <s v="photography"/>
    <s v="places"/>
    <x v="1585"/>
    <d v="2016-12-25T06:00:00"/>
  </r>
  <r>
    <n v="1586"/>
    <x v="1586"/>
    <s v="Show the world the beauty that is in all of our back yards!"/>
    <x v="15"/>
    <x v="117"/>
    <x v="2"/>
    <s v="US"/>
    <s v="USD"/>
    <n v="1428197422"/>
    <n v="1425609022"/>
    <b v="0"/>
    <n v="0"/>
    <b v="0"/>
    <s v="photography/places"/>
    <n v="0"/>
    <n v="0"/>
    <s v="photography"/>
    <s v="places"/>
    <x v="1586"/>
    <d v="2015-04-04T20:30:22"/>
  </r>
  <r>
    <n v="1587"/>
    <x v="1587"/>
    <s v="Aerial Photographs of Historical Structures and Landmarks across the US. Experience the Antique structures from the most Unique Angles!"/>
    <x v="51"/>
    <x v="116"/>
    <x v="2"/>
    <s v="US"/>
    <s v="USD"/>
    <n v="1418510965"/>
    <n v="1415918965"/>
    <b v="0"/>
    <n v="1"/>
    <b v="0"/>
    <s v="photography/places"/>
    <n v="1.3333333333333334E-4"/>
    <n v="1"/>
    <s v="photography"/>
    <s v="places"/>
    <x v="1587"/>
    <d v="2014-12-13T17:49:25"/>
  </r>
  <r>
    <n v="1588"/>
    <x v="1588"/>
    <s v="Southeast Texas as seen through the lens of a cell phone camera"/>
    <x v="274"/>
    <x v="117"/>
    <x v="2"/>
    <s v="US"/>
    <s v="USD"/>
    <n v="1422735120"/>
    <n v="1420091999"/>
    <b v="0"/>
    <n v="0"/>
    <b v="0"/>
    <s v="photography/places"/>
    <n v="0"/>
    <n v="0"/>
    <s v="photography"/>
    <s v="places"/>
    <x v="1588"/>
    <d v="2015-01-31T15:12:00"/>
  </r>
  <r>
    <n v="1589"/>
    <x v="1589"/>
    <s v="I want to be able to have my own photography inside a canvas and have it be displayed everywhere."/>
    <x v="38"/>
    <x v="117"/>
    <x v="2"/>
    <s v="US"/>
    <s v="USD"/>
    <n v="1444433886"/>
    <n v="1441841886"/>
    <b v="0"/>
    <n v="0"/>
    <b v="0"/>
    <s v="photography/places"/>
    <n v="0"/>
    <n v="0"/>
    <s v="photography"/>
    <s v="places"/>
    <x v="1589"/>
    <d v="2015-10-09T18:38:06"/>
  </r>
  <r>
    <n v="1590"/>
    <x v="1590"/>
    <s v="Discover Italy through photography."/>
    <x v="127"/>
    <x v="806"/>
    <x v="2"/>
    <s v="IT"/>
    <s v="EUR"/>
    <n v="1443040464"/>
    <n v="1440448464"/>
    <b v="0"/>
    <n v="2"/>
    <b v="0"/>
    <s v="photography/places"/>
    <n v="1.7000000000000001E-2"/>
    <n v="510"/>
    <s v="photography"/>
    <s v="places"/>
    <x v="1590"/>
    <d v="2015-09-23T15:34:24"/>
  </r>
  <r>
    <n v="1591"/>
    <x v="1591"/>
    <s v="Hi, my name is CiarÃ¡n May &amp; i'm a photographer from Co Fermanagh, Ireland. With your support  we can bring this wonderful book to life."/>
    <x v="32"/>
    <x v="1087"/>
    <x v="2"/>
    <s v="GB"/>
    <s v="GBP"/>
    <n v="1459700741"/>
    <n v="1457112341"/>
    <b v="0"/>
    <n v="92"/>
    <b v="0"/>
    <s v="photography/places"/>
    <n v="0.29228571428571426"/>
    <n v="44.478260869565219"/>
    <s v="photography"/>
    <s v="places"/>
    <x v="1591"/>
    <d v="2016-04-03T11:25:41"/>
  </r>
  <r>
    <n v="1592"/>
    <x v="1592"/>
    <s v="A portfolio collage of beautiful pictures of authentic Pittsburgh locations and scenery."/>
    <x v="251"/>
    <x v="117"/>
    <x v="2"/>
    <s v="US"/>
    <s v="USD"/>
    <n v="1427503485"/>
    <n v="1423619085"/>
    <b v="0"/>
    <n v="0"/>
    <b v="0"/>
    <s v="photography/places"/>
    <n v="0"/>
    <n v="0"/>
    <s v="photography"/>
    <s v="places"/>
    <x v="1592"/>
    <d v="2015-03-27T19:44:45"/>
  </r>
  <r>
    <n v="1593"/>
    <x v="1593"/>
    <s v="A trip to fulfill a dream of capturing the wonders and history of ancient Italy in person."/>
    <x v="29"/>
    <x v="158"/>
    <x v="2"/>
    <s v="US"/>
    <s v="USD"/>
    <n v="1425154655"/>
    <n v="1422562655"/>
    <b v="0"/>
    <n v="3"/>
    <b v="0"/>
    <s v="photography/places"/>
    <n v="1.3636363636363637E-4"/>
    <n v="1"/>
    <s v="photography"/>
    <s v="places"/>
    <x v="1593"/>
    <d v="2015-02-28T15:17:35"/>
  </r>
  <r>
    <n v="1594"/>
    <x v="1594"/>
    <s v="I photograph my love of New Orleans, create canvases and share those memories with you."/>
    <x v="28"/>
    <x v="82"/>
    <x v="2"/>
    <s v="US"/>
    <s v="USD"/>
    <n v="1463329260"/>
    <n v="1458147982"/>
    <b v="0"/>
    <n v="10"/>
    <b v="0"/>
    <s v="photography/places"/>
    <n v="0.20499999999999999"/>
    <n v="20.5"/>
    <s v="photography"/>
    <s v="places"/>
    <x v="1594"/>
    <d v="2016-05-15T11:21:00"/>
  </r>
  <r>
    <n v="1595"/>
    <x v="1595"/>
    <s v="To make a coffee table book,  displaying civil war battlefields and forts,  taken at the same time of year the battles were fought."/>
    <x v="57"/>
    <x v="668"/>
    <x v="2"/>
    <s v="US"/>
    <s v="USD"/>
    <n v="1403122380"/>
    <n v="1400634728"/>
    <b v="0"/>
    <n v="7"/>
    <b v="0"/>
    <s v="photography/places"/>
    <n v="2.8E-3"/>
    <n v="40"/>
    <s v="photography"/>
    <s v="places"/>
    <x v="1595"/>
    <d v="2014-06-18T15:13:00"/>
  </r>
  <r>
    <n v="1596"/>
    <x v="1596"/>
    <s v="London is beautiful. I want to create a book of stunning images from in and around our great city"/>
    <x v="53"/>
    <x v="735"/>
    <x v="2"/>
    <s v="GB"/>
    <s v="GBP"/>
    <n v="1418469569"/>
    <n v="1414577969"/>
    <b v="0"/>
    <n v="3"/>
    <b v="0"/>
    <s v="photography/places"/>
    <n v="2.3076923076923078E-2"/>
    <n v="25"/>
    <s v="photography"/>
    <s v="places"/>
    <x v="1596"/>
    <d v="2014-12-13T06:19:29"/>
  </r>
  <r>
    <n v="1597"/>
    <x v="1597"/>
    <s v="We're starting up a new an improved way to do vacation rental management, but we need some funding to kick start it!"/>
    <x v="36"/>
    <x v="117"/>
    <x v="2"/>
    <s v="US"/>
    <s v="USD"/>
    <n v="1474360197"/>
    <n v="1471768197"/>
    <b v="0"/>
    <n v="0"/>
    <b v="0"/>
    <s v="photography/places"/>
    <n v="0"/>
    <n v="0"/>
    <s v="photography"/>
    <s v="places"/>
    <x v="1597"/>
    <d v="2016-09-20T03:29:57"/>
  </r>
  <r>
    <n v="1598"/>
    <x v="1598"/>
    <s v="I want to get our there and expand my photography skills and take a trip to Tornado alley to get more shots of storms and hopefully to"/>
    <x v="134"/>
    <x v="116"/>
    <x v="2"/>
    <s v="US"/>
    <s v="USD"/>
    <n v="1437926458"/>
    <n v="1432742458"/>
    <b v="0"/>
    <n v="1"/>
    <b v="0"/>
    <s v="photography/places"/>
    <n v="1.25E-3"/>
    <n v="1"/>
    <s v="photography"/>
    <s v="places"/>
    <x v="1598"/>
    <d v="2015-07-26T11:00:58"/>
  </r>
  <r>
    <n v="1599"/>
    <x v="1599"/>
    <s v="A London photographer trekking 5,895m up Africa's Mount Kilimanjaro to pursue and enrich a career."/>
    <x v="2"/>
    <x v="117"/>
    <x v="2"/>
    <s v="GB"/>
    <s v="GBP"/>
    <n v="1460116576"/>
    <n v="1457528176"/>
    <b v="0"/>
    <n v="0"/>
    <b v="0"/>
    <s v="photography/places"/>
    <n v="0"/>
    <n v="0"/>
    <s v="photography"/>
    <s v="places"/>
    <x v="1599"/>
    <d v="2016-04-08T06:56:16"/>
  </r>
  <r>
    <n v="1600"/>
    <x v="1600"/>
    <s v="I plan to document volunteer work on an organic farm in rural India, and photograph the people and places I encounter during the trip."/>
    <x v="10"/>
    <x v="1088"/>
    <x v="2"/>
    <s v="US"/>
    <s v="USD"/>
    <n v="1405401060"/>
    <n v="1401585752"/>
    <b v="0"/>
    <n v="9"/>
    <b v="0"/>
    <s v="photography/places"/>
    <n v="7.3400000000000007E-2"/>
    <n v="40.777777777777779"/>
    <s v="photography"/>
    <s v="places"/>
    <x v="1600"/>
    <d v="2014-07-15T00:11:00"/>
  </r>
  <r>
    <n v="1601"/>
    <x v="1601"/>
    <s v="We're so close to releasing our long-awaited debut album! A little help will go a long way... let's do this!"/>
    <x v="30"/>
    <x v="1089"/>
    <x v="0"/>
    <s v="US"/>
    <s v="USD"/>
    <n v="1304561633"/>
    <n v="1301969633"/>
    <b v="0"/>
    <n v="56"/>
    <b v="1"/>
    <s v="music/rock"/>
    <n v="1.082492"/>
    <n v="48.325535714285714"/>
    <s v="music"/>
    <s v="rock"/>
    <x v="1601"/>
    <d v="2011-05-04T21:13:53"/>
  </r>
  <r>
    <n v="1602"/>
    <x v="1602"/>
    <s v="We need the help of fans of both music and film alike to help us create our collective vision for this song."/>
    <x v="15"/>
    <x v="1090"/>
    <x v="0"/>
    <s v="US"/>
    <s v="USD"/>
    <n v="1318633200"/>
    <n v="1314947317"/>
    <b v="0"/>
    <n v="32"/>
    <b v="1"/>
    <s v="music/rock"/>
    <n v="1.0016666666666667"/>
    <n v="46.953125"/>
    <s v="music"/>
    <s v="rock"/>
    <x v="1602"/>
    <d v="2011-10-14T18:00:00"/>
  </r>
  <r>
    <n v="1603"/>
    <x v="1603"/>
    <s v="An exercise in the wild and dangerous world of solo musicianship by Maxwell D Feinstein."/>
    <x v="13"/>
    <x v="1091"/>
    <x v="0"/>
    <s v="US"/>
    <s v="USD"/>
    <n v="1327723459"/>
    <n v="1322539459"/>
    <b v="0"/>
    <n v="30"/>
    <b v="1"/>
    <s v="music/rock"/>
    <n v="1.0003299999999999"/>
    <n v="66.688666666666663"/>
    <s v="music"/>
    <s v="rock"/>
    <x v="1603"/>
    <d v="2012-01-27T23:04:19"/>
  </r>
  <r>
    <n v="1604"/>
    <x v="1604"/>
    <s v="Kentucky Knife Fight is making a music video for the release of their new song, &quot;Love the Lonely.&quot; Raising money for production costs."/>
    <x v="70"/>
    <x v="1092"/>
    <x v="0"/>
    <s v="US"/>
    <s v="USD"/>
    <n v="1332011835"/>
    <n v="1328559435"/>
    <b v="0"/>
    <n v="70"/>
    <b v="1"/>
    <s v="music/rock"/>
    <n v="1.2210714285714286"/>
    <n v="48.842857142857142"/>
    <s v="music"/>
    <s v="rock"/>
    <x v="1604"/>
    <d v="2012-03-17T14:17:15"/>
  </r>
  <r>
    <n v="1605"/>
    <x v="1605"/>
    <s v="A Band of Orcs needs gas, tires &amp; tags to get to GenCon Indy for the debut of their 28 mm gaming miniatures and historic live concert!"/>
    <x v="12"/>
    <x v="1093"/>
    <x v="0"/>
    <s v="US"/>
    <s v="USD"/>
    <n v="1312182000"/>
    <n v="1311380313"/>
    <b v="0"/>
    <n v="44"/>
    <b v="1"/>
    <s v="music/rock"/>
    <n v="1.0069333333333335"/>
    <n v="137.30909090909091"/>
    <s v="music"/>
    <s v="rock"/>
    <x v="1605"/>
    <d v="2011-08-01T02:00:00"/>
  </r>
  <r>
    <n v="1606"/>
    <x v="1606"/>
    <s v="The Scurvies, an independent punk rock 'n' roll band are recording a new album to be released on vinyl and CD, on their very own label."/>
    <x v="6"/>
    <x v="1094"/>
    <x v="0"/>
    <s v="US"/>
    <s v="USD"/>
    <n v="1300930838"/>
    <n v="1293158438"/>
    <b v="0"/>
    <n v="92"/>
    <b v="1"/>
    <s v="music/rock"/>
    <n v="1.01004125"/>
    <n v="87.829673913043479"/>
    <s v="music"/>
    <s v="rock"/>
    <x v="1606"/>
    <d v="2011-03-23T20:40:38"/>
  </r>
  <r>
    <n v="1607"/>
    <x v="1607"/>
    <s v="The world's only all-Asian American dance rock band, The Slants, needs a bus to tour cons, shows, and festivals."/>
    <x v="3"/>
    <x v="1095"/>
    <x v="0"/>
    <s v="US"/>
    <s v="USD"/>
    <n v="1339701851"/>
    <n v="1337887451"/>
    <b v="0"/>
    <n v="205"/>
    <b v="1"/>
    <s v="music/rock"/>
    <n v="1.4511000000000001"/>
    <n v="70.785365853658533"/>
    <s v="music"/>
    <s v="rock"/>
    <x v="1607"/>
    <d v="2012-06-14T14:24:11"/>
  </r>
  <r>
    <n v="1608"/>
    <x v="1608"/>
    <s v="The Devil &amp; Me's Debut album, &quot;...It's Not A Dream&quot;, featuring 9 original, Hard Rock songs."/>
    <x v="38"/>
    <x v="1096"/>
    <x v="0"/>
    <s v="US"/>
    <s v="USD"/>
    <n v="1388553960"/>
    <n v="1385754986"/>
    <b v="0"/>
    <n v="23"/>
    <b v="1"/>
    <s v="music/rock"/>
    <n v="1.0125"/>
    <n v="52.826086956521742"/>
    <s v="music"/>
    <s v="rock"/>
    <x v="1608"/>
    <d v="2014-01-01T00:26:00"/>
  </r>
  <r>
    <n v="1609"/>
    <x v="1609"/>
    <s v="Still the Sky's Limit is finishing their first full length album and going on a full US tour, and WE NEED YOUR HELP!"/>
    <x v="15"/>
    <x v="1097"/>
    <x v="0"/>
    <s v="US"/>
    <s v="USD"/>
    <n v="1320220800"/>
    <n v="1315612909"/>
    <b v="0"/>
    <n v="4"/>
    <b v="1"/>
    <s v="music/rock"/>
    <n v="1.1833333333333333"/>
    <n v="443.75"/>
    <s v="music"/>
    <s v="rock"/>
    <x v="1609"/>
    <d v="2011-11-02T03:00:00"/>
  </r>
  <r>
    <n v="1610"/>
    <x v="1610"/>
    <s v="So The Story Goes is the upcoming album from &quot;Just Joe&quot; Altier."/>
    <x v="13"/>
    <x v="1098"/>
    <x v="0"/>
    <s v="US"/>
    <s v="USD"/>
    <n v="1355609510"/>
    <n v="1353017510"/>
    <b v="0"/>
    <n v="112"/>
    <b v="1"/>
    <s v="music/rock"/>
    <n v="2.7185000000000001"/>
    <n v="48.544642857142854"/>
    <s v="music"/>
    <s v="rock"/>
    <x v="1610"/>
    <d v="2012-12-15T17:11:50"/>
  </r>
  <r>
    <n v="1611"/>
    <x v="1611"/>
    <s v="Skelton-Luns CD/7&quot; No Big Deal."/>
    <x v="134"/>
    <x v="1099"/>
    <x v="0"/>
    <s v="US"/>
    <s v="USD"/>
    <n v="1370390432"/>
    <n v="1368576032"/>
    <b v="0"/>
    <n v="27"/>
    <b v="1"/>
    <s v="music/rock"/>
    <n v="1.25125"/>
    <n v="37.074074074074076"/>
    <s v="music"/>
    <s v="rock"/>
    <x v="1611"/>
    <d v="2013-06-04T19:00:32"/>
  </r>
  <r>
    <n v="1612"/>
    <x v="1612"/>
    <s v="Help us achieve our goal to get our van repaired, gassed up, and road-ready for our winter tour!"/>
    <x v="2"/>
    <x v="1100"/>
    <x v="0"/>
    <s v="US"/>
    <s v="USD"/>
    <n v="1357160384"/>
    <n v="1354568384"/>
    <b v="0"/>
    <n v="11"/>
    <b v="1"/>
    <s v="music/rock"/>
    <n v="1.1000000000000001"/>
    <n v="50"/>
    <s v="music"/>
    <s v="rock"/>
    <x v="1612"/>
    <d v="2013-01-02T15:59:44"/>
  </r>
  <r>
    <n v="1613"/>
    <x v="1613"/>
    <s v="Ghosts and Paper Hearts are getting ready to release their new EP and we want it to be sent everywhere. Help us out PLEASE!!!!!"/>
    <x v="28"/>
    <x v="1101"/>
    <x v="0"/>
    <s v="US"/>
    <s v="USD"/>
    <n v="1342921202"/>
    <n v="1340329202"/>
    <b v="0"/>
    <n v="26"/>
    <b v="1"/>
    <s v="music/rock"/>
    <n v="1.0149999999999999"/>
    <n v="39.03846153846154"/>
    <s v="music"/>
    <s v="rock"/>
    <x v="1613"/>
    <d v="2012-07-21T20:40:02"/>
  </r>
  <r>
    <n v="1614"/>
    <x v="1614"/>
    <s v="We are going into the studio this June/July to begin our New Album. Pre-order the CD &amp; join us as we present The Greatest Show Alive."/>
    <x v="10"/>
    <x v="1102"/>
    <x v="0"/>
    <s v="US"/>
    <s v="USD"/>
    <n v="1407085200"/>
    <n v="1401924769"/>
    <b v="0"/>
    <n v="77"/>
    <b v="1"/>
    <s v="music/rock"/>
    <n v="1.0269999999999999"/>
    <n v="66.688311688311686"/>
    <s v="music"/>
    <s v="rock"/>
    <x v="1614"/>
    <d v="2014-08-03T12:00:00"/>
  </r>
  <r>
    <n v="1615"/>
    <x v="1615"/>
    <s v="We are Reno Divorce!! Here is a taste of our upcoming release and we invite you to be a part of it."/>
    <x v="6"/>
    <x v="1103"/>
    <x v="0"/>
    <s v="US"/>
    <s v="USD"/>
    <n v="1323742396"/>
    <n v="1319850796"/>
    <b v="0"/>
    <n v="136"/>
    <b v="1"/>
    <s v="music/rock"/>
    <n v="1.1412500000000001"/>
    <n v="67.132352941176464"/>
    <s v="music"/>
    <s v="rock"/>
    <x v="1615"/>
    <d v="2011-12-12T21:13:16"/>
  </r>
  <r>
    <n v="1616"/>
    <x v="1616"/>
    <s v="HELP! We don't have much time.....Join Aly Jados in making her new EP a reality before the world ends!!!!"/>
    <x v="3"/>
    <x v="1104"/>
    <x v="0"/>
    <s v="US"/>
    <s v="USD"/>
    <n v="1353621600"/>
    <n v="1350061821"/>
    <b v="0"/>
    <n v="157"/>
    <b v="1"/>
    <s v="music/rock"/>
    <n v="1.042"/>
    <n v="66.369426751592357"/>
    <s v="music"/>
    <s v="rock"/>
    <x v="1616"/>
    <d v="2012-11-22T17:00:00"/>
  </r>
  <r>
    <n v="1617"/>
    <x v="1617"/>
    <s v="The Coffis Brothers &amp;The Mountain Men are recording a brand new full length record."/>
    <x v="39"/>
    <x v="950"/>
    <x v="0"/>
    <s v="US"/>
    <s v="USD"/>
    <n v="1383332400"/>
    <n v="1380470188"/>
    <b v="0"/>
    <n v="158"/>
    <b v="1"/>
    <s v="music/rock"/>
    <n v="1.4585714285714286"/>
    <n v="64.620253164556956"/>
    <s v="music"/>
    <s v="rock"/>
    <x v="1617"/>
    <d v="2013-11-01T14:00:00"/>
  </r>
  <r>
    <n v="1618"/>
    <x v="1618"/>
    <s v="Janus Word combines hard rock with melodic acoustic music for a unique and awesome sound."/>
    <x v="15"/>
    <x v="1105"/>
    <x v="0"/>
    <s v="US"/>
    <s v="USD"/>
    <n v="1362757335"/>
    <n v="1359301335"/>
    <b v="0"/>
    <n v="27"/>
    <b v="1"/>
    <s v="music/rock"/>
    <n v="1.0506666666666666"/>
    <n v="58.370370370370374"/>
    <s v="music"/>
    <s v="rock"/>
    <x v="1618"/>
    <d v="2013-03-08T10:42:15"/>
  </r>
  <r>
    <n v="1619"/>
    <x v="1619"/>
    <s v="Creating a live show experience that does justice to the musicianship and time spent rehearsing.  Help us weave this sonic tapestry!"/>
    <x v="15"/>
    <x v="41"/>
    <x v="0"/>
    <s v="US"/>
    <s v="USD"/>
    <n v="1410755286"/>
    <n v="1408940886"/>
    <b v="0"/>
    <n v="23"/>
    <b v="1"/>
    <s v="music/rock"/>
    <n v="1.3333333333333333"/>
    <n v="86.956521739130437"/>
    <s v="music"/>
    <s v="rock"/>
    <x v="1619"/>
    <d v="2014-09-14T23:28:06"/>
  </r>
  <r>
    <n v="1620"/>
    <x v="1620"/>
    <s v="Kickstarting my music career with 300 hard copy CDs of my first release."/>
    <x v="28"/>
    <x v="932"/>
    <x v="0"/>
    <s v="US"/>
    <s v="USD"/>
    <n v="1361606940"/>
    <n v="1361002140"/>
    <b v="0"/>
    <n v="17"/>
    <b v="1"/>
    <s v="music/rock"/>
    <n v="1.1299999999999999"/>
    <n v="66.470588235294116"/>
    <s v="music"/>
    <s v="rock"/>
    <x v="1620"/>
    <d v="2013-02-23T03:09:00"/>
  </r>
  <r>
    <n v="1621"/>
    <x v="1621"/>
    <s v="Its long over due! Help us fund our debut album! We need all our friends and fans support on this! Lets make it happen!"/>
    <x v="10"/>
    <x v="1106"/>
    <x v="0"/>
    <s v="US"/>
    <s v="USD"/>
    <n v="1338177540"/>
    <n v="1333550015"/>
    <b v="0"/>
    <n v="37"/>
    <b v="1"/>
    <s v="music/rock"/>
    <n v="1.212"/>
    <n v="163.78378378378378"/>
    <s v="music"/>
    <s v="rock"/>
    <x v="1621"/>
    <d v="2012-05-27T22:59:00"/>
  </r>
  <r>
    <n v="1622"/>
    <x v="1622"/>
    <s v="Join in PrincessFrank's conquest of the Rock&amp;Roll kingdom! Pledge your support and help him claim the throne of Rock!"/>
    <x v="275"/>
    <x v="1107"/>
    <x v="0"/>
    <s v="US"/>
    <s v="USD"/>
    <n v="1418803140"/>
    <n v="1415343874"/>
    <b v="0"/>
    <n v="65"/>
    <b v="1"/>
    <s v="music/rock"/>
    <n v="1.0172463768115942"/>
    <n v="107.98461538461538"/>
    <s v="music"/>
    <s v="rock"/>
    <x v="1622"/>
    <d v="2014-12-17T02:59:00"/>
  </r>
  <r>
    <n v="1623"/>
    <x v="1623"/>
    <s v="We play covers of mod and ska classics to enthusiastic crowds. Now we want to leave our own original mark on mod musical history."/>
    <x v="47"/>
    <x v="1108"/>
    <x v="0"/>
    <s v="GB"/>
    <s v="GBP"/>
    <n v="1377621089"/>
    <n v="1372437089"/>
    <b v="0"/>
    <n v="18"/>
    <b v="1"/>
    <s v="music/rock"/>
    <n v="1.0106666666666666"/>
    <n v="42.111111111111114"/>
    <s v="music"/>
    <s v="rock"/>
    <x v="1623"/>
    <d v="2013-08-27T11:31:29"/>
  </r>
  <r>
    <n v="1624"/>
    <x v="1624"/>
    <s v="Joey De Noble is raising money to help record his latest music, and he wants YOU to be a part of it!"/>
    <x v="28"/>
    <x v="1109"/>
    <x v="0"/>
    <s v="US"/>
    <s v="USD"/>
    <n v="1357721335"/>
    <n v="1354265335"/>
    <b v="0"/>
    <n v="25"/>
    <b v="1"/>
    <s v="music/rock"/>
    <n v="1.18"/>
    <n v="47.2"/>
    <s v="music"/>
    <s v="rock"/>
    <x v="1624"/>
    <d v="2013-01-09T03:48:55"/>
  </r>
  <r>
    <n v="1625"/>
    <x v="1625"/>
    <s v="Progressive metal band Redemption is preparing to film its second live DVD at the Progpower festival in Atlanta, GA in September, 2012."/>
    <x v="51"/>
    <x v="1110"/>
    <x v="0"/>
    <s v="US"/>
    <s v="USD"/>
    <n v="1347382053"/>
    <n v="1344962853"/>
    <b v="0"/>
    <n v="104"/>
    <b v="1"/>
    <s v="music/rock"/>
    <n v="1.5533333333333332"/>
    <n v="112.01923076923077"/>
    <s v="music"/>
    <s v="rock"/>
    <x v="1625"/>
    <d v="2012-09-11T11:47:33"/>
  </r>
  <r>
    <n v="1626"/>
    <x v="1626"/>
    <s v="Help Christian Rock Band &quot;The Protest&quot; fund their new album and further their mission of positively impacting lives."/>
    <x v="6"/>
    <x v="1111"/>
    <x v="0"/>
    <s v="US"/>
    <s v="USD"/>
    <n v="1385932867"/>
    <n v="1383337267"/>
    <b v="0"/>
    <n v="108"/>
    <b v="1"/>
    <s v="music/rock"/>
    <n v="1.0118750000000001"/>
    <n v="74.953703703703709"/>
    <s v="music"/>
    <s v="rock"/>
    <x v="1626"/>
    <d v="2013-12-01T16:21:07"/>
  </r>
  <r>
    <n v="1627"/>
    <x v="1627"/>
    <s v="River of Thorns is a recording duo based in southeast Michigan.  We're releasing a great sounding cd recorded in a tiny home studio!"/>
    <x v="13"/>
    <x v="859"/>
    <x v="0"/>
    <s v="US"/>
    <s v="USD"/>
    <n v="1353905940"/>
    <n v="1351011489"/>
    <b v="0"/>
    <n v="38"/>
    <b v="1"/>
    <s v="music/rock"/>
    <n v="1.17"/>
    <n v="61.578947368421055"/>
    <s v="music"/>
    <s v="rock"/>
    <x v="1627"/>
    <d v="2012-11-25T23:59:00"/>
  </r>
  <r>
    <n v="1628"/>
    <x v="1628"/>
    <s v="Original Jewish rock music on human relationships and identity"/>
    <x v="23"/>
    <x v="1112"/>
    <x v="0"/>
    <s v="US"/>
    <s v="USD"/>
    <n v="1403026882"/>
    <n v="1400175682"/>
    <b v="0"/>
    <n v="88"/>
    <b v="1"/>
    <s v="music/rock"/>
    <n v="1.00925"/>
    <n v="45.875"/>
    <s v="music"/>
    <s v="rock"/>
    <x v="1628"/>
    <d v="2014-06-17T12:41:22"/>
  </r>
  <r>
    <n v="1629"/>
    <x v="1629"/>
    <s v="Help Off The Turnpike release new music, and set fire to everything!"/>
    <x v="12"/>
    <x v="1113"/>
    <x v="0"/>
    <s v="US"/>
    <s v="USD"/>
    <n v="1392929333"/>
    <n v="1389041333"/>
    <b v="0"/>
    <n v="82"/>
    <b v="1"/>
    <s v="music/rock"/>
    <n v="1.0366666666666666"/>
    <n v="75.853658536585371"/>
    <s v="music"/>
    <s v="rock"/>
    <x v="1629"/>
    <d v="2014-02-20T15:48:53"/>
  </r>
  <r>
    <n v="1630"/>
    <x v="1630"/>
    <s v="Inspired by the legacy of Tex Tucker, Golden Grenade is setting out to record their first CD with heavy hearts and intense purpose."/>
    <x v="23"/>
    <x v="1114"/>
    <x v="0"/>
    <s v="US"/>
    <s v="USD"/>
    <n v="1330671540"/>
    <n v="1328040375"/>
    <b v="0"/>
    <n v="126"/>
    <b v="1"/>
    <s v="music/rock"/>
    <n v="2.6524999999999999"/>
    <n v="84.206349206349202"/>
    <s v="music"/>
    <s v="rock"/>
    <x v="1630"/>
    <d v="2012-03-02T01:59:00"/>
  </r>
  <r>
    <n v="1631"/>
    <x v="1631"/>
    <s v="We're putting together our next studio album, and we want you to be a part of it. Check out the video for some clips from the studio."/>
    <x v="3"/>
    <x v="1115"/>
    <x v="0"/>
    <s v="US"/>
    <s v="USD"/>
    <n v="1350074261"/>
    <n v="1347482261"/>
    <b v="0"/>
    <n v="133"/>
    <b v="1"/>
    <s v="music/rock"/>
    <n v="1.5590999999999999"/>
    <n v="117.22556390977444"/>
    <s v="music"/>
    <s v="rock"/>
    <x v="1631"/>
    <d v="2012-10-12T15:37:41"/>
  </r>
  <r>
    <n v="1632"/>
    <x v="1632"/>
    <s v="Hey everyone! If you don't already know, we're Culprit, a 4-piece rock band from Los Angeles &amp; we are in dire need of a new tour van!"/>
    <x v="23"/>
    <x v="1116"/>
    <x v="0"/>
    <s v="US"/>
    <s v="USD"/>
    <n v="1316851854"/>
    <n v="1311667854"/>
    <b v="0"/>
    <n v="47"/>
    <b v="1"/>
    <s v="music/rock"/>
    <n v="1.0162500000000001"/>
    <n v="86.489361702127653"/>
    <s v="music"/>
    <s v="rock"/>
    <x v="1632"/>
    <d v="2011-09-24T03:10:54"/>
  </r>
  <r>
    <n v="1633"/>
    <x v="1633"/>
    <s v="We are a four piece rock band that has played shows in and around NYC including Mercury Lounge.  Two of our members are now in LA."/>
    <x v="3"/>
    <x v="1117"/>
    <x v="0"/>
    <s v="US"/>
    <s v="USD"/>
    <n v="1326690000"/>
    <n v="1324329156"/>
    <b v="0"/>
    <n v="58"/>
    <b v="1"/>
    <s v="music/rock"/>
    <n v="1"/>
    <n v="172.41379310344828"/>
    <s v="music"/>
    <s v="rock"/>
    <x v="1633"/>
    <d v="2012-01-16T00:00:00"/>
  </r>
  <r>
    <n v="1634"/>
    <x v="1634"/>
    <s v="Recording Debut  Album w/ Producer Ikey Owens from Free Moral Agents/ The Mars Volta"/>
    <x v="13"/>
    <x v="1118"/>
    <x v="0"/>
    <s v="US"/>
    <s v="USD"/>
    <n v="1306994340"/>
    <n v="1303706001"/>
    <b v="0"/>
    <n v="32"/>
    <b v="1"/>
    <s v="music/rock"/>
    <n v="1.0049999999999999"/>
    <n v="62.8125"/>
    <s v="music"/>
    <s v="rock"/>
    <x v="1634"/>
    <d v="2011-06-02T00:59:00"/>
  </r>
  <r>
    <n v="1635"/>
    <x v="1635"/>
    <s v="TWO will be recording their next album, MOUNTAINS, in July and need your help to make their vision a reality. Many perks are available!"/>
    <x v="13"/>
    <x v="958"/>
    <x v="0"/>
    <s v="US"/>
    <s v="USD"/>
    <n v="1468270261"/>
    <n v="1463086261"/>
    <b v="0"/>
    <n v="37"/>
    <b v="1"/>
    <s v="music/rock"/>
    <n v="1.2529999999999999"/>
    <n v="67.729729729729726"/>
    <s v="music"/>
    <s v="rock"/>
    <x v="1635"/>
    <d v="2016-07-11T15:51:01"/>
  </r>
  <r>
    <n v="1636"/>
    <x v="1636"/>
    <s v="Butch County is a hard rockin bunch of girls and boy-girls from Austin.  Help us show San Francisco  Pride how we do it in Texas!"/>
    <x v="37"/>
    <x v="1119"/>
    <x v="0"/>
    <s v="US"/>
    <s v="USD"/>
    <n v="1307851200"/>
    <n v="1304129088"/>
    <b v="0"/>
    <n v="87"/>
    <b v="1"/>
    <s v="music/rock"/>
    <n v="1.0355555555555556"/>
    <n v="53.5632183908046"/>
    <s v="music"/>
    <s v="rock"/>
    <x v="1636"/>
    <d v="2011-06-11T23:00:00"/>
  </r>
  <r>
    <n v="1637"/>
    <x v="1637"/>
    <s v="We (the band Sunset) has been invited to play in Philadelphia.   Help us get there and you will receive special prizes."/>
    <x v="2"/>
    <x v="1120"/>
    <x v="0"/>
    <s v="US"/>
    <s v="USD"/>
    <n v="1262302740"/>
    <n v="1257444140"/>
    <b v="0"/>
    <n v="15"/>
    <b v="1"/>
    <s v="music/rock"/>
    <n v="1.038"/>
    <n v="34.6"/>
    <s v="music"/>
    <s v="rock"/>
    <x v="1637"/>
    <d v="2009-12-31T18:39:00"/>
  </r>
  <r>
    <n v="1638"/>
    <x v="1638"/>
    <s v="Avenues will be going in to the studio to record a new EP with Matt Allison!"/>
    <x v="28"/>
    <x v="1121"/>
    <x v="0"/>
    <s v="US"/>
    <s v="USD"/>
    <n v="1362086700"/>
    <n v="1358180968"/>
    <b v="0"/>
    <n v="27"/>
    <b v="1"/>
    <s v="music/rock"/>
    <n v="1.05"/>
    <n v="38.888888888888886"/>
    <s v="music"/>
    <s v="rock"/>
    <x v="1638"/>
    <d v="2013-02-28T16:25:00"/>
  </r>
  <r>
    <n v="1639"/>
    <x v="1639"/>
    <s v="We've written the music and now it's time to record. We're excited to work with Nic at Different Fur studios but we need your help!"/>
    <x v="40"/>
    <x v="1122"/>
    <x v="0"/>
    <s v="US"/>
    <s v="USD"/>
    <n v="1330789165"/>
    <n v="1328197165"/>
    <b v="0"/>
    <n v="19"/>
    <b v="1"/>
    <s v="music/rock"/>
    <n v="1"/>
    <n v="94.736842105263165"/>
    <s v="music"/>
    <s v="rock"/>
    <x v="1639"/>
    <d v="2012-03-03T10:39:25"/>
  </r>
  <r>
    <n v="1640"/>
    <x v="1640"/>
    <s v="We are a friendly neighborhood electronic pop duo from Los Angeles. We want to shoot a music video for a song from our debut album."/>
    <x v="44"/>
    <x v="1123"/>
    <x v="0"/>
    <s v="US"/>
    <s v="USD"/>
    <n v="1280800740"/>
    <n v="1279603955"/>
    <b v="0"/>
    <n v="17"/>
    <b v="1"/>
    <s v="music/rock"/>
    <n v="1.6986000000000001"/>
    <n v="39.967058823529413"/>
    <s v="music"/>
    <s v="rock"/>
    <x v="1640"/>
    <d v="2010-08-02T20:59:00"/>
  </r>
  <r>
    <n v="1641"/>
    <x v="1641"/>
    <s v="Music Video For Upbeat and Inspiring Song - Run For Your Life"/>
    <x v="30"/>
    <x v="535"/>
    <x v="0"/>
    <s v="US"/>
    <s v="USD"/>
    <n v="1418998744"/>
    <n v="1416406744"/>
    <b v="0"/>
    <n v="26"/>
    <b v="1"/>
    <s v="music/pop"/>
    <n v="1.014"/>
    <n v="97.5"/>
    <s v="music"/>
    <s v="pop"/>
    <x v="1641"/>
    <d v="2014-12-19T09:19:04"/>
  </r>
  <r>
    <n v="1642"/>
    <x v="1642"/>
    <s v="Pop Garden Radio Presents: The Rock on the Road Tour Season 2 CD. 23 great Pop tracks from independent Pop artists."/>
    <x v="38"/>
    <x v="647"/>
    <x v="0"/>
    <s v="US"/>
    <s v="USD"/>
    <n v="1308011727"/>
    <n v="1306283727"/>
    <b v="0"/>
    <n v="28"/>
    <b v="1"/>
    <s v="music/pop"/>
    <n v="1"/>
    <n v="42.857142857142854"/>
    <s v="music"/>
    <s v="pop"/>
    <x v="1642"/>
    <d v="2011-06-13T19:35:27"/>
  </r>
  <r>
    <n v="1643"/>
    <x v="1643"/>
    <s v="This Is All Now is putting out a brand new record, and we need YOUR help to do it!"/>
    <x v="10"/>
    <x v="1124"/>
    <x v="0"/>
    <s v="US"/>
    <s v="USD"/>
    <n v="1348516012"/>
    <n v="1345924012"/>
    <b v="0"/>
    <n v="37"/>
    <b v="1"/>
    <s v="music/pop"/>
    <n v="1.2470000000000001"/>
    <n v="168.51351351351352"/>
    <s v="music"/>
    <s v="pop"/>
    <x v="1643"/>
    <d v="2012-09-24T14:46:52"/>
  </r>
  <r>
    <n v="1644"/>
    <x v="1644"/>
    <s v="Be a part of helping Singer/Songwriter Kevin Wood bring his 3rd Album &quot;Out Among The Wolves&quot; from the studio to you!"/>
    <x v="3"/>
    <x v="1125"/>
    <x v="0"/>
    <s v="US"/>
    <s v="USD"/>
    <n v="1353551160"/>
    <n v="1348363560"/>
    <b v="0"/>
    <n v="128"/>
    <b v="1"/>
    <s v="music/pop"/>
    <n v="1.095"/>
    <n v="85.546875"/>
    <s v="music"/>
    <s v="pop"/>
    <x v="1644"/>
    <d v="2012-11-21T21:26:00"/>
  </r>
  <r>
    <n v="1645"/>
    <x v="1645"/>
    <s v="&quot;All I Have is filled with soaring pianos and bright guitars; heartfelt songs coupled with intuitive melodic compositions&quot;"/>
    <x v="10"/>
    <x v="1126"/>
    <x v="0"/>
    <s v="US"/>
    <s v="USD"/>
    <n v="1379515740"/>
    <n v="1378306140"/>
    <b v="0"/>
    <n v="10"/>
    <b v="1"/>
    <s v="music/pop"/>
    <n v="1.1080000000000001"/>
    <n v="554"/>
    <s v="music"/>
    <s v="pop"/>
    <x v="1645"/>
    <d v="2013-09-18T09:49:00"/>
  </r>
  <r>
    <n v="1646"/>
    <x v="1646"/>
    <s v="Album 3 funds.We have 13 amazing songs ready to go . a fantastic engineer to mix them, James Aparicio(Depeche Mode/Liars.We need you xx"/>
    <x v="13"/>
    <x v="1127"/>
    <x v="0"/>
    <s v="GB"/>
    <s v="GBP"/>
    <n v="1408039860"/>
    <n v="1405248503"/>
    <b v="0"/>
    <n v="83"/>
    <b v="1"/>
    <s v="music/pop"/>
    <n v="1.1020000000000001"/>
    <n v="26.554216867469879"/>
    <s v="music"/>
    <s v="pop"/>
    <x v="1646"/>
    <d v="2014-08-14T13:11:00"/>
  </r>
  <r>
    <n v="1647"/>
    <x v="1647"/>
    <s v="Grammy Pop Soul Artist Jaysin is raising funds to make the most EPIC Music Video ever and he wants to PUT YOU IN IT!"/>
    <x v="10"/>
    <x v="1128"/>
    <x v="0"/>
    <s v="US"/>
    <s v="USD"/>
    <n v="1339235377"/>
    <n v="1336643377"/>
    <b v="0"/>
    <n v="46"/>
    <b v="1"/>
    <s v="music/pop"/>
    <n v="1.0471999999999999"/>
    <n v="113.82608695652173"/>
    <s v="music"/>
    <s v="pop"/>
    <x v="1647"/>
    <d v="2012-06-09T04:49:37"/>
  </r>
  <r>
    <n v="1648"/>
    <x v="1648"/>
    <s v="We've finished recording our debut LP &quot;Wide Awake&quot; and would love to have it pressed on vinyl, but we need your help"/>
    <x v="98"/>
    <x v="1129"/>
    <x v="0"/>
    <s v="US"/>
    <s v="USD"/>
    <n v="1300636482"/>
    <n v="1298048082"/>
    <b v="0"/>
    <n v="90"/>
    <b v="1"/>
    <s v="music/pop"/>
    <n v="1.2526086956521738"/>
    <n v="32.011111111111113"/>
    <s v="music"/>
    <s v="pop"/>
    <x v="1648"/>
    <d v="2011-03-20T10:54:42"/>
  </r>
  <r>
    <n v="1649"/>
    <x v="1649"/>
    <s v="This is it! The new Sam Lyons album #3. Help me make it happen by pledging today - pre-order the CD and other cool stuff right here."/>
    <x v="276"/>
    <x v="1130"/>
    <x v="0"/>
    <s v="US"/>
    <s v="USD"/>
    <n v="1400862355"/>
    <n v="1396974355"/>
    <b v="0"/>
    <n v="81"/>
    <b v="1"/>
    <s v="music/pop"/>
    <n v="1.0058763157894737"/>
    <n v="47.189259259259259"/>
    <s v="music"/>
    <s v="pop"/>
    <x v="1649"/>
    <d v="2014-05-23T11:25:55"/>
  </r>
  <r>
    <n v="1650"/>
    <x v="1650"/>
    <s v="Help me record a CD that uses pop styling to give a fresh sound to ancient wisdom from scripture!"/>
    <x v="13"/>
    <x v="1131"/>
    <x v="0"/>
    <s v="US"/>
    <s v="USD"/>
    <n v="1381314437"/>
    <n v="1378722437"/>
    <b v="0"/>
    <n v="32"/>
    <b v="1"/>
    <s v="music/pop"/>
    <n v="1.4155"/>
    <n v="88.46875"/>
    <s v="music"/>
    <s v="pop"/>
    <x v="1650"/>
    <d v="2013-10-09T05:27:17"/>
  </r>
  <r>
    <n v="1651"/>
    <x v="1651"/>
    <s v="Pop/Alternative/Classical/Electronic artist Dakota Lillie is making a music video for the opening track on his album &quot;The Dream&quot;"/>
    <x v="13"/>
    <x v="1132"/>
    <x v="0"/>
    <s v="US"/>
    <s v="USD"/>
    <n v="1303801140"/>
    <n v="1300916220"/>
    <b v="0"/>
    <n v="20"/>
    <b v="1"/>
    <s v="music/pop"/>
    <n v="1.0075000000000001"/>
    <n v="100.75"/>
    <s v="music"/>
    <s v="pop"/>
    <x v="1651"/>
    <d v="2011-04-26T01:59:00"/>
  </r>
  <r>
    <n v="1652"/>
    <x v="1652"/>
    <s v="A stunning musical story, telling of the triumphs and struggles we experience through our relationships with life, friends and lovers."/>
    <x v="37"/>
    <x v="1133"/>
    <x v="0"/>
    <s v="US"/>
    <s v="USD"/>
    <n v="1385297393"/>
    <n v="1382701793"/>
    <b v="0"/>
    <n v="70"/>
    <b v="1"/>
    <s v="music/pop"/>
    <n v="1.0066666666666666"/>
    <n v="64.714285714285708"/>
    <s v="music"/>
    <s v="pop"/>
    <x v="1652"/>
    <d v="2013-11-24T07:49:53"/>
  </r>
  <r>
    <n v="1653"/>
    <x v="1653"/>
    <s v="On 4/26, The Narrative will head out on their 1st full US tour with Eisley and aim to raise $7,500 to cover tour expenses. "/>
    <x v="10"/>
    <x v="1134"/>
    <x v="0"/>
    <s v="US"/>
    <s v="USD"/>
    <n v="1303675296"/>
    <n v="1300996896"/>
    <b v="0"/>
    <n v="168"/>
    <b v="1"/>
    <s v="music/pop"/>
    <n v="1.7423040000000001"/>
    <n v="51.854285714285716"/>
    <s v="music"/>
    <s v="pop"/>
    <x v="1653"/>
    <d v="2011-04-24T15:01:36"/>
  </r>
  <r>
    <n v="1654"/>
    <x v="1654"/>
    <s v="i have 3 new, killer songs that i must record immediately. i can certify the lethal-ness of the songs. these may be my best songs yet!"/>
    <x v="184"/>
    <x v="1135"/>
    <x v="0"/>
    <s v="US"/>
    <s v="USD"/>
    <n v="1334784160"/>
    <n v="1332192160"/>
    <b v="0"/>
    <n v="34"/>
    <b v="1"/>
    <s v="music/pop"/>
    <n v="1.199090909090909"/>
    <n v="38.794117647058826"/>
    <s v="music"/>
    <s v="pop"/>
    <x v="1654"/>
    <d v="2012-04-18T16:22:40"/>
  </r>
  <r>
    <n v="1655"/>
    <x v="1655"/>
    <s v="Berklee College of Music student, Meg Porter needs YOUR help to fund her very first EP!"/>
    <x v="15"/>
    <x v="1136"/>
    <x v="0"/>
    <s v="US"/>
    <s v="USD"/>
    <n v="1333648820"/>
    <n v="1331060420"/>
    <b v="0"/>
    <n v="48"/>
    <b v="1"/>
    <s v="music/pop"/>
    <n v="1.4286666666666668"/>
    <n v="44.645833333333336"/>
    <s v="music"/>
    <s v="pop"/>
    <x v="1655"/>
    <d v="2012-04-05T13:00:20"/>
  </r>
  <r>
    <n v="1656"/>
    <x v="1656"/>
    <s v="The making of a quality, full length album journeying through a pop/folk/rock/americana sound_x000a_noisetrade.com/jaredmitchellmusic"/>
    <x v="51"/>
    <x v="1137"/>
    <x v="0"/>
    <s v="US"/>
    <s v="USD"/>
    <n v="1355437052"/>
    <n v="1352845052"/>
    <b v="0"/>
    <n v="48"/>
    <b v="1"/>
    <s v="music/pop"/>
    <n v="1.0033493333333334"/>
    <n v="156.77333333333334"/>
    <s v="music"/>
    <s v="pop"/>
    <x v="1656"/>
    <d v="2012-12-13T17:17:32"/>
  </r>
  <r>
    <n v="1657"/>
    <x v="1657"/>
    <s v="The long anticipated debut album from singer/songwriter Lynette will be recorded this June in Nashville! You can help make it happen!"/>
    <x v="31"/>
    <x v="1138"/>
    <x v="0"/>
    <s v="US"/>
    <s v="USD"/>
    <n v="1337885168"/>
    <n v="1335293168"/>
    <b v="0"/>
    <n v="221"/>
    <b v="1"/>
    <s v="music/pop"/>
    <n v="1.0493380000000001"/>
    <n v="118.70339366515837"/>
    <s v="music"/>
    <s v="pop"/>
    <x v="1657"/>
    <d v="2012-05-24T13:46:08"/>
  </r>
  <r>
    <n v="1658"/>
    <x v="1658"/>
    <s v="I've had numerous song ideas spinning around in my head for years now, please help me get them out- into a studio and into your homes!"/>
    <x v="12"/>
    <x v="1139"/>
    <x v="0"/>
    <s v="US"/>
    <s v="USD"/>
    <n v="1355840400"/>
    <n v="1352524767"/>
    <b v="0"/>
    <n v="107"/>
    <b v="1"/>
    <s v="music/pop"/>
    <n v="1.3223333333333334"/>
    <n v="74.149532710280369"/>
    <s v="music"/>
    <s v="pop"/>
    <x v="1658"/>
    <d v="2012-12-18T09:20:00"/>
  </r>
  <r>
    <n v="1659"/>
    <x v="1659"/>
    <s v="The long awaited Christmas EP is in session! We need your help to get it professionally mixed, produced and manufactured."/>
    <x v="2"/>
    <x v="1140"/>
    <x v="0"/>
    <s v="GB"/>
    <s v="GBP"/>
    <n v="1387281600"/>
    <n v="1384811721"/>
    <b v="0"/>
    <n v="45"/>
    <b v="1"/>
    <s v="music/pop"/>
    <n v="1.1279999999999999"/>
    <n v="12.533333333333333"/>
    <s v="music"/>
    <s v="pop"/>
    <x v="1659"/>
    <d v="2013-12-17T07:00:00"/>
  </r>
  <r>
    <n v="1660"/>
    <x v="1660"/>
    <s v="Vogliamo realizzare un risotto fragole e champagne e condividerlo con i nostri fan. Faremo il risotto durante un concerto casalingo."/>
    <x v="277"/>
    <x v="1141"/>
    <x v="0"/>
    <s v="IT"/>
    <s v="EUR"/>
    <n v="1462053540"/>
    <n v="1459355950"/>
    <b v="0"/>
    <n v="36"/>
    <b v="1"/>
    <s v="music/pop"/>
    <n v="12.5375"/>
    <n v="27.861111111111111"/>
    <s v="music"/>
    <s v="pop"/>
    <x v="1660"/>
    <d v="2016-04-30T16:59:00"/>
  </r>
  <r>
    <n v="1661"/>
    <x v="1661"/>
    <s v="I am excited to present my debut pop project Kyana!_x000a_Piano and vocal sounds embedded in sophisticated, bold arrangements &amp; brisk beats"/>
    <x v="278"/>
    <x v="1142"/>
    <x v="0"/>
    <s v="AT"/>
    <s v="EUR"/>
    <n v="1453064400"/>
    <n v="1449359831"/>
    <b v="0"/>
    <n v="101"/>
    <b v="1"/>
    <s v="music/pop"/>
    <n v="1.0250632911392406"/>
    <n v="80.178217821782184"/>
    <s v="music"/>
    <s v="pop"/>
    <x v="1661"/>
    <d v="2016-01-17T16:00:00"/>
  </r>
  <r>
    <n v="1662"/>
    <x v="1662"/>
    <s v="I am a singer/songwriter from Miami Beach working on my first fully produced album entitled &quot;Illusion&quot;. Support independent music!!"/>
    <x v="6"/>
    <x v="1143"/>
    <x v="0"/>
    <s v="US"/>
    <s v="USD"/>
    <n v="1325310336"/>
    <n v="1320122736"/>
    <b v="0"/>
    <n v="62"/>
    <b v="1"/>
    <s v="music/pop"/>
    <n v="1.026375"/>
    <n v="132.43548387096774"/>
    <s v="music"/>
    <s v="pop"/>
    <x v="1662"/>
    <d v="2011-12-31T00:45:36"/>
  </r>
  <r>
    <n v="1663"/>
    <x v="1663"/>
    <s v="music is as important to the eyes as it is to the ears. help bring ghost to life in front of your eyes."/>
    <x v="28"/>
    <x v="1144"/>
    <x v="0"/>
    <s v="US"/>
    <s v="USD"/>
    <n v="1422750707"/>
    <n v="1420158707"/>
    <b v="0"/>
    <n v="32"/>
    <b v="1"/>
    <s v="music/pop"/>
    <n v="1.08"/>
    <n v="33.75"/>
    <s v="music"/>
    <s v="pop"/>
    <x v="1663"/>
    <d v="2015-01-31T19:31:47"/>
  </r>
  <r>
    <n v="1664"/>
    <x v="1664"/>
    <s v="Korean-American Soprano Grace's Debut Album - coming up in June 2012. Come and be part of this exciting project!"/>
    <x v="30"/>
    <x v="1145"/>
    <x v="0"/>
    <s v="US"/>
    <s v="USD"/>
    <n v="1331870340"/>
    <n v="1328033818"/>
    <b v="0"/>
    <n v="89"/>
    <b v="1"/>
    <s v="music/pop"/>
    <n v="1.2240879999999998"/>
    <n v="34.384494382022467"/>
    <s v="music"/>
    <s v="pop"/>
    <x v="1664"/>
    <d v="2012-03-15T22:59:00"/>
  </r>
  <r>
    <n v="1665"/>
    <x v="1665"/>
    <s v="Simply Put is recording our debut album and needs to raise funds for studio time, printing and possibly the start of a sound system.  "/>
    <x v="8"/>
    <x v="1146"/>
    <x v="0"/>
    <s v="US"/>
    <s v="USD"/>
    <n v="1298343600"/>
    <n v="1295624113"/>
    <b v="0"/>
    <n v="93"/>
    <b v="1"/>
    <s v="music/pop"/>
    <n v="1.1945714285714286"/>
    <n v="44.956989247311824"/>
    <s v="music"/>
    <s v="pop"/>
    <x v="1665"/>
    <d v="2011-02-21T22:00:00"/>
  </r>
  <r>
    <n v="1666"/>
    <x v="1666"/>
    <s v="Play a KEY role in Venus On Fire's success - Working with a World Class Producer to make a memorable EP."/>
    <x v="30"/>
    <x v="1147"/>
    <x v="0"/>
    <s v="US"/>
    <s v="USD"/>
    <n v="1364447073"/>
    <n v="1361858673"/>
    <b v="0"/>
    <n v="98"/>
    <b v="1"/>
    <s v="music/pop"/>
    <n v="1.6088"/>
    <n v="41.04081632653061"/>
    <s v="music"/>
    <s v="pop"/>
    <x v="1666"/>
    <d v="2013-03-28T00:04:33"/>
  </r>
  <r>
    <n v="1667"/>
    <x v="1667"/>
    <s v="I am so excited to be recording my debut EP called &quot;A Sign of Weakness&quot; as well as shooting a music video for the title track!"/>
    <x v="104"/>
    <x v="1148"/>
    <x v="0"/>
    <s v="US"/>
    <s v="USD"/>
    <n v="1394521140"/>
    <n v="1392169298"/>
    <b v="0"/>
    <n v="82"/>
    <b v="1"/>
    <s v="music/pop"/>
    <n v="1.2685294117647059"/>
    <n v="52.597560975609753"/>
    <s v="music"/>
    <s v="pop"/>
    <x v="1667"/>
    <d v="2014-03-11T01:59:00"/>
  </r>
  <r>
    <n v="1668"/>
    <x v="1668"/>
    <s v="Making my debut EP &quot;Words Left In My Mind&quot; with the help of Kickstarter and all you awesome people! Thanks for the support!!"/>
    <x v="6"/>
    <x v="1143"/>
    <x v="0"/>
    <s v="US"/>
    <s v="USD"/>
    <n v="1322454939"/>
    <n v="1319859339"/>
    <b v="0"/>
    <n v="116"/>
    <b v="1"/>
    <s v="music/pop"/>
    <n v="1.026375"/>
    <n v="70.784482758620683"/>
    <s v="music"/>
    <s v="pop"/>
    <x v="1668"/>
    <d v="2011-11-27T23:35:39"/>
  </r>
  <r>
    <n v="1669"/>
    <x v="1669"/>
    <s v="Hi guys! I'll be recording a 6-7 song EP this summer and I need your help to make it happen! _x000a_Any support is appreciated!"/>
    <x v="13"/>
    <x v="1149"/>
    <x v="0"/>
    <s v="US"/>
    <s v="USD"/>
    <n v="1464729276"/>
    <n v="1459545276"/>
    <b v="0"/>
    <n v="52"/>
    <b v="1"/>
    <s v="music/pop"/>
    <n v="1.3975"/>
    <n v="53.75"/>
    <s v="music"/>
    <s v="pop"/>
    <x v="1669"/>
    <d v="2016-05-31T16:14:36"/>
  </r>
  <r>
    <n v="1670"/>
    <x v="1670"/>
    <s v="We are ready to record our first album, but we need your help to make it a reality. Be an active part in producing this record and you'll be rewarded!"/>
    <x v="28"/>
    <x v="772"/>
    <x v="0"/>
    <s v="US"/>
    <s v="USD"/>
    <n v="1278302400"/>
    <n v="1273961999"/>
    <b v="0"/>
    <n v="23"/>
    <b v="1"/>
    <s v="music/pop"/>
    <n v="1.026"/>
    <n v="44.608695652173914"/>
    <s v="music"/>
    <s v="pop"/>
    <x v="1670"/>
    <d v="2010-07-04T23:00:00"/>
  </r>
  <r>
    <n v="1671"/>
    <x v="1671"/>
    <s v="I am seeking funding in order to help take my music from a hobby to a career."/>
    <x v="13"/>
    <x v="1150"/>
    <x v="0"/>
    <s v="US"/>
    <s v="USD"/>
    <n v="1470056614"/>
    <n v="1467464614"/>
    <b v="0"/>
    <n v="77"/>
    <b v="1"/>
    <s v="music/pop"/>
    <n v="1.0067349999999999"/>
    <n v="26.148961038961041"/>
    <s v="music"/>
    <s v="pop"/>
    <x v="1671"/>
    <d v="2016-08-01T08:03:34"/>
  </r>
  <r>
    <n v="1672"/>
    <x v="1672"/>
    <s v="Sweet, sweet harmonies from Portland Oregon's premiere high school women's a cappella group."/>
    <x v="180"/>
    <x v="1151"/>
    <x v="0"/>
    <s v="US"/>
    <s v="USD"/>
    <n v="1338824730"/>
    <n v="1336232730"/>
    <b v="0"/>
    <n v="49"/>
    <b v="1"/>
    <s v="music/pop"/>
    <n v="1.1294117647058823"/>
    <n v="39.183673469387756"/>
    <s v="music"/>
    <s v="pop"/>
    <x v="1672"/>
    <d v="2012-06-04T10:45:30"/>
  </r>
  <r>
    <n v="1673"/>
    <x v="1673"/>
    <s v="After our exciting mixing session at the Wilco loft, we're ready to master and press vinyl for The Astronomer's newest record!"/>
    <x v="190"/>
    <x v="1152"/>
    <x v="0"/>
    <s v="US"/>
    <s v="USD"/>
    <n v="1425675892"/>
    <n v="1423083892"/>
    <b v="0"/>
    <n v="59"/>
    <b v="1"/>
    <s v="music/pop"/>
    <n v="1.2809523809523808"/>
    <n v="45.593220338983052"/>
    <s v="music"/>
    <s v="pop"/>
    <x v="1673"/>
    <d v="2015-03-06T16:04:52"/>
  </r>
  <r>
    <n v="1674"/>
    <x v="1674"/>
    <s v="This is my biggest project YET! The songs are recorded &amp; I need your help to package &amp; promote this music. Let's finish this together!"/>
    <x v="10"/>
    <x v="413"/>
    <x v="0"/>
    <s v="US"/>
    <s v="USD"/>
    <n v="1471503540"/>
    <n v="1468852306"/>
    <b v="0"/>
    <n v="113"/>
    <b v="1"/>
    <s v="music/pop"/>
    <n v="2.0169999999999999"/>
    <n v="89.247787610619469"/>
    <s v="music"/>
    <s v="pop"/>
    <x v="1674"/>
    <d v="2016-08-18T01:59:00"/>
  </r>
  <r>
    <n v="1675"/>
    <x v="1675"/>
    <s v="The Great Party is releasing their debut album. Here's your chance to be a part of it!"/>
    <x v="28"/>
    <x v="1153"/>
    <x v="0"/>
    <s v="US"/>
    <s v="USD"/>
    <n v="1318802580"/>
    <n v="1316194540"/>
    <b v="0"/>
    <n v="34"/>
    <b v="1"/>
    <s v="music/pop"/>
    <n v="1.37416"/>
    <n v="40.416470588235299"/>
    <s v="music"/>
    <s v="pop"/>
    <x v="1675"/>
    <d v="2011-10-16T17:03:00"/>
  </r>
  <r>
    <n v="1676"/>
    <x v="1676"/>
    <s v="Help fund Bridge 19's tour in support of their first duo record, to be released in May 2012."/>
    <x v="9"/>
    <x v="1154"/>
    <x v="0"/>
    <s v="US"/>
    <s v="USD"/>
    <n v="1334980740"/>
    <n v="1330968347"/>
    <b v="0"/>
    <n v="42"/>
    <b v="1"/>
    <s v="music/pop"/>
    <n v="1.1533333333333333"/>
    <n v="82.38095238095238"/>
    <s v="music"/>
    <s v="pop"/>
    <x v="1676"/>
    <d v="2012-04-20T22:59:00"/>
  </r>
  <r>
    <n v="1677"/>
    <x v="1677"/>
    <s v="It's time to record my new album. Studio, musicians and arranger are ready, are you coming on this journey with me?"/>
    <x v="12"/>
    <x v="1155"/>
    <x v="0"/>
    <s v="ES"/>
    <s v="EUR"/>
    <n v="1460786340"/>
    <n v="1455615976"/>
    <b v="0"/>
    <n v="42"/>
    <b v="1"/>
    <s v="music/pop"/>
    <n v="1.1166666666666667"/>
    <n v="159.52380952380952"/>
    <s v="music"/>
    <s v="pop"/>
    <x v="1677"/>
    <d v="2016-04-16T00:59:00"/>
  </r>
  <r>
    <n v="1678"/>
    <x v="1678"/>
    <s v="Help me make an amazing music video so that I can take my music to the next level and get a manager!"/>
    <x v="15"/>
    <x v="702"/>
    <x v="0"/>
    <s v="US"/>
    <s v="USD"/>
    <n v="1391718671"/>
    <n v="1390509071"/>
    <b v="0"/>
    <n v="49"/>
    <b v="1"/>
    <s v="music/pop"/>
    <n v="1.1839999999999999"/>
    <n v="36.244897959183675"/>
    <s v="music"/>
    <s v="pop"/>
    <x v="1678"/>
    <d v="2014-02-06T15:31:11"/>
  </r>
  <r>
    <n v="1679"/>
    <x v="1679"/>
    <s v="Your ticket for an adventure in STEREOPHONIC, INTERSTELLAR  HI-FIDELITY_x000a_w/ your crooning Star-Captain, Jody Mulgrew. Pre-Order Today."/>
    <x v="13"/>
    <x v="98"/>
    <x v="0"/>
    <s v="US"/>
    <s v="USD"/>
    <n v="1311298745"/>
    <n v="1309311545"/>
    <b v="0"/>
    <n v="56"/>
    <b v="1"/>
    <s v="music/pop"/>
    <n v="1.75"/>
    <n v="62.5"/>
    <s v="music"/>
    <s v="pop"/>
    <x v="1679"/>
    <d v="2011-07-21T20:39:05"/>
  </r>
  <r>
    <n v="1680"/>
    <x v="1680"/>
    <s v="Working Musician dilemma #164: how the taxman put Kick the Record 2.0 on hold"/>
    <x v="28"/>
    <x v="1156"/>
    <x v="0"/>
    <s v="US"/>
    <s v="USD"/>
    <n v="1405188667"/>
    <n v="1402596667"/>
    <b v="0"/>
    <n v="25"/>
    <b v="1"/>
    <s v="music/pop"/>
    <n v="1.175"/>
    <n v="47"/>
    <s v="music"/>
    <s v="pop"/>
    <x v="1680"/>
    <d v="2014-07-12T13:11:07"/>
  </r>
  <r>
    <n v="1681"/>
    <x v="1681"/>
    <s v="Slugs &amp; Bugs is making TWO NEW Sing the Bible CDs in 2017, with Scripture songs all about Jesus - His words, His life, and His mission."/>
    <x v="99"/>
    <x v="1157"/>
    <x v="3"/>
    <s v="US"/>
    <s v="USD"/>
    <n v="1490752800"/>
    <n v="1486522484"/>
    <b v="0"/>
    <n v="884"/>
    <b v="0"/>
    <s v="music/faith"/>
    <n v="1.0142212307692309"/>
    <n v="74.575090497737563"/>
    <s v="music"/>
    <s v="faith"/>
    <x v="1681"/>
    <d v="2017-03-28T21:00:00"/>
  </r>
  <r>
    <n v="1682"/>
    <x v="1682"/>
    <s v="Christian singer-wongerwriter searching for funding to record CD of original Christian music."/>
    <x v="12"/>
    <x v="117"/>
    <x v="3"/>
    <s v="US"/>
    <s v="USD"/>
    <n v="1492142860"/>
    <n v="1486962460"/>
    <b v="0"/>
    <n v="0"/>
    <b v="0"/>
    <s v="music/faith"/>
    <n v="0"/>
    <n v="0"/>
    <s v="music"/>
    <s v="faith"/>
    <x v="1682"/>
    <d v="2017-04-13T23:07:40"/>
  </r>
  <r>
    <n v="1683"/>
    <x v="1683"/>
    <s v="Rendre tÃ©moignage de ce que Dieu fait chaque jour pour moi et venir en  aide  aux autres, c'est  mon but."/>
    <x v="8"/>
    <x v="1158"/>
    <x v="3"/>
    <s v="FR"/>
    <s v="EUR"/>
    <n v="1491590738"/>
    <n v="1489517138"/>
    <b v="0"/>
    <n v="10"/>
    <b v="0"/>
    <s v="music/faith"/>
    <n v="0.21714285714285714"/>
    <n v="76"/>
    <s v="music"/>
    <s v="faith"/>
    <x v="1683"/>
    <d v="2017-04-07T13:45:38"/>
  </r>
  <r>
    <n v="1684"/>
    <x v="1684"/>
    <s v="New Music from Marty Mikles!  A new EP all about God's Goodness &amp; Mercy."/>
    <x v="6"/>
    <x v="1159"/>
    <x v="3"/>
    <s v="US"/>
    <s v="USD"/>
    <n v="1489775641"/>
    <n v="1487360041"/>
    <b v="0"/>
    <n v="101"/>
    <b v="0"/>
    <s v="music/faith"/>
    <n v="1.0912500000000001"/>
    <n v="86.43564356435644"/>
    <s v="music"/>
    <s v="faith"/>
    <x v="1684"/>
    <d v="2017-03-17T13:34:01"/>
  </r>
  <r>
    <n v="1685"/>
    <x v="1685"/>
    <s v="My name is Brad Dassey.  I've been composing and making music for 18 years now.  I want to get my music out there even further."/>
    <x v="18"/>
    <x v="175"/>
    <x v="3"/>
    <s v="US"/>
    <s v="USD"/>
    <n v="1490331623"/>
    <n v="1487743223"/>
    <b v="0"/>
    <n v="15"/>
    <b v="0"/>
    <s v="music/faith"/>
    <n v="1.0285714285714285"/>
    <n v="24"/>
    <s v="music"/>
    <s v="faith"/>
    <x v="1685"/>
    <d v="2017-03-24T00:00:23"/>
  </r>
  <r>
    <n v="1686"/>
    <x v="1686"/>
    <s v="I will transcribe, into Western musical notation and Romanized transliteration, the complete Torah as sung in the Ashkenazic tradition."/>
    <x v="10"/>
    <x v="461"/>
    <x v="3"/>
    <s v="CA"/>
    <s v="CAD"/>
    <n v="1493320519"/>
    <n v="1488140119"/>
    <b v="0"/>
    <n v="1"/>
    <b v="0"/>
    <s v="music/faith"/>
    <n v="3.5999999999999999E-3"/>
    <n v="18"/>
    <s v="music"/>
    <s v="faith"/>
    <x v="1686"/>
    <d v="2017-04-27T14:15:19"/>
  </r>
  <r>
    <n v="1687"/>
    <x v="1687"/>
    <s v="Be a part of bringing &quot;YOU SAY SPEAK WE SAY MOVE&quot; into existence with FIKE. This is our first album since moving back to Baton Rouge!"/>
    <x v="3"/>
    <x v="1160"/>
    <x v="3"/>
    <s v="US"/>
    <s v="USD"/>
    <n v="1491855300"/>
    <n v="1488935245"/>
    <b v="0"/>
    <n v="39"/>
    <b v="0"/>
    <s v="music/faith"/>
    <n v="0.3125"/>
    <n v="80.128205128205124"/>
    <s v="music"/>
    <s v="faith"/>
    <x v="1687"/>
    <d v="2017-04-10T15:15:00"/>
  </r>
  <r>
    <n v="1688"/>
    <x v="1688"/>
    <s v="Professionally recording a worship and contemporary Christian music album that connects to people and connects their heart to God."/>
    <x v="23"/>
    <x v="1161"/>
    <x v="3"/>
    <s v="US"/>
    <s v="USD"/>
    <n v="1491738594"/>
    <n v="1489150194"/>
    <b v="0"/>
    <n v="7"/>
    <b v="0"/>
    <s v="music/faith"/>
    <n v="0.443"/>
    <n v="253.14285714285714"/>
    <s v="music"/>
    <s v="faith"/>
    <x v="1688"/>
    <d v="2017-04-09T06:49:54"/>
  </r>
  <r>
    <n v="1689"/>
    <x v="1689"/>
    <s v="Praising the Living God in the second half of life."/>
    <x v="262"/>
    <x v="1162"/>
    <x v="3"/>
    <s v="US"/>
    <s v="USD"/>
    <n v="1489700230"/>
    <n v="1487111830"/>
    <b v="0"/>
    <n v="14"/>
    <b v="0"/>
    <s v="music/faith"/>
    <n v="1"/>
    <n v="171.42857142857142"/>
    <s v="music"/>
    <s v="faith"/>
    <x v="1689"/>
    <d v="2017-03-16T16:37:10"/>
  </r>
  <r>
    <n v="1690"/>
    <x v="1690"/>
    <s v="Our newest project! We are hard at it trying to bring music that uplifts the spirit, and tells a story of life-changing love."/>
    <x v="30"/>
    <x v="1163"/>
    <x v="3"/>
    <s v="US"/>
    <s v="USD"/>
    <n v="1491470442"/>
    <n v="1488882042"/>
    <b v="0"/>
    <n v="11"/>
    <b v="0"/>
    <s v="music/faith"/>
    <n v="0.254"/>
    <n v="57.727272727272727"/>
    <s v="music"/>
    <s v="faith"/>
    <x v="1690"/>
    <d v="2017-04-06T04:20:42"/>
  </r>
  <r>
    <n v="1691"/>
    <x v="1691"/>
    <s v="TUV Online is making highly effective vocal training available &amp; affordable to churches, worship leaders and singers around the world!"/>
    <x v="11"/>
    <x v="1164"/>
    <x v="3"/>
    <s v="US"/>
    <s v="USD"/>
    <n v="1491181200"/>
    <n v="1488387008"/>
    <b v="0"/>
    <n v="38"/>
    <b v="0"/>
    <s v="music/faith"/>
    <n v="0.33473333333333333"/>
    <n v="264.26315789473682"/>
    <s v="music"/>
    <s v="faith"/>
    <x v="1691"/>
    <d v="2017-04-02T20:00:00"/>
  </r>
  <r>
    <n v="1692"/>
    <x v="1692"/>
    <s v="After 3 years.....It's time for some new music! Album #2 is in motion and I can't wait to share it with all of you!"/>
    <x v="10"/>
    <x v="1165"/>
    <x v="3"/>
    <s v="US"/>
    <s v="USD"/>
    <n v="1490572740"/>
    <n v="1487734667"/>
    <b v="0"/>
    <n v="15"/>
    <b v="0"/>
    <s v="music/faith"/>
    <n v="0.47799999999999998"/>
    <n v="159.33333333333334"/>
    <s v="music"/>
    <s v="faith"/>
    <x v="1692"/>
    <d v="2017-03-26T18:59:00"/>
  </r>
  <r>
    <n v="1693"/>
    <x v="1693"/>
    <s v="Creating and playing music is what i love. I long to produce &amp; release fresh, raw and relevant songs that come straight from the heart."/>
    <x v="9"/>
    <x v="668"/>
    <x v="3"/>
    <s v="GB"/>
    <s v="GBP"/>
    <n v="1491768000"/>
    <n v="1489097112"/>
    <b v="0"/>
    <n v="8"/>
    <b v="0"/>
    <s v="music/faith"/>
    <n v="9.3333333333333338E-2"/>
    <n v="35"/>
    <s v="music"/>
    <s v="faith"/>
    <x v="1693"/>
    <d v="2017-04-09T15:00:00"/>
  </r>
  <r>
    <n v="1694"/>
    <x v="1694"/>
    <s v="Hey all I'm building out my Christian Recording studio in a new building. I have the building but lack the funds to build it out!!!"/>
    <x v="3"/>
    <x v="139"/>
    <x v="3"/>
    <s v="US"/>
    <s v="USD"/>
    <n v="1490589360"/>
    <n v="1488038674"/>
    <b v="0"/>
    <n v="1"/>
    <b v="0"/>
    <s v="music/faith"/>
    <n v="5.0000000000000001E-4"/>
    <n v="5"/>
    <s v="music"/>
    <s v="faith"/>
    <x v="1694"/>
    <d v="2017-03-26T23:36:00"/>
  </r>
  <r>
    <n v="1695"/>
    <x v="1695"/>
    <s v="We are the Preacher's Daughters &amp; recording a HYMNS CD with our unique vocal duo &amp; interwoven Cello. Hymns in a fresh, beautiful way."/>
    <x v="14"/>
    <x v="1166"/>
    <x v="3"/>
    <s v="US"/>
    <s v="USD"/>
    <n v="1491786000"/>
    <n v="1488847514"/>
    <b v="0"/>
    <n v="23"/>
    <b v="0"/>
    <s v="music/faith"/>
    <n v="0.11708333333333333"/>
    <n v="61.086956521739133"/>
    <s v="music"/>
    <s v="faith"/>
    <x v="1695"/>
    <d v="2017-04-09T20:00:00"/>
  </r>
  <r>
    <n v="1696"/>
    <x v="1696"/>
    <s v="I was dying. No will to live. Angel spoke to me. Changed my life. Help me to Share the message with the world. My life changing story."/>
    <x v="82"/>
    <x v="117"/>
    <x v="3"/>
    <s v="US"/>
    <s v="USD"/>
    <n v="1491007211"/>
    <n v="1488418811"/>
    <b v="0"/>
    <n v="0"/>
    <b v="0"/>
    <s v="music/faith"/>
    <n v="0"/>
    <n v="0"/>
    <s v="music"/>
    <s v="faith"/>
    <x v="1696"/>
    <d v="2017-03-31T19:40:11"/>
  </r>
  <r>
    <n v="1697"/>
    <x v="1697"/>
    <s v="You can help create an awesome new worship album and in return get exclusive rewards ONLY for backers of this project."/>
    <x v="78"/>
    <x v="1167"/>
    <x v="3"/>
    <s v="US"/>
    <s v="USD"/>
    <n v="1491781648"/>
    <n v="1489193248"/>
    <b v="0"/>
    <n v="22"/>
    <b v="0"/>
    <s v="music/faith"/>
    <n v="0.20208000000000001"/>
    <n v="114.81818181818181"/>
    <s v="music"/>
    <s v="faith"/>
    <x v="1697"/>
    <d v="2017-04-09T18:47:28"/>
  </r>
  <r>
    <n v="1698"/>
    <x v="1698"/>
    <s v="This Music is a Powerful Tool / Ministry to the mindset_x000a_of Global Christianity in an Artistic &amp; innovative Musical_x000a_Format_ Album &amp; Tour"/>
    <x v="152"/>
    <x v="117"/>
    <x v="3"/>
    <s v="US"/>
    <s v="USD"/>
    <n v="1490499180"/>
    <n v="1488430760"/>
    <b v="0"/>
    <n v="0"/>
    <b v="0"/>
    <s v="music/faith"/>
    <n v="0"/>
    <n v="0"/>
    <s v="music"/>
    <s v="faith"/>
    <x v="1698"/>
    <d v="2017-03-25T22:33:00"/>
  </r>
  <r>
    <n v="1699"/>
    <x v="1699"/>
    <s v="Friends! Will you help me create a new worship album??! I want this album to give God the worship he deserves and draw people to Him."/>
    <x v="279"/>
    <x v="1168"/>
    <x v="3"/>
    <s v="US"/>
    <s v="USD"/>
    <n v="1491943445"/>
    <n v="1489351445"/>
    <b v="0"/>
    <n v="4"/>
    <b v="0"/>
    <s v="music/faith"/>
    <n v="4.2311459353574929E-2"/>
    <n v="54"/>
    <s v="music"/>
    <s v="faith"/>
    <x v="1699"/>
    <d v="2017-04-11T15:44:05"/>
  </r>
  <r>
    <n v="1700"/>
    <x v="1700"/>
    <s v="My debut full-length album. This album will be a new direction as we hope to capture the worship that happens when you're at camp."/>
    <x v="22"/>
    <x v="1169"/>
    <x v="3"/>
    <s v="US"/>
    <s v="USD"/>
    <n v="1491019200"/>
    <n v="1488418990"/>
    <b v="0"/>
    <n v="79"/>
    <b v="0"/>
    <s v="music/faith"/>
    <n v="0.2606"/>
    <n v="65.974683544303801"/>
    <s v="music"/>
    <s v="faith"/>
    <x v="1700"/>
    <d v="2017-03-31T23:00:00"/>
  </r>
  <r>
    <n v="1701"/>
    <x v="1701"/>
    <s v="The passion I have for music is intense, super natural and uniquely divine.The encompassing vibe of a great song dressed in great beat"/>
    <x v="280"/>
    <x v="115"/>
    <x v="2"/>
    <s v="US"/>
    <s v="USD"/>
    <n v="1421337405"/>
    <n v="1418745405"/>
    <b v="0"/>
    <n v="2"/>
    <b v="0"/>
    <s v="music/faith"/>
    <n v="1.9801980198019802E-3"/>
    <n v="5"/>
    <s v="music"/>
    <s v="faith"/>
    <x v="1701"/>
    <d v="2015-01-15T10:56:45"/>
  </r>
  <r>
    <n v="1702"/>
    <x v="1702"/>
    <s v="I can do all things through christ jesus"/>
    <x v="281"/>
    <x v="116"/>
    <x v="2"/>
    <s v="US"/>
    <s v="USD"/>
    <n v="1427745150"/>
    <n v="1425156750"/>
    <b v="0"/>
    <n v="1"/>
    <b v="0"/>
    <s v="music/faith"/>
    <n v="6.0606060606060605E-5"/>
    <n v="1"/>
    <s v="music"/>
    <s v="faith"/>
    <x v="1702"/>
    <d v="2015-03-30T14:52:30"/>
  </r>
  <r>
    <n v="1703"/>
    <x v="1703"/>
    <s v="I would love for you to be a part of helping me raise money for music and video production to launch my first Worship album!"/>
    <x v="10"/>
    <x v="152"/>
    <x v="2"/>
    <s v="US"/>
    <s v="USD"/>
    <n v="1441003537"/>
    <n v="1435819537"/>
    <b v="0"/>
    <n v="2"/>
    <b v="0"/>
    <s v="music/faith"/>
    <n v="1.0200000000000001E-2"/>
    <n v="25.5"/>
    <s v="music"/>
    <s v="faith"/>
    <x v="1703"/>
    <d v="2015-08-31T01:45:37"/>
  </r>
  <r>
    <n v="1704"/>
    <x v="1704"/>
    <s v="We want to record an album of popular praise &amp; worship songs with our own influence and style."/>
    <x v="13"/>
    <x v="1170"/>
    <x v="2"/>
    <s v="US"/>
    <s v="USD"/>
    <n v="1424056873"/>
    <n v="1421464873"/>
    <b v="0"/>
    <n v="11"/>
    <b v="0"/>
    <s v="music/faith"/>
    <n v="0.65100000000000002"/>
    <n v="118.36363636363636"/>
    <s v="music"/>
    <s v="faith"/>
    <x v="1704"/>
    <d v="2015-02-15T22:21:13"/>
  </r>
  <r>
    <n v="1705"/>
    <x v="1705"/>
    <s v="An instrumental album that ranges from hymns to contemporary music. All the music is recorded by myself."/>
    <x v="13"/>
    <x v="117"/>
    <x v="2"/>
    <s v="US"/>
    <s v="USD"/>
    <n v="1441814400"/>
    <n v="1440807846"/>
    <b v="0"/>
    <n v="0"/>
    <b v="0"/>
    <s v="music/faith"/>
    <n v="0"/>
    <n v="0"/>
    <s v="music"/>
    <s v="faith"/>
    <x v="1705"/>
    <d v="2015-09-09T11:00:00"/>
  </r>
  <r>
    <n v="1706"/>
    <x v="1706"/>
    <s v="Unsere &quot;Aufgabe&quot; ist es, fÃ¼r Christen da zu sein die keiner Gemeinde angehÃ¶ren. Zudem spielt Lobpreis eine Zentrale Rolle."/>
    <x v="62"/>
    <x v="117"/>
    <x v="2"/>
    <s v="DE"/>
    <s v="EUR"/>
    <n v="1440314472"/>
    <n v="1435130472"/>
    <b v="0"/>
    <n v="0"/>
    <b v="0"/>
    <s v="music/faith"/>
    <n v="0"/>
    <n v="0"/>
    <s v="music"/>
    <s v="faith"/>
    <x v="1706"/>
    <d v="2015-08-23T02:21:12"/>
  </r>
  <r>
    <n v="1707"/>
    <x v="1707"/>
    <s v="We exist to proclaim the love of Christ through music! Partner with our ministry and help us spread God's love with a new studio album!"/>
    <x v="10"/>
    <x v="1171"/>
    <x v="2"/>
    <s v="US"/>
    <s v="USD"/>
    <n v="1459181895"/>
    <n v="1456593495"/>
    <b v="0"/>
    <n v="9"/>
    <b v="0"/>
    <s v="music/faith"/>
    <n v="9.74E-2"/>
    <n v="54.111111111111114"/>
    <s v="music"/>
    <s v="faith"/>
    <x v="1707"/>
    <d v="2016-03-28T11:18:15"/>
  </r>
  <r>
    <n v="1708"/>
    <x v="1708"/>
    <s v="A debut album for the New Gate Church's praise team; making a cd filled with original songs from a team of misfits with 1 goal in mind"/>
    <x v="39"/>
    <x v="117"/>
    <x v="2"/>
    <s v="US"/>
    <s v="USD"/>
    <n v="1462135706"/>
    <n v="1458679706"/>
    <b v="0"/>
    <n v="0"/>
    <b v="0"/>
    <s v="music/faith"/>
    <n v="0"/>
    <n v="0"/>
    <s v="music"/>
    <s v="faith"/>
    <x v="1708"/>
    <d v="2016-05-01T15:48:26"/>
  </r>
  <r>
    <n v="1709"/>
    <x v="1709"/>
    <s v="A project to set psalms to music. The psalms are taken from the English Standard Version (ESV) of the Bible."/>
    <x v="257"/>
    <x v="1079"/>
    <x v="2"/>
    <s v="US"/>
    <s v="USD"/>
    <n v="1409513940"/>
    <n v="1405949514"/>
    <b v="0"/>
    <n v="4"/>
    <b v="0"/>
    <s v="music/faith"/>
    <n v="4.8571428571428571E-2"/>
    <n v="21.25"/>
    <s v="music"/>
    <s v="faith"/>
    <x v="1709"/>
    <d v="2014-08-31T14:39:00"/>
  </r>
  <r>
    <n v="1710"/>
    <x v="1710"/>
    <s v="We want to create a gospel live album which has never been produced before."/>
    <x v="10"/>
    <x v="1172"/>
    <x v="2"/>
    <s v="DE"/>
    <s v="EUR"/>
    <n v="1453122000"/>
    <n v="1449151888"/>
    <b v="0"/>
    <n v="1"/>
    <b v="0"/>
    <s v="music/faith"/>
    <n v="6.7999999999999996E-3"/>
    <n v="34"/>
    <s v="music"/>
    <s v="faith"/>
    <x v="1710"/>
    <d v="2016-01-18T08:00:00"/>
  </r>
  <r>
    <n v="1711"/>
    <x v="1711"/>
    <s v="&quot;Redemption&quot; is a multi-cultural worship album aimed at giving you an 'around-the-world' experience of Jesus-focused worship."/>
    <x v="3"/>
    <x v="1121"/>
    <x v="2"/>
    <s v="US"/>
    <s v="USD"/>
    <n v="1409585434"/>
    <n v="1406907034"/>
    <b v="0"/>
    <n v="2"/>
    <b v="0"/>
    <s v="music/faith"/>
    <n v="0.105"/>
    <n v="525"/>
    <s v="music"/>
    <s v="faith"/>
    <x v="1711"/>
    <d v="2014-09-01T10:30:34"/>
  </r>
  <r>
    <n v="1712"/>
    <x v="1712"/>
    <s v="Recording/equipment for MCM - a team of musicians who will help your local musicians to hold your own Cowboy Church with Gospel Music"/>
    <x v="10"/>
    <x v="117"/>
    <x v="2"/>
    <s v="US"/>
    <s v="USD"/>
    <n v="1435701353"/>
    <n v="1430517353"/>
    <b v="0"/>
    <n v="0"/>
    <b v="0"/>
    <s v="music/faith"/>
    <n v="0"/>
    <n v="0"/>
    <s v="music"/>
    <s v="faith"/>
    <x v="1712"/>
    <d v="2015-06-30T16:55:53"/>
  </r>
  <r>
    <n v="1713"/>
    <x v="1713"/>
    <s v="This music project is a compilation to my up-coming book UNCOVERED ME, I need your support to help me go to New York and complete it."/>
    <x v="9"/>
    <x v="155"/>
    <x v="2"/>
    <s v="US"/>
    <s v="USD"/>
    <n v="1412536412"/>
    <n v="1409944412"/>
    <b v="0"/>
    <n v="1"/>
    <b v="0"/>
    <s v="music/faith"/>
    <n v="1.6666666666666666E-2"/>
    <n v="50"/>
    <s v="music"/>
    <s v="faith"/>
    <x v="1713"/>
    <d v="2014-10-05T14:13:32"/>
  </r>
  <r>
    <n v="1714"/>
    <x v="1714"/>
    <s v="Change the world. Music should be more fun, positive, and compassionate. What goes into your ears is important- same for your kids."/>
    <x v="31"/>
    <x v="1173"/>
    <x v="2"/>
    <s v="US"/>
    <s v="USD"/>
    <n v="1430517761"/>
    <n v="1427925761"/>
    <b v="0"/>
    <n v="17"/>
    <b v="0"/>
    <s v="music/faith"/>
    <n v="7.868E-2"/>
    <n v="115.70588235294117"/>
    <s v="music"/>
    <s v="faith"/>
    <x v="1714"/>
    <d v="2015-05-01T17:02:41"/>
  </r>
  <r>
    <n v="1715"/>
    <x v="1715"/>
    <s v="Kimberly Stokes the daughter of Elder Baby Stokes Jr, of Bibleway C.O.G.I.C, is currently working on a EP. She is sharing her heart"/>
    <x v="10"/>
    <x v="143"/>
    <x v="2"/>
    <s v="US"/>
    <s v="USD"/>
    <n v="1427772120"/>
    <n v="1425186785"/>
    <b v="0"/>
    <n v="2"/>
    <b v="0"/>
    <s v="music/faith"/>
    <n v="2.2000000000000001E-3"/>
    <n v="5.5"/>
    <s v="music"/>
    <s v="faith"/>
    <x v="1715"/>
    <d v="2015-03-30T22:22:00"/>
  </r>
  <r>
    <n v="1716"/>
    <x v="1716"/>
    <s v="New Twin Cities based Gospel Chorus and music ministry. Join us as we grow and support this exciting mission with our launch Feb 11th!!"/>
    <x v="13"/>
    <x v="403"/>
    <x v="2"/>
    <s v="US"/>
    <s v="USD"/>
    <n v="1481295099"/>
    <n v="1477835499"/>
    <b v="0"/>
    <n v="3"/>
    <b v="0"/>
    <s v="music/faith"/>
    <n v="7.4999999999999997E-2"/>
    <n v="50"/>
    <s v="music"/>
    <s v="faith"/>
    <x v="1716"/>
    <d v="2016-12-09T09:51:39"/>
  </r>
  <r>
    <n v="1717"/>
    <x v="1717"/>
    <s v="Our first record created to reach, inspire, and ultimately express the love of Jesus to our generation."/>
    <x v="282"/>
    <x v="1174"/>
    <x v="2"/>
    <s v="US"/>
    <s v="USD"/>
    <n v="1461211200"/>
    <n v="1459467238"/>
    <b v="0"/>
    <n v="41"/>
    <b v="0"/>
    <s v="music/faith"/>
    <n v="0.42725880551301687"/>
    <n v="34.024390243902438"/>
    <s v="music"/>
    <s v="faith"/>
    <x v="1717"/>
    <d v="2016-04-20T23:00:00"/>
  </r>
  <r>
    <n v="1718"/>
    <x v="1718"/>
    <s v="A melody for the galaxy."/>
    <x v="19"/>
    <x v="735"/>
    <x v="2"/>
    <s v="US"/>
    <s v="USD"/>
    <n v="1463201940"/>
    <n v="1459435149"/>
    <b v="0"/>
    <n v="2"/>
    <b v="0"/>
    <s v="music/faith"/>
    <n v="2.142857142857143E-3"/>
    <n v="37.5"/>
    <s v="music"/>
    <s v="faith"/>
    <x v="1718"/>
    <d v="2016-05-13T23:59:00"/>
  </r>
  <r>
    <n v="1719"/>
    <x v="1719"/>
    <s v="Building the foundation for a great work! Join us on our journey to bring a fresh approach to ministry through song and testimony!"/>
    <x v="23"/>
    <x v="428"/>
    <x v="2"/>
    <s v="US"/>
    <s v="USD"/>
    <n v="1410958191"/>
    <n v="1408366191"/>
    <b v="0"/>
    <n v="3"/>
    <b v="0"/>
    <s v="music/faith"/>
    <n v="8.7500000000000008E-3"/>
    <n v="11.666666666666666"/>
    <s v="music"/>
    <s v="faith"/>
    <x v="1719"/>
    <d v="2014-09-17T07:49:51"/>
  </r>
  <r>
    <n v="1720"/>
    <x v="1720"/>
    <s v="Justin and Elly Heckel just finished recording their Debut Album and need your help to release it to the rest of the World!"/>
    <x v="23"/>
    <x v="1175"/>
    <x v="2"/>
    <s v="US"/>
    <s v="USD"/>
    <n v="1415562471"/>
    <n v="1412966871"/>
    <b v="0"/>
    <n v="8"/>
    <b v="0"/>
    <s v="music/faith"/>
    <n v="5.6250000000000001E-2"/>
    <n v="28.125"/>
    <s v="music"/>
    <s v="faith"/>
    <x v="1720"/>
    <d v="2014-11-09T14:47:51"/>
  </r>
  <r>
    <n v="1721"/>
    <x v="1721"/>
    <s v="Heavens calling is an album for people all over the world in need of a healing for the soul, positive mindset and total prosperity"/>
    <x v="10"/>
    <x v="117"/>
    <x v="2"/>
    <s v="US"/>
    <s v="USD"/>
    <n v="1449831863"/>
    <n v="1447239863"/>
    <b v="0"/>
    <n v="0"/>
    <b v="0"/>
    <s v="music/faith"/>
    <n v="0"/>
    <n v="0"/>
    <s v="music"/>
    <s v="faith"/>
    <x v="1721"/>
    <d v="2015-12-11T06:04:23"/>
  </r>
  <r>
    <n v="1722"/>
    <x v="1722"/>
    <s v="I am raising money to leave a legacy for the DC Gospel Stars and preserve this art form for music lovers of this style."/>
    <x v="283"/>
    <x v="116"/>
    <x v="2"/>
    <s v="US"/>
    <s v="USD"/>
    <n v="1459642200"/>
    <n v="1456441429"/>
    <b v="0"/>
    <n v="1"/>
    <b v="0"/>
    <s v="music/faith"/>
    <n v="3.4722222222222224E-4"/>
    <n v="1"/>
    <s v="music"/>
    <s v="faith"/>
    <x v="1722"/>
    <d v="2016-04-02T19:10:00"/>
  </r>
  <r>
    <n v="1723"/>
    <x v="1723"/>
    <s v="We are a vocal group from the Northwest looking to create a gospel, jazz, a cappella ablum and would love the support of music lovers."/>
    <x v="3"/>
    <x v="1084"/>
    <x v="2"/>
    <s v="US"/>
    <s v="USD"/>
    <n v="1435730400"/>
    <n v="1430855315"/>
    <b v="0"/>
    <n v="3"/>
    <b v="0"/>
    <s v="music/faith"/>
    <n v="6.5000000000000002E-2"/>
    <n v="216.66666666666666"/>
    <s v="music"/>
    <s v="faith"/>
    <x v="1723"/>
    <d v="2015-07-01T01:00:00"/>
  </r>
  <r>
    <n v="1724"/>
    <x v="1724"/>
    <s v="We are just some guys who Love the Lord and want to share our personal experiences of what GOD has done for us through our music."/>
    <x v="12"/>
    <x v="428"/>
    <x v="2"/>
    <s v="US"/>
    <s v="USD"/>
    <n v="1414707762"/>
    <n v="1412115762"/>
    <b v="0"/>
    <n v="4"/>
    <b v="0"/>
    <s v="music/faith"/>
    <n v="5.8333333333333336E-3"/>
    <n v="8.75"/>
    <s v="music"/>
    <s v="faith"/>
    <x v="1724"/>
    <d v="2014-10-30T17:22:42"/>
  </r>
  <r>
    <n v="1725"/>
    <x v="1725"/>
    <s v="Christian band signed to VECA Records to release their debut album in Spring 2015.  This ministry is relying on faith-based donations."/>
    <x v="62"/>
    <x v="145"/>
    <x v="2"/>
    <s v="US"/>
    <s v="USD"/>
    <n v="1408922049"/>
    <n v="1406330049"/>
    <b v="0"/>
    <n v="9"/>
    <b v="0"/>
    <s v="music/faith"/>
    <n v="0.10181818181818182"/>
    <n v="62.222222222222221"/>
    <s v="music"/>
    <s v="faith"/>
    <x v="1725"/>
    <d v="2014-08-24T18:14:09"/>
  </r>
  <r>
    <n v="1726"/>
    <x v="1726"/>
    <s v="Amanda Joy Hall's sophomore album, &quot;Every Day&quot;. Release expected July 2014"/>
    <x v="115"/>
    <x v="1176"/>
    <x v="2"/>
    <s v="US"/>
    <s v="USD"/>
    <n v="1403906664"/>
    <n v="1401401064"/>
    <b v="0"/>
    <n v="16"/>
    <b v="0"/>
    <s v="music/faith"/>
    <n v="0.33784615384615385"/>
    <n v="137.25"/>
    <s v="music"/>
    <s v="faith"/>
    <x v="1726"/>
    <d v="2014-06-27T17:04:24"/>
  </r>
  <r>
    <n v="1727"/>
    <x v="1727"/>
    <s v="Please help fund my second Prophetic Guitar album. Be a part of a pioneering and groundbreaking sound released from Heaven."/>
    <x v="9"/>
    <x v="116"/>
    <x v="2"/>
    <s v="GB"/>
    <s v="GBP"/>
    <n v="1428231600"/>
    <n v="1423520177"/>
    <b v="0"/>
    <n v="1"/>
    <b v="0"/>
    <s v="music/faith"/>
    <n v="3.3333333333333332E-4"/>
    <n v="1"/>
    <s v="music"/>
    <s v="faith"/>
    <x v="1727"/>
    <d v="2015-04-05T06:00:00"/>
  </r>
  <r>
    <n v="1728"/>
    <x v="1728"/>
    <s v="Be in God's presence through instrumental covers of hymns. Help me build a home studio to freely distribute this album."/>
    <x v="21"/>
    <x v="1177"/>
    <x v="2"/>
    <s v="US"/>
    <s v="USD"/>
    <n v="1445439674"/>
    <n v="1442847674"/>
    <b v="0"/>
    <n v="7"/>
    <b v="0"/>
    <s v="music/faith"/>
    <n v="0.68400000000000005"/>
    <n v="122.14285714285714"/>
    <s v="music"/>
    <s v="faith"/>
    <x v="1728"/>
    <d v="2015-10-21T10:01:14"/>
  </r>
  <r>
    <n v="1729"/>
    <x v="1729"/>
    <s v="A few years back, I was inspired to write some songs, turned out the messages are real but a little scary, I need help to produce."/>
    <x v="3"/>
    <x v="117"/>
    <x v="2"/>
    <s v="US"/>
    <s v="USD"/>
    <n v="1465521306"/>
    <n v="1460337306"/>
    <b v="0"/>
    <n v="0"/>
    <b v="0"/>
    <s v="music/faith"/>
    <n v="0"/>
    <n v="0"/>
    <s v="music"/>
    <s v="faith"/>
    <x v="1729"/>
    <d v="2016-06-09T20:15:06"/>
  </r>
  <r>
    <n v="1730"/>
    <x v="1730"/>
    <s v="Hello, I am raising money to fund my first solo Album.  This project is my testimony that God is truly our shelter in the storm."/>
    <x v="9"/>
    <x v="117"/>
    <x v="2"/>
    <s v="US"/>
    <s v="USD"/>
    <n v="1445738783"/>
    <n v="1443146783"/>
    <b v="0"/>
    <n v="0"/>
    <b v="0"/>
    <s v="music/faith"/>
    <n v="0"/>
    <n v="0"/>
    <s v="music"/>
    <s v="faith"/>
    <x v="1730"/>
    <d v="2015-10-24T21:06:23"/>
  </r>
  <r>
    <n v="1731"/>
    <x v="1731"/>
    <s v="We are a Christin Worship band looking to midwest tour. God Bless!"/>
    <x v="28"/>
    <x v="117"/>
    <x v="2"/>
    <s v="US"/>
    <s v="USD"/>
    <n v="1434034800"/>
    <n v="1432849552"/>
    <b v="0"/>
    <n v="0"/>
    <b v="0"/>
    <s v="music/faith"/>
    <n v="0"/>
    <n v="0"/>
    <s v="music"/>
    <s v="faith"/>
    <x v="1731"/>
    <d v="2015-06-11T10:00:00"/>
  </r>
  <r>
    <n v="1732"/>
    <x v="1732"/>
    <s v="This event will be free to the public with approximately 20 Christian vocalist and choirs from several genres. Rock,Blue Grass,Hip Hop."/>
    <x v="23"/>
    <x v="117"/>
    <x v="2"/>
    <s v="US"/>
    <s v="USD"/>
    <n v="1452920400"/>
    <n v="1447777481"/>
    <b v="0"/>
    <n v="0"/>
    <b v="0"/>
    <s v="music/faith"/>
    <n v="0"/>
    <n v="0"/>
    <s v="music"/>
    <s v="faith"/>
    <x v="1732"/>
    <d v="2016-01-16T00:00:00"/>
  </r>
  <r>
    <n v="1733"/>
    <x v="1733"/>
    <s v="I am trying to share the music I am blessed to have written. https://www.johncox4.com or https://reverbnation.com/johncox4"/>
    <x v="3"/>
    <x v="117"/>
    <x v="2"/>
    <s v="US"/>
    <s v="USD"/>
    <n v="1473802200"/>
    <n v="1472746374"/>
    <b v="0"/>
    <n v="0"/>
    <b v="0"/>
    <s v="music/faith"/>
    <n v="0"/>
    <n v="0"/>
    <s v="music"/>
    <s v="faith"/>
    <x v="1733"/>
    <d v="2016-09-13T16:30:00"/>
  </r>
  <r>
    <n v="1734"/>
    <x v="1734"/>
    <s v="This is a double venture project. I have finished a new manuscript and currently working on creating a Christian rap CD."/>
    <x v="37"/>
    <x v="116"/>
    <x v="2"/>
    <s v="US"/>
    <s v="USD"/>
    <n v="1431046356"/>
    <n v="1428454356"/>
    <b v="0"/>
    <n v="1"/>
    <b v="0"/>
    <s v="music/faith"/>
    <n v="2.2222222222222223E-4"/>
    <n v="1"/>
    <s v="music"/>
    <s v="faith"/>
    <x v="1734"/>
    <d v="2015-05-07T19:52:36"/>
  </r>
  <r>
    <n v="1735"/>
    <x v="1735"/>
    <s v="RainSong is letting my buy a discounted guitar. I will use this to offer my talents to the ministry programs I'm a part of."/>
    <x v="28"/>
    <x v="178"/>
    <x v="2"/>
    <s v="US"/>
    <s v="USD"/>
    <n v="1470598345"/>
    <n v="1468006345"/>
    <b v="0"/>
    <n v="2"/>
    <b v="0"/>
    <s v="music/faith"/>
    <n v="0.11"/>
    <n v="55"/>
    <s v="music"/>
    <s v="faith"/>
    <x v="1735"/>
    <d v="2016-08-07T14:32:25"/>
  </r>
  <r>
    <n v="1736"/>
    <x v="1736"/>
    <s v="A unique meditative album reflecting on the life of Christ, inviting Him into your presence"/>
    <x v="9"/>
    <x v="1178"/>
    <x v="2"/>
    <s v="US"/>
    <s v="USD"/>
    <n v="1447018833"/>
    <n v="1444423233"/>
    <b v="0"/>
    <n v="1"/>
    <b v="0"/>
    <s v="music/faith"/>
    <n v="7.3333333333333332E-3"/>
    <n v="22"/>
    <s v="music"/>
    <s v="faith"/>
    <x v="1736"/>
    <d v="2015-11-08T16:40:33"/>
  </r>
  <r>
    <n v="1737"/>
    <x v="1737"/>
    <s v="An instrumental project in which all songs are incorporated around the healing power of our God. Used for times of prayer &amp; devotion"/>
    <x v="23"/>
    <x v="447"/>
    <x v="2"/>
    <s v="US"/>
    <s v="USD"/>
    <n v="1437432392"/>
    <n v="1434840392"/>
    <b v="0"/>
    <n v="15"/>
    <b v="0"/>
    <s v="music/faith"/>
    <n v="0.21249999999999999"/>
    <n v="56.666666666666664"/>
    <s v="music"/>
    <s v="faith"/>
    <x v="1737"/>
    <d v="2015-07-20T17:46:32"/>
  </r>
  <r>
    <n v="1738"/>
    <x v="1738"/>
    <s v="Music that inspires and gives hope for overcoming and change. And it is good music."/>
    <x v="10"/>
    <x v="170"/>
    <x v="2"/>
    <s v="US"/>
    <s v="USD"/>
    <n v="1412283542"/>
    <n v="1409691542"/>
    <b v="0"/>
    <n v="1"/>
    <b v="0"/>
    <s v="music/faith"/>
    <n v="4.0000000000000001E-3"/>
    <n v="20"/>
    <s v="music"/>
    <s v="faith"/>
    <x v="1738"/>
    <d v="2014-10-02T15:59:02"/>
  </r>
  <r>
    <n v="1739"/>
    <x v="1739"/>
    <s v="HELP US RECORD -- SWEET LOVE -- Listen to this sped up ROUGH version and be sure and check out the unique REWARDS ---"/>
    <x v="28"/>
    <x v="116"/>
    <x v="2"/>
    <s v="US"/>
    <s v="USD"/>
    <n v="1462391932"/>
    <n v="1457297932"/>
    <b v="0"/>
    <n v="1"/>
    <b v="0"/>
    <s v="music/faith"/>
    <n v="1E-3"/>
    <n v="1"/>
    <s v="music"/>
    <s v="faith"/>
    <x v="1739"/>
    <d v="2016-05-04T14:58:52"/>
  </r>
  <r>
    <n v="1740"/>
    <x v="1740"/>
    <s v="I recently recorded a new single. With your help I can return to the studio. Would you like to be part of my next worship project?"/>
    <x v="9"/>
    <x v="117"/>
    <x v="2"/>
    <s v="US"/>
    <s v="USD"/>
    <n v="1437075422"/>
    <n v="1434483422"/>
    <b v="0"/>
    <n v="0"/>
    <b v="0"/>
    <s v="music/faith"/>
    <n v="0"/>
    <n v="0"/>
    <s v="music"/>
    <s v="faith"/>
    <x v="1740"/>
    <d v="2015-07-16T14:37:02"/>
  </r>
  <r>
    <n v="1741"/>
    <x v="1741"/>
    <s v="A photo journal documenting my experiences and travels across New Zealand"/>
    <x v="38"/>
    <x v="414"/>
    <x v="0"/>
    <s v="GB"/>
    <s v="GBP"/>
    <n v="1433948671"/>
    <n v="1430060671"/>
    <b v="0"/>
    <n v="52"/>
    <b v="1"/>
    <s v="photography/photobooks"/>
    <n v="1.1083333333333334"/>
    <n v="25.576923076923077"/>
    <s v="photography"/>
    <s v="photobooks"/>
    <x v="1741"/>
    <d v="2015-06-10T10:04:31"/>
  </r>
  <r>
    <n v="1742"/>
    <x v="1742"/>
    <s v="Clark &amp; Addison: A Wrigley Field Photography Book that would be the perfect addition to your sports collection, office or coffee table!"/>
    <x v="13"/>
    <x v="1179"/>
    <x v="0"/>
    <s v="US"/>
    <s v="USD"/>
    <n v="1483822800"/>
    <n v="1481058170"/>
    <b v="0"/>
    <n v="34"/>
    <b v="1"/>
    <s v="photography/photobooks"/>
    <n v="1.0874999999999999"/>
    <n v="63.970588235294116"/>
    <s v="photography"/>
    <s v="photobooks"/>
    <x v="1742"/>
    <d v="2017-01-07T16:00:00"/>
  </r>
  <r>
    <n v="1743"/>
    <x v="1743"/>
    <s v="Visual documentation of the endangered IÃ±upiat language, captured in the form of a printed photography book."/>
    <x v="12"/>
    <x v="11"/>
    <x v="0"/>
    <s v="US"/>
    <s v="USD"/>
    <n v="1472270340"/>
    <n v="1470348775"/>
    <b v="0"/>
    <n v="67"/>
    <b v="1"/>
    <s v="photography/photobooks"/>
    <n v="1.0041666666666667"/>
    <n v="89.925373134328353"/>
    <s v="photography"/>
    <s v="photobooks"/>
    <x v="1743"/>
    <d v="2016-08-26T22:59:00"/>
  </r>
  <r>
    <n v="1744"/>
    <x v="1744"/>
    <s v="This book is the embodiment of my passion for water &amp; photography, which I hope will inspire you to pick up your camera and explore."/>
    <x v="62"/>
    <x v="1180"/>
    <x v="0"/>
    <s v="GB"/>
    <s v="GBP"/>
    <n v="1425821477"/>
    <n v="1421937077"/>
    <b v="0"/>
    <n v="70"/>
    <b v="1"/>
    <s v="photography/photobooks"/>
    <n v="1.1845454545454546"/>
    <n v="93.071428571428569"/>
    <s v="photography"/>
    <s v="photobooks"/>
    <x v="1744"/>
    <d v="2015-03-08T08:31:17"/>
  </r>
  <r>
    <n v="1745"/>
    <x v="1745"/>
    <s v="A Guidebook to the Coolest Places and Things About Detroit by The Nain Rouge, or Red Gnome, Detroit's oldest and coolest resident."/>
    <x v="39"/>
    <x v="1181"/>
    <x v="0"/>
    <s v="US"/>
    <s v="USD"/>
    <n v="1482372000"/>
    <n v="1479276838"/>
    <b v="0"/>
    <n v="89"/>
    <b v="1"/>
    <s v="photography/photobooks"/>
    <n v="1.1401428571428571"/>
    <n v="89.674157303370791"/>
    <s v="photography"/>
    <s v="photobooks"/>
    <x v="1745"/>
    <d v="2016-12-21T21:00:00"/>
  </r>
  <r>
    <n v="1746"/>
    <x v="1746"/>
    <s v="Photo-documenting the refugees of France. Witnessing their humanity. Exploring the common threads of what it means to live at the Edge."/>
    <x v="36"/>
    <x v="1182"/>
    <x v="0"/>
    <s v="US"/>
    <s v="USD"/>
    <n v="1479952800"/>
    <n v="1477368867"/>
    <b v="0"/>
    <n v="107"/>
    <b v="1"/>
    <s v="photography/photobooks"/>
    <n v="1.4810000000000001"/>
    <n v="207.61682242990653"/>
    <s v="photography"/>
    <s v="photobooks"/>
    <x v="1746"/>
    <d v="2016-11-23T21:00:00"/>
  </r>
  <r>
    <n v="1747"/>
    <x v="1747"/>
    <s v="A beautiful, limited edition, photobook about the story of the last year of my mother's life, to be published by Dewi Lewis."/>
    <x v="7"/>
    <x v="1183"/>
    <x v="0"/>
    <s v="GB"/>
    <s v="GBP"/>
    <n v="1447426800"/>
    <n v="1444904830"/>
    <b v="0"/>
    <n v="159"/>
    <b v="1"/>
    <s v="photography/photobooks"/>
    <n v="1.0495555555555556"/>
    <n v="59.408805031446541"/>
    <s v="photography"/>
    <s v="photobooks"/>
    <x v="1747"/>
    <d v="2015-11-13T10:00:00"/>
  </r>
  <r>
    <n v="1748"/>
    <x v="1748"/>
    <s v="Telling the story of the city through remarkable people who live in Vancouver today."/>
    <x v="63"/>
    <x v="1184"/>
    <x v="0"/>
    <s v="CA"/>
    <s v="CAD"/>
    <n v="1441234143"/>
    <n v="1438642143"/>
    <b v="0"/>
    <n v="181"/>
    <b v="1"/>
    <s v="photography/photobooks"/>
    <n v="1.29948"/>
    <n v="358.97237569060775"/>
    <s v="photography"/>
    <s v="photobooks"/>
    <x v="1748"/>
    <d v="2015-09-02T17:49:03"/>
  </r>
  <r>
    <n v="1749"/>
    <x v="1749"/>
    <s v="Help me fund the production run of my first book by local Photographer Sandro Ortolani."/>
    <x v="284"/>
    <x v="1185"/>
    <x v="0"/>
    <s v="LU"/>
    <s v="EUR"/>
    <n v="1488394800"/>
    <n v="1485213921"/>
    <b v="0"/>
    <n v="131"/>
    <b v="1"/>
    <s v="photography/photobooks"/>
    <n v="1.2348756218905472"/>
    <n v="94.736641221374043"/>
    <s v="photography"/>
    <s v="photobooks"/>
    <x v="1749"/>
    <d v="2017-03-01T14:00:00"/>
  </r>
  <r>
    <n v="1750"/>
    <x v="1750"/>
    <s v="A book of portraits and histories making LGBT (Lesbian, Gay, Transgender, Bisexual) loving relationships visible, normal, and accepted."/>
    <x v="10"/>
    <x v="1186"/>
    <x v="0"/>
    <s v="US"/>
    <s v="USD"/>
    <n v="1461096304"/>
    <n v="1458936304"/>
    <b v="0"/>
    <n v="125"/>
    <b v="1"/>
    <s v="photography/photobooks"/>
    <n v="2.0162"/>
    <n v="80.647999999999996"/>
    <s v="photography"/>
    <s v="photobooks"/>
    <x v="1750"/>
    <d v="2016-04-19T15:05:04"/>
  </r>
  <r>
    <n v="1751"/>
    <x v="1751"/>
    <s v="Photographs and stories culled from 10 years of road trips through rural Greece"/>
    <x v="3"/>
    <x v="1187"/>
    <x v="0"/>
    <s v="US"/>
    <s v="USD"/>
    <n v="1426787123"/>
    <n v="1424198723"/>
    <b v="0"/>
    <n v="61"/>
    <b v="1"/>
    <s v="photography/photobooks"/>
    <n v="1.0289999999999999"/>
    <n v="168.68852459016392"/>
    <s v="photography"/>
    <s v="photobooks"/>
    <x v="1751"/>
    <d v="2015-03-19T12:45:23"/>
  </r>
  <r>
    <n v="1752"/>
    <x v="1752"/>
    <s v="A little book of calm, in picture form, that will soothe the soul and un-furrow the brow."/>
    <x v="38"/>
    <x v="1188"/>
    <x v="0"/>
    <s v="GB"/>
    <s v="GBP"/>
    <n v="1476425082"/>
    <n v="1473833082"/>
    <b v="0"/>
    <n v="90"/>
    <b v="1"/>
    <s v="photography/photobooks"/>
    <n v="2.6016666666666666"/>
    <n v="34.68888888888889"/>
    <s v="photography"/>
    <s v="photobooks"/>
    <x v="1752"/>
    <d v="2016-10-14T01:04:42"/>
  </r>
  <r>
    <n v="1753"/>
    <x v="1753"/>
    <s v="A friend or fiend? To me he is both, this is his story - in his words, out of his mind, in my photos and straight in to your hearts!"/>
    <x v="36"/>
    <x v="1189"/>
    <x v="0"/>
    <s v="DK"/>
    <s v="DKK"/>
    <n v="1458579568"/>
    <n v="1455991168"/>
    <b v="0"/>
    <n v="35"/>
    <b v="1"/>
    <s v="photography/photobooks"/>
    <n v="1.08"/>
    <n v="462.85714285714283"/>
    <s v="photography"/>
    <s v="photobooks"/>
    <x v="1753"/>
    <d v="2016-03-21T11:59:28"/>
  </r>
  <r>
    <n v="1754"/>
    <x v="1754"/>
    <s v="A photography publication that looks behind the myths, clichÃ©s and fairytales that surround Ottawa, the capital of Canada."/>
    <x v="0"/>
    <x v="1190"/>
    <x v="0"/>
    <s v="CA"/>
    <s v="CAD"/>
    <n v="1428091353"/>
    <n v="1425502953"/>
    <b v="0"/>
    <n v="90"/>
    <b v="1"/>
    <s v="photography/photobooks"/>
    <n v="1.1052941176470588"/>
    <n v="104.38888888888889"/>
    <s v="photography"/>
    <s v="photobooks"/>
    <x v="1754"/>
    <d v="2015-04-03T15:02:33"/>
  </r>
  <r>
    <n v="1755"/>
    <x v="1755"/>
    <s v="For about a year I've been taking pictures while walking around the block with my dog. Want to publish a ebook of what I captured."/>
    <x v="251"/>
    <x v="134"/>
    <x v="0"/>
    <s v="US"/>
    <s v="USD"/>
    <n v="1444071361"/>
    <n v="1441479361"/>
    <b v="0"/>
    <n v="4"/>
    <b v="1"/>
    <s v="photography/photobooks"/>
    <n v="1.2"/>
    <n v="7.5"/>
    <s v="photography"/>
    <s v="photobooks"/>
    <x v="1755"/>
    <d v="2015-10-05T13:56:01"/>
  </r>
  <r>
    <n v="1756"/>
    <x v="1756"/>
    <s v="214 is a photobook about the local hip hop culture in Dallas, Texas between 2012 and 2014 by photographer, Mariah Tyler."/>
    <x v="62"/>
    <x v="1191"/>
    <x v="0"/>
    <s v="US"/>
    <s v="USD"/>
    <n v="1472443269"/>
    <n v="1468987269"/>
    <b v="0"/>
    <n v="120"/>
    <b v="1"/>
    <s v="photography/photobooks"/>
    <n v="1.0282909090909091"/>
    <n v="47.13"/>
    <s v="photography"/>
    <s v="photobooks"/>
    <x v="1756"/>
    <d v="2016-08-28T23:01:09"/>
  </r>
  <r>
    <n v="1757"/>
    <x v="1757"/>
    <s v="I want to create a self published photo art book on the topic of the resurgence of femininity."/>
    <x v="10"/>
    <x v="1192"/>
    <x v="0"/>
    <s v="US"/>
    <s v="USD"/>
    <n v="1485631740"/>
    <n v="1483041083"/>
    <b v="0"/>
    <n v="14"/>
    <b v="1"/>
    <s v="photography/photobooks"/>
    <n v="1.1599999999999999"/>
    <n v="414.28571428571428"/>
    <s v="photography"/>
    <s v="photobooks"/>
    <x v="1757"/>
    <d v="2017-01-28T14:29:00"/>
  </r>
  <r>
    <n v="1758"/>
    <x v="1758"/>
    <s v="Yashica TLRs (Twin Lens Reflex) history cards are a cool way to present Yashica TLR collections in a fun way: by playing cards. Enjoy!"/>
    <x v="28"/>
    <x v="1193"/>
    <x v="0"/>
    <s v="US"/>
    <s v="USD"/>
    <n v="1468536992"/>
    <n v="1463352992"/>
    <b v="0"/>
    <n v="27"/>
    <b v="1"/>
    <s v="photography/photobooks"/>
    <n v="1.147"/>
    <n v="42.481481481481481"/>
    <s v="photography"/>
    <s v="photobooks"/>
    <x v="1758"/>
    <d v="2016-07-14T17:56:32"/>
  </r>
  <r>
    <n v="1759"/>
    <x v="1759"/>
    <s v="Death Valley will be the first photo book of Andi State"/>
    <x v="10"/>
    <x v="1194"/>
    <x v="0"/>
    <s v="US"/>
    <s v="USD"/>
    <n v="1427309629"/>
    <n v="1425585229"/>
    <b v="0"/>
    <n v="49"/>
    <b v="1"/>
    <s v="photography/photobooks"/>
    <n v="1.0660000000000001"/>
    <n v="108.77551020408163"/>
    <s v="photography"/>
    <s v="photobooks"/>
    <x v="1759"/>
    <d v="2015-03-25T13:53:49"/>
  </r>
  <r>
    <n v="1760"/>
    <x v="1760"/>
    <s v="Thank you all so much for your pledges! We reached the goal! To continue supporting or for any questions email arisjerome@gmail.com"/>
    <x v="10"/>
    <x v="1195"/>
    <x v="0"/>
    <s v="US"/>
    <s v="USD"/>
    <n v="1456416513"/>
    <n v="1454688513"/>
    <b v="0"/>
    <n v="102"/>
    <b v="1"/>
    <s v="photography/photobooks"/>
    <n v="1.6544000000000001"/>
    <n v="81.098039215686271"/>
    <s v="photography"/>
    <s v="photobooks"/>
    <x v="1760"/>
    <d v="2016-02-25T11:08:33"/>
  </r>
  <r>
    <n v="1761"/>
    <x v="1761"/>
    <s v="A hardcover photobook telling the naked truth of a young photographers journey."/>
    <x v="213"/>
    <x v="1196"/>
    <x v="0"/>
    <s v="GB"/>
    <s v="GBP"/>
    <n v="1442065060"/>
    <n v="1437745060"/>
    <b v="0"/>
    <n v="3"/>
    <b v="1"/>
    <s v="photography/photobooks"/>
    <n v="1.55"/>
    <n v="51.666666666666664"/>
    <s v="photography"/>
    <s v="photobooks"/>
    <x v="1761"/>
    <d v="2015-09-12T08:37:40"/>
  </r>
  <r>
    <n v="1762"/>
    <x v="1762"/>
    <s v="Project rewards $25 gets you 190+ digital images"/>
    <x v="213"/>
    <x v="1197"/>
    <x v="0"/>
    <s v="US"/>
    <s v="USD"/>
    <n v="1457739245"/>
    <n v="1455147245"/>
    <b v="0"/>
    <n v="25"/>
    <b v="1"/>
    <s v="photography/photobooks"/>
    <n v="8.85"/>
    <n v="35.4"/>
    <s v="photography"/>
    <s v="photobooks"/>
    <x v="1762"/>
    <d v="2016-03-11T18:34:05"/>
  </r>
  <r>
    <n v="1763"/>
    <x v="1763"/>
    <s v="Hardcover photo book featuring bold, beautiful, confident models and coffee tables in outrageous juxtaposition with the backgrounds."/>
    <x v="14"/>
    <x v="1198"/>
    <x v="0"/>
    <s v="US"/>
    <s v="USD"/>
    <n v="1477255840"/>
    <n v="1474663840"/>
    <b v="0"/>
    <n v="118"/>
    <b v="1"/>
    <s v="photography/photobooks"/>
    <n v="1.0190833333333333"/>
    <n v="103.63559322033899"/>
    <s v="photography"/>
    <s v="photobooks"/>
    <x v="1763"/>
    <d v="2016-10-23T15:50:40"/>
  </r>
  <r>
    <n v="1764"/>
    <x v="1764"/>
    <s v="Individual sportspeople are masters of their own destiny. This book is a gritty behind the scenes look at boxers striving for success"/>
    <x v="34"/>
    <x v="1199"/>
    <x v="2"/>
    <s v="GB"/>
    <s v="GBP"/>
    <n v="1407065979"/>
    <n v="1404560379"/>
    <b v="1"/>
    <n v="39"/>
    <b v="0"/>
    <s v="photography/photobooks"/>
    <n v="0.19600000000000001"/>
    <n v="55.282051282051285"/>
    <s v="photography"/>
    <s v="photobooks"/>
    <x v="1764"/>
    <d v="2014-08-03T06:39:39"/>
  </r>
  <r>
    <n v="1765"/>
    <x v="1765"/>
    <s v="Everyday I meet new people and everyday I learn a new story. These are the most popular of those stories from the first year of OTWISI."/>
    <x v="78"/>
    <x v="1200"/>
    <x v="2"/>
    <s v="US"/>
    <s v="USD"/>
    <n v="1407972712"/>
    <n v="1405380712"/>
    <b v="1"/>
    <n v="103"/>
    <b v="0"/>
    <s v="photography/photobooks"/>
    <n v="0.59467839999999994"/>
    <n v="72.16970873786407"/>
    <s v="photography"/>
    <s v="photobooks"/>
    <x v="1765"/>
    <d v="2014-08-13T18:31:52"/>
  </r>
  <r>
    <n v="1766"/>
    <x v="1766"/>
    <s v="I want to create a beautiful book which documents the Melbourne music scene."/>
    <x v="15"/>
    <x v="117"/>
    <x v="2"/>
    <s v="AU"/>
    <s v="AUD"/>
    <n v="1408999088"/>
    <n v="1407184688"/>
    <b v="1"/>
    <n v="0"/>
    <b v="0"/>
    <s v="photography/photobooks"/>
    <n v="0"/>
    <n v="0"/>
    <s v="photography"/>
    <s v="photobooks"/>
    <x v="1766"/>
    <d v="2014-08-25T15:38:08"/>
  </r>
  <r>
    <n v="1767"/>
    <x v="1767"/>
    <s v="A photographic search for the true meaning of pride for ones country during the World Cup"/>
    <x v="10"/>
    <x v="1201"/>
    <x v="2"/>
    <s v="US"/>
    <s v="USD"/>
    <n v="1407080884"/>
    <n v="1404488884"/>
    <b v="1"/>
    <n v="39"/>
    <b v="0"/>
    <s v="photography/photobooks"/>
    <n v="0.4572"/>
    <n v="58.615384615384613"/>
    <s v="photography"/>
    <s v="photobooks"/>
    <x v="1767"/>
    <d v="2014-08-03T10:48:04"/>
  </r>
  <r>
    <n v="1768"/>
    <x v="1768"/>
    <s v="My goal is to create a catalog of farm-to-table recipes with stunning images from restaurants and farms in the southwest."/>
    <x v="10"/>
    <x v="1202"/>
    <x v="2"/>
    <s v="US"/>
    <s v="USD"/>
    <n v="1411824444"/>
    <n v="1406640444"/>
    <b v="1"/>
    <n v="15"/>
    <b v="0"/>
    <s v="photography/photobooks"/>
    <n v="3.7400000000000003E-2"/>
    <n v="12.466666666666667"/>
    <s v="photography"/>
    <s v="photobooks"/>
    <x v="1768"/>
    <d v="2014-09-27T08:27:24"/>
  </r>
  <r>
    <n v="1769"/>
    <x v="1769"/>
    <s v="To create a publication, and exhibition documenting the collection of Jamie Ross, longtime collector of Navajo Textiles"/>
    <x v="79"/>
    <x v="1203"/>
    <x v="2"/>
    <s v="US"/>
    <s v="USD"/>
    <n v="1421177959"/>
    <n v="1418585959"/>
    <b v="1"/>
    <n v="22"/>
    <b v="0"/>
    <s v="photography/photobooks"/>
    <n v="2.7025E-2"/>
    <n v="49.136363636363633"/>
    <s v="photography"/>
    <s v="photobooks"/>
    <x v="1769"/>
    <d v="2015-01-13T14:39:19"/>
  </r>
  <r>
    <n v="1770"/>
    <x v="1770"/>
    <s v="Auto-Archives non-profit library will publish a book of previously unseen 60s and 70s motor racing images by photographer Peter Darley."/>
    <x v="142"/>
    <x v="1204"/>
    <x v="2"/>
    <s v="US"/>
    <s v="USD"/>
    <n v="1413312194"/>
    <n v="1410288194"/>
    <b v="1"/>
    <n v="92"/>
    <b v="0"/>
    <s v="photography/photobooks"/>
    <n v="0.56514285714285717"/>
    <n v="150.5"/>
    <s v="photography"/>
    <s v="photobooks"/>
    <x v="1770"/>
    <d v="2014-10-14T13:43:14"/>
  </r>
  <r>
    <n v="1771"/>
    <x v="1771"/>
    <s v="Photographic book on the historic oil region of Pennsylvania where Edwin Drake drilled the well that started the modern oil industry."/>
    <x v="285"/>
    <x v="1032"/>
    <x v="2"/>
    <s v="GB"/>
    <s v="GBP"/>
    <n v="1414107040"/>
    <n v="1411515040"/>
    <b v="1"/>
    <n v="25"/>
    <b v="0"/>
    <s v="photography/photobooks"/>
    <n v="0.21309523809523809"/>
    <n v="35.799999999999997"/>
    <s v="photography"/>
    <s v="photobooks"/>
    <x v="1771"/>
    <d v="2014-10-23T18:30:40"/>
  </r>
  <r>
    <n v="1772"/>
    <x v="1772"/>
    <s v="A photobook and a short documentary film telling the story of Holocaust in Northwestern Lithuania"/>
    <x v="62"/>
    <x v="1205"/>
    <x v="2"/>
    <s v="GB"/>
    <s v="GBP"/>
    <n v="1404666836"/>
    <n v="1399482836"/>
    <b v="1"/>
    <n v="19"/>
    <b v="0"/>
    <s v="photography/photobooks"/>
    <n v="0.156"/>
    <n v="45.157894736842103"/>
    <s v="photography"/>
    <s v="photobooks"/>
    <x v="1772"/>
    <d v="2014-07-06T12:13:56"/>
  </r>
  <r>
    <n v="1773"/>
    <x v="1773"/>
    <s v="True Faith is a book about the true story of Ed Stilley and his promise to God to make instruments and give them to children for free."/>
    <x v="11"/>
    <x v="1020"/>
    <x v="2"/>
    <s v="US"/>
    <s v="USD"/>
    <n v="1421691298"/>
    <n v="1417803298"/>
    <b v="1"/>
    <n v="19"/>
    <b v="0"/>
    <s v="photography/photobooks"/>
    <n v="6.2566666666666673E-2"/>
    <n v="98.78947368421052"/>
    <s v="photography"/>
    <s v="photobooks"/>
    <x v="1773"/>
    <d v="2015-01-19T13:14:58"/>
  </r>
  <r>
    <n v="1774"/>
    <x v="1774"/>
    <s v="A photo book of the artist's present and future portraits from 2013 to 2015, including actor and human rights activist George Takei."/>
    <x v="30"/>
    <x v="1206"/>
    <x v="2"/>
    <s v="US"/>
    <s v="USD"/>
    <n v="1417273140"/>
    <n v="1413609292"/>
    <b v="1"/>
    <n v="13"/>
    <b v="0"/>
    <s v="photography/photobooks"/>
    <n v="0.4592"/>
    <n v="88.307692307692307"/>
    <s v="photography"/>
    <s v="photobooks"/>
    <x v="1774"/>
    <d v="2014-11-29T09:59:00"/>
  </r>
  <r>
    <n v="1775"/>
    <x v="1775"/>
    <s v="Rarely seen images of Muhammad Ali in his prime as he trained in Miami Beach at the famous 5th Street Gym in the early 70s"/>
    <x v="286"/>
    <x v="1207"/>
    <x v="2"/>
    <s v="US"/>
    <s v="USD"/>
    <n v="1414193160"/>
    <n v="1410305160"/>
    <b v="1"/>
    <n v="124"/>
    <b v="0"/>
    <s v="photography/photobooks"/>
    <n v="0.65101538461538466"/>
    <n v="170.62903225806451"/>
    <s v="photography"/>
    <s v="photobooks"/>
    <x v="1775"/>
    <d v="2014-10-24T18:26:00"/>
  </r>
  <r>
    <n v="1776"/>
    <x v="1776"/>
    <s v="A documentation of the implications of hedonistic architectural ventures in Dubai, the fastest growing city on the planet."/>
    <x v="10"/>
    <x v="400"/>
    <x v="2"/>
    <s v="GB"/>
    <s v="GBP"/>
    <n v="1414623471"/>
    <n v="1411513071"/>
    <b v="1"/>
    <n v="4"/>
    <b v="0"/>
    <s v="photography/photobooks"/>
    <n v="6.7000000000000004E-2"/>
    <n v="83.75"/>
    <s v="photography"/>
    <s v="photobooks"/>
    <x v="1776"/>
    <d v="2014-10-29T17:57:51"/>
  </r>
  <r>
    <n v="1777"/>
    <x v="1777"/>
    <s v="Photobook â€˜All along the Control Towerâ€™ by Theo and Frans Barten. Photos of more than 50 disused WW2 Control Towers in the UK."/>
    <x v="225"/>
    <x v="1208"/>
    <x v="2"/>
    <s v="NL"/>
    <s v="EUR"/>
    <n v="1424421253"/>
    <n v="1421829253"/>
    <b v="1"/>
    <n v="10"/>
    <b v="0"/>
    <s v="photography/photobooks"/>
    <n v="0.135625"/>
    <n v="65.099999999999994"/>
    <s v="photography"/>
    <s v="photobooks"/>
    <x v="1777"/>
    <d v="2015-02-20T03:34:13"/>
  </r>
  <r>
    <n v="1778"/>
    <x v="1778"/>
    <s v="This book combines portraits of Cuban life and and society with quotes from a diverse group of Cubans that live in Cuba now."/>
    <x v="63"/>
    <x v="1209"/>
    <x v="2"/>
    <s v="US"/>
    <s v="USD"/>
    <n v="1427485395"/>
    <n v="1423600995"/>
    <b v="1"/>
    <n v="15"/>
    <b v="0"/>
    <s v="photography/photobooks"/>
    <n v="1.9900000000000001E-2"/>
    <n v="66.333333333333329"/>
    <s v="photography"/>
    <s v="photobooks"/>
    <x v="1778"/>
    <d v="2015-03-27T14:43:15"/>
  </r>
  <r>
    <n v="1779"/>
    <x v="1779"/>
    <s v="Publication of an award-winning photographic series that explores the endless and beautiful dance between creation and destruction."/>
    <x v="34"/>
    <x v="1210"/>
    <x v="2"/>
    <s v="US"/>
    <s v="USD"/>
    <n v="1472834180"/>
    <n v="1470242180"/>
    <b v="1"/>
    <n v="38"/>
    <b v="0"/>
    <s v="photography/photobooks"/>
    <n v="0.36236363636363639"/>
    <n v="104.89473684210526"/>
    <s v="photography"/>
    <s v="photobooks"/>
    <x v="1779"/>
    <d v="2016-09-02T11:36:20"/>
  </r>
  <r>
    <n v="1780"/>
    <x v="1780"/>
    <s v="It is time to recognize and give to the indigenus groups the credit they deserve. It is time to understand where we come from."/>
    <x v="11"/>
    <x v="1211"/>
    <x v="2"/>
    <s v="US"/>
    <s v="USD"/>
    <n v="1467469510"/>
    <n v="1462285510"/>
    <b v="1"/>
    <n v="152"/>
    <b v="0"/>
    <s v="photography/photobooks"/>
    <n v="0.39743333333333336"/>
    <n v="78.440789473684205"/>
    <s v="photography"/>
    <s v="photobooks"/>
    <x v="1780"/>
    <d v="2016-07-02T09:25:10"/>
  </r>
  <r>
    <n v="1781"/>
    <x v="1781"/>
    <s v="A photobook of the US presidential election from a citizen's point of view, showing the major conventions, rallies, and election day."/>
    <x v="62"/>
    <x v="1212"/>
    <x v="2"/>
    <s v="US"/>
    <s v="USD"/>
    <n v="1473950945"/>
    <n v="1471272545"/>
    <b v="1"/>
    <n v="24"/>
    <b v="0"/>
    <s v="photography/photobooks"/>
    <n v="0.25763636363636366"/>
    <n v="59.041666666666664"/>
    <s v="photography"/>
    <s v="photobooks"/>
    <x v="1781"/>
    <d v="2016-09-15T09:49:05"/>
  </r>
  <r>
    <n v="1782"/>
    <x v="1782"/>
    <s v="I am traveling across the entire USA documenting cocktail culture to publish a stunning hard cover photo book of the resulting work."/>
    <x v="19"/>
    <x v="1213"/>
    <x v="2"/>
    <s v="US"/>
    <s v="USD"/>
    <n v="1456062489"/>
    <n v="1453211289"/>
    <b v="1"/>
    <n v="76"/>
    <b v="0"/>
    <s v="photography/photobooks"/>
    <n v="0.15491428571428573"/>
    <n v="71.34210526315789"/>
    <s v="photography"/>
    <s v="photobooks"/>
    <x v="1782"/>
    <d v="2016-02-21T08:48:09"/>
  </r>
  <r>
    <n v="1783"/>
    <x v="1783"/>
    <s v="My Buddy Spirit and I, Ara, camping full time camera on hand for a bit over nine years. &quot;Hue of my Vision&quot; is our Photo Book."/>
    <x v="79"/>
    <x v="1214"/>
    <x v="2"/>
    <s v="US"/>
    <s v="USD"/>
    <n v="1432248478"/>
    <n v="1429656478"/>
    <b v="1"/>
    <n v="185"/>
    <b v="0"/>
    <s v="photography/photobooks"/>
    <n v="0.236925"/>
    <n v="51.227027027027027"/>
    <s v="photography"/>
    <s v="photobooks"/>
    <x v="1783"/>
    <d v="2015-05-21T17:47:58"/>
  </r>
  <r>
    <n v="1784"/>
    <x v="1784"/>
    <s v="I want to publish my first photo book and make prints based on a series of rooftop cityscapes I took in 2014 of the city that I love."/>
    <x v="10"/>
    <x v="1215"/>
    <x v="2"/>
    <s v="US"/>
    <s v="USD"/>
    <n v="1422674700"/>
    <n v="1419954240"/>
    <b v="1"/>
    <n v="33"/>
    <b v="0"/>
    <s v="photography/photobooks"/>
    <n v="0.39760000000000001"/>
    <n v="60.242424242424242"/>
    <s v="photography"/>
    <s v="photobooks"/>
    <x v="1784"/>
    <d v="2015-01-30T22:25:00"/>
  </r>
  <r>
    <n v="1785"/>
    <x v="1785"/>
    <s v="A book about a school bus converted into a living space, and the adventure shared by friends on its maiden voyage."/>
    <x v="95"/>
    <x v="1216"/>
    <x v="2"/>
    <s v="US"/>
    <s v="USD"/>
    <n v="1413417600"/>
    <n v="1410750855"/>
    <b v="1"/>
    <n v="108"/>
    <b v="0"/>
    <s v="photography/photobooks"/>
    <n v="0.20220833333333332"/>
    <n v="44.935185185185183"/>
    <s v="photography"/>
    <s v="photobooks"/>
    <x v="1785"/>
    <d v="2014-10-15T19:00:00"/>
  </r>
  <r>
    <n v="1786"/>
    <x v="1786"/>
    <s v="A photo book that shows a timeless trip from Portugal to Sri Lanka in a subjective point of view through an old Hasselblad objective."/>
    <x v="168"/>
    <x v="1217"/>
    <x v="2"/>
    <s v="NL"/>
    <s v="EUR"/>
    <n v="1418649177"/>
    <n v="1416057177"/>
    <b v="1"/>
    <n v="29"/>
    <b v="0"/>
    <s v="photography/photobooks"/>
    <n v="0.47631578947368419"/>
    <n v="31.206896551724139"/>
    <s v="photography"/>
    <s v="photobooks"/>
    <x v="1786"/>
    <d v="2014-12-15T08:12:57"/>
  </r>
  <r>
    <n v="1787"/>
    <x v="1787"/>
    <s v="Raising awareness to the effects of global warming through photographs of the high mountains of Peru."/>
    <x v="3"/>
    <x v="1218"/>
    <x v="2"/>
    <s v="US"/>
    <s v="USD"/>
    <n v="1428158637"/>
    <n v="1425570237"/>
    <b v="1"/>
    <n v="24"/>
    <b v="0"/>
    <s v="photography/photobooks"/>
    <n v="0.15329999999999999"/>
    <n v="63.875"/>
    <s v="photography"/>
    <s v="photobooks"/>
    <x v="1787"/>
    <d v="2015-04-04T09:43:57"/>
  </r>
  <r>
    <n v="1788"/>
    <x v="1788"/>
    <s v="A photo book celebrating Goths, exploring their lives and giving an insight into what Goth is for them."/>
    <x v="62"/>
    <x v="382"/>
    <x v="2"/>
    <s v="GB"/>
    <s v="GBP"/>
    <n v="1414795542"/>
    <n v="1412203542"/>
    <b v="1"/>
    <n v="4"/>
    <b v="0"/>
    <s v="photography/photobooks"/>
    <n v="1.3818181818181818E-2"/>
    <n v="19"/>
    <s v="photography"/>
    <s v="photobooks"/>
    <x v="1788"/>
    <d v="2014-10-31T17:45:42"/>
  </r>
  <r>
    <n v="1789"/>
    <x v="1789"/>
    <s v="I want to create a portfolio to show all the aspects of the adrenaline filled game of paintball. Focusing on tournament players"/>
    <x v="6"/>
    <x v="130"/>
    <x v="2"/>
    <s v="US"/>
    <s v="USD"/>
    <n v="1421042403"/>
    <n v="1415858403"/>
    <b v="1"/>
    <n v="4"/>
    <b v="0"/>
    <s v="photography/photobooks"/>
    <n v="5.0000000000000001E-3"/>
    <n v="10"/>
    <s v="photography"/>
    <s v="photobooks"/>
    <x v="1789"/>
    <d v="2015-01-12T01:00:03"/>
  </r>
  <r>
    <n v="1790"/>
    <x v="1790"/>
    <s v="70 years of incredible photography sits patiently in old film sheet boxes, waiting for a return to relevance."/>
    <x v="287"/>
    <x v="1219"/>
    <x v="2"/>
    <s v="US"/>
    <s v="USD"/>
    <n v="1423152678"/>
    <n v="1420560678"/>
    <b v="1"/>
    <n v="15"/>
    <b v="0"/>
    <s v="photography/photobooks"/>
    <n v="4.9575757575757579E-2"/>
    <n v="109.06666666666666"/>
    <s v="photography"/>
    <s v="photobooks"/>
    <x v="1790"/>
    <d v="2015-02-05T11:11:18"/>
  </r>
  <r>
    <n v="1791"/>
    <x v="1791"/>
    <s v="For the love of street photography and the beauty of traditional cultures in southern Italy."/>
    <x v="9"/>
    <x v="1220"/>
    <x v="2"/>
    <s v="GB"/>
    <s v="GBP"/>
    <n v="1422553565"/>
    <n v="1417369565"/>
    <b v="1"/>
    <n v="4"/>
    <b v="0"/>
    <s v="photography/photobooks"/>
    <n v="3.5666666666666666E-2"/>
    <n v="26.75"/>
    <s v="photography"/>
    <s v="photobooks"/>
    <x v="1791"/>
    <d v="2015-01-29T12:46:05"/>
  </r>
  <r>
    <n v="1792"/>
    <x v="1792"/>
    <s v="In 1970 Helaine Garren shot a series of images at Bensingerâ€™s Pool Hall in Chicago, Illinois."/>
    <x v="31"/>
    <x v="1221"/>
    <x v="2"/>
    <s v="US"/>
    <s v="USD"/>
    <n v="1439189940"/>
    <n v="1435970682"/>
    <b v="1"/>
    <n v="139"/>
    <b v="0"/>
    <s v="photography/photobooks"/>
    <n v="0.61124000000000001"/>
    <n v="109.93525179856115"/>
    <s v="photography"/>
    <s v="photobooks"/>
    <x v="1792"/>
    <d v="2015-08-10T01:59:00"/>
  </r>
  <r>
    <n v="1793"/>
    <x v="1793"/>
    <s v="The beginning of a long term project to document life of the Karen ethnic group on the border of Thailand and Burma."/>
    <x v="9"/>
    <x v="130"/>
    <x v="2"/>
    <s v="AU"/>
    <s v="AUD"/>
    <n v="1417127040"/>
    <n v="1414531440"/>
    <b v="1"/>
    <n v="2"/>
    <b v="0"/>
    <s v="photography/photobooks"/>
    <n v="1.3333333333333334E-2"/>
    <n v="20"/>
    <s v="photography"/>
    <s v="photobooks"/>
    <x v="1793"/>
    <d v="2014-11-27T17:24:00"/>
  </r>
  <r>
    <n v="1794"/>
    <x v="1794"/>
    <s v="&quot;Venus as Menâ€ is a book about beauty of masculine nude. Is a reflection about men as a sensitive and sensual being and gender equity."/>
    <x v="7"/>
    <x v="1222"/>
    <x v="2"/>
    <s v="US"/>
    <s v="USD"/>
    <n v="1423660422"/>
    <n v="1420636422"/>
    <b v="1"/>
    <n v="18"/>
    <b v="0"/>
    <s v="photography/photobooks"/>
    <n v="0.11077777777777778"/>
    <n v="55.388888888888886"/>
    <s v="photography"/>
    <s v="photobooks"/>
    <x v="1794"/>
    <d v="2015-02-11T08:13:42"/>
  </r>
  <r>
    <n v="1795"/>
    <x v="1795"/>
    <s v="A photography book documenting the impact of the ISAF mission on the Afghan people of Mazar-e Sharif."/>
    <x v="89"/>
    <x v="1223"/>
    <x v="2"/>
    <s v="DE"/>
    <s v="EUR"/>
    <n v="1476460800"/>
    <n v="1473922541"/>
    <b v="1"/>
    <n v="81"/>
    <b v="0"/>
    <s v="photography/photobooks"/>
    <n v="0.38735714285714284"/>
    <n v="133.90123456790124"/>
    <s v="photography"/>
    <s v="photobooks"/>
    <x v="1795"/>
    <d v="2016-10-14T11:00:00"/>
  </r>
  <r>
    <n v="1796"/>
    <x v="1796"/>
    <s v="Kenema is a stunning portrait photography book by British Photographer, Peter Dibdin, capturing community life in Kenema, Sierra Leone."/>
    <x v="266"/>
    <x v="1224"/>
    <x v="2"/>
    <s v="GB"/>
    <s v="GBP"/>
    <n v="1469356366"/>
    <n v="1464172366"/>
    <b v="1"/>
    <n v="86"/>
    <b v="0"/>
    <s v="photography/photobooks"/>
    <n v="0.22052631578947368"/>
    <n v="48.720930232558139"/>
    <s v="photography"/>
    <s v="photobooks"/>
    <x v="1796"/>
    <d v="2016-07-24T05:32:46"/>
  </r>
  <r>
    <n v="1797"/>
    <x v="1797"/>
    <s v="A photography book that serves as a call to action for Congress to stand up for survivors of domestic and sexual assault."/>
    <x v="3"/>
    <x v="1225"/>
    <x v="2"/>
    <s v="US"/>
    <s v="USD"/>
    <n v="1481809189"/>
    <n v="1479217189"/>
    <b v="1"/>
    <n v="140"/>
    <b v="0"/>
    <s v="photography/photobooks"/>
    <n v="0.67549999999999999"/>
    <n v="48.25"/>
    <s v="photography"/>
    <s v="photobooks"/>
    <x v="1797"/>
    <d v="2016-12-15T08:39:49"/>
  </r>
  <r>
    <n v="1798"/>
    <x v="1798"/>
    <s v="A photographic series on Mexican cowboys that I want to have published as a fine art book that will also include cowboy poetry."/>
    <x v="194"/>
    <x v="1226"/>
    <x v="2"/>
    <s v="US"/>
    <s v="USD"/>
    <n v="1454572233"/>
    <n v="1449388233"/>
    <b v="1"/>
    <n v="37"/>
    <b v="0"/>
    <s v="photography/photobooks"/>
    <n v="0.136375"/>
    <n v="58.972972972972975"/>
    <s v="photography"/>
    <s v="photobooks"/>
    <x v="1798"/>
    <d v="2016-02-04T02:50:33"/>
  </r>
  <r>
    <n v="1799"/>
    <x v="1799"/>
    <s v="The UnDiscovered Image, a monthly publication dedicated to photographers."/>
    <x v="23"/>
    <x v="1227"/>
    <x v="2"/>
    <s v="GB"/>
    <s v="GBP"/>
    <n v="1415740408"/>
    <n v="1414008808"/>
    <b v="1"/>
    <n v="6"/>
    <b v="0"/>
    <s v="photography/photobooks"/>
    <n v="1.7457500000000001E-2"/>
    <n v="11.638333333333334"/>
    <s v="photography"/>
    <s v="photobooks"/>
    <x v="1799"/>
    <d v="2014-11-11T16:13:28"/>
  </r>
  <r>
    <n v="1800"/>
    <x v="1800"/>
    <s v="Shot over 3 years in the U.K &amp; U.S, and featured in press worldwide, we need your help to back the highly anticipated Sikh Project book"/>
    <x v="288"/>
    <x v="1228"/>
    <x v="2"/>
    <s v="GB"/>
    <s v="GBP"/>
    <n v="1476109970"/>
    <n v="1473517970"/>
    <b v="1"/>
    <n v="113"/>
    <b v="0"/>
    <s v="photography/photobooks"/>
    <n v="0.20449632511889321"/>
    <n v="83.716814159292042"/>
    <s v="photography"/>
    <s v="photobooks"/>
    <x v="1800"/>
    <d v="2016-10-10T09:32:50"/>
  </r>
  <r>
    <n v="1801"/>
    <x v="1801"/>
    <s v="Get involved in Come, Bring, Punish, a new photo book by Ewen Spencer, documenting the European Ballroom scene and the life around it"/>
    <x v="73"/>
    <x v="1229"/>
    <x v="2"/>
    <s v="GB"/>
    <s v="GBP"/>
    <n v="1450181400"/>
    <n v="1447429868"/>
    <b v="1"/>
    <n v="37"/>
    <b v="0"/>
    <s v="photography/photobooks"/>
    <n v="0.13852941176470587"/>
    <n v="63.648648648648646"/>
    <s v="photography"/>
    <s v="photobooks"/>
    <x v="1801"/>
    <d v="2015-12-15T07:10:00"/>
  </r>
  <r>
    <n v="1802"/>
    <x v="1802"/>
    <s v="Inner Darkness turned into a photobook. Personal work i shot during my recovery...in Berlin."/>
    <x v="8"/>
    <x v="1230"/>
    <x v="2"/>
    <s v="DE"/>
    <s v="EUR"/>
    <n v="1435442340"/>
    <n v="1433416830"/>
    <b v="1"/>
    <n v="18"/>
    <b v="0"/>
    <s v="photography/photobooks"/>
    <n v="0.48485714285714288"/>
    <n v="94.277777777777771"/>
    <s v="photography"/>
    <s v="photobooks"/>
    <x v="1802"/>
    <d v="2015-06-27T16:59:00"/>
  </r>
  <r>
    <n v="1803"/>
    <x v="1803"/>
    <s v="Photographs capture fleeting experiences, where childhood is our past and adulthood is our future. In between. On the verge."/>
    <x v="178"/>
    <x v="1231"/>
    <x v="2"/>
    <s v="US"/>
    <s v="USD"/>
    <n v="1423878182"/>
    <n v="1421199782"/>
    <b v="1"/>
    <n v="75"/>
    <b v="0"/>
    <s v="photography/photobooks"/>
    <n v="0.308"/>
    <n v="71.86666666666666"/>
    <s v="photography"/>
    <s v="photobooks"/>
    <x v="1803"/>
    <d v="2015-02-13T20:43:02"/>
  </r>
  <r>
    <n v="1804"/>
    <x v="1804"/>
    <s v="A beautiful book of Polaroid photographs which celebrates the beauty, diversity, and distinctive character of Colombia"/>
    <x v="289"/>
    <x v="1232"/>
    <x v="2"/>
    <s v="US"/>
    <s v="USD"/>
    <n v="1447521404"/>
    <n v="1444061804"/>
    <b v="1"/>
    <n v="52"/>
    <b v="0"/>
    <s v="photography/photobooks"/>
    <n v="0.35174193548387095"/>
    <n v="104.84615384615384"/>
    <s v="photography"/>
    <s v="photobooks"/>
    <x v="1804"/>
    <d v="2015-11-14T12:16:44"/>
  </r>
  <r>
    <n v="1805"/>
    <x v="1805"/>
    <s v="The production of the book about my long term project &quot;The Travellers&quot;, Ireland`s biggest minority group with a nomadic origin."/>
    <x v="290"/>
    <x v="1233"/>
    <x v="2"/>
    <s v="DE"/>
    <s v="EUR"/>
    <n v="1443808800"/>
    <n v="1441048658"/>
    <b v="1"/>
    <n v="122"/>
    <b v="0"/>
    <s v="photography/photobooks"/>
    <n v="0.36404444444444445"/>
    <n v="67.139344262295083"/>
    <s v="photography"/>
    <s v="photobooks"/>
    <x v="1805"/>
    <d v="2015-10-02T13:00:00"/>
  </r>
  <r>
    <n v="1806"/>
    <x v="1806"/>
    <s v="Join me in publishing an amazing and unprecedented book with full frontal photopraphs of 8 American Presidents Naked"/>
    <x v="22"/>
    <x v="1234"/>
    <x v="2"/>
    <s v="GB"/>
    <s v="GBP"/>
    <n v="1412090349"/>
    <n v="1409066349"/>
    <b v="1"/>
    <n v="8"/>
    <b v="0"/>
    <s v="photography/photobooks"/>
    <n v="2.955E-2"/>
    <n v="73.875"/>
    <s v="photography"/>
    <s v="photobooks"/>
    <x v="1806"/>
    <d v="2014-09-30T10:19:09"/>
  </r>
  <r>
    <n v="1807"/>
    <x v="1807"/>
    <s v="I want to explore alternative cultures and lifestyles in America."/>
    <x v="10"/>
    <x v="503"/>
    <x v="2"/>
    <s v="US"/>
    <s v="USD"/>
    <n v="1411868313"/>
    <n v="1409276313"/>
    <b v="1"/>
    <n v="8"/>
    <b v="0"/>
    <s v="photography/photobooks"/>
    <n v="0.1106"/>
    <n v="69.125"/>
    <s v="photography"/>
    <s v="photobooks"/>
    <x v="1807"/>
    <d v="2014-09-27T20:38:33"/>
  </r>
  <r>
    <n v="1808"/>
    <x v="1808"/>
    <s v="An Iranian Journey exposes the duality of life in modern Iran where youth navigate a thicket of Islamic laws and customs to live freely"/>
    <x v="89"/>
    <x v="1235"/>
    <x v="2"/>
    <s v="US"/>
    <s v="USD"/>
    <n v="1486830030"/>
    <n v="1483806030"/>
    <b v="1"/>
    <n v="96"/>
    <b v="0"/>
    <s v="photography/photobooks"/>
    <n v="0.41407142857142859"/>
    <n v="120.77083333333333"/>
    <s v="photography"/>
    <s v="photobooks"/>
    <x v="1808"/>
    <d v="2017-02-11T11:20:30"/>
  </r>
  <r>
    <n v="1809"/>
    <x v="1809"/>
    <s v="A stunning photo book highlighting the visual diversity of the City of Hamilton and showcasing it in a new light."/>
    <x v="8"/>
    <x v="163"/>
    <x v="2"/>
    <s v="CA"/>
    <s v="CAD"/>
    <n v="1425246439"/>
    <n v="1422222439"/>
    <b v="1"/>
    <n v="9"/>
    <b v="0"/>
    <s v="photography/photobooks"/>
    <n v="0.10857142857142857"/>
    <n v="42.222222222222221"/>
    <s v="photography"/>
    <s v="photobooks"/>
    <x v="1809"/>
    <d v="2015-03-01T16:47:19"/>
  </r>
  <r>
    <n v="1810"/>
    <x v="1810"/>
    <s v="Film Speed is a series of Zines focusing on architecture shot completely on 35 and 120mm film."/>
    <x v="52"/>
    <x v="493"/>
    <x v="2"/>
    <s v="US"/>
    <s v="USD"/>
    <n v="1408657826"/>
    <n v="1407621026"/>
    <b v="0"/>
    <n v="2"/>
    <b v="0"/>
    <s v="photography/photobooks"/>
    <n v="3.3333333333333333E-2"/>
    <n v="7.5"/>
    <s v="photography"/>
    <s v="photobooks"/>
    <x v="1810"/>
    <d v="2014-08-21T16:50:26"/>
  </r>
  <r>
    <n v="1811"/>
    <x v="1811"/>
    <s v="A collection of 365 color photographs of sunsets in 2014, beautifully presented in a hardcover book."/>
    <x v="214"/>
    <x v="130"/>
    <x v="2"/>
    <s v="US"/>
    <s v="USD"/>
    <n v="1414123200"/>
    <n v="1408962270"/>
    <b v="0"/>
    <n v="26"/>
    <b v="0"/>
    <s v="photography/photobooks"/>
    <n v="7.407407407407407E-4"/>
    <n v="1.5384615384615385"/>
    <s v="photography"/>
    <s v="photobooks"/>
    <x v="1811"/>
    <d v="2014-10-23T23:00:00"/>
  </r>
  <r>
    <n v="1812"/>
    <x v="1812"/>
    <s v="Run Rwanda - 211 miles, 100 photos:  An intimate visual documentation  of the inspiring and innovative reality of modern day Rwanda"/>
    <x v="115"/>
    <x v="1236"/>
    <x v="2"/>
    <s v="GB"/>
    <s v="GBP"/>
    <n v="1467531536"/>
    <n v="1464939536"/>
    <b v="0"/>
    <n v="23"/>
    <b v="0"/>
    <s v="photography/photobooks"/>
    <n v="0.13307692307692306"/>
    <n v="37.608695652173914"/>
    <s v="photography"/>
    <s v="photobooks"/>
    <x v="1812"/>
    <d v="2016-07-03T02:38:56"/>
  </r>
  <r>
    <n v="1813"/>
    <x v="1813"/>
    <s v="This project aims to document, Libyan photographic history; through both print and artisan mediums ."/>
    <x v="222"/>
    <x v="117"/>
    <x v="2"/>
    <s v="GB"/>
    <s v="GBP"/>
    <n v="1407532812"/>
    <n v="1404940812"/>
    <b v="0"/>
    <n v="0"/>
    <b v="0"/>
    <s v="photography/photobooks"/>
    <n v="0"/>
    <n v="0"/>
    <s v="photography"/>
    <s v="photobooks"/>
    <x v="1813"/>
    <d v="2014-08-08T16:20:12"/>
  </r>
  <r>
    <n v="1814"/>
    <x v="1814"/>
    <s v="A self published photo book documenting the overwhelming presence of the colour pink, in young girls lives here in the UK."/>
    <x v="14"/>
    <x v="1237"/>
    <x v="2"/>
    <s v="GB"/>
    <s v="GBP"/>
    <n v="1425108736"/>
    <n v="1422516736"/>
    <b v="0"/>
    <n v="140"/>
    <b v="0"/>
    <s v="photography/photobooks"/>
    <n v="0.49183333333333334"/>
    <n v="42.157142857142858"/>
    <s v="photography"/>
    <s v="photobooks"/>
    <x v="1814"/>
    <d v="2015-02-28T02:32:16"/>
  </r>
  <r>
    <n v="1815"/>
    <x v="1815"/>
    <s v="Photographic roadtrip from Dallas/Ft Worth, Texas to Florida's beaches. A summer photography roadtrip project to include 5 states."/>
    <x v="9"/>
    <x v="117"/>
    <x v="2"/>
    <s v="US"/>
    <s v="USD"/>
    <n v="1435787137"/>
    <n v="1434577537"/>
    <b v="0"/>
    <n v="0"/>
    <b v="0"/>
    <s v="photography/photobooks"/>
    <n v="0"/>
    <n v="0"/>
    <s v="photography"/>
    <s v="photobooks"/>
    <x v="1815"/>
    <d v="2015-07-01T16:45:37"/>
  </r>
  <r>
    <n v="1816"/>
    <x v="1816"/>
    <s v="A unique Photographic Book Project about the Passionate Moments and Strong Emotions that lie within Karate"/>
    <x v="31"/>
    <x v="1238"/>
    <x v="2"/>
    <s v="CH"/>
    <s v="CHF"/>
    <n v="1469473200"/>
    <n v="1467061303"/>
    <b v="0"/>
    <n v="6"/>
    <b v="0"/>
    <s v="photography/photobooks"/>
    <n v="2.036E-2"/>
    <n v="84.833333333333329"/>
    <s v="photography"/>
    <s v="photobooks"/>
    <x v="1816"/>
    <d v="2016-07-25T14:00:00"/>
  </r>
  <r>
    <n v="1817"/>
    <x v="1817"/>
    <s v="Hundreds of breathtaking rodeo photographs collected in a beautiful coffee table book."/>
    <x v="102"/>
    <x v="1239"/>
    <x v="2"/>
    <s v="US"/>
    <s v="USD"/>
    <n v="1485759540"/>
    <n v="1480607607"/>
    <b v="0"/>
    <n v="100"/>
    <b v="0"/>
    <s v="photography/photobooks"/>
    <n v="0.52327777777777773"/>
    <n v="94.19"/>
    <s v="photography"/>
    <s v="photobooks"/>
    <x v="1817"/>
    <d v="2017-01-30T01:59:00"/>
  </r>
  <r>
    <n v="1818"/>
    <x v="1818"/>
    <s v="We are all different, this is a way to honor and celebrate the authenticity in being different."/>
    <x v="36"/>
    <x v="117"/>
    <x v="2"/>
    <s v="US"/>
    <s v="USD"/>
    <n v="1428035850"/>
    <n v="1425447450"/>
    <b v="0"/>
    <n v="0"/>
    <b v="0"/>
    <s v="photography/photobooks"/>
    <n v="0"/>
    <n v="0"/>
    <s v="photography"/>
    <s v="photobooks"/>
    <x v="1818"/>
    <d v="2015-04-02T23:37:30"/>
  </r>
  <r>
    <n v="1819"/>
    <x v="1819"/>
    <s v="Reach the ends of the earth! Claim a piece of alaskan wilderness- your name in a glacier and receive photo book our Denali Expedition"/>
    <x v="38"/>
    <x v="379"/>
    <x v="2"/>
    <s v="US"/>
    <s v="USD"/>
    <n v="1406743396"/>
    <n v="1404151396"/>
    <b v="0"/>
    <n v="4"/>
    <b v="0"/>
    <s v="photography/photobooks"/>
    <n v="2.0833333333333332E-2"/>
    <n v="6.25"/>
    <s v="photography"/>
    <s v="photobooks"/>
    <x v="1819"/>
    <d v="2014-07-30T13:03:16"/>
  </r>
  <r>
    <n v="1820"/>
    <x v="1820"/>
    <s v="An Iconic look at one of California's oldest beach communities, photographed in Monochrome, on a c1947 medium format 6x6cm Box Camera."/>
    <x v="91"/>
    <x v="1240"/>
    <x v="2"/>
    <s v="US"/>
    <s v="USD"/>
    <n v="1427850090"/>
    <n v="1425261690"/>
    <b v="0"/>
    <n v="8"/>
    <b v="0"/>
    <s v="photography/photobooks"/>
    <n v="6.565384615384616E-2"/>
    <n v="213.375"/>
    <s v="photography"/>
    <s v="photobooks"/>
    <x v="1820"/>
    <d v="2015-03-31T20:01:30"/>
  </r>
  <r>
    <n v="1821"/>
    <x v="1821"/>
    <s v="Glass Cloud tour dates are already beginning to pile up. They are turning to YOU to help get them from town to town."/>
    <x v="30"/>
    <x v="1241"/>
    <x v="0"/>
    <s v="US"/>
    <s v="USD"/>
    <n v="1330760367"/>
    <n v="1326872367"/>
    <b v="0"/>
    <n v="57"/>
    <b v="1"/>
    <s v="music/rock"/>
    <n v="1.3489"/>
    <n v="59.162280701754383"/>
    <s v="music"/>
    <s v="rock"/>
    <x v="1821"/>
    <d v="2012-03-03T02:39:27"/>
  </r>
  <r>
    <n v="1822"/>
    <x v="1822"/>
    <s v="Wood Butcher needs your help to make this happen. Buy a CD, support local music!"/>
    <x v="43"/>
    <x v="452"/>
    <x v="0"/>
    <s v="CA"/>
    <s v="CAD"/>
    <n v="1391194860"/>
    <n v="1388084862"/>
    <b v="0"/>
    <n v="11"/>
    <b v="1"/>
    <s v="music/rock"/>
    <n v="1"/>
    <n v="27.272727272727273"/>
    <s v="music"/>
    <s v="rock"/>
    <x v="1822"/>
    <d v="2014-01-31T14:01:00"/>
  </r>
  <r>
    <n v="1823"/>
    <x v="1823"/>
    <s v="Just as we are getting prepared to tour we find out our van has serious damage and can't run. We unfortunately don't have enough."/>
    <x v="176"/>
    <x v="1242"/>
    <x v="0"/>
    <s v="US"/>
    <s v="USD"/>
    <n v="1351095976"/>
    <n v="1348503976"/>
    <b v="0"/>
    <n v="33"/>
    <b v="1"/>
    <s v="music/rock"/>
    <n v="1.1585714285714286"/>
    <n v="24.575757575757574"/>
    <s v="music"/>
    <s v="rock"/>
    <x v="1823"/>
    <d v="2012-10-24T11:26:16"/>
  </r>
  <r>
    <n v="1824"/>
    <x v="1824"/>
    <s v="cd fund raiser"/>
    <x v="9"/>
    <x v="1243"/>
    <x v="0"/>
    <s v="US"/>
    <s v="USD"/>
    <n v="1389146880"/>
    <n v="1387403967"/>
    <b v="0"/>
    <n v="40"/>
    <b v="1"/>
    <s v="music/rock"/>
    <n v="1.0006666666666666"/>
    <n v="75.05"/>
    <s v="music"/>
    <s v="rock"/>
    <x v="1824"/>
    <d v="2014-01-07T21:08:00"/>
  </r>
  <r>
    <n v="1825"/>
    <x v="1825"/>
    <s v="Eurisko is trying to release our full length entitled &quot;Wild Animal!&quot; Money raised will go towards studio time, mixing, and mastering."/>
    <x v="13"/>
    <x v="1244"/>
    <x v="0"/>
    <s v="US"/>
    <s v="USD"/>
    <n v="1373572903"/>
    <n v="1371585703"/>
    <b v="0"/>
    <n v="50"/>
    <b v="1"/>
    <s v="music/rock"/>
    <n v="1.0505"/>
    <n v="42.02"/>
    <s v="music"/>
    <s v="rock"/>
    <x v="1825"/>
    <d v="2013-07-11T15:01:43"/>
  </r>
  <r>
    <n v="1826"/>
    <x v="1826"/>
    <s v="Hear your favorite Bear Ghost in eargasmic quality!"/>
    <x v="13"/>
    <x v="895"/>
    <x v="0"/>
    <s v="US"/>
    <s v="USD"/>
    <n v="1392675017"/>
    <n v="1390083017"/>
    <b v="0"/>
    <n v="38"/>
    <b v="1"/>
    <s v="music/rock"/>
    <n v="1.01"/>
    <n v="53.157894736842103"/>
    <s v="music"/>
    <s v="rock"/>
    <x v="1826"/>
    <d v="2014-02-17T17:10:17"/>
  </r>
  <r>
    <n v="1827"/>
    <x v="1827"/>
    <s v="I have been a lot of places &amp; written a lot of songs. It's finally time to make my debut album &quot;Homeward Bound&quot; and I need your help!"/>
    <x v="6"/>
    <x v="1245"/>
    <x v="0"/>
    <s v="US"/>
    <s v="USD"/>
    <n v="1299138561"/>
    <n v="1294818561"/>
    <b v="0"/>
    <n v="96"/>
    <b v="1"/>
    <s v="music/rock"/>
    <n v="1.0066250000000001"/>
    <n v="83.885416666666671"/>
    <s v="music"/>
    <s v="rock"/>
    <x v="1827"/>
    <d v="2011-03-03T02:49:21"/>
  </r>
  <r>
    <n v="1828"/>
    <x v="1828"/>
    <s v="Sam Sliva's new EP, &quot;Drained,&quot; will combine Rock, Reggae and Country stylings to make one definitive sound...BUT ONLY WITH YOUR HELP!!"/>
    <x v="22"/>
    <x v="1246"/>
    <x v="0"/>
    <s v="US"/>
    <s v="USD"/>
    <n v="1399672800"/>
    <n v="1396906530"/>
    <b v="0"/>
    <n v="48"/>
    <b v="1"/>
    <s v="music/rock"/>
    <n v="1.0016"/>
    <n v="417.33333333333331"/>
    <s v="music"/>
    <s v="rock"/>
    <x v="1828"/>
    <d v="2014-05-09T17:00:00"/>
  </r>
  <r>
    <n v="1829"/>
    <x v="1829"/>
    <s v="Everything is set to record are EP except for our finances. Please donate if you can! Any amount is appreciated. "/>
    <x v="15"/>
    <x v="1247"/>
    <x v="0"/>
    <s v="US"/>
    <s v="USD"/>
    <n v="1295647200"/>
    <n v="1291428371"/>
    <b v="0"/>
    <n v="33"/>
    <b v="1"/>
    <s v="music/rock"/>
    <n v="1.6668333333333334"/>
    <n v="75.765151515151516"/>
    <s v="music"/>
    <s v="rock"/>
    <x v="1829"/>
    <d v="2011-01-21T17:00:00"/>
  </r>
  <r>
    <n v="1830"/>
    <x v="1830"/>
    <s v="We have come a long way on our new record, but now we need your help.  Help us, and together we can make magic!"/>
    <x v="36"/>
    <x v="1248"/>
    <x v="0"/>
    <s v="US"/>
    <s v="USD"/>
    <n v="1393259107"/>
    <n v="1390667107"/>
    <b v="0"/>
    <n v="226"/>
    <b v="1"/>
    <s v="music/rock"/>
    <n v="1.0153333333333334"/>
    <n v="67.389380530973455"/>
    <s v="music"/>
    <s v="rock"/>
    <x v="1830"/>
    <d v="2014-02-24T11:25:07"/>
  </r>
  <r>
    <n v="1831"/>
    <x v="1831"/>
    <s v="After a 2 year Odyssey, Darling Waste's trailer is still not home! We need $3,500 to get it through U.S. Customs!"/>
    <x v="28"/>
    <x v="1249"/>
    <x v="0"/>
    <s v="US"/>
    <s v="USD"/>
    <n v="1336866863"/>
    <n v="1335570863"/>
    <b v="0"/>
    <n v="14"/>
    <b v="1"/>
    <s v="music/rock"/>
    <n v="1.03"/>
    <n v="73.571428571428569"/>
    <s v="music"/>
    <s v="rock"/>
    <x v="1831"/>
    <d v="2012-05-12T18:54:23"/>
  </r>
  <r>
    <n v="1832"/>
    <x v="1832"/>
    <s v="Hi! We're the music duo Black Swan Theories and our project is to manufacture our debut CD of 10 already-completed songs.  "/>
    <x v="18"/>
    <x v="83"/>
    <x v="0"/>
    <s v="US"/>
    <s v="USD"/>
    <n v="1299243427"/>
    <n v="1296651427"/>
    <b v="0"/>
    <n v="20"/>
    <b v="1"/>
    <s v="music/rock"/>
    <n v="1.4285714285714286"/>
    <n v="25"/>
    <s v="music"/>
    <s v="rock"/>
    <x v="1832"/>
    <d v="2011-03-04T07:57:07"/>
  </r>
  <r>
    <n v="1833"/>
    <x v="1833"/>
    <s v="I am writing the second volume in a series of hair band encyclopedias, however I lack the means to afford the costs of the photos."/>
    <x v="44"/>
    <x v="1121"/>
    <x v="0"/>
    <s v="US"/>
    <s v="USD"/>
    <n v="1362211140"/>
    <n v="1359421403"/>
    <b v="0"/>
    <n v="25"/>
    <b v="1"/>
    <s v="music/rock"/>
    <n v="2.625"/>
    <n v="42"/>
    <s v="music"/>
    <s v="rock"/>
    <x v="1833"/>
    <d v="2013-03-02T02:59:00"/>
  </r>
  <r>
    <n v="1834"/>
    <x v="1834"/>
    <s v="Help us fund our first tour and promote our new EP!"/>
    <x v="3"/>
    <x v="1250"/>
    <x v="0"/>
    <s v="US"/>
    <s v="USD"/>
    <n v="1422140895"/>
    <n v="1418684895"/>
    <b v="0"/>
    <n v="90"/>
    <b v="1"/>
    <s v="music/rock"/>
    <n v="1.1805000000000001"/>
    <n v="131.16666666666666"/>
    <s v="music"/>
    <s v="rock"/>
    <x v="1834"/>
    <d v="2015-01-24T18:08:15"/>
  </r>
  <r>
    <n v="1835"/>
    <x v="1835"/>
    <s v="WE ARE A HARD ROCK/PUNK BAND SEEKING FUNDS TO RECORD A NEW EP. _x000a__x000a_https://www.reverbnation.com/dirtylittlerebel"/>
    <x v="2"/>
    <x v="624"/>
    <x v="0"/>
    <s v="GB"/>
    <s v="GBP"/>
    <n v="1459439471"/>
    <n v="1456851071"/>
    <b v="0"/>
    <n v="11"/>
    <b v="1"/>
    <s v="music/rock"/>
    <n v="1.04"/>
    <n v="47.272727272727273"/>
    <s v="music"/>
    <s v="rock"/>
    <x v="1835"/>
    <d v="2016-03-31T10:51:11"/>
  </r>
  <r>
    <n v="1836"/>
    <x v="1836"/>
    <s v="Help fund our 2013 Sound &amp; Lighting Touring rig!"/>
    <x v="10"/>
    <x v="1251"/>
    <x v="0"/>
    <s v="US"/>
    <s v="USD"/>
    <n v="1361129129"/>
    <n v="1359660329"/>
    <b v="0"/>
    <n v="55"/>
    <b v="1"/>
    <s v="music/rock"/>
    <n v="2.0034000000000001"/>
    <n v="182.12727272727273"/>
    <s v="music"/>
    <s v="rock"/>
    <x v="1836"/>
    <d v="2013-02-17T14:25:29"/>
  </r>
  <r>
    <n v="1837"/>
    <x v="1837"/>
    <s v="Shady Grady &amp; The Nobodies is a band from Chicago, IL that fuse James Brown, Pink Floyd &amp; Jimi Hendrix into 1 - www.shadygradymusic.com"/>
    <x v="20"/>
    <x v="1252"/>
    <x v="0"/>
    <s v="US"/>
    <s v="USD"/>
    <n v="1332029335"/>
    <n v="1326848935"/>
    <b v="0"/>
    <n v="30"/>
    <b v="1"/>
    <s v="music/rock"/>
    <n v="3.0683333333333334"/>
    <n v="61.366666666666667"/>
    <s v="music"/>
    <s v="rock"/>
    <x v="1837"/>
    <d v="2012-03-17T19:08:55"/>
  </r>
  <r>
    <n v="1838"/>
    <x v="1838"/>
    <s v="Paul Haasch is producing his first music video! With awesome people involved and a great vision, it is sure to be an amazing piece."/>
    <x v="28"/>
    <x v="1253"/>
    <x v="0"/>
    <s v="US"/>
    <s v="USD"/>
    <n v="1317438000"/>
    <n v="1314989557"/>
    <b v="0"/>
    <n v="28"/>
    <b v="1"/>
    <s v="music/rock"/>
    <n v="1.00149"/>
    <n v="35.767499999999998"/>
    <s v="music"/>
    <s v="rock"/>
    <x v="1838"/>
    <d v="2011-09-30T22:00:00"/>
  </r>
  <r>
    <n v="1839"/>
    <x v="1839"/>
    <s v="The King of Mars, a Chicago rock band, needs your help funding their first EP! Visit us at thekingofmars.com for more."/>
    <x v="28"/>
    <x v="1254"/>
    <x v="0"/>
    <s v="US"/>
    <s v="USD"/>
    <n v="1475342382"/>
    <n v="1472750382"/>
    <b v="0"/>
    <n v="45"/>
    <b v="1"/>
    <s v="music/rock"/>
    <n v="2.0529999999999999"/>
    <n v="45.62222222222222"/>
    <s v="music"/>
    <s v="rock"/>
    <x v="1839"/>
    <d v="2016-10-01T12:19:42"/>
  </r>
  <r>
    <n v="1840"/>
    <x v="1840"/>
    <s v="St. Paul five-piece band City of the Weak hits the road May 9th, heading for Ft. Lauderdale to attend the Driven Music Conference!"/>
    <x v="42"/>
    <x v="1255"/>
    <x v="0"/>
    <s v="US"/>
    <s v="USD"/>
    <n v="1367902740"/>
    <n v="1366251510"/>
    <b v="0"/>
    <n v="13"/>
    <b v="1"/>
    <s v="music/rock"/>
    <n v="1.0888888888888888"/>
    <n v="75.384615384615387"/>
    <s v="music"/>
    <s v="rock"/>
    <x v="1840"/>
    <d v="2013-05-06T23:59:00"/>
  </r>
  <r>
    <n v="1841"/>
    <x v="1841"/>
    <s v="Hard Rock with a Positive Message. Help us fund, release and promote our debut EP!"/>
    <x v="13"/>
    <x v="1256"/>
    <x v="0"/>
    <s v="US"/>
    <s v="USD"/>
    <n v="1400561940"/>
    <n v="1397679445"/>
    <b v="0"/>
    <n v="40"/>
    <b v="1"/>
    <s v="music/rock"/>
    <n v="1.0175000000000001"/>
    <n v="50.875"/>
    <s v="music"/>
    <s v="rock"/>
    <x v="1841"/>
    <d v="2014-05-19T23:59:00"/>
  </r>
  <r>
    <n v="1842"/>
    <x v="1842"/>
    <s v="Every time we sit down to rehearse, thoughts of recording a CD excite us! We are ready to do this!  It's time, so read on..."/>
    <x v="13"/>
    <x v="1257"/>
    <x v="0"/>
    <s v="US"/>
    <s v="USD"/>
    <n v="1425275940"/>
    <n v="1422371381"/>
    <b v="0"/>
    <n v="21"/>
    <b v="1"/>
    <s v="music/rock"/>
    <n v="1.2524999999999999"/>
    <n v="119.28571428571429"/>
    <s v="music"/>
    <s v="rock"/>
    <x v="1842"/>
    <d v="2015-03-02T00:59:00"/>
  </r>
  <r>
    <n v="1843"/>
    <x v="1843"/>
    <s v="Support Jeremy Buck &amp; The Bang as they finish and release their Brand New Album, â€œYou Are a Starâ€, as well as shoot 2 New Music Videos"/>
    <x v="3"/>
    <x v="1258"/>
    <x v="0"/>
    <s v="US"/>
    <s v="USD"/>
    <n v="1298245954"/>
    <n v="1295653954"/>
    <b v="0"/>
    <n v="134"/>
    <b v="1"/>
    <s v="music/rock"/>
    <n v="1.2400610000000001"/>
    <n v="92.541865671641801"/>
    <s v="music"/>
    <s v="rock"/>
    <x v="1843"/>
    <d v="2011-02-20T18:52:34"/>
  </r>
  <r>
    <n v="1844"/>
    <x v="1844"/>
    <s v="We are working hard to get into the recording studio and finally release a full-length album...but we need your help getting there!"/>
    <x v="15"/>
    <x v="1259"/>
    <x v="0"/>
    <s v="US"/>
    <s v="USD"/>
    <n v="1307761200"/>
    <n v="1304464914"/>
    <b v="0"/>
    <n v="20"/>
    <b v="1"/>
    <s v="music/rock"/>
    <n v="1.014"/>
    <n v="76.05"/>
    <s v="music"/>
    <s v="rock"/>
    <x v="1844"/>
    <d v="2011-06-10T22:00:00"/>
  </r>
  <r>
    <n v="1845"/>
    <x v="1845"/>
    <s v="OH MY JOSH! _x000a__x000a_Our Kickstarter Supporters get FIRST DIBS!_x000a__x000a_Here's our latest single release and a package deal you cannot ignore!"/>
    <x v="28"/>
    <x v="325"/>
    <x v="0"/>
    <s v="US"/>
    <s v="USD"/>
    <n v="1466139300"/>
    <n v="1464854398"/>
    <b v="0"/>
    <n v="19"/>
    <b v="1"/>
    <s v="music/rock"/>
    <n v="1"/>
    <n v="52.631578947368418"/>
    <s v="music"/>
    <s v="rock"/>
    <x v="1845"/>
    <d v="2016-06-16T23:55:00"/>
  </r>
  <r>
    <n v="1846"/>
    <x v="1846"/>
    <s v="This album of all original music has been in the making for several years and I am excited to make my fans a part of this experience."/>
    <x v="36"/>
    <x v="1260"/>
    <x v="0"/>
    <s v="US"/>
    <s v="USD"/>
    <n v="1355585777"/>
    <n v="1352993777"/>
    <b v="0"/>
    <n v="209"/>
    <b v="1"/>
    <s v="music/rock"/>
    <n v="1.3792666666666666"/>
    <n v="98.990430622009569"/>
    <s v="music"/>
    <s v="rock"/>
    <x v="1846"/>
    <d v="2012-12-15T10:36:17"/>
  </r>
  <r>
    <n v="1847"/>
    <x v="1847"/>
    <s v="Deathtrap America is touring the country this spring.  Your pledge will help us across the country with Faster Pussycat and QueensrÃ¿che"/>
    <x v="30"/>
    <x v="1261"/>
    <x v="0"/>
    <s v="US"/>
    <s v="USD"/>
    <n v="1429594832"/>
    <n v="1427780432"/>
    <b v="0"/>
    <n v="38"/>
    <b v="1"/>
    <s v="music/rock"/>
    <n v="1.2088000000000001"/>
    <n v="79.526315789473685"/>
    <s v="music"/>
    <s v="rock"/>
    <x v="1847"/>
    <d v="2015-04-21T00:40:32"/>
  </r>
  <r>
    <n v="1848"/>
    <x v="1848"/>
    <s v="Hopeless Jack &amp; the Handsome Devil's first American tour. Help us bring our dirty brand of &quot;Roots &amp; Roll&quot; across the country!"/>
    <x v="9"/>
    <x v="1262"/>
    <x v="0"/>
    <s v="US"/>
    <s v="USD"/>
    <n v="1312095540"/>
    <n v="1306608888"/>
    <b v="0"/>
    <n v="24"/>
    <b v="1"/>
    <s v="music/rock"/>
    <n v="1.0736666666666668"/>
    <n v="134.20833333333334"/>
    <s v="music"/>
    <s v="rock"/>
    <x v="1848"/>
    <d v="2011-07-31T01:59:00"/>
  </r>
  <r>
    <n v="1849"/>
    <x v="1849"/>
    <s v="Release the Skylines is a small, local Cleveland metal band looking to record an album."/>
    <x v="43"/>
    <x v="356"/>
    <x v="0"/>
    <s v="US"/>
    <s v="USD"/>
    <n v="1350505059"/>
    <n v="1347913059"/>
    <b v="0"/>
    <n v="8"/>
    <b v="1"/>
    <s v="music/rock"/>
    <n v="1.0033333333333334"/>
    <n v="37.625"/>
    <s v="music"/>
    <s v="rock"/>
    <x v="1849"/>
    <d v="2012-10-17T15:17:39"/>
  </r>
  <r>
    <n v="1850"/>
    <x v="1850"/>
    <s v="WILKES is the solo venture of HighFlightSociety singer / Disciple bassist, Jason Wilkes. This project is to fund the debut 6 song EP."/>
    <x v="7"/>
    <x v="1263"/>
    <x v="0"/>
    <s v="US"/>
    <s v="USD"/>
    <n v="1405033300"/>
    <n v="1402441300"/>
    <b v="0"/>
    <n v="179"/>
    <b v="1"/>
    <s v="music/rock"/>
    <n v="1.0152222222222222"/>
    <n v="51.044692737430168"/>
    <s v="music"/>
    <s v="rock"/>
    <x v="1850"/>
    <d v="2014-07-10T18:01:40"/>
  </r>
  <r>
    <n v="1851"/>
    <x v="1851"/>
    <s v="I have recorded 3 solo blues/rock/surf albums of original music, but they're only digitally released - I want there to be real CD's!"/>
    <x v="46"/>
    <x v="1264"/>
    <x v="0"/>
    <s v="US"/>
    <s v="USD"/>
    <n v="1406509200"/>
    <n v="1404769538"/>
    <b v="0"/>
    <n v="26"/>
    <b v="1"/>
    <s v="music/rock"/>
    <n v="1.0007692307692309"/>
    <n v="50.03846153846154"/>
    <s v="music"/>
    <s v="rock"/>
    <x v="1851"/>
    <d v="2014-07-27T20:00:00"/>
  </r>
  <r>
    <n v="1852"/>
    <x v="1852"/>
    <s v="Athens, GA-based rock &amp; roll/soul band Radiolucent is kickstarting funds to mix, master, &amp; release their 2nd record, Electric City."/>
    <x v="36"/>
    <x v="1265"/>
    <x v="0"/>
    <s v="US"/>
    <s v="USD"/>
    <n v="1429920000"/>
    <n v="1426703452"/>
    <b v="0"/>
    <n v="131"/>
    <b v="1"/>
    <s v="music/rock"/>
    <n v="1.1696666666666666"/>
    <n v="133.93129770992365"/>
    <s v="music"/>
    <s v="rock"/>
    <x v="1852"/>
    <d v="2015-04-24T19:00:00"/>
  </r>
  <r>
    <n v="1853"/>
    <x v="1853"/>
    <s v="The money will go towards our debut EP being Recorded mixed by Andrew Baylis and mastered by Drew Fulk of Think Sound Studios."/>
    <x v="134"/>
    <x v="1266"/>
    <x v="0"/>
    <s v="US"/>
    <s v="USD"/>
    <n v="1352860017"/>
    <n v="1348536417"/>
    <b v="0"/>
    <n v="14"/>
    <b v="1"/>
    <s v="music/rock"/>
    <n v="1.01875"/>
    <n v="58.214285714285715"/>
    <s v="music"/>
    <s v="rock"/>
    <x v="1853"/>
    <d v="2012-11-13T21:26:57"/>
  </r>
  <r>
    <n v="1854"/>
    <x v="1854"/>
    <s v="After much anticipation, I'm finally releasing my first album, &quot;In Technicolor&quot;! Let's join forces and get it done right!"/>
    <x v="36"/>
    <x v="1267"/>
    <x v="0"/>
    <s v="US"/>
    <s v="USD"/>
    <n v="1369355437"/>
    <n v="1366763437"/>
    <b v="0"/>
    <n v="174"/>
    <b v="1"/>
    <s v="music/rock"/>
    <n v="1.0212366666666666"/>
    <n v="88.037643678160919"/>
    <s v="music"/>
    <s v="rock"/>
    <x v="1854"/>
    <d v="2013-05-23T19:30:37"/>
  </r>
  <r>
    <n v="1855"/>
    <x v="1855"/>
    <s v="11 year old Sara &amp; Motion Device want rock &amp; metal fans all over the world to unite and join the ROCK REVOLUTION!!!"/>
    <x v="222"/>
    <x v="1268"/>
    <x v="0"/>
    <s v="CA"/>
    <s v="CAD"/>
    <n v="1389012940"/>
    <n v="1385124940"/>
    <b v="0"/>
    <n v="191"/>
    <b v="1"/>
    <s v="music/rock"/>
    <n v="1.5405897142857143"/>
    <n v="70.576753926701571"/>
    <s v="music"/>
    <s v="rock"/>
    <x v="1855"/>
    <d v="2014-01-06T07:55:40"/>
  </r>
  <r>
    <n v="1856"/>
    <x v="1856"/>
    <s v="We are an independent band who needs your help for the production of our new album, so we can share our music with you lovely people :)"/>
    <x v="13"/>
    <x v="874"/>
    <x v="0"/>
    <s v="US"/>
    <s v="USD"/>
    <n v="1405715472"/>
    <n v="1403901072"/>
    <b v="0"/>
    <n v="38"/>
    <b v="1"/>
    <s v="music/rock"/>
    <n v="1.0125"/>
    <n v="53.289473684210527"/>
    <s v="music"/>
    <s v="rock"/>
    <x v="1856"/>
    <d v="2014-07-18T15:31:12"/>
  </r>
  <r>
    <n v="1857"/>
    <x v="1857"/>
    <s v="We need to get back to Nashville to record our second record, a full LP this time.  It ain't cheap and we need your help!"/>
    <x v="9"/>
    <x v="142"/>
    <x v="0"/>
    <s v="US"/>
    <s v="USD"/>
    <n v="1410546413"/>
    <n v="1407954413"/>
    <b v="0"/>
    <n v="22"/>
    <b v="1"/>
    <s v="music/rock"/>
    <n v="1"/>
    <n v="136.36363636363637"/>
    <s v="music"/>
    <s v="rock"/>
    <x v="1857"/>
    <d v="2014-09-12T13:26:53"/>
  </r>
  <r>
    <n v="1858"/>
    <x v="1858"/>
    <s v="I write songs to teach with at two Chicago schools.  The enthusiastic response from my students &amp; colleagues inspired me to do do this!"/>
    <x v="291"/>
    <x v="1269"/>
    <x v="0"/>
    <s v="US"/>
    <s v="USD"/>
    <n v="1324014521"/>
    <n v="1318826921"/>
    <b v="0"/>
    <n v="149"/>
    <b v="1"/>
    <s v="music/rock"/>
    <n v="1.0874800874800874"/>
    <n v="40.547315436241611"/>
    <s v="music"/>
    <s v="rock"/>
    <x v="1858"/>
    <d v="2011-12-16T00:48:41"/>
  </r>
  <r>
    <n v="1859"/>
    <x v="1859"/>
    <s v="Queen Kwong is going ON TOUR to London and Paris!"/>
    <x v="9"/>
    <x v="1270"/>
    <x v="0"/>
    <s v="US"/>
    <s v="USD"/>
    <n v="1316716129"/>
    <n v="1314124129"/>
    <b v="0"/>
    <n v="56"/>
    <b v="1"/>
    <s v="music/rock"/>
    <n v="1.3183333333333334"/>
    <n v="70.625"/>
    <s v="music"/>
    <s v="rock"/>
    <x v="1859"/>
    <d v="2011-09-22T13:28:49"/>
  </r>
  <r>
    <n v="1860"/>
    <x v="1860"/>
    <s v="ASC had a one-of-a-kind CD release party in 2013, and we want to share it with the world - in DVD format!"/>
    <x v="47"/>
    <x v="1099"/>
    <x v="0"/>
    <s v="US"/>
    <s v="USD"/>
    <n v="1391706084"/>
    <n v="1389891684"/>
    <b v="0"/>
    <n v="19"/>
    <b v="1"/>
    <s v="music/rock"/>
    <n v="1.3346666666666667"/>
    <n v="52.684210526315788"/>
    <s v="music"/>
    <s v="rock"/>
    <x v="1860"/>
    <d v="2014-02-06T12:01:24"/>
  </r>
  <r>
    <n v="1861"/>
    <x v="1861"/>
    <s v="A game for Apple &amp; Android devices that sees you get your own spacecraft, take on the competition, mine asteroids &amp; fight to survive."/>
    <x v="65"/>
    <x v="117"/>
    <x v="2"/>
    <s v="GB"/>
    <s v="GBP"/>
    <n v="1422256341"/>
    <n v="1419664341"/>
    <b v="0"/>
    <n v="0"/>
    <b v="0"/>
    <s v="games/mobile games"/>
    <n v="0"/>
    <n v="0"/>
    <s v="games"/>
    <s v="mobile games"/>
    <x v="1861"/>
    <d v="2015-01-26T02:12:21"/>
  </r>
  <r>
    <n v="1862"/>
    <x v="1862"/>
    <s v="Purple Fishing is an online game and social media platform for Trump Supporters and Critics to have fun finding common ground."/>
    <x v="102"/>
    <x v="204"/>
    <x v="2"/>
    <s v="US"/>
    <s v="USD"/>
    <n v="1488958200"/>
    <n v="1484912974"/>
    <b v="0"/>
    <n v="16"/>
    <b v="0"/>
    <s v="games/mobile games"/>
    <n v="8.0833333333333326E-2"/>
    <n v="90.9375"/>
    <s v="games"/>
    <s v="mobile games"/>
    <x v="1862"/>
    <d v="2017-03-08T02:30:00"/>
  </r>
  <r>
    <n v="1863"/>
    <x v="1863"/>
    <s v="This is an Android game where you take control of the zombies and try to eat your way to world domination!"/>
    <x v="30"/>
    <x v="115"/>
    <x v="2"/>
    <s v="US"/>
    <s v="USD"/>
    <n v="1402600085"/>
    <n v="1400008085"/>
    <b v="0"/>
    <n v="2"/>
    <b v="0"/>
    <s v="games/mobile games"/>
    <n v="4.0000000000000001E-3"/>
    <n v="5"/>
    <s v="games"/>
    <s v="mobile games"/>
    <x v="1863"/>
    <d v="2014-06-12T14:08:05"/>
  </r>
  <r>
    <n v="1864"/>
    <x v="1864"/>
    <s v="Cannons, Power Gloves, and PUNCHING STUFF!  Help Fat Cheeks collect Acorns for upgrades and customize his gear in this Endless Runner"/>
    <x v="115"/>
    <x v="1271"/>
    <x v="2"/>
    <s v="US"/>
    <s v="USD"/>
    <n v="1399223500"/>
    <n v="1396631500"/>
    <b v="0"/>
    <n v="48"/>
    <b v="0"/>
    <s v="games/mobile games"/>
    <n v="0.42892307692307691"/>
    <n v="58.083333333333336"/>
    <s v="games"/>
    <s v="mobile games"/>
    <x v="1864"/>
    <d v="2014-05-04T12:11:40"/>
  </r>
  <r>
    <n v="1865"/>
    <x v="1865"/>
    <s v="This game is an alternative to the boring morning jogs This game will make you excited to workout Following elite footballer movements!"/>
    <x v="74"/>
    <x v="460"/>
    <x v="2"/>
    <s v="GB"/>
    <s v="GBP"/>
    <n v="1478425747"/>
    <n v="1475398147"/>
    <b v="0"/>
    <n v="2"/>
    <b v="0"/>
    <s v="games/mobile games"/>
    <n v="3.6363636363636364E-5"/>
    <n v="2"/>
    <s v="games"/>
    <s v="mobile games"/>
    <x v="1865"/>
    <d v="2016-11-06T04:49:07"/>
  </r>
  <r>
    <n v="1866"/>
    <x v="1866"/>
    <s v="A mobile application that will allow math learners to practice math operations and improve critical thinking. Ideal for ages 7 to 12."/>
    <x v="31"/>
    <x v="366"/>
    <x v="2"/>
    <s v="US"/>
    <s v="USD"/>
    <n v="1488340800"/>
    <n v="1483768497"/>
    <b v="0"/>
    <n v="2"/>
    <b v="0"/>
    <s v="games/mobile games"/>
    <n v="5.0000000000000001E-3"/>
    <n v="62.5"/>
    <s v="games"/>
    <s v="mobile games"/>
    <x v="1866"/>
    <d v="2017-02-28T23:00:00"/>
  </r>
  <r>
    <n v="1867"/>
    <x v="1867"/>
    <s v="A mix of PokemonGo, Game of War- Fire Age, DragonSoul, &amp; Throwdown. Join a clan, collect meme, upgrade features, fight, &amp; compete."/>
    <x v="22"/>
    <x v="115"/>
    <x v="2"/>
    <s v="US"/>
    <s v="USD"/>
    <n v="1478383912"/>
    <n v="1475791912"/>
    <b v="0"/>
    <n v="1"/>
    <b v="0"/>
    <s v="games/mobile games"/>
    <n v="5.0000000000000001E-4"/>
    <n v="10"/>
    <s v="games"/>
    <s v="mobile games"/>
    <x v="1867"/>
    <d v="2016-11-05T17:11:52"/>
  </r>
  <r>
    <n v="1868"/>
    <x v="1868"/>
    <s v="PaperChase is a popular endless flying game conceived by a 15 year old and loved by millions worldwide.  Help us build version 3!"/>
    <x v="31"/>
    <x v="1272"/>
    <x v="2"/>
    <s v="US"/>
    <s v="USD"/>
    <n v="1450166340"/>
    <n v="1448044925"/>
    <b v="0"/>
    <n v="17"/>
    <b v="0"/>
    <s v="games/mobile games"/>
    <n v="4.8680000000000001E-2"/>
    <n v="71.588235294117652"/>
    <s v="games"/>
    <s v="mobile games"/>
    <x v="1868"/>
    <d v="2015-12-15T02:59:00"/>
  </r>
  <r>
    <n v="1869"/>
    <x v="1869"/>
    <s v="CCRPG will be a 2D Pixel Art Game based on similar elements to the SNES game &quot;Zelda: A Link to the Past&quot; with RPG elements added in."/>
    <x v="3"/>
    <x v="117"/>
    <x v="2"/>
    <s v="US"/>
    <s v="USD"/>
    <n v="1483488249"/>
    <n v="1480896249"/>
    <b v="0"/>
    <n v="0"/>
    <b v="0"/>
    <s v="games/mobile games"/>
    <n v="0"/>
    <n v="0"/>
    <s v="games"/>
    <s v="mobile games"/>
    <x v="1869"/>
    <d v="2017-01-03T19:04:09"/>
  </r>
  <r>
    <n v="1870"/>
    <x v="1870"/>
    <s v="Conflict of Van Helsing &amp; Dracula (C.O.V.D.) is a board game available as an App based on the story: Dracula. Can you survive?"/>
    <x v="8"/>
    <x v="1273"/>
    <x v="2"/>
    <s v="US"/>
    <s v="USD"/>
    <n v="1454213820"/>
    <n v="1451723535"/>
    <b v="0"/>
    <n v="11"/>
    <b v="0"/>
    <s v="games/mobile games"/>
    <n v="0.10314285714285715"/>
    <n v="32.81818181818182"/>
    <s v="games"/>
    <s v="mobile games"/>
    <x v="1870"/>
    <d v="2016-01-30T23:17:00"/>
  </r>
  <r>
    <n v="1871"/>
    <x v="1871"/>
    <s v="Journey with Bible Bear through each of the books of the Bible, exploring stories while learning verses, songs, and preschool concepts!"/>
    <x v="115"/>
    <x v="1274"/>
    <x v="2"/>
    <s v="US"/>
    <s v="USD"/>
    <n v="1416512901"/>
    <n v="1413053301"/>
    <b v="0"/>
    <n v="95"/>
    <b v="0"/>
    <s v="games/mobile games"/>
    <n v="0.7178461538461538"/>
    <n v="49.11578947368421"/>
    <s v="games"/>
    <s v="mobile games"/>
    <x v="1871"/>
    <d v="2014-11-20T14:48:21"/>
  </r>
  <r>
    <n v="1872"/>
    <x v="1872"/>
    <s v="A Top-View Action game where you play as Bob, the FIRST zombie to rise from the grave. Bring chaos to town, feast and don't die again."/>
    <x v="22"/>
    <x v="719"/>
    <x v="2"/>
    <s v="US"/>
    <s v="USD"/>
    <n v="1435633602"/>
    <n v="1433041602"/>
    <b v="0"/>
    <n v="13"/>
    <b v="0"/>
    <s v="games/mobile games"/>
    <n v="1.06E-2"/>
    <n v="16.307692307692307"/>
    <s v="games"/>
    <s v="mobile games"/>
    <x v="1872"/>
    <d v="2015-06-29T22:06:42"/>
  </r>
  <r>
    <n v="1873"/>
    <x v="1873"/>
    <s v="It's time for The Red Card Blue Card Game to be available everywhere! Help save the sanity of ALL parent's! Help make it an App!!"/>
    <x v="6"/>
    <x v="1275"/>
    <x v="2"/>
    <s v="CA"/>
    <s v="CAD"/>
    <n v="1436373900"/>
    <n v="1433861210"/>
    <b v="0"/>
    <n v="2"/>
    <b v="0"/>
    <s v="games/mobile games"/>
    <n v="4.4999999999999997E-3"/>
    <n v="18"/>
    <s v="games"/>
    <s v="mobile games"/>
    <x v="1873"/>
    <d v="2015-07-08T11:45:00"/>
  </r>
  <r>
    <n v="1874"/>
    <x v="1874"/>
    <s v="PATH to Reading (PATH) is a patented break-through technology  that dramatically and permanently improves attention, reading, memory"/>
    <x v="292"/>
    <x v="375"/>
    <x v="2"/>
    <s v="US"/>
    <s v="USD"/>
    <n v="1467155733"/>
    <n v="1465427733"/>
    <b v="0"/>
    <n v="2"/>
    <b v="0"/>
    <s v="games/mobile games"/>
    <n v="1.6249999999999999E-4"/>
    <n v="13"/>
    <s v="games"/>
    <s v="mobile games"/>
    <x v="1874"/>
    <d v="2016-06-28T18:15:33"/>
  </r>
  <r>
    <n v="1875"/>
    <x v="1875"/>
    <s v="Sea opposition of Crab's family and angry fishes. Who is going to win, and who is going to loose ?!"/>
    <x v="3"/>
    <x v="152"/>
    <x v="2"/>
    <s v="US"/>
    <s v="USD"/>
    <n v="1470519308"/>
    <n v="1465335308"/>
    <b v="0"/>
    <n v="3"/>
    <b v="0"/>
    <s v="games/mobile games"/>
    <n v="5.1000000000000004E-3"/>
    <n v="17"/>
    <s v="games"/>
    <s v="mobile games"/>
    <x v="1875"/>
    <d v="2016-08-06T16:35:08"/>
  </r>
  <r>
    <n v="1876"/>
    <x v="1876"/>
    <s v="An arcade styled side scroller. Help Bob the pilot steer his plane through hordes of migrating birds strapped with explosives."/>
    <x v="293"/>
    <x v="117"/>
    <x v="2"/>
    <s v="AU"/>
    <s v="AUD"/>
    <n v="1402901405"/>
    <n v="1400309405"/>
    <b v="0"/>
    <n v="0"/>
    <b v="0"/>
    <s v="games/mobile games"/>
    <n v="0"/>
    <n v="0"/>
    <s v="games"/>
    <s v="mobile games"/>
    <x v="1876"/>
    <d v="2014-06-16T01:50:05"/>
  </r>
  <r>
    <n v="1877"/>
    <x v="1877"/>
    <s v="It's obvious you won't survive by your wits alone. Unfortunately that's all you've got, Chip. Run!"/>
    <x v="294"/>
    <x v="117"/>
    <x v="2"/>
    <s v="US"/>
    <s v="USD"/>
    <n v="1425170525"/>
    <n v="1422664925"/>
    <b v="0"/>
    <n v="0"/>
    <b v="0"/>
    <s v="games/mobile games"/>
    <n v="0"/>
    <n v="0"/>
    <s v="games"/>
    <s v="mobile games"/>
    <x v="1877"/>
    <d v="2015-02-28T19:42:05"/>
  </r>
  <r>
    <n v="1878"/>
    <x v="1878"/>
    <s v="Action game now playable on Android/iOS platforms and PC browsers. Easy gameplay even for starters yet hard to be skilled. Multi-player"/>
    <x v="6"/>
    <x v="117"/>
    <x v="2"/>
    <s v="AU"/>
    <s v="AUD"/>
    <n v="1402618355"/>
    <n v="1400026355"/>
    <b v="0"/>
    <n v="0"/>
    <b v="0"/>
    <s v="games/mobile games"/>
    <n v="0"/>
    <n v="0"/>
    <s v="games"/>
    <s v="mobile games"/>
    <x v="1878"/>
    <d v="2014-06-12T19:12:35"/>
  </r>
  <r>
    <n v="1879"/>
    <x v="1879"/>
    <s v="Juego de plataformas con 20 personajes. Cada personaje tiene cuatro habilidades distintas al resto de personajes y sus propias voces."/>
    <x v="10"/>
    <x v="360"/>
    <x v="2"/>
    <s v="ES"/>
    <s v="EUR"/>
    <n v="1457966129"/>
    <n v="1455377729"/>
    <b v="0"/>
    <n v="2"/>
    <b v="0"/>
    <s v="games/mobile games"/>
    <n v="1.1999999999999999E-3"/>
    <n v="3"/>
    <s v="games"/>
    <s v="mobile games"/>
    <x v="1879"/>
    <d v="2016-03-14T09:35:29"/>
  </r>
  <r>
    <n v="1880"/>
    <x v="1880"/>
    <s v="Sim Betting Football is the only football (soccer) betting simulation  game."/>
    <x v="10"/>
    <x v="1276"/>
    <x v="2"/>
    <s v="GB"/>
    <s v="GBP"/>
    <n v="1459341380"/>
    <n v="1456839380"/>
    <b v="0"/>
    <n v="24"/>
    <b v="0"/>
    <s v="games/mobile games"/>
    <n v="0.20080000000000001"/>
    <n v="41.833333333333336"/>
    <s v="games"/>
    <s v="mobile games"/>
    <x v="1880"/>
    <d v="2016-03-30T07:36:20"/>
  </r>
  <r>
    <n v="1881"/>
    <x v="1881"/>
    <s v="We're now raising money to produce a music video. Those who donate get a vote in deciding which song!"/>
    <x v="13"/>
    <x v="1277"/>
    <x v="0"/>
    <s v="US"/>
    <s v="USD"/>
    <n v="1425955189"/>
    <n v="1423366789"/>
    <b v="0"/>
    <n v="70"/>
    <b v="1"/>
    <s v="music/indie rock"/>
    <n v="1.726845"/>
    <n v="49.338428571428572"/>
    <s v="music"/>
    <s v="indie rock"/>
    <x v="1881"/>
    <d v="2015-03-09T21:39:49"/>
  </r>
  <r>
    <n v="1882"/>
    <x v="1882"/>
    <s v="New songs have been popping out of Mark Donato for years now and he's got a large, squirming litter of them in need of triage.  Help!"/>
    <x v="295"/>
    <x v="1278"/>
    <x v="0"/>
    <s v="US"/>
    <s v="USD"/>
    <n v="1341964080"/>
    <n v="1339109212"/>
    <b v="0"/>
    <n v="81"/>
    <b v="1"/>
    <s v="music/indie rock"/>
    <n v="1.008955223880597"/>
    <n v="41.728395061728392"/>
    <s v="music"/>
    <s v="indie rock"/>
    <x v="1882"/>
    <d v="2012-07-10T18:48:00"/>
  </r>
  <r>
    <n v="1883"/>
    <x v="1883"/>
    <s v="Afraid Of Figs is a high energy pop/rock band, with off-the-wall humor, catchy hooks, and wild interactive live shows."/>
    <x v="117"/>
    <x v="1279"/>
    <x v="0"/>
    <s v="US"/>
    <s v="USD"/>
    <n v="1333921508"/>
    <n v="1331333108"/>
    <b v="0"/>
    <n v="32"/>
    <b v="1"/>
    <s v="music/indie rock"/>
    <n v="1.0480480480480481"/>
    <n v="32.71875"/>
    <s v="music"/>
    <s v="indie rock"/>
    <x v="1883"/>
    <d v="2012-04-08T16:45:08"/>
  </r>
  <r>
    <n v="1884"/>
    <x v="1884"/>
    <s v="Glad Hearts Latest Album, Twenty Two, Pressed In A Very Limited Edition On Beautiful Vinyl With Accompanying Digital Download"/>
    <x v="28"/>
    <x v="77"/>
    <x v="0"/>
    <s v="US"/>
    <s v="USD"/>
    <n v="1354017600"/>
    <n v="1350967535"/>
    <b v="0"/>
    <n v="26"/>
    <b v="1"/>
    <s v="music/indie rock"/>
    <n v="1.351"/>
    <n v="51.96153846153846"/>
    <s v="music"/>
    <s v="indie rock"/>
    <x v="1884"/>
    <d v="2012-11-27T07:00:00"/>
  </r>
  <r>
    <n v="1885"/>
    <x v="1885"/>
    <s v="KATA's debut album 'The Rising' is ready for your ears, now all we need to do is press the vinyl. That's where you come in!"/>
    <x v="296"/>
    <x v="1280"/>
    <x v="0"/>
    <s v="US"/>
    <s v="USD"/>
    <n v="1344636000"/>
    <n v="1341800110"/>
    <b v="0"/>
    <n v="105"/>
    <b v="1"/>
    <s v="music/indie rock"/>
    <n v="1.1632786885245903"/>
    <n v="50.685714285714283"/>
    <s v="music"/>
    <s v="indie rock"/>
    <x v="1885"/>
    <d v="2012-08-10T17:00:00"/>
  </r>
  <r>
    <n v="1886"/>
    <x v="1886"/>
    <s v="Help the New York - based independent prog-rock band Invisible House create their new album called &quot;a history of the world&quot;"/>
    <x v="38"/>
    <x v="1281"/>
    <x v="0"/>
    <s v="US"/>
    <s v="USD"/>
    <n v="1415832338"/>
    <n v="1413236738"/>
    <b v="0"/>
    <n v="29"/>
    <b v="1"/>
    <s v="music/indie rock"/>
    <n v="1.0208333333333333"/>
    <n v="42.241379310344826"/>
    <s v="music"/>
    <s v="indie rock"/>
    <x v="1886"/>
    <d v="2014-11-12T17:45:38"/>
  </r>
  <r>
    <n v="1887"/>
    <x v="1887"/>
    <s v="Our dream of recording our second single in London and making it big in the UK is closer than ever! Do you want to be a part of it?"/>
    <x v="9"/>
    <x v="1282"/>
    <x v="0"/>
    <s v="ES"/>
    <s v="EUR"/>
    <n v="1449178200"/>
    <n v="1447614732"/>
    <b v="0"/>
    <n v="8"/>
    <b v="1"/>
    <s v="music/indie rock"/>
    <n v="1.1116666666666666"/>
    <n v="416.875"/>
    <s v="music"/>
    <s v="indie rock"/>
    <x v="1887"/>
    <d v="2015-12-03T16:30:00"/>
  </r>
  <r>
    <n v="1888"/>
    <x v="1888"/>
    <s v="Hey there! I have new music recorded for my 3rd CD but  need to raise a few more bucks to finish the artwork &amp; pressing. I'm so close I can taste it!"/>
    <x v="30"/>
    <x v="1283"/>
    <x v="0"/>
    <s v="US"/>
    <s v="USD"/>
    <n v="1275368340"/>
    <n v="1272692732"/>
    <b v="0"/>
    <n v="89"/>
    <b v="1"/>
    <s v="music/indie rock"/>
    <n v="1.6608000000000001"/>
    <n v="46.651685393258425"/>
    <s v="music"/>
    <s v="indie rock"/>
    <x v="1888"/>
    <d v="2010-05-31T23:59:00"/>
  </r>
  <r>
    <n v="1889"/>
    <x v="1889"/>
    <s v="Sweeping epic melodies. I want to incorporate all my influences into one album I have been writing for 90 days now and ready to record!"/>
    <x v="13"/>
    <x v="15"/>
    <x v="0"/>
    <s v="US"/>
    <s v="USD"/>
    <n v="1363024946"/>
    <n v="1359140546"/>
    <b v="0"/>
    <n v="44"/>
    <b v="1"/>
    <s v="music/indie rock"/>
    <n v="1.0660000000000001"/>
    <n v="48.454545454545453"/>
    <s v="music"/>
    <s v="indie rock"/>
    <x v="1889"/>
    <d v="2013-03-11T13:02:26"/>
  </r>
  <r>
    <n v="1890"/>
    <x v="1890"/>
    <s v="We want to record a live album at this year's annual Boxing Day show at the Arden Gild Hall - we need your help to do it!"/>
    <x v="14"/>
    <x v="1284"/>
    <x v="0"/>
    <s v="US"/>
    <s v="USD"/>
    <n v="1355597528"/>
    <n v="1353005528"/>
    <b v="0"/>
    <n v="246"/>
    <b v="1"/>
    <s v="music/indie rock"/>
    <n v="1.4458441666666668"/>
    <n v="70.5289837398374"/>
    <s v="music"/>
    <s v="indie rock"/>
    <x v="1890"/>
    <d v="2012-12-15T13:52:08"/>
  </r>
  <r>
    <n v="1891"/>
    <x v="1891"/>
    <s v="Help promote Lindsey Ray's debut full-length album &amp; get loads of great giveaways in return! Can you say free music and prizes?! You know you wanna..."/>
    <x v="3"/>
    <x v="1285"/>
    <x v="0"/>
    <s v="US"/>
    <s v="USD"/>
    <n v="1279778400"/>
    <n v="1275851354"/>
    <b v="0"/>
    <n v="120"/>
    <b v="1"/>
    <s v="music/indie rock"/>
    <n v="1.0555000000000001"/>
    <n v="87.958333333333329"/>
    <s v="music"/>
    <s v="indie rock"/>
    <x v="1891"/>
    <d v="2010-07-22T01:00:00"/>
  </r>
  <r>
    <n v="1892"/>
    <x v="1892"/>
    <s v="Nemes has just recorded a new album and is raising $500 to get it mixed and mastered professionally."/>
    <x v="2"/>
    <x v="1286"/>
    <x v="0"/>
    <s v="US"/>
    <s v="USD"/>
    <n v="1307459881"/>
    <n v="1304867881"/>
    <b v="0"/>
    <n v="26"/>
    <b v="1"/>
    <s v="music/indie rock"/>
    <n v="1.3660000000000001"/>
    <n v="26.26923076923077"/>
    <s v="music"/>
    <s v="indie rock"/>
    <x v="1892"/>
    <d v="2011-06-07T10:18:01"/>
  </r>
  <r>
    <n v="1893"/>
    <x v="1893"/>
    <s v="Archeology is looking to gain support to release their 7&quot; vinyl single &quot;Hunger&quot; as well as the b-side, &quot;Kings canyon."/>
    <x v="30"/>
    <x v="1287"/>
    <x v="0"/>
    <s v="US"/>
    <s v="USD"/>
    <n v="1302926340"/>
    <n v="1301524585"/>
    <b v="0"/>
    <n v="45"/>
    <b v="1"/>
    <s v="music/indie rock"/>
    <n v="1.04"/>
    <n v="57.777777777777779"/>
    <s v="music"/>
    <s v="indie rock"/>
    <x v="1893"/>
    <d v="2011-04-15T22:59:00"/>
  </r>
  <r>
    <n v="1894"/>
    <x v="1894"/>
    <s v="Im trying to raise $1000 for a 3 song EP in a studio!"/>
    <x v="28"/>
    <x v="1288"/>
    <x v="0"/>
    <s v="US"/>
    <s v="USD"/>
    <n v="1329082983"/>
    <n v="1326404583"/>
    <b v="0"/>
    <n v="20"/>
    <b v="1"/>
    <s v="music/indie rock"/>
    <n v="1.145"/>
    <n v="57.25"/>
    <s v="music"/>
    <s v="indie rock"/>
    <x v="1894"/>
    <d v="2012-02-12T16:43:03"/>
  </r>
  <r>
    <n v="1895"/>
    <x v="1895"/>
    <s v="HERESTOFIGHTIN is a folk rock band from Colorado fighting for change in our world through rock and roll. Be the change you want to see."/>
    <x v="297"/>
    <x v="191"/>
    <x v="0"/>
    <s v="US"/>
    <s v="USD"/>
    <n v="1445363722"/>
    <n v="1442771722"/>
    <b v="0"/>
    <n v="47"/>
    <b v="1"/>
    <s v="music/indie rock"/>
    <n v="1.0171957671957672"/>
    <n v="196.34042553191489"/>
    <s v="music"/>
    <s v="indie rock"/>
    <x v="1895"/>
    <d v="2015-10-20T12:55:22"/>
  </r>
  <r>
    <n v="1896"/>
    <x v="1896"/>
    <s v="My barely anticipated second album of self produced songs is ready to go.  Just need a little help to cover mastering, artwork etc."/>
    <x v="298"/>
    <x v="1289"/>
    <x v="0"/>
    <s v="US"/>
    <s v="USD"/>
    <n v="1334250165"/>
    <n v="1331658165"/>
    <b v="0"/>
    <n v="13"/>
    <b v="1"/>
    <s v="music/indie rock"/>
    <n v="1.2394678492239468"/>
    <n v="43"/>
    <s v="music"/>
    <s v="indie rock"/>
    <x v="1896"/>
    <d v="2012-04-12T12:02:45"/>
  </r>
  <r>
    <n v="1897"/>
    <x v="1897"/>
    <s v="My new album produced by Paul Curreri is one of the most unique musical projects I have done. Let's finish it before the baby comes!"/>
    <x v="299"/>
    <x v="1290"/>
    <x v="0"/>
    <s v="US"/>
    <s v="USD"/>
    <n v="1393966800"/>
    <n v="1392040806"/>
    <b v="0"/>
    <n v="183"/>
    <b v="1"/>
    <s v="music/indie rock"/>
    <n v="1.0245669291338582"/>
    <n v="35.551912568306008"/>
    <s v="music"/>
    <s v="indie rock"/>
    <x v="1897"/>
    <d v="2014-03-04T16:00:00"/>
  </r>
  <r>
    <n v="1898"/>
    <x v="1898"/>
    <s v="We are heading into the studio to create the most soulfully orchestrated Indie Pop masterpiece mankind has ever witnessed."/>
    <x v="28"/>
    <x v="1291"/>
    <x v="0"/>
    <s v="US"/>
    <s v="USD"/>
    <n v="1454349600"/>
    <n v="1451277473"/>
    <b v="0"/>
    <n v="21"/>
    <b v="1"/>
    <s v="music/indie rock"/>
    <n v="1.4450000000000001"/>
    <n v="68.80952380952381"/>
    <s v="music"/>
    <s v="indie rock"/>
    <x v="1898"/>
    <d v="2016-02-01T13:00:00"/>
  </r>
  <r>
    <n v="1899"/>
    <x v="1899"/>
    <s v="Ukulele Songs from the Zombie Apocalypse, a concept album where boy meets girl, boy loses girl to Zombie King, boy gets girl back. Fun!"/>
    <x v="42"/>
    <x v="647"/>
    <x v="0"/>
    <s v="US"/>
    <s v="USD"/>
    <n v="1427319366"/>
    <n v="1424730966"/>
    <b v="0"/>
    <n v="42"/>
    <b v="1"/>
    <s v="music/indie rock"/>
    <n v="1.3333333333333333"/>
    <n v="28.571428571428573"/>
    <s v="music"/>
    <s v="indie rock"/>
    <x v="1899"/>
    <d v="2015-03-25T16:36:06"/>
  </r>
  <r>
    <n v="1900"/>
    <x v="1900"/>
    <s v="Angieâ€™s Curse, an Indie Goth/Dark Rock band &amp; local favorite from Ventura, are ready to record a professional CD of all original songs."/>
    <x v="30"/>
    <x v="1292"/>
    <x v="0"/>
    <s v="US"/>
    <s v="USD"/>
    <n v="1349517540"/>
    <n v="1347137731"/>
    <b v="0"/>
    <n v="54"/>
    <b v="1"/>
    <s v="music/indie rock"/>
    <n v="1.0936440000000001"/>
    <n v="50.631666666666668"/>
    <s v="music"/>
    <s v="indie rock"/>
    <x v="1900"/>
    <d v="2012-10-06T04:59:00"/>
  </r>
  <r>
    <n v="1901"/>
    <x v="1901"/>
    <s v="KiddieRail is a height adjustable hand rail of the right size for little children to help them manage the stairs more safely at home."/>
    <x v="300"/>
    <x v="1293"/>
    <x v="2"/>
    <s v="GB"/>
    <s v="GBP"/>
    <n v="1432299600"/>
    <n v="1429707729"/>
    <b v="0"/>
    <n v="25"/>
    <b v="0"/>
    <s v="technology/gadgets"/>
    <n v="2.696969696969697E-2"/>
    <n v="106.8"/>
    <s v="technology"/>
    <s v="gadgets"/>
    <x v="1901"/>
    <d v="2015-05-22T08:00:00"/>
  </r>
  <r>
    <n v="1902"/>
    <x v="1902"/>
    <s v="Virtual reality is expensive, here is the solution. I've created a VR device out of cardboard. I present: World's cheapest VR Device."/>
    <x v="28"/>
    <x v="433"/>
    <x v="2"/>
    <s v="NL"/>
    <s v="EUR"/>
    <n v="1425495447"/>
    <n v="1422903447"/>
    <b v="0"/>
    <n v="3"/>
    <b v="0"/>
    <s v="technology/gadgets"/>
    <n v="1.2E-2"/>
    <n v="4"/>
    <s v="technology"/>
    <s v="gadgets"/>
    <x v="1902"/>
    <d v="2015-03-04T13:57:27"/>
  </r>
  <r>
    <n v="1903"/>
    <x v="1903"/>
    <s v="A cool smart laser pointer for presenting professionals. Unique by design, widest functional coverage for both IOS and Android."/>
    <x v="9"/>
    <x v="1294"/>
    <x v="2"/>
    <s v="US"/>
    <s v="USD"/>
    <n v="1485541791"/>
    <n v="1480357791"/>
    <b v="0"/>
    <n v="41"/>
    <b v="0"/>
    <s v="technology/gadgets"/>
    <n v="0.46600000000000003"/>
    <n v="34.097560975609753"/>
    <s v="technology"/>
    <s v="gadgets"/>
    <x v="1903"/>
    <d v="2017-01-27T13:29:51"/>
  </r>
  <r>
    <n v="1904"/>
    <x v="1904"/>
    <s v="Animals knocking over your waste wheeler making a mess on trash day? The S.A.D.L. will help prevent that from happening!"/>
    <x v="63"/>
    <x v="155"/>
    <x v="2"/>
    <s v="US"/>
    <s v="USD"/>
    <n v="1451752021"/>
    <n v="1447864021"/>
    <b v="0"/>
    <n v="2"/>
    <b v="0"/>
    <s v="technology/gadgets"/>
    <n v="1E-3"/>
    <n v="25"/>
    <s v="technology"/>
    <s v="gadgets"/>
    <x v="1904"/>
    <d v="2016-01-02T11:27:01"/>
  </r>
  <r>
    <n v="1905"/>
    <x v="1905"/>
    <s v="Before Dick Armstrong passed away unexpectedly in 2003, he invented an AxleCrutch device to help his customers-his idea lives on today."/>
    <x v="31"/>
    <x v="809"/>
    <x v="2"/>
    <s v="US"/>
    <s v="USD"/>
    <n v="1410127994"/>
    <n v="1407535994"/>
    <b v="0"/>
    <n v="4"/>
    <b v="0"/>
    <s v="technology/gadgets"/>
    <n v="1.6800000000000001E-3"/>
    <n v="10.5"/>
    <s v="technology"/>
    <s v="gadgets"/>
    <x v="1905"/>
    <d v="2014-09-07T17:13:14"/>
  </r>
  <r>
    <n v="1906"/>
    <x v="1906"/>
    <s v="Max 5Tb storage, Wired lan, Additional USB ports and Hi-res DAC, 10000mAh battery, Real portable docking station"/>
    <x v="63"/>
    <x v="1295"/>
    <x v="2"/>
    <s v="US"/>
    <s v="USD"/>
    <n v="1466697983"/>
    <n v="1464105983"/>
    <b v="0"/>
    <n v="99"/>
    <b v="0"/>
    <s v="technology/gadgets"/>
    <n v="0.42759999999999998"/>
    <n v="215.95959595959596"/>
    <s v="technology"/>
    <s v="gadgets"/>
    <x v="1906"/>
    <d v="2016-06-23T11:06:23"/>
  </r>
  <r>
    <n v="1907"/>
    <x v="1907"/>
    <s v="Litter-Buddy is great economical alternative to leading pet waste disposal systems with cartridge bag elements."/>
    <x v="11"/>
    <x v="1079"/>
    <x v="2"/>
    <s v="US"/>
    <s v="USD"/>
    <n v="1400853925"/>
    <n v="1399557925"/>
    <b v="0"/>
    <n v="4"/>
    <b v="0"/>
    <s v="technology/gadgets"/>
    <n v="2.8333333333333335E-3"/>
    <n v="21.25"/>
    <s v="technology"/>
    <s v="gadgets"/>
    <x v="1907"/>
    <d v="2014-05-23T09:05:25"/>
  </r>
  <r>
    <n v="1908"/>
    <x v="1908"/>
    <s v="Our device eliminates WiFi range issues with your connected devices by allowing you to locate our device where you will use your WiFi."/>
    <x v="31"/>
    <x v="1296"/>
    <x v="2"/>
    <s v="US"/>
    <s v="USD"/>
    <n v="1483048900"/>
    <n v="1480456900"/>
    <b v="0"/>
    <n v="4"/>
    <b v="0"/>
    <s v="technology/gadgets"/>
    <n v="1.7319999999999999E-2"/>
    <n v="108.25"/>
    <s v="technology"/>
    <s v="gadgets"/>
    <x v="1908"/>
    <d v="2016-12-29T17:01:40"/>
  </r>
  <r>
    <n v="1909"/>
    <x v="1909"/>
    <s v="Use Little Occhio to see and share the hidden secrets of nature. Capture, share awesome photos, works with iPhone/Android/tablets."/>
    <x v="19"/>
    <x v="1297"/>
    <x v="2"/>
    <s v="US"/>
    <s v="USD"/>
    <n v="1414059479"/>
    <n v="1411467479"/>
    <b v="0"/>
    <n v="38"/>
    <b v="0"/>
    <s v="technology/gadgets"/>
    <n v="0.14111428571428572"/>
    <n v="129.97368421052633"/>
    <s v="technology"/>
    <s v="gadgets"/>
    <x v="1909"/>
    <d v="2014-10-23T05:17:59"/>
  </r>
  <r>
    <n v="1910"/>
    <x v="1910"/>
    <s v="Thinking Cleaner is an add-on for your iRobotÂ® RoombaÂ® 700/800 that makes it smarter and aware of its owner."/>
    <x v="94"/>
    <x v="1298"/>
    <x v="2"/>
    <s v="NL"/>
    <s v="EUR"/>
    <n v="1446331500"/>
    <n v="1442531217"/>
    <b v="0"/>
    <n v="285"/>
    <b v="0"/>
    <s v="technology/gadgets"/>
    <n v="0.39395294117647056"/>
    <n v="117.49473684210527"/>
    <s v="technology"/>
    <s v="gadgets"/>
    <x v="1910"/>
    <d v="2015-10-31T17:45:00"/>
  </r>
  <r>
    <n v="1911"/>
    <x v="1911"/>
    <s v="Charge furniture, making it simple and comfortable to charge your USB devices without leaving the comfort of your couch or armchair"/>
    <x v="301"/>
    <x v="115"/>
    <x v="2"/>
    <s v="NZ"/>
    <s v="NZD"/>
    <n v="1407545334"/>
    <n v="1404953334"/>
    <b v="0"/>
    <n v="1"/>
    <b v="0"/>
    <s v="technology/gadgets"/>
    <n v="2.3529411764705883E-4"/>
    <n v="10"/>
    <s v="technology"/>
    <s v="gadgets"/>
    <x v="1911"/>
    <d v="2014-08-08T19:48:54"/>
  </r>
  <r>
    <n v="1912"/>
    <x v="1912"/>
    <s v="Finally! Electrical Wiring Testing Made Easy...  Designed by a Professional for Professionals, Homeowners and DIYs, Too!"/>
    <x v="10"/>
    <x v="1299"/>
    <x v="2"/>
    <s v="US"/>
    <s v="USD"/>
    <n v="1433395560"/>
    <n v="1430803560"/>
    <b v="0"/>
    <n v="42"/>
    <b v="0"/>
    <s v="technology/gadgets"/>
    <n v="0.59299999999999997"/>
    <n v="70.595238095238102"/>
    <s v="technology"/>
    <s v="gadgets"/>
    <x v="1912"/>
    <d v="2015-06-04T00:26:00"/>
  </r>
  <r>
    <n v="1913"/>
    <x v="1913"/>
    <s v="Tibio is a revolutionary new product designed to solve an age old problem."/>
    <x v="240"/>
    <x v="1300"/>
    <x v="2"/>
    <s v="GB"/>
    <s v="GBP"/>
    <n v="1412770578"/>
    <n v="1410178578"/>
    <b v="0"/>
    <n v="26"/>
    <b v="0"/>
    <s v="technology/gadgets"/>
    <n v="1.3270833333333334E-2"/>
    <n v="24.5"/>
    <s v="technology"/>
    <s v="gadgets"/>
    <x v="1913"/>
    <d v="2014-10-08T07:16:18"/>
  </r>
  <r>
    <n v="1914"/>
    <x v="1914"/>
    <s v="The &quot;ZoZo Skeleton Hand Planchette&quot; is a fully functional &quot;ouija board&quot; planchette (pointer) but is significantly more hair-raising."/>
    <x v="302"/>
    <x v="177"/>
    <x v="2"/>
    <s v="US"/>
    <s v="USD"/>
    <n v="1414814340"/>
    <n v="1413519073"/>
    <b v="0"/>
    <n v="2"/>
    <b v="0"/>
    <s v="technology/gadgets"/>
    <n v="9.0090090090090086E-2"/>
    <n v="30"/>
    <s v="technology"/>
    <s v="gadgets"/>
    <x v="1914"/>
    <d v="2014-10-31T22:59:00"/>
  </r>
  <r>
    <n v="1915"/>
    <x v="1915"/>
    <s v="The picture above is of our current prototype for the cat bath - we hope to move beyond a simple bin and create a cat bath revolution!"/>
    <x v="2"/>
    <x v="138"/>
    <x v="2"/>
    <s v="US"/>
    <s v="USD"/>
    <n v="1409620222"/>
    <n v="1407892222"/>
    <b v="0"/>
    <n v="4"/>
    <b v="0"/>
    <s v="technology/gadgets"/>
    <n v="1.6E-2"/>
    <n v="2"/>
    <s v="technology"/>
    <s v="gadgets"/>
    <x v="1915"/>
    <d v="2014-09-01T20:10:22"/>
  </r>
  <r>
    <n v="1916"/>
    <x v="1916"/>
    <s v="The Paint Can Holder Makes Painting Easier and Safer on Extension Ladders."/>
    <x v="22"/>
    <x v="1301"/>
    <x v="2"/>
    <s v="US"/>
    <s v="USD"/>
    <n v="1478542375"/>
    <n v="1476378775"/>
    <b v="0"/>
    <n v="6"/>
    <b v="0"/>
    <s v="technology/gadgets"/>
    <n v="5.1000000000000004E-3"/>
    <n v="17"/>
    <s v="technology"/>
    <s v="gadgets"/>
    <x v="1916"/>
    <d v="2016-11-07T13:12:55"/>
  </r>
  <r>
    <n v="1917"/>
    <x v="1917"/>
    <s v="Let's build a legendary brand altogether"/>
    <x v="303"/>
    <x v="1302"/>
    <x v="2"/>
    <s v="HK"/>
    <s v="HKD"/>
    <n v="1486708133"/>
    <n v="1484116133"/>
    <b v="0"/>
    <n v="70"/>
    <b v="0"/>
    <s v="technology/gadgets"/>
    <n v="0.52570512820512816"/>
    <n v="2928.9285714285716"/>
    <s v="technology"/>
    <s v="gadgets"/>
    <x v="1917"/>
    <d v="2017-02-10T01:28:53"/>
  </r>
  <r>
    <n v="1918"/>
    <x v="1918"/>
    <s v="Repel Japanese beetles and garden pests. Grow organic fruit and vegetables to help the environment, one plant at a time."/>
    <x v="31"/>
    <x v="92"/>
    <x v="2"/>
    <s v="US"/>
    <s v="USD"/>
    <n v="1407869851"/>
    <n v="1404845851"/>
    <b v="0"/>
    <n v="9"/>
    <b v="0"/>
    <s v="technology/gadgets"/>
    <n v="1.04E-2"/>
    <n v="28.888888888888889"/>
    <s v="technology"/>
    <s v="gadgets"/>
    <x v="1918"/>
    <d v="2014-08-12T13:57:31"/>
  </r>
  <r>
    <n v="1919"/>
    <x v="1919"/>
    <s v="Use preprogrammed firmware or program your own with AVR-ISP or Arduino ISP.  Device is based on the Atmel ATtiny13A microcontroller."/>
    <x v="2"/>
    <x v="1303"/>
    <x v="2"/>
    <s v="US"/>
    <s v="USD"/>
    <n v="1432069249"/>
    <n v="1429477249"/>
    <b v="0"/>
    <n v="8"/>
    <b v="0"/>
    <s v="technology/gadgets"/>
    <n v="0.47399999999999998"/>
    <n v="29.625"/>
    <s v="technology"/>
    <s v="gadgets"/>
    <x v="1919"/>
    <d v="2015-05-19T16:00:49"/>
  </r>
  <r>
    <n v="1920"/>
    <x v="1920"/>
    <s v="A new concept in bike light safety, protecting cyclists from being hit in the side. Bright, amber sideways."/>
    <x v="3"/>
    <x v="1304"/>
    <x v="2"/>
    <s v="GB"/>
    <s v="GBP"/>
    <n v="1445468400"/>
    <n v="1443042061"/>
    <b v="0"/>
    <n v="105"/>
    <b v="0"/>
    <s v="technology/gadgets"/>
    <n v="0.43030000000000002"/>
    <n v="40.980952380952381"/>
    <s v="technology"/>
    <s v="gadgets"/>
    <x v="1920"/>
    <d v="2015-10-21T18:00:00"/>
  </r>
  <r>
    <n v="1921"/>
    <x v="1921"/>
    <s v="The Fine Spirits are making an album, but we need your help!"/>
    <x v="15"/>
    <x v="1305"/>
    <x v="0"/>
    <s v="US"/>
    <s v="USD"/>
    <n v="1342243143"/>
    <n v="1339651143"/>
    <b v="0"/>
    <n v="38"/>
    <b v="1"/>
    <s v="music/indie rock"/>
    <n v="1.3680000000000001"/>
    <n v="54"/>
    <s v="music"/>
    <s v="indie rock"/>
    <x v="1921"/>
    <d v="2012-07-14T00:19:03"/>
  </r>
  <r>
    <n v="1922"/>
    <x v="1922"/>
    <s v="Low Weather's debut album is halfway finished.  With your help and your help alone we can record the rest!"/>
    <x v="13"/>
    <x v="1306"/>
    <x v="0"/>
    <s v="US"/>
    <s v="USD"/>
    <n v="1386828507"/>
    <n v="1384236507"/>
    <b v="0"/>
    <n v="64"/>
    <b v="1"/>
    <s v="music/indie rock"/>
    <n v="1.1555"/>
    <n v="36.109375"/>
    <s v="music"/>
    <s v="indie rock"/>
    <x v="1922"/>
    <d v="2013-12-12T01:08:27"/>
  </r>
  <r>
    <n v="1923"/>
    <x v="1923"/>
    <s v="We just finished recording our first album! All we need is a little extra help to be able to get it printed!"/>
    <x v="304"/>
    <x v="356"/>
    <x v="0"/>
    <s v="US"/>
    <s v="USD"/>
    <n v="1317099540"/>
    <n v="1313612532"/>
    <b v="0"/>
    <n v="13"/>
    <b v="1"/>
    <s v="music/indie rock"/>
    <n v="2.4079999999999999"/>
    <n v="23.153846153846153"/>
    <s v="music"/>
    <s v="indie rock"/>
    <x v="1923"/>
    <d v="2011-09-26T23:59:00"/>
  </r>
  <r>
    <n v="1924"/>
    <x v="1924"/>
    <s v="We are recording a cd of Songs- About life and love_x000a_from the perspective a conscious country girl_x000a_living in the city."/>
    <x v="9"/>
    <x v="1307"/>
    <x v="0"/>
    <s v="US"/>
    <s v="USD"/>
    <n v="1389814380"/>
    <n v="1387390555"/>
    <b v="0"/>
    <n v="33"/>
    <b v="1"/>
    <s v="music/indie rock"/>
    <n v="1.1439999999999999"/>
    <n v="104"/>
    <s v="music"/>
    <s v="indie rock"/>
    <x v="1924"/>
    <d v="2014-01-15T14:33:00"/>
  </r>
  <r>
    <n v="1925"/>
    <x v="1925"/>
    <s v="The Freakniks are making their psychedelic freak-folk debut studio album and they need your help."/>
    <x v="15"/>
    <x v="1308"/>
    <x v="0"/>
    <s v="US"/>
    <s v="USD"/>
    <n v="1381449600"/>
    <n v="1379540288"/>
    <b v="0"/>
    <n v="52"/>
    <b v="1"/>
    <s v="music/indie rock"/>
    <n v="1.1033333333333333"/>
    <n v="31.826923076923077"/>
    <s v="music"/>
    <s v="indie rock"/>
    <x v="1925"/>
    <d v="2013-10-10T19:00:00"/>
  </r>
  <r>
    <n v="1926"/>
    <x v="1926"/>
    <s v="Invisible Allies is a collaboration between well known West Coast downtempo aficionado Bluetech and Philadelphia electronic mastermind KiloWatts.  "/>
    <x v="15"/>
    <x v="1309"/>
    <x v="0"/>
    <s v="US"/>
    <s v="USD"/>
    <n v="1288657560"/>
    <n v="1286319256"/>
    <b v="0"/>
    <n v="107"/>
    <b v="1"/>
    <s v="music/indie rock"/>
    <n v="1.9537933333333333"/>
    <n v="27.3896261682243"/>
    <s v="music"/>
    <s v="indie rock"/>
    <x v="1926"/>
    <d v="2010-11-01T19:26:00"/>
  </r>
  <r>
    <n v="1927"/>
    <x v="1927"/>
    <s v="Hampshire is headed to GBS Detroit."/>
    <x v="20"/>
    <x v="972"/>
    <x v="0"/>
    <s v="US"/>
    <s v="USD"/>
    <n v="1331182740"/>
    <n v="1329856839"/>
    <b v="0"/>
    <n v="11"/>
    <b v="1"/>
    <s v="music/indie rock"/>
    <n v="1.0333333333333334"/>
    <n v="56.363636363636367"/>
    <s v="music"/>
    <s v="indie rock"/>
    <x v="1927"/>
    <d v="2012-03-07T23:59:00"/>
  </r>
  <r>
    <n v="1928"/>
    <x v="1928"/>
    <s v="Help us master and release our debut album &quot;The Kaleidoscope Dawn&quot;"/>
    <x v="305"/>
    <x v="1310"/>
    <x v="0"/>
    <s v="US"/>
    <s v="USD"/>
    <n v="1367940794"/>
    <n v="1365348794"/>
    <b v="0"/>
    <n v="34"/>
    <b v="1"/>
    <s v="music/indie rock"/>
    <n v="1.031372549019608"/>
    <n v="77.352941176470594"/>
    <s v="music"/>
    <s v="indie rock"/>
    <x v="1928"/>
    <d v="2013-05-07T10:33:14"/>
  </r>
  <r>
    <n v="1929"/>
    <x v="1929"/>
    <s v="Trying to raise funds to release a full-length album on LP and CD by my post-punk studio project, Surplus 1980."/>
    <x v="50"/>
    <x v="1311"/>
    <x v="0"/>
    <s v="US"/>
    <s v="USD"/>
    <n v="1309825866"/>
    <n v="1306197066"/>
    <b v="0"/>
    <n v="75"/>
    <b v="1"/>
    <s v="music/indie rock"/>
    <n v="1.003125"/>
    <n v="42.8"/>
    <s v="music"/>
    <s v="indie rock"/>
    <x v="1929"/>
    <d v="2011-07-04T19:31:06"/>
  </r>
  <r>
    <n v="1930"/>
    <x v="1930"/>
    <s v="We're nearly done recording, but we're out of money! Help us release the record!!!"/>
    <x v="28"/>
    <x v="1312"/>
    <x v="0"/>
    <s v="US"/>
    <s v="USD"/>
    <n v="1373203482"/>
    <n v="1368019482"/>
    <b v="0"/>
    <n v="26"/>
    <b v="1"/>
    <s v="music/indie rock"/>
    <n v="1.27"/>
    <n v="48.846153846153847"/>
    <s v="music"/>
    <s v="indie rock"/>
    <x v="1930"/>
    <d v="2013-07-07T08:24:42"/>
  </r>
  <r>
    <n v="1931"/>
    <x v="1931"/>
    <s v="We're an indie rock band from Clearwater, FL headed back into the studio to finish our latest EP."/>
    <x v="13"/>
    <x v="1313"/>
    <x v="0"/>
    <s v="US"/>
    <s v="USD"/>
    <n v="1337657400"/>
    <n v="1336512309"/>
    <b v="0"/>
    <n v="50"/>
    <b v="1"/>
    <s v="music/indie rock"/>
    <n v="1.20601"/>
    <n v="48.240400000000001"/>
    <s v="music"/>
    <s v="indie rock"/>
    <x v="1931"/>
    <d v="2012-05-21T22:30:00"/>
  </r>
  <r>
    <n v="1932"/>
    <x v="1932"/>
    <s v="Lee Malone has been chosen by Converse Rubber Tracks! Help get us to the Rubber Tracks recording studio in Brooklyn &amp; cut a 7&quot; EP."/>
    <x v="26"/>
    <x v="1314"/>
    <x v="0"/>
    <s v="US"/>
    <s v="USD"/>
    <n v="1327433173"/>
    <n v="1325618773"/>
    <b v="0"/>
    <n v="80"/>
    <b v="1"/>
    <s v="music/indie rock"/>
    <n v="1.0699047619047619"/>
    <n v="70.212500000000006"/>
    <s v="music"/>
    <s v="indie rock"/>
    <x v="1932"/>
    <d v="2012-01-24T14:26:13"/>
  </r>
  <r>
    <n v="1933"/>
    <x v="1933"/>
    <s v="After years of preparation and planning, Magic Punches are going to record their debut LP at Type Foundry Studios with John Askew."/>
    <x v="12"/>
    <x v="1315"/>
    <x v="0"/>
    <s v="US"/>
    <s v="USD"/>
    <n v="1411787307"/>
    <n v="1409195307"/>
    <b v="0"/>
    <n v="110"/>
    <b v="1"/>
    <s v="music/indie rock"/>
    <n v="1.7243333333333333"/>
    <n v="94.054545454545448"/>
    <s v="music"/>
    <s v="indie rock"/>
    <x v="1933"/>
    <d v="2014-09-26T22:08:27"/>
  </r>
  <r>
    <n v="1934"/>
    <x v="1934"/>
    <s v="We are a band in need of a vehicle. We just released our new CD and have played almost every venue in town, now it's time to expand."/>
    <x v="10"/>
    <x v="1316"/>
    <x v="0"/>
    <s v="US"/>
    <s v="USD"/>
    <n v="1324789200"/>
    <n v="1321649321"/>
    <b v="0"/>
    <n v="77"/>
    <b v="1"/>
    <s v="music/indie rock"/>
    <n v="1.2362"/>
    <n v="80.272727272727266"/>
    <s v="music"/>
    <s v="indie rock"/>
    <x v="1934"/>
    <d v="2011-12-25T00:00:00"/>
  </r>
  <r>
    <n v="1935"/>
    <x v="1935"/>
    <s v="AM/PM is a 20 song dual-disk album that we're trying to record with your help! AM is a pop album and PM is an ambient/intense album!"/>
    <x v="30"/>
    <x v="1317"/>
    <x v="0"/>
    <s v="US"/>
    <s v="USD"/>
    <n v="1403326740"/>
    <n v="1400106171"/>
    <b v="0"/>
    <n v="50"/>
    <b v="1"/>
    <s v="music/indie rock"/>
    <n v="1.0840000000000001"/>
    <n v="54.2"/>
    <s v="music"/>
    <s v="indie rock"/>
    <x v="1935"/>
    <d v="2014-06-20T23:59:00"/>
  </r>
  <r>
    <n v="1936"/>
    <x v="1936"/>
    <s v="Hey, we're Grandkids! We have enough songs to record an LP, and we need your help! We're going to make you proud, promise!"/>
    <x v="51"/>
    <x v="1318"/>
    <x v="0"/>
    <s v="US"/>
    <s v="USD"/>
    <n v="1323151140"/>
    <n v="1320528070"/>
    <b v="0"/>
    <n v="145"/>
    <b v="1"/>
    <s v="music/indie rock"/>
    <n v="1.1652013333333333"/>
    <n v="60.26903448275862"/>
    <s v="music"/>
    <s v="indie rock"/>
    <x v="1936"/>
    <d v="2011-12-06T00:59:00"/>
  </r>
  <r>
    <n v="1937"/>
    <x v="1937"/>
    <s v="My Pal Val is headed to Groovebox Studios in Detroit, Michigan on June 15th to record and film a live GBS Detroit EP."/>
    <x v="20"/>
    <x v="1319"/>
    <x v="0"/>
    <s v="US"/>
    <s v="USD"/>
    <n v="1339732740"/>
    <n v="1338346281"/>
    <b v="0"/>
    <n v="29"/>
    <b v="1"/>
    <s v="music/indie rock"/>
    <n v="1.8724499999999999"/>
    <n v="38.740344827586206"/>
    <s v="music"/>
    <s v="indie rock"/>
    <x v="1937"/>
    <d v="2012-06-14T22:59:00"/>
  </r>
  <r>
    <n v="1938"/>
    <x v="1938"/>
    <s v="A live worship album + short film: Telling the story of a worshipping community adapting and thriving in a post-Christian context."/>
    <x v="36"/>
    <x v="1320"/>
    <x v="0"/>
    <s v="US"/>
    <s v="USD"/>
    <n v="1372741200"/>
    <n v="1370067231"/>
    <b v="0"/>
    <n v="114"/>
    <b v="1"/>
    <s v="music/indie rock"/>
    <n v="1.1593333333333333"/>
    <n v="152.54385964912279"/>
    <s v="music"/>
    <s v="indie rock"/>
    <x v="1938"/>
    <d v="2013-07-02T00:00:00"/>
  </r>
  <r>
    <n v="1939"/>
    <x v="1939"/>
    <s v="Partner with the ministry of I Am Clay by helping them fund their new album! This enables them to release it for FREE as a gift to all!"/>
    <x v="3"/>
    <x v="1321"/>
    <x v="0"/>
    <s v="US"/>
    <s v="USD"/>
    <n v="1362955108"/>
    <n v="1360366708"/>
    <b v="0"/>
    <n v="96"/>
    <b v="1"/>
    <s v="music/indie rock"/>
    <n v="1.107"/>
    <n v="115.3125"/>
    <s v="music"/>
    <s v="indie rock"/>
    <x v="1939"/>
    <d v="2013-03-10T17:38:28"/>
  </r>
  <r>
    <n v="1940"/>
    <x v="1940"/>
    <s v="K. is about *this* close to finishing up our third record, History Grows.  Now we just need to master it and release it!"/>
    <x v="81"/>
    <x v="1322"/>
    <x v="0"/>
    <s v="US"/>
    <s v="USD"/>
    <n v="1308110340"/>
    <n v="1304770233"/>
    <b v="0"/>
    <n v="31"/>
    <b v="1"/>
    <s v="music/indie rock"/>
    <n v="1.7092307692307693"/>
    <n v="35.838709677419352"/>
    <s v="music"/>
    <s v="indie rock"/>
    <x v="1940"/>
    <d v="2011-06-14T22:59:00"/>
  </r>
  <r>
    <n v="1941"/>
    <x v="1941"/>
    <s v="Gramofon streams cloud music to your sound system. A modern jukebox: smartphones are the remotes + WiFi brings everyone together."/>
    <x v="65"/>
    <x v="1323"/>
    <x v="0"/>
    <s v="US"/>
    <s v="USD"/>
    <n v="1400137131"/>
    <n v="1397545131"/>
    <b v="1"/>
    <n v="4883"/>
    <b v="1"/>
    <s v="technology/hardware"/>
    <n v="1.2611835600000001"/>
    <n v="64.570118779438872"/>
    <s v="technology"/>
    <s v="hardware"/>
    <x v="1941"/>
    <d v="2014-05-15T01:58:51"/>
  </r>
  <r>
    <n v="1942"/>
    <x v="1942"/>
    <s v="Getting a revolutionary new toy design into open source production, and using the design to create the worlds longest marble run."/>
    <x v="12"/>
    <x v="1324"/>
    <x v="0"/>
    <s v="US"/>
    <s v="USD"/>
    <n v="1309809140"/>
    <n v="1302033140"/>
    <b v="1"/>
    <n v="95"/>
    <b v="1"/>
    <s v="technology/hardware"/>
    <n v="1.3844033333333334"/>
    <n v="87.436000000000007"/>
    <s v="technology"/>
    <s v="hardware"/>
    <x v="1942"/>
    <d v="2011-07-04T14:52:20"/>
  </r>
  <r>
    <n v="1943"/>
    <x v="1943"/>
    <s v="Next-gen 100% open-source sensor beacon platform designed especially for makers, developers and IoT companies."/>
    <x v="3"/>
    <x v="1325"/>
    <x v="0"/>
    <s v="US"/>
    <s v="USD"/>
    <n v="1470896916"/>
    <n v="1467008916"/>
    <b v="1"/>
    <n v="2478"/>
    <b v="1"/>
    <s v="technology/hardware"/>
    <n v="17.052499999999998"/>
    <n v="68.815577078288939"/>
    <s v="technology"/>
    <s v="hardware"/>
    <x v="1943"/>
    <d v="2016-08-11T01:28:36"/>
  </r>
  <r>
    <n v="1944"/>
    <x v="1944"/>
    <s v="The Big Turtle ShellÂ® is a rugged wireless Bluetooth speaker built for a life of action. Water resistant and durable with a huge sound."/>
    <x v="79"/>
    <x v="1326"/>
    <x v="0"/>
    <s v="US"/>
    <s v="USD"/>
    <n v="1398952890"/>
    <n v="1396360890"/>
    <b v="1"/>
    <n v="1789"/>
    <b v="1"/>
    <s v="technology/hardware"/>
    <n v="7.8805550000000002"/>
    <n v="176.200223588597"/>
    <s v="technology"/>
    <s v="hardware"/>
    <x v="1944"/>
    <d v="2014-05-01T09:01:30"/>
  </r>
  <r>
    <n v="1945"/>
    <x v="1945"/>
    <s v="A new electronic musical instrument which allows you to play, learn and perform music using any sound you can imagine."/>
    <x v="57"/>
    <x v="1327"/>
    <x v="0"/>
    <s v="ES"/>
    <s v="EUR"/>
    <n v="1436680958"/>
    <n v="1433224958"/>
    <b v="1"/>
    <n v="680"/>
    <b v="1"/>
    <s v="technology/hardware"/>
    <n v="3.4801799999999998"/>
    <n v="511.79117647058825"/>
    <s v="technology"/>
    <s v="hardware"/>
    <x v="1945"/>
    <d v="2015-07-12T01:02:38"/>
  </r>
  <r>
    <n v="1946"/>
    <x v="1946"/>
    <s v="A smart technology that allows your instrument to transform movement, orientation and momentum into audio &amp; visual effects."/>
    <x v="51"/>
    <x v="1328"/>
    <x v="0"/>
    <s v="US"/>
    <s v="USD"/>
    <n v="1397961361"/>
    <n v="1392780961"/>
    <b v="1"/>
    <n v="70"/>
    <b v="1"/>
    <s v="technology/hardware"/>
    <n v="1.4974666666666667"/>
    <n v="160.44285714285715"/>
    <s v="technology"/>
    <s v="hardware"/>
    <x v="1946"/>
    <d v="2014-04-19T21:36:01"/>
  </r>
  <r>
    <n v="1947"/>
    <x v="1947"/>
    <s v="You may be thinking: &quot;a fusion reactor? Thatâ€™s not very exciting, I see fusion every day.&quot; But. How often do you see fusion inside of a Bubblegum..."/>
    <x v="134"/>
    <x v="1329"/>
    <x v="0"/>
    <s v="US"/>
    <s v="USD"/>
    <n v="1258955940"/>
    <n v="1255730520"/>
    <b v="1"/>
    <n v="23"/>
    <b v="1"/>
    <s v="technology/hardware"/>
    <n v="1.0063375000000001"/>
    <n v="35.003043478260871"/>
    <s v="technology"/>
    <s v="hardware"/>
    <x v="1947"/>
    <d v="2009-11-23T00:59:00"/>
  </r>
  <r>
    <n v="1948"/>
    <x v="1948"/>
    <s v="10 times more powerful than Raspberry Pi 3, x86 64-bit architecture"/>
    <x v="57"/>
    <x v="1330"/>
    <x v="0"/>
    <s v="US"/>
    <s v="USD"/>
    <n v="1465232520"/>
    <n v="1460557809"/>
    <b v="1"/>
    <n v="4245"/>
    <b v="1"/>
    <s v="technology/hardware"/>
    <n v="8.0021100000000001"/>
    <n v="188.50671378091872"/>
    <s v="technology"/>
    <s v="hardware"/>
    <x v="1948"/>
    <d v="2016-06-06T12:02:00"/>
  </r>
  <r>
    <n v="1949"/>
    <x v="1949"/>
    <s v="#ShakeYourPower brings clean energy to places in the world without electricity through the power of music."/>
    <x v="63"/>
    <x v="1331"/>
    <x v="0"/>
    <s v="GB"/>
    <s v="GBP"/>
    <n v="1404986951"/>
    <n v="1402394951"/>
    <b v="1"/>
    <n v="943"/>
    <b v="1"/>
    <s v="technology/hardware"/>
    <n v="1.0600260000000001"/>
    <n v="56.204984093319197"/>
    <s v="technology"/>
    <s v="hardware"/>
    <x v="1949"/>
    <d v="2014-07-10T05:09:11"/>
  </r>
  <r>
    <n v="1950"/>
    <x v="1950"/>
    <s v="We're building snap-together model trebuchets that are perfect for office warfare or annoying your roommate!"/>
    <x v="240"/>
    <x v="1332"/>
    <x v="0"/>
    <s v="US"/>
    <s v="USD"/>
    <n v="1303446073"/>
    <n v="1300767673"/>
    <b v="1"/>
    <n v="1876"/>
    <b v="1"/>
    <s v="technology/hardware"/>
    <n v="2.0051866666666669"/>
    <n v="51.3054157782516"/>
    <s v="technology"/>
    <s v="hardware"/>
    <x v="1950"/>
    <d v="2011-04-21T23:21:13"/>
  </r>
  <r>
    <n v="1951"/>
    <x v="1951"/>
    <s v="Take learning and playing with LEGOÂ® to the next level with sensors! Build creations with SBrick Plus and make them interactive!"/>
    <x v="63"/>
    <x v="1333"/>
    <x v="0"/>
    <s v="US"/>
    <s v="USD"/>
    <n v="1478516737"/>
    <n v="1475921137"/>
    <b v="1"/>
    <n v="834"/>
    <b v="1"/>
    <s v="technology/hardware"/>
    <n v="2.1244399999999999"/>
    <n v="127.36450839328538"/>
    <s v="technology"/>
    <s v="hardware"/>
    <x v="1951"/>
    <d v="2016-11-07T06:05:37"/>
  </r>
  <r>
    <n v="1952"/>
    <x v="1952"/>
    <s v="Nix is a breakthrough smartphone accessory. Just scan an object and instantly view the color on your iPhone, Android, PC, or Mac."/>
    <x v="19"/>
    <x v="1334"/>
    <x v="0"/>
    <s v="CA"/>
    <s v="CAD"/>
    <n v="1381934015"/>
    <n v="1378737215"/>
    <b v="1"/>
    <n v="682"/>
    <b v="1"/>
    <s v="technology/hardware"/>
    <n v="1.9847237142857144"/>
    <n v="101.85532258064516"/>
    <s v="technology"/>
    <s v="hardware"/>
    <x v="1952"/>
    <d v="2013-10-16T09:33:35"/>
  </r>
  <r>
    <n v="1953"/>
    <x v="1953"/>
    <s v="The NTH is an open source music synthesizer featuring instant fun, awesome sound, and a hackable design."/>
    <x v="36"/>
    <x v="1335"/>
    <x v="0"/>
    <s v="US"/>
    <s v="USD"/>
    <n v="1330657200"/>
    <n v="1328158065"/>
    <b v="1"/>
    <n v="147"/>
    <b v="1"/>
    <s v="technology/hardware"/>
    <n v="2.2594666666666665"/>
    <n v="230.55782312925169"/>
    <s v="technology"/>
    <s v="hardware"/>
    <x v="1953"/>
    <d v="2012-03-01T22:00:00"/>
  </r>
  <r>
    <n v="1954"/>
    <x v="1954"/>
    <s v="The First Home Battery System You Simply Plug in to Install"/>
    <x v="63"/>
    <x v="1336"/>
    <x v="0"/>
    <s v="US"/>
    <s v="USD"/>
    <n v="1457758800"/>
    <n v="1453730176"/>
    <b v="1"/>
    <n v="415"/>
    <b v="1"/>
    <s v="technology/hardware"/>
    <n v="6.9894800000000004"/>
    <n v="842.10602409638557"/>
    <s v="technology"/>
    <s v="hardware"/>
    <x v="1954"/>
    <d v="2016-03-12T00:00:00"/>
  </r>
  <r>
    <n v="1955"/>
    <x v="1955"/>
    <s v="An easy to build open source 3D object printer. For the newbie or experienced maker, there's a model for everyone! NEW $599 Model!"/>
    <x v="247"/>
    <x v="1337"/>
    <x v="0"/>
    <s v="US"/>
    <s v="USD"/>
    <n v="1337799600"/>
    <n v="1334989881"/>
    <b v="1"/>
    <n v="290"/>
    <b v="1"/>
    <s v="technology/hardware"/>
    <n v="3.9859528571428569"/>
    <n v="577.27593103448271"/>
    <s v="technology"/>
    <s v="hardware"/>
    <x v="1955"/>
    <d v="2012-05-23T14:00:00"/>
  </r>
  <r>
    <n v="1956"/>
    <x v="1956"/>
    <s v="Designed to be used at home, the Sparx Skate Sharpener gives hockey players an automated way to sharpen at the professional level"/>
    <x v="127"/>
    <x v="1338"/>
    <x v="0"/>
    <s v="US"/>
    <s v="USD"/>
    <n v="1429391405"/>
    <n v="1425507005"/>
    <b v="1"/>
    <n v="365"/>
    <b v="1"/>
    <s v="technology/hardware"/>
    <n v="2.9403333333333332"/>
    <n v="483.34246575342468"/>
    <s v="technology"/>
    <s v="hardware"/>
    <x v="1956"/>
    <d v="2015-04-18T16:10:05"/>
  </r>
  <r>
    <n v="1957"/>
    <x v="1957"/>
    <s v="An open hardware platform for the best microcontroller in the world."/>
    <x v="11"/>
    <x v="1339"/>
    <x v="0"/>
    <s v="US"/>
    <s v="USD"/>
    <n v="1351304513"/>
    <n v="1348712513"/>
    <b v="1"/>
    <n v="660"/>
    <b v="1"/>
    <s v="technology/hardware"/>
    <n v="1.6750470000000002"/>
    <n v="76.138500000000008"/>
    <s v="technology"/>
    <s v="hardware"/>
    <x v="1957"/>
    <d v="2012-10-26T21:21:53"/>
  </r>
  <r>
    <n v="1958"/>
    <x v="1958"/>
    <s v="The Mojo is an FPGA development board that is designed to be user friendly and a great introduction into digital design for anyone."/>
    <x v="39"/>
    <x v="1340"/>
    <x v="0"/>
    <s v="US"/>
    <s v="USD"/>
    <n v="1364078561"/>
    <n v="1361490161"/>
    <b v="1"/>
    <n v="1356"/>
    <b v="1"/>
    <s v="technology/hardware"/>
    <n v="14.355717142857143"/>
    <n v="74.107684365781708"/>
    <s v="technology"/>
    <s v="hardware"/>
    <x v="1958"/>
    <d v="2013-03-23T17:42:41"/>
  </r>
  <r>
    <n v="1959"/>
    <x v="1959"/>
    <s v="A thermometer that connects to the internet to help New York City turn the heat on for thousands of tenants with no heat in the winter."/>
    <x v="3"/>
    <x v="1341"/>
    <x v="0"/>
    <s v="US"/>
    <s v="USD"/>
    <n v="1412121600"/>
    <n v="1408565860"/>
    <b v="1"/>
    <n v="424"/>
    <b v="1"/>
    <s v="technology/hardware"/>
    <n v="1.5673440000000001"/>
    <n v="36.965660377358489"/>
    <s v="technology"/>
    <s v="hardware"/>
    <x v="1959"/>
    <d v="2014-09-30T19:00:00"/>
  </r>
  <r>
    <n v="1960"/>
    <x v="1960"/>
    <s v="Trekkayak is an ultralight, durable and inflatable boat to be carried in your backpack to cross a lake or paddle down a river."/>
    <x v="54"/>
    <x v="1342"/>
    <x v="0"/>
    <s v="SE"/>
    <s v="SEK"/>
    <n v="1419151341"/>
    <n v="1416559341"/>
    <b v="1"/>
    <n v="33"/>
    <b v="1"/>
    <s v="technology/hardware"/>
    <n v="1.1790285714285715"/>
    <n v="2500.969696969697"/>
    <s v="technology"/>
    <s v="hardware"/>
    <x v="1960"/>
    <d v="2014-12-21T03:42:21"/>
  </r>
  <r>
    <n v="1961"/>
    <x v="1961"/>
    <s v="This DIY kit helps analyze materials and contaminants. We need your help to build a library of open-source spectral data."/>
    <x v="3"/>
    <x v="1343"/>
    <x v="0"/>
    <s v="US"/>
    <s v="USD"/>
    <n v="1349495940"/>
    <n v="1346042417"/>
    <b v="1"/>
    <n v="1633"/>
    <b v="1"/>
    <s v="technology/hardware"/>
    <n v="11.053811999999999"/>
    <n v="67.690214329454989"/>
    <s v="technology"/>
    <s v="hardware"/>
    <x v="1961"/>
    <d v="2012-10-05T22:59:00"/>
  </r>
  <r>
    <n v="1962"/>
    <x v="1962"/>
    <s v="It's like an Arduino on steroids â€“ built-in bluetooth, battery management, and floating-point coprocessor, in a small, simple package."/>
    <x v="3"/>
    <x v="1344"/>
    <x v="0"/>
    <s v="US"/>
    <s v="USD"/>
    <n v="1400006636"/>
    <n v="1397414636"/>
    <b v="1"/>
    <n v="306"/>
    <b v="1"/>
    <s v="technology/hardware"/>
    <n v="1.9292499999999999"/>
    <n v="63.04738562091503"/>
    <s v="technology"/>
    <s v="hardware"/>
    <x v="1962"/>
    <d v="2014-05-13T13:43:56"/>
  </r>
  <r>
    <n v="1963"/>
    <x v="1963"/>
    <s v="First mobile green energy generator that you can carry camping with you! A 3D printed, foldable wind turbine boosting 300W of power!"/>
    <x v="266"/>
    <x v="1345"/>
    <x v="0"/>
    <s v="GB"/>
    <s v="GBP"/>
    <n v="1410862734"/>
    <n v="1407838734"/>
    <b v="1"/>
    <n v="205"/>
    <b v="1"/>
    <s v="technology/hardware"/>
    <n v="1.268842105263158"/>
    <n v="117.6"/>
    <s v="technology"/>
    <s v="hardware"/>
    <x v="1963"/>
    <d v="2014-09-16T05:18:54"/>
  </r>
  <r>
    <n v="1964"/>
    <x v="1964"/>
    <s v="Clairy combines the power of nature and technology with the beauty of design to eliminate indoor pollution and analyze it."/>
    <x v="306"/>
    <x v="1346"/>
    <x v="0"/>
    <s v="IT"/>
    <s v="EUR"/>
    <n v="1461306772"/>
    <n v="1458714772"/>
    <b v="1"/>
    <n v="1281"/>
    <b v="1"/>
    <s v="technology/hardware"/>
    <n v="2.5957748878923765"/>
    <n v="180.75185011709601"/>
    <s v="technology"/>
    <s v="hardware"/>
    <x v="1964"/>
    <d v="2016-04-22T01:32:52"/>
  </r>
  <r>
    <n v="1965"/>
    <x v="1965"/>
    <s v="BoardX is a collection of electronic circuit boards that stack on top of one another to share resources and communicate"/>
    <x v="10"/>
    <x v="1347"/>
    <x v="0"/>
    <s v="US"/>
    <s v="USD"/>
    <n v="1326330000"/>
    <n v="1324433310"/>
    <b v="1"/>
    <n v="103"/>
    <b v="1"/>
    <s v="technology/hardware"/>
    <n v="2.6227999999999998"/>
    <n v="127.32038834951456"/>
    <s v="technology"/>
    <s v="hardware"/>
    <x v="1965"/>
    <d v="2012-01-11T20:00:00"/>
  </r>
  <r>
    <n v="1966"/>
    <x v="1966"/>
    <s v="InkCase Plus is an always on E Ink second screen; uses sports/fitness apps, an eBook reader, display Photo and receive notifications."/>
    <x v="57"/>
    <x v="1348"/>
    <x v="0"/>
    <s v="US"/>
    <s v="USD"/>
    <n v="1408021098"/>
    <n v="1405429098"/>
    <b v="1"/>
    <n v="1513"/>
    <b v="1"/>
    <s v="technology/hardware"/>
    <n v="2.0674309000000002"/>
    <n v="136.6444745538665"/>
    <s v="technology"/>
    <s v="hardware"/>
    <x v="1966"/>
    <d v="2014-08-14T07:58:18"/>
  </r>
  <r>
    <n v="1967"/>
    <x v="1967"/>
    <s v="Ion is a light show for your desk, dorm room, or living room.  It responds to music, connects to your phone, and brightens your day!"/>
    <x v="22"/>
    <x v="1349"/>
    <x v="0"/>
    <s v="US"/>
    <s v="USD"/>
    <n v="1398959729"/>
    <n v="1396367729"/>
    <b v="1"/>
    <n v="405"/>
    <b v="1"/>
    <s v="technology/hardware"/>
    <n v="3.7012999999999998"/>
    <n v="182.78024691358024"/>
    <s v="technology"/>
    <s v="hardware"/>
    <x v="1967"/>
    <d v="2014-05-01T10:55:29"/>
  </r>
  <r>
    <n v="1968"/>
    <x v="1968"/>
    <s v="Bringing the advantages of wireless smart shifting to every cyclist. FITS ANY BIKE"/>
    <x v="63"/>
    <x v="1350"/>
    <x v="0"/>
    <s v="US"/>
    <s v="USD"/>
    <n v="1480777515"/>
    <n v="1478095515"/>
    <b v="1"/>
    <n v="510"/>
    <b v="1"/>
    <s v="technology/hardware"/>
    <n v="2.8496600000000001"/>
    <n v="279.37843137254902"/>
    <s v="technology"/>
    <s v="hardware"/>
    <x v="1968"/>
    <d v="2016-12-03T10:05:15"/>
  </r>
  <r>
    <n v="1969"/>
    <x v="1969"/>
    <s v="An Open Source JavaScript microcontroller you can program wirelessly - perfect for IoT! No software needed so get started in seconds."/>
    <x v="22"/>
    <x v="1351"/>
    <x v="0"/>
    <s v="GB"/>
    <s v="GBP"/>
    <n v="1470423668"/>
    <n v="1467831668"/>
    <b v="1"/>
    <n v="1887"/>
    <b v="1"/>
    <s v="technology/hardware"/>
    <n v="5.7907999999999999"/>
    <n v="61.375728669846318"/>
    <s v="technology"/>
    <s v="hardware"/>
    <x v="1969"/>
    <d v="2016-08-05T14:01:08"/>
  </r>
  <r>
    <n v="1970"/>
    <x v="1970"/>
    <s v="The APOC is a gamma particle detector that will help you learn about radiation and find radioactive things!"/>
    <x v="10"/>
    <x v="1352"/>
    <x v="0"/>
    <s v="US"/>
    <s v="USD"/>
    <n v="1366429101"/>
    <n v="1361248701"/>
    <b v="1"/>
    <n v="701"/>
    <b v="1"/>
    <s v="technology/hardware"/>
    <n v="11.318"/>
    <n v="80.727532097004286"/>
    <s v="technology"/>
    <s v="hardware"/>
    <x v="1970"/>
    <d v="2013-04-19T22:38:21"/>
  </r>
  <r>
    <n v="1971"/>
    <x v="1971"/>
    <s v="castAR: bridging the physical world with the virtual worlds; 3D holographic like projections in AR, fully immersive environments in VR"/>
    <x v="307"/>
    <x v="1353"/>
    <x v="0"/>
    <s v="US"/>
    <s v="USD"/>
    <n v="1384488000"/>
    <n v="1381752061"/>
    <b v="1"/>
    <n v="3863"/>
    <b v="1"/>
    <s v="technology/hardware"/>
    <n v="2.6302771750000002"/>
    <n v="272.35590732591254"/>
    <s v="technology"/>
    <s v="hardware"/>
    <x v="1971"/>
    <d v="2013-11-14T23:00:00"/>
  </r>
  <r>
    <n v="1972"/>
    <x v="1972"/>
    <s v="Jog It! Is an open source hand held controller designed to make running a program in Linux CNC (EMC2) and MACH3 a breeze."/>
    <x v="30"/>
    <x v="1354"/>
    <x v="0"/>
    <s v="US"/>
    <s v="USD"/>
    <n v="1353201444"/>
    <n v="1350605844"/>
    <b v="1"/>
    <n v="238"/>
    <b v="1"/>
    <s v="technology/hardware"/>
    <n v="6.7447999999999997"/>
    <n v="70.848739495798313"/>
    <s v="technology"/>
    <s v="hardware"/>
    <x v="1972"/>
    <d v="2012-11-17T20:17:24"/>
  </r>
  <r>
    <n v="1973"/>
    <x v="1973"/>
    <s v="Smart lighting for your living room that improves movie and gaming experience drastically â€“ all while being easy on the eyes."/>
    <x v="308"/>
    <x v="1355"/>
    <x v="0"/>
    <s v="US"/>
    <s v="USD"/>
    <n v="1470466800"/>
    <n v="1467134464"/>
    <b v="1"/>
    <n v="2051"/>
    <b v="1"/>
    <s v="technology/hardware"/>
    <n v="2.5683081313131315"/>
    <n v="247.94003412969283"/>
    <s v="technology"/>
    <s v="hardware"/>
    <x v="1973"/>
    <d v="2016-08-06T02:00:00"/>
  </r>
  <r>
    <n v="1974"/>
    <x v="1974"/>
    <s v="RAPIRO is a cute and affordable robot kit designed to work with a Raspberry Pi. It comes with a Arduino-compatible servo controller."/>
    <x v="22"/>
    <x v="1356"/>
    <x v="0"/>
    <s v="GB"/>
    <s v="GBP"/>
    <n v="1376899269"/>
    <n v="1371715269"/>
    <b v="1"/>
    <n v="402"/>
    <b v="1"/>
    <s v="technology/hardware"/>
    <n v="3.7549600000000001"/>
    <n v="186.81393034825871"/>
    <s v="technology"/>
    <s v="hardware"/>
    <x v="1974"/>
    <d v="2013-08-19T03:01:09"/>
  </r>
  <r>
    <n v="1975"/>
    <x v="1975"/>
    <s v="The Bugle2 is a second generation DIY kit phono preamplifier for vinyl playback."/>
    <x v="194"/>
    <x v="1357"/>
    <x v="0"/>
    <s v="US"/>
    <s v="USD"/>
    <n v="1362938851"/>
    <n v="1360346851"/>
    <b v="1"/>
    <n v="253"/>
    <b v="1"/>
    <s v="technology/hardware"/>
    <n v="2.0870837499999997"/>
    <n v="131.98948616600788"/>
    <s v="technology"/>
    <s v="hardware"/>
    <x v="1975"/>
    <d v="2013-03-10T13:07:31"/>
  </r>
  <r>
    <n v="1976"/>
    <x v="1976"/>
    <s v="Can you help us make an ultra bright white one a reality?"/>
    <x v="23"/>
    <x v="1358"/>
    <x v="0"/>
    <s v="GB"/>
    <s v="GBP"/>
    <n v="1373751325"/>
    <n v="1371159325"/>
    <b v="1"/>
    <n v="473"/>
    <b v="1"/>
    <s v="technology/hardware"/>
    <n v="3.4660000000000002"/>
    <n v="29.310782241014799"/>
    <s v="technology"/>
    <s v="hardware"/>
    <x v="1976"/>
    <d v="2013-07-13T16:35:25"/>
  </r>
  <r>
    <n v="1977"/>
    <x v="1977"/>
    <s v="Ario learns about you, syncs your body clock, and keeps you healthy through natural lighting patterns."/>
    <x v="63"/>
    <x v="1359"/>
    <x v="0"/>
    <s v="US"/>
    <s v="USD"/>
    <n v="1450511940"/>
    <n v="1446527540"/>
    <b v="1"/>
    <n v="821"/>
    <b v="1"/>
    <s v="technology/hardware"/>
    <n v="4.0232999999999999"/>
    <n v="245.02436053593178"/>
    <s v="technology"/>
    <s v="hardware"/>
    <x v="1977"/>
    <d v="2015-12-19T02:59:00"/>
  </r>
  <r>
    <n v="1978"/>
    <x v="1978"/>
    <s v="Please help us take DIY 3D Printing to the next level, support this open source photo-initiated polymer resin based 3D printing system!"/>
    <x v="63"/>
    <x v="1360"/>
    <x v="0"/>
    <s v="US"/>
    <s v="USD"/>
    <n v="1339484400"/>
    <n v="1336627492"/>
    <b v="1"/>
    <n v="388"/>
    <b v="1"/>
    <s v="technology/hardware"/>
    <n v="10.2684514"/>
    <n v="1323.2540463917526"/>
    <s v="technology"/>
    <s v="hardware"/>
    <x v="1978"/>
    <d v="2012-06-12T02:00:00"/>
  </r>
  <r>
    <n v="1979"/>
    <x v="1979"/>
    <s v="Truly wireless premium earbuds with a battery-boosting smartphone case for charging and storage"/>
    <x v="61"/>
    <x v="1361"/>
    <x v="0"/>
    <s v="US"/>
    <s v="USD"/>
    <n v="1447909140"/>
    <n v="1444734146"/>
    <b v="1"/>
    <n v="813"/>
    <b v="1"/>
    <s v="technology/hardware"/>
    <n v="1.14901155"/>
    <n v="282.65966789667897"/>
    <s v="technology"/>
    <s v="hardware"/>
    <x v="1979"/>
    <d v="2015-11-18T23:59:00"/>
  </r>
  <r>
    <n v="1980"/>
    <x v="1980"/>
    <s v="Multi-power charging that is smarter, stylish and designed for you."/>
    <x v="63"/>
    <x v="1362"/>
    <x v="0"/>
    <s v="DE"/>
    <s v="EUR"/>
    <n v="1459684862"/>
    <n v="1456232462"/>
    <b v="1"/>
    <n v="1945"/>
    <b v="1"/>
    <s v="technology/hardware"/>
    <n v="3.5482402000000004"/>
    <n v="91.214401028277635"/>
    <s v="technology"/>
    <s v="hardware"/>
    <x v="1980"/>
    <d v="2016-04-03T07:01:02"/>
  </r>
  <r>
    <n v="1981"/>
    <x v="1981"/>
    <s v="I would like to tell the story of a young man from Queens, New York and compare his life to a young Afghan man...to connect the dots."/>
    <x v="51"/>
    <x v="1363"/>
    <x v="2"/>
    <s v="CA"/>
    <s v="CAD"/>
    <n v="1404926665"/>
    <n v="1402334665"/>
    <b v="0"/>
    <n v="12"/>
    <b v="0"/>
    <s v="photography/people"/>
    <n v="5.0799999999999998E-2"/>
    <n v="31.75"/>
    <s v="photography"/>
    <s v="people"/>
    <x v="1981"/>
    <d v="2014-07-09T12:24:25"/>
  </r>
  <r>
    <n v="1982"/>
    <x v="1982"/>
    <s v="Express a very dark place in my childhood. Release my emotions through photography in a form of Art."/>
    <x v="237"/>
    <x v="117"/>
    <x v="2"/>
    <s v="HK"/>
    <s v="HKD"/>
    <n v="1480863887"/>
    <n v="1478268287"/>
    <b v="0"/>
    <n v="0"/>
    <b v="0"/>
    <s v="photography/people"/>
    <n v="0"/>
    <n v="0"/>
    <s v="photography"/>
    <s v="people"/>
    <x v="1982"/>
    <d v="2016-12-04T10:04:47"/>
  </r>
  <r>
    <n v="1983"/>
    <x v="1983"/>
    <s v="A vegan photographer bringing Hawaii to the tipping point of plant pure wisdom, featuring the most influential early adopters."/>
    <x v="287"/>
    <x v="1364"/>
    <x v="2"/>
    <s v="US"/>
    <s v="USD"/>
    <n v="1472799600"/>
    <n v="1470874618"/>
    <b v="0"/>
    <n v="16"/>
    <b v="0"/>
    <s v="photography/people"/>
    <n v="4.2999999999999997E-2"/>
    <n v="88.6875"/>
    <s v="photography"/>
    <s v="people"/>
    <x v="1983"/>
    <d v="2016-09-02T02:00:00"/>
  </r>
  <r>
    <n v="1984"/>
    <x v="1984"/>
    <s v="Does love lasts longer than &quot;Love Locks&quot; ?_x000a__x000a_A photographic journey into the lives of these 'love-locked' couples."/>
    <x v="36"/>
    <x v="1365"/>
    <x v="2"/>
    <s v="US"/>
    <s v="USD"/>
    <n v="1417377481"/>
    <n v="1412189881"/>
    <b v="0"/>
    <n v="7"/>
    <b v="0"/>
    <s v="photography/people"/>
    <n v="0.21146666666666666"/>
    <n v="453.14285714285717"/>
    <s v="photography"/>
    <s v="people"/>
    <x v="1984"/>
    <d v="2014-11-30T14:58:01"/>
  </r>
  <r>
    <n v="1985"/>
    <x v="1985"/>
    <s v="A personal journey to document people on the worlds 10 largest metro systems. The end result being one truly epic photographic essay!"/>
    <x v="183"/>
    <x v="152"/>
    <x v="2"/>
    <s v="GB"/>
    <s v="GBP"/>
    <n v="1470178800"/>
    <n v="1467650771"/>
    <b v="0"/>
    <n v="4"/>
    <b v="0"/>
    <s v="photography/people"/>
    <n v="3.1875000000000001E-2"/>
    <n v="12.75"/>
    <s v="photography"/>
    <s v="people"/>
    <x v="1985"/>
    <d v="2016-08-02T18:00:00"/>
  </r>
  <r>
    <n v="1986"/>
    <x v="1986"/>
    <s v="We are a married couple who have started a child photography business from home. We need help to put together equipment to grow."/>
    <x v="13"/>
    <x v="116"/>
    <x v="2"/>
    <s v="GB"/>
    <s v="GBP"/>
    <n v="1457947483"/>
    <n v="1455359083"/>
    <b v="0"/>
    <n v="1"/>
    <b v="0"/>
    <s v="photography/people"/>
    <n v="5.0000000000000001E-4"/>
    <n v="1"/>
    <s v="photography"/>
    <s v="people"/>
    <x v="1986"/>
    <d v="2016-03-14T04:24:43"/>
  </r>
  <r>
    <n v="1987"/>
    <x v="1987"/>
    <s v="A collection of images that depicts the beauty and diversity within Ethiopia"/>
    <x v="62"/>
    <x v="1366"/>
    <x v="2"/>
    <s v="GB"/>
    <s v="GBP"/>
    <n v="1425223276"/>
    <n v="1422631276"/>
    <b v="0"/>
    <n v="28"/>
    <b v="0"/>
    <s v="photography/people"/>
    <n v="0.42472727272727273"/>
    <n v="83.428571428571431"/>
    <s v="photography"/>
    <s v="people"/>
    <x v="1987"/>
    <d v="2015-03-01T10:21:16"/>
  </r>
  <r>
    <n v="1988"/>
    <x v="1988"/>
    <s v="Expressing art in an image!"/>
    <x v="12"/>
    <x v="379"/>
    <x v="2"/>
    <s v="US"/>
    <s v="USD"/>
    <n v="1440094742"/>
    <n v="1437502742"/>
    <b v="0"/>
    <n v="1"/>
    <b v="0"/>
    <s v="photography/people"/>
    <n v="4.1666666666666666E-3"/>
    <n v="25"/>
    <s v="photography"/>
    <s v="people"/>
    <x v="1988"/>
    <d v="2015-08-20T13:19:02"/>
  </r>
  <r>
    <n v="1989"/>
    <x v="1989"/>
    <s v="Creating an awareness for infertility through photographing families and showcasing the real faces of infertility."/>
    <x v="10"/>
    <x v="155"/>
    <x v="2"/>
    <s v="US"/>
    <s v="USD"/>
    <n v="1481473208"/>
    <n v="1478881208"/>
    <b v="0"/>
    <n v="1"/>
    <b v="0"/>
    <s v="photography/people"/>
    <n v="0.01"/>
    <n v="50"/>
    <s v="photography"/>
    <s v="people"/>
    <x v="1989"/>
    <d v="2016-12-11T11:20:08"/>
  </r>
  <r>
    <n v="1990"/>
    <x v="1990"/>
    <s v="An art nude photography book that includes traditional black and white sepia nudes as well as experimiental color nudes."/>
    <x v="9"/>
    <x v="1238"/>
    <x v="2"/>
    <s v="US"/>
    <s v="USD"/>
    <n v="1455338532"/>
    <n v="1454042532"/>
    <b v="0"/>
    <n v="5"/>
    <b v="0"/>
    <s v="photography/people"/>
    <n v="0.16966666666666666"/>
    <n v="101.8"/>
    <s v="photography"/>
    <s v="people"/>
    <x v="1990"/>
    <d v="2016-02-12T23:42:12"/>
  </r>
  <r>
    <n v="1991"/>
    <x v="1991"/>
    <s v="Taking (and giving) professional portraits of survivors of human trafficking in Myanmar."/>
    <x v="13"/>
    <x v="133"/>
    <x v="2"/>
    <s v="US"/>
    <s v="USD"/>
    <n v="1435958786"/>
    <n v="1434144386"/>
    <b v="0"/>
    <n v="3"/>
    <b v="0"/>
    <s v="photography/people"/>
    <n v="7.0000000000000007E-2"/>
    <n v="46.666666666666664"/>
    <s v="photography"/>
    <s v="people"/>
    <x v="1991"/>
    <d v="2015-07-03T16:26:26"/>
  </r>
  <r>
    <n v="1992"/>
    <x v="1992"/>
    <s v="A complete revamp of all the Disney Princes &amp; Princesses!"/>
    <x v="15"/>
    <x v="369"/>
    <x v="2"/>
    <s v="US"/>
    <s v="USD"/>
    <n v="1424229991"/>
    <n v="1421637991"/>
    <b v="0"/>
    <n v="2"/>
    <b v="0"/>
    <s v="photography/people"/>
    <n v="1.3333333333333333E-3"/>
    <n v="1"/>
    <s v="photography"/>
    <s v="people"/>
    <x v="1992"/>
    <d v="2015-02-17T22:26:31"/>
  </r>
  <r>
    <n v="1993"/>
    <x v="1993"/>
    <s v="I am looking for help to open up an affordable photography studio in Cornwall for baby and family portraiture photography"/>
    <x v="13"/>
    <x v="117"/>
    <x v="2"/>
    <s v="GB"/>
    <s v="GBP"/>
    <n v="1450706837"/>
    <n v="1448114837"/>
    <b v="0"/>
    <n v="0"/>
    <b v="0"/>
    <s v="photography/people"/>
    <n v="0"/>
    <n v="0"/>
    <s v="photography"/>
    <s v="people"/>
    <x v="1993"/>
    <d v="2015-12-21T09:07:17"/>
  </r>
  <r>
    <n v="1994"/>
    <x v="1994"/>
    <s v="A program to preserve still imagery (photographs) and moving imagery captured on motion picture (film) stock, and videotape elements."/>
    <x v="50"/>
    <x v="117"/>
    <x v="2"/>
    <s v="US"/>
    <s v="USD"/>
    <n v="1481072942"/>
    <n v="1475885342"/>
    <b v="0"/>
    <n v="0"/>
    <b v="0"/>
    <s v="photography/people"/>
    <n v="0"/>
    <n v="0"/>
    <s v="photography"/>
    <s v="people"/>
    <x v="1994"/>
    <d v="2016-12-06T20:09:02"/>
  </r>
  <r>
    <n v="1995"/>
    <x v="1995"/>
    <s v="I'm looking to pursue my dream of becoming a full time photographer, using my current creative experience as a graphic designer."/>
    <x v="28"/>
    <x v="1367"/>
    <x v="2"/>
    <s v="CA"/>
    <s v="CAD"/>
    <n v="1437082736"/>
    <n v="1435354736"/>
    <b v="0"/>
    <n v="3"/>
    <b v="0"/>
    <s v="photography/people"/>
    <n v="7.8E-2"/>
    <n v="26"/>
    <s v="photography"/>
    <s v="people"/>
    <x v="1995"/>
    <d v="2015-07-16T16:38:56"/>
  </r>
  <r>
    <n v="1996"/>
    <x v="1996"/>
    <s v="I want to create a series of pictures of Life through the eyes - and capture some of the defining moments of our history now / to come."/>
    <x v="309"/>
    <x v="117"/>
    <x v="2"/>
    <s v="US"/>
    <s v="USD"/>
    <n v="1405021211"/>
    <n v="1402429211"/>
    <b v="0"/>
    <n v="0"/>
    <b v="0"/>
    <s v="photography/people"/>
    <n v="0"/>
    <n v="0"/>
    <s v="photography"/>
    <s v="people"/>
    <x v="1996"/>
    <d v="2014-07-10T14:40:11"/>
  </r>
  <r>
    <n v="1997"/>
    <x v="1997"/>
    <s v="There is so many unseen places in the world, and I've made it my personal goal to show everyone through photography &amp; travel."/>
    <x v="115"/>
    <x v="117"/>
    <x v="2"/>
    <s v="US"/>
    <s v="USD"/>
    <n v="1409091612"/>
    <n v="1406499612"/>
    <b v="0"/>
    <n v="0"/>
    <b v="0"/>
    <s v="photography/people"/>
    <n v="0"/>
    <n v="0"/>
    <s v="photography"/>
    <s v="people"/>
    <x v="1997"/>
    <d v="2014-08-26T17:20:12"/>
  </r>
  <r>
    <n v="1998"/>
    <x v="1998"/>
    <s v="I am moving to Guatemala to document and report on the growing community resistance movements across Central America and Mexico"/>
    <x v="30"/>
    <x v="1368"/>
    <x v="2"/>
    <s v="US"/>
    <s v="USD"/>
    <n v="1406861438"/>
    <n v="1402973438"/>
    <b v="0"/>
    <n v="3"/>
    <b v="0"/>
    <s v="photography/people"/>
    <n v="0.26200000000000001"/>
    <n v="218.33333333333334"/>
    <s v="photography"/>
    <s v="people"/>
    <x v="1998"/>
    <d v="2014-07-31T21:50:38"/>
  </r>
  <r>
    <n v="1999"/>
    <x v="1999"/>
    <s v="This is a portrait photo project aiming to inspire women to explore themselves and live their passion"/>
    <x v="310"/>
    <x v="1369"/>
    <x v="2"/>
    <s v="GB"/>
    <s v="GBP"/>
    <n v="1415882108"/>
    <n v="1413286508"/>
    <b v="0"/>
    <n v="7"/>
    <b v="0"/>
    <s v="photography/people"/>
    <n v="7.6129032258064515E-3"/>
    <n v="33.714285714285715"/>
    <s v="photography"/>
    <s v="people"/>
    <x v="1999"/>
    <d v="2014-11-13T07:35:08"/>
  </r>
  <r>
    <n v="2000"/>
    <x v="2000"/>
    <s v="What do you get when you combine 2 of the hottest alt-models in North America with one Canadian photographer? Make a CALENDAR!!!"/>
    <x v="10"/>
    <x v="1370"/>
    <x v="2"/>
    <s v="CA"/>
    <s v="CAD"/>
    <n v="1452120613"/>
    <n v="1449528613"/>
    <b v="0"/>
    <n v="25"/>
    <b v="0"/>
    <s v="photography/people"/>
    <n v="0.125"/>
    <n v="25"/>
    <s v="photography"/>
    <s v="people"/>
    <x v="2000"/>
    <d v="2016-01-06T17:50:13"/>
  </r>
  <r>
    <n v="2001"/>
    <x v="2001"/>
    <s v="Nuimo is a universal controller for the internet of things. Control your music, lights, locks and more."/>
    <x v="56"/>
    <x v="1371"/>
    <x v="0"/>
    <s v="DE"/>
    <s v="EUR"/>
    <n v="1434139200"/>
    <n v="1431406916"/>
    <b v="1"/>
    <n v="1637"/>
    <b v="1"/>
    <s v="technology/hardware"/>
    <n v="3.8212909090909091"/>
    <n v="128.38790470372632"/>
    <s v="technology"/>
    <s v="hardware"/>
    <x v="2001"/>
    <d v="2015-06-12T15:00:00"/>
  </r>
  <r>
    <n v="2002"/>
    <x v="2002"/>
    <s v="Open-source quad-core camera effortlessly adds powerful machine vision to all your PC/Arduino/Raspberry Pi projects"/>
    <x v="63"/>
    <x v="1372"/>
    <x v="0"/>
    <s v="US"/>
    <s v="USD"/>
    <n v="1485191143"/>
    <n v="1482599143"/>
    <b v="1"/>
    <n v="1375"/>
    <b v="1"/>
    <s v="technology/hardware"/>
    <n v="2.1679422000000002"/>
    <n v="78.834261818181815"/>
    <s v="technology"/>
    <s v="hardware"/>
    <x v="2002"/>
    <d v="2017-01-23T12:05:43"/>
  </r>
  <r>
    <n v="2003"/>
    <x v="2003"/>
    <s v="velosynth is an open-source bicycle interaction synthesizer. it interprets the speed and acceleration of a bicycle into expressive audio feedback."/>
    <x v="2"/>
    <x v="1373"/>
    <x v="0"/>
    <s v="US"/>
    <s v="USD"/>
    <n v="1278111600"/>
    <n v="1276830052"/>
    <b v="1"/>
    <n v="17"/>
    <b v="1"/>
    <s v="technology/hardware"/>
    <n v="3.12"/>
    <n v="91.764705882352942"/>
    <s v="technology"/>
    <s v="hardware"/>
    <x v="2003"/>
    <d v="2010-07-02T18:00:00"/>
  </r>
  <r>
    <n v="2004"/>
    <x v="2004"/>
    <s v="Design and 3D print your own creations using an iPad. A delightful 3D printing experience for children and K-12 education."/>
    <x v="63"/>
    <x v="1374"/>
    <x v="0"/>
    <s v="US"/>
    <s v="USD"/>
    <n v="1405002663"/>
    <n v="1402410663"/>
    <b v="1"/>
    <n v="354"/>
    <b v="1"/>
    <s v="technology/hardware"/>
    <n v="2.3442048"/>
    <n v="331.10237288135596"/>
    <s v="technology"/>
    <s v="hardware"/>
    <x v="2004"/>
    <d v="2014-07-10T09:31:03"/>
  </r>
  <r>
    <n v="2005"/>
    <x v="2005"/>
    <s v="The bassAware Holster is a new type of wearable audio technology that uses vibration to create a massive bass experience."/>
    <x v="11"/>
    <x v="1375"/>
    <x v="0"/>
    <s v="US"/>
    <s v="USD"/>
    <n v="1381895940"/>
    <n v="1379532618"/>
    <b v="1"/>
    <n v="191"/>
    <b v="1"/>
    <s v="technology/hardware"/>
    <n v="1.236801"/>
    <n v="194.26193717277485"/>
    <s v="technology"/>
    <s v="hardware"/>
    <x v="2005"/>
    <d v="2013-10-15T22:59:00"/>
  </r>
  <r>
    <n v="2006"/>
    <x v="2006"/>
    <s v="MAID is a smart kitchen assistant &amp; a multifunctional oven. MAID knows what to cook and how to cook. Cooking is now easy,fun &amp; social."/>
    <x v="63"/>
    <x v="1376"/>
    <x v="0"/>
    <s v="US"/>
    <s v="USD"/>
    <n v="1417611645"/>
    <n v="1414584045"/>
    <b v="1"/>
    <n v="303"/>
    <b v="1"/>
    <s v="technology/hardware"/>
    <n v="2.4784000000000002"/>
    <n v="408.97689768976898"/>
    <s v="technology"/>
    <s v="hardware"/>
    <x v="2006"/>
    <d v="2014-12-03T08:00:45"/>
  </r>
  <r>
    <n v="2007"/>
    <x v="2007"/>
    <s v="A biologist, an industrial designer, and an engineer team up and build a â€œHello, World!â€ kit to teach high schoolers how to invent with DNA."/>
    <x v="3"/>
    <x v="1377"/>
    <x v="0"/>
    <s v="US"/>
    <s v="USD"/>
    <n v="1282622400"/>
    <n v="1276891586"/>
    <b v="1"/>
    <n v="137"/>
    <b v="1"/>
    <s v="technology/hardware"/>
    <n v="1.157092"/>
    <n v="84.459270072992695"/>
    <s v="technology"/>
    <s v="hardware"/>
    <x v="2007"/>
    <d v="2010-08-23T23:00:00"/>
  </r>
  <r>
    <n v="2008"/>
    <x v="2008"/>
    <s v="The smartCaster is an automatic roto-casting machine running off of open source electronics with plans that will be freely available."/>
    <x v="311"/>
    <x v="1378"/>
    <x v="0"/>
    <s v="US"/>
    <s v="USD"/>
    <n v="1316442622"/>
    <n v="1312641022"/>
    <b v="1"/>
    <n v="41"/>
    <b v="1"/>
    <s v="technology/hardware"/>
    <n v="1.1707484768810599"/>
    <n v="44.853658536585364"/>
    <s v="technology"/>
    <s v="hardware"/>
    <x v="2008"/>
    <d v="2011-09-19T09:30:22"/>
  </r>
  <r>
    <n v="2009"/>
    <x v="2009"/>
    <s v="Licht 1: The smart pendant lamp that increases your well-being and productivity while saving 80% in running energy expenses."/>
    <x v="63"/>
    <x v="1379"/>
    <x v="0"/>
    <s v="DE"/>
    <s v="EUR"/>
    <n v="1479890743"/>
    <n v="1476776743"/>
    <b v="1"/>
    <n v="398"/>
    <b v="1"/>
    <s v="technology/hardware"/>
    <n v="3.05158"/>
    <n v="383.3643216080402"/>
    <s v="technology"/>
    <s v="hardware"/>
    <x v="2009"/>
    <d v="2016-11-23T03:45:43"/>
  </r>
  <r>
    <n v="2010"/>
    <x v="2010"/>
    <s v="Weighitz are miniature smart scales designed to weigh anything in the home."/>
    <x v="11"/>
    <x v="1380"/>
    <x v="0"/>
    <s v="US"/>
    <s v="USD"/>
    <n v="1471564491"/>
    <n v="1468972491"/>
    <b v="1"/>
    <n v="1737"/>
    <b v="1"/>
    <s v="technology/hardware"/>
    <n v="3.2005299999999997"/>
    <n v="55.276856649395505"/>
    <s v="technology"/>
    <s v="hardware"/>
    <x v="2010"/>
    <d v="2016-08-18T18:54:51"/>
  </r>
  <r>
    <n v="2011"/>
    <x v="2011"/>
    <s v="FLUXO â€“ The first smart design lamp where you can move the light in any direction with app and sensor control."/>
    <x v="63"/>
    <x v="1381"/>
    <x v="0"/>
    <s v="AT"/>
    <s v="EUR"/>
    <n v="1452553200"/>
    <n v="1449650173"/>
    <b v="1"/>
    <n v="971"/>
    <b v="1"/>
    <s v="technology/hardware"/>
    <n v="8.1956399999999991"/>
    <n v="422.02059732234807"/>
    <s v="technology"/>
    <s v="hardware"/>
    <x v="2011"/>
    <d v="2016-01-11T18:00:00"/>
  </r>
  <r>
    <n v="2012"/>
    <x v="2012"/>
    <s v="FishBit is an app and connected device to monitor and control your aquariumâ€™s water composition to help your tank thrive."/>
    <x v="10"/>
    <x v="1382"/>
    <x v="0"/>
    <s v="US"/>
    <s v="USD"/>
    <n v="1423165441"/>
    <n v="1420573441"/>
    <b v="1"/>
    <n v="183"/>
    <b v="1"/>
    <s v="technology/hardware"/>
    <n v="2.3490000000000002"/>
    <n v="64.180327868852459"/>
    <s v="technology"/>
    <s v="hardware"/>
    <x v="2012"/>
    <d v="2015-02-05T14:44:01"/>
  </r>
  <r>
    <n v="2013"/>
    <x v="2013"/>
    <s v="Crowds can slow WiFi to a crawl, but not Portal. Stream ultraHD videos without buffering and play Internet games without lagging."/>
    <x v="292"/>
    <x v="1383"/>
    <x v="0"/>
    <s v="US"/>
    <s v="USD"/>
    <n v="1468019014"/>
    <n v="1462835014"/>
    <b v="1"/>
    <n v="4562"/>
    <b v="1"/>
    <s v="technology/hardware"/>
    <n v="4.9491375"/>
    <n v="173.57781674704077"/>
    <s v="technology"/>
    <s v="hardware"/>
    <x v="2013"/>
    <d v="2016-07-08T18:03:34"/>
  </r>
  <r>
    <n v="2014"/>
    <x v="2014"/>
    <s v="It's a pen that can draw in the air! 3Doodler is the 3D printing pen you can hold in your hand. Lift your imagination off the page!"/>
    <x v="11"/>
    <x v="1384"/>
    <x v="0"/>
    <s v="US"/>
    <s v="USD"/>
    <n v="1364184539"/>
    <n v="1361250539"/>
    <b v="1"/>
    <n v="26457"/>
    <b v="1"/>
    <s v="technology/hardware"/>
    <n v="78.137822333333332"/>
    <n v="88.601680840609291"/>
    <s v="technology"/>
    <s v="hardware"/>
    <x v="2014"/>
    <d v="2013-03-24T23:08:59"/>
  </r>
  <r>
    <n v="2015"/>
    <x v="2015"/>
    <s v="ExtraCore is a 1&quot; x 1&quot; 22 I/O pin Arduino Compatible. It's 1.7 grams and 16mhz of tiny Arduino style coolness."/>
    <x v="312"/>
    <x v="1385"/>
    <x v="0"/>
    <s v="US"/>
    <s v="USD"/>
    <n v="1315602163"/>
    <n v="1313010163"/>
    <b v="1"/>
    <n v="162"/>
    <b v="1"/>
    <s v="technology/hardware"/>
    <n v="1.1300013888888889"/>
    <n v="50.222283950617282"/>
    <s v="technology"/>
    <s v="hardware"/>
    <x v="2015"/>
    <d v="2011-09-09T16:02:43"/>
  </r>
  <r>
    <n v="2016"/>
    <x v="2016"/>
    <s v="A smart, compact power supply designed to power anything, anywhere"/>
    <x v="3"/>
    <x v="1386"/>
    <x v="0"/>
    <s v="US"/>
    <s v="USD"/>
    <n v="1362863299"/>
    <n v="1360271299"/>
    <b v="1"/>
    <n v="479"/>
    <b v="1"/>
    <s v="technology/hardware"/>
    <n v="9.2154220000000002"/>
    <n v="192.38876826722338"/>
    <s v="technology"/>
    <s v="hardware"/>
    <x v="2016"/>
    <d v="2013-03-09T16:08:19"/>
  </r>
  <r>
    <n v="2017"/>
    <x v="2017"/>
    <s v="A big red truck filled with cutting-edge maker tools that goes from school to school, bringing the joy of building back to kids."/>
    <x v="31"/>
    <x v="1387"/>
    <x v="0"/>
    <s v="US"/>
    <s v="USD"/>
    <n v="1332561600"/>
    <n v="1329873755"/>
    <b v="1"/>
    <n v="426"/>
    <b v="1"/>
    <s v="technology/hardware"/>
    <n v="1.2510239999999999"/>
    <n v="73.416901408450698"/>
    <s v="technology"/>
    <s v="hardware"/>
    <x v="2017"/>
    <d v="2012-03-23T23:00:00"/>
  </r>
  <r>
    <n v="2018"/>
    <x v="2018"/>
    <s v="Scriba puts creative control back in your hands. Its flexible body and dynamic squeeze motion responding beautifully to your touch."/>
    <x v="99"/>
    <x v="1388"/>
    <x v="0"/>
    <s v="IE"/>
    <s v="EUR"/>
    <n v="1439455609"/>
    <n v="1436863609"/>
    <b v="1"/>
    <n v="450"/>
    <b v="1"/>
    <s v="technology/hardware"/>
    <n v="1.0224343076923077"/>
    <n v="147.68495555555555"/>
    <s v="technology"/>
    <s v="hardware"/>
    <x v="2018"/>
    <d v="2015-08-13T03:46:49"/>
  </r>
  <r>
    <n v="2019"/>
    <x v="2019"/>
    <s v="Far-field voice control extension to your speakers, home &amp; office appliances. Touch Sensing with Arduino &amp; Linux for making projects."/>
    <x v="79"/>
    <x v="1389"/>
    <x v="0"/>
    <s v="US"/>
    <s v="USD"/>
    <n v="1474563621"/>
    <n v="1471971621"/>
    <b v="1"/>
    <n v="1780"/>
    <b v="1"/>
    <s v="technology/hardware"/>
    <n v="4.8490975000000001"/>
    <n v="108.96848314606741"/>
    <s v="technology"/>
    <s v="hardware"/>
    <x v="2019"/>
    <d v="2016-09-22T12:00:21"/>
  </r>
  <r>
    <n v="2020"/>
    <x v="2020"/>
    <s v="Low Voltage Metal Sensor directly compatible with Arduino type computers for Robotics, &amp; Motor Control, WITHOUT USING MAGNETS!"/>
    <x v="15"/>
    <x v="1390"/>
    <x v="0"/>
    <s v="US"/>
    <s v="USD"/>
    <n v="1400108640"/>
    <n v="1396923624"/>
    <b v="1"/>
    <n v="122"/>
    <b v="1"/>
    <s v="technology/hardware"/>
    <n v="1.9233333333333333"/>
    <n v="23.647540983606557"/>
    <s v="technology"/>
    <s v="hardware"/>
    <x v="2020"/>
    <d v="2014-05-14T18:04:00"/>
  </r>
  <r>
    <n v="2021"/>
    <x v="2021"/>
    <s v="The m!lTone is an open-source synth &amp; MIDI controller.Create music &amp; control video,lights &amp; sound w/ this refreshingly original device."/>
    <x v="10"/>
    <x v="1391"/>
    <x v="0"/>
    <s v="US"/>
    <s v="USD"/>
    <n v="1411522897"/>
    <n v="1407634897"/>
    <b v="1"/>
    <n v="95"/>
    <b v="1"/>
    <s v="technology/hardware"/>
    <n v="2.8109999999999999"/>
    <n v="147.94736842105263"/>
    <s v="technology"/>
    <s v="hardware"/>
    <x v="2021"/>
    <d v="2014-09-23T20:41:37"/>
  </r>
  <r>
    <n v="2022"/>
    <x v="2022"/>
    <s v="Acanvas is a Wi-Fi connected and customizable art display that hangs on any wall, charges itself and streams art into your home"/>
    <x v="57"/>
    <x v="1392"/>
    <x v="0"/>
    <s v="US"/>
    <s v="USD"/>
    <n v="1465652372"/>
    <n v="1463060372"/>
    <b v="1"/>
    <n v="325"/>
    <b v="1"/>
    <s v="technology/hardware"/>
    <n v="1.2513700000000001"/>
    <n v="385.03692307692307"/>
    <s v="technology"/>
    <s v="hardware"/>
    <x v="2022"/>
    <d v="2016-06-11T08:39:32"/>
  </r>
  <r>
    <n v="2023"/>
    <x v="2023"/>
    <s v="A digital window that opens to beautiful scenery from around the world with 4K-shot videos and sound. Place it anywhere, be anywhere."/>
    <x v="57"/>
    <x v="1393"/>
    <x v="0"/>
    <s v="US"/>
    <s v="USD"/>
    <n v="1434017153"/>
    <n v="1431425153"/>
    <b v="1"/>
    <n v="353"/>
    <b v="1"/>
    <s v="technology/hardware"/>
    <n v="1.61459"/>
    <n v="457.39093484419266"/>
    <s v="technology"/>
    <s v="hardware"/>
    <x v="2023"/>
    <d v="2015-06-11T05:05:53"/>
  </r>
  <r>
    <n v="2024"/>
    <x v="2024"/>
    <s v="RA - 3D Printer board. This board can control 3 extruders, bed heaters, Elefu control panel, 4 temp monitors, lighting and more."/>
    <x v="23"/>
    <x v="1394"/>
    <x v="0"/>
    <s v="US"/>
    <s v="USD"/>
    <n v="1344826800"/>
    <n v="1341875544"/>
    <b v="1"/>
    <n v="105"/>
    <b v="1"/>
    <s v="technology/hardware"/>
    <n v="5.8535000000000004"/>
    <n v="222.99047619047619"/>
    <s v="technology"/>
    <s v="hardware"/>
    <x v="2024"/>
    <d v="2012-08-12T22:00:00"/>
  </r>
  <r>
    <n v="2025"/>
    <x v="2025"/>
    <s v="A complete Home Security System in a single device: Flare protects you and your home all by itself. Secure, beautiful and affordable."/>
    <x v="58"/>
    <x v="1395"/>
    <x v="0"/>
    <s v="DE"/>
    <s v="EUR"/>
    <n v="1433996746"/>
    <n v="1431404746"/>
    <b v="1"/>
    <n v="729"/>
    <b v="1"/>
    <s v="technology/hardware"/>
    <n v="2.0114999999999998"/>
    <n v="220.74074074074073"/>
    <s v="technology"/>
    <s v="hardware"/>
    <x v="2025"/>
    <d v="2015-06-10T23:25:46"/>
  </r>
  <r>
    <n v="2026"/>
    <x v="2026"/>
    <s v="MIDI Sprout enables plants to play synthesizers in real time."/>
    <x v="31"/>
    <x v="1396"/>
    <x v="0"/>
    <s v="US"/>
    <s v="USD"/>
    <n v="1398052740"/>
    <n v="1394127585"/>
    <b v="1"/>
    <n v="454"/>
    <b v="1"/>
    <s v="technology/hardware"/>
    <n v="1.3348307999999998"/>
    <n v="73.503898678414089"/>
    <s v="technology"/>
    <s v="hardware"/>
    <x v="2026"/>
    <d v="2014-04-20T22:59:00"/>
  </r>
  <r>
    <n v="2027"/>
    <x v="2027"/>
    <s v="Modular smartphone-based headset with external sensors for 4&quot; - 5.7&quot; Android &amp; iOS phones, iPhone 6 Plus included!"/>
    <x v="57"/>
    <x v="1397"/>
    <x v="0"/>
    <s v="US"/>
    <s v="USD"/>
    <n v="1427740319"/>
    <n v="1423855919"/>
    <b v="1"/>
    <n v="539"/>
    <b v="1"/>
    <s v="technology/hardware"/>
    <n v="1.2024900000000001"/>
    <n v="223.09647495361781"/>
    <s v="technology"/>
    <s v="hardware"/>
    <x v="2027"/>
    <d v="2015-03-30T13:31:59"/>
  </r>
  <r>
    <n v="2028"/>
    <x v="2028"/>
    <s v="Building an open source Bussard fusion reactor, aka the Polywell."/>
    <x v="9"/>
    <x v="1398"/>
    <x v="0"/>
    <s v="US"/>
    <s v="USD"/>
    <n v="1268690100"/>
    <n v="1265493806"/>
    <b v="1"/>
    <n v="79"/>
    <b v="1"/>
    <s v="technology/hardware"/>
    <n v="1.2616666666666667"/>
    <n v="47.911392405063289"/>
    <s v="technology"/>
    <s v="hardware"/>
    <x v="2028"/>
    <d v="2010-03-15T16:55:00"/>
  </r>
  <r>
    <n v="2029"/>
    <x v="2029"/>
    <s v="Lumin8 Pro is a fun and easy to use light controller that makes light dance to your favorite music."/>
    <x v="30"/>
    <x v="1399"/>
    <x v="0"/>
    <s v="US"/>
    <s v="USD"/>
    <n v="1409099481"/>
    <n v="1406507481"/>
    <b v="1"/>
    <n v="94"/>
    <b v="1"/>
    <s v="technology/hardware"/>
    <n v="3.6120000000000001"/>
    <n v="96.063829787234042"/>
    <s v="technology"/>
    <s v="hardware"/>
    <x v="2029"/>
    <d v="2014-08-26T19:31:21"/>
  </r>
  <r>
    <n v="2030"/>
    <x v="2030"/>
    <s v="A stylish, retro, and fun arcade cabinet for your Raspberry Pi, Mini-ITX, Pandaboard, or other mini PC from the makers of Pibow"/>
    <x v="313"/>
    <x v="1400"/>
    <x v="0"/>
    <s v="GB"/>
    <s v="GBP"/>
    <n v="1354233296"/>
    <n v="1351641296"/>
    <b v="1"/>
    <n v="625"/>
    <b v="1"/>
    <s v="technology/hardware"/>
    <n v="2.26239013671875"/>
    <n v="118.6144"/>
    <s v="technology"/>
    <s v="hardware"/>
    <x v="2030"/>
    <d v="2012-11-29T18:54:56"/>
  </r>
  <r>
    <n v="2031"/>
    <x v="2031"/>
    <s v="With Linkio you can use your smartphone to control every electronic you own- for only $100!"/>
    <x v="63"/>
    <x v="1401"/>
    <x v="0"/>
    <s v="NL"/>
    <s v="EUR"/>
    <n v="1420765200"/>
    <n v="1417506853"/>
    <b v="1"/>
    <n v="508"/>
    <b v="1"/>
    <s v="technology/hardware"/>
    <n v="1.2035"/>
    <n v="118.45472440944881"/>
    <s v="technology"/>
    <s v="hardware"/>
    <x v="2031"/>
    <d v="2015-01-08T20:00:00"/>
  </r>
  <r>
    <n v="2032"/>
    <x v="2032"/>
    <s v="PocketLab Voyager and PocketLab Weather are rugged science labs that you can take anywhere to explore the world around you."/>
    <x v="31"/>
    <x v="1402"/>
    <x v="0"/>
    <s v="US"/>
    <s v="USD"/>
    <n v="1481778000"/>
    <n v="1479216874"/>
    <b v="1"/>
    <n v="531"/>
    <b v="1"/>
    <s v="technology/hardware"/>
    <n v="3.0418799999999999"/>
    <n v="143.21468926553672"/>
    <s v="technology"/>
    <s v="hardware"/>
    <x v="2032"/>
    <d v="2016-12-15T00:00:00"/>
  </r>
  <r>
    <n v="2033"/>
    <x v="2033"/>
    <s v="BrewNannyâ„¢ accurately measures the health and progress of your home brew and alerts you to problems immediately, wherever you are."/>
    <x v="31"/>
    <x v="1403"/>
    <x v="0"/>
    <s v="US"/>
    <s v="USD"/>
    <n v="1398477518"/>
    <n v="1395885518"/>
    <b v="1"/>
    <n v="158"/>
    <b v="1"/>
    <s v="technology/hardware"/>
    <n v="1.7867599999999999"/>
    <n v="282.71518987341773"/>
    <s v="technology"/>
    <s v="hardware"/>
    <x v="2033"/>
    <d v="2014-04-25T20:58:38"/>
  </r>
  <r>
    <n v="2034"/>
    <x v="2034"/>
    <s v="A Wireless Virtual Reality HMD that's Fashionable &amp; Compact; Features 3D Gesture Input, Position Tracking, &amp; Augmented Reality Overlays"/>
    <x v="314"/>
    <x v="1404"/>
    <x v="0"/>
    <s v="US"/>
    <s v="USD"/>
    <n v="1430981880"/>
    <n v="1426216033"/>
    <b v="1"/>
    <n v="508"/>
    <b v="1"/>
    <s v="technology/hardware"/>
    <n v="3.868199871794872"/>
    <n v="593.93620078740162"/>
    <s v="technology"/>
    <s v="hardware"/>
    <x v="2034"/>
    <d v="2015-05-07T01:58:00"/>
  </r>
  <r>
    <n v="2035"/>
    <x v="2035"/>
    <s v="Announcing the GANGLION and the ULTRACORTEXâ€”a $99 biodata acquisition device and a 3D-printed, brain-sensing headset."/>
    <x v="58"/>
    <x v="1405"/>
    <x v="0"/>
    <s v="US"/>
    <s v="USD"/>
    <n v="1450486800"/>
    <n v="1446562807"/>
    <b v="1"/>
    <n v="644"/>
    <b v="1"/>
    <s v="technology/hardware"/>
    <n v="2.1103642500000004"/>
    <n v="262.15704968944101"/>
    <s v="technology"/>
    <s v="hardware"/>
    <x v="2035"/>
    <d v="2015-12-18T20:00:00"/>
  </r>
  <r>
    <n v="2036"/>
    <x v="2036"/>
    <s v="A high-capacity portable charger with LED lights keeps your iPhone, iPad, smartphones, tablets and other devices juiced up on-the-go."/>
    <x v="11"/>
    <x v="1406"/>
    <x v="0"/>
    <s v="US"/>
    <s v="USD"/>
    <n v="1399668319"/>
    <n v="1397076319"/>
    <b v="1"/>
    <n v="848"/>
    <b v="1"/>
    <s v="technology/hardware"/>
    <n v="1.3166833333333334"/>
    <n v="46.580778301886795"/>
    <s v="technology"/>
    <s v="hardware"/>
    <x v="2036"/>
    <d v="2014-05-09T15:45:19"/>
  </r>
  <r>
    <n v="2037"/>
    <x v="2037"/>
    <s v="With an efficiency of 97%, bicycle technology is nearly perfect. So why do we use it only for transportation?"/>
    <x v="3"/>
    <x v="1407"/>
    <x v="0"/>
    <s v="US"/>
    <s v="USD"/>
    <n v="1388383353"/>
    <n v="1383195753"/>
    <b v="1"/>
    <n v="429"/>
    <b v="1"/>
    <s v="technology/hardware"/>
    <n v="3.0047639999999998"/>
    <n v="70.041118881118877"/>
    <s v="technology"/>
    <s v="hardware"/>
    <x v="2037"/>
    <d v="2013-12-30T01:02:33"/>
  </r>
  <r>
    <n v="2038"/>
    <x v="2038"/>
    <s v="The OWL is an open source, open hardware, reprogrammable effects pedal designed for musicians, coders, and hackers."/>
    <x v="6"/>
    <x v="1408"/>
    <x v="0"/>
    <s v="GB"/>
    <s v="GBP"/>
    <n v="1372701600"/>
    <n v="1369895421"/>
    <b v="1"/>
    <n v="204"/>
    <b v="1"/>
    <s v="technology/hardware"/>
    <n v="4.2051249999999998"/>
    <n v="164.90686274509804"/>
    <s v="technology"/>
    <s v="hardware"/>
    <x v="2038"/>
    <d v="2013-07-01T13:00:00"/>
  </r>
  <r>
    <n v="2039"/>
    <x v="2039"/>
    <s v="Open up your digital worlds with the most sophisticated, intuitive android smart projector."/>
    <x v="152"/>
    <x v="1409"/>
    <x v="0"/>
    <s v="US"/>
    <s v="USD"/>
    <n v="1480568340"/>
    <n v="1477996325"/>
    <b v="1"/>
    <n v="379"/>
    <b v="1"/>
    <s v="technology/hardware"/>
    <n v="1.362168"/>
    <n v="449.26385224274406"/>
    <s v="technology"/>
    <s v="hardware"/>
    <x v="2039"/>
    <d v="2016-11-30T23:59:00"/>
  </r>
  <r>
    <n v="2040"/>
    <x v="2040"/>
    <s v="4.29 Billion+ Capacitor Combinations._x000a_No Coding Required."/>
    <x v="9"/>
    <x v="1410"/>
    <x v="0"/>
    <s v="US"/>
    <s v="USD"/>
    <n v="1384557303"/>
    <n v="1383257703"/>
    <b v="1"/>
    <n v="271"/>
    <b v="1"/>
    <s v="technology/hardware"/>
    <n v="2.4817133333333334"/>
    <n v="27.472841328413285"/>
    <s v="technology"/>
    <s v="hardware"/>
    <x v="2040"/>
    <d v="2013-11-15T18:15:03"/>
  </r>
  <r>
    <n v="2041"/>
    <x v="2041"/>
    <s v="World's first LED decor grow light that turns your plants into show pieces. Adding beauty and foliage to your home like never before"/>
    <x v="196"/>
    <x v="1411"/>
    <x v="0"/>
    <s v="US"/>
    <s v="USD"/>
    <n v="1478785027"/>
    <n v="1476189427"/>
    <b v="0"/>
    <n v="120"/>
    <b v="1"/>
    <s v="technology/hardware"/>
    <n v="1.8186315789473684"/>
    <n v="143.97499999999999"/>
    <s v="technology"/>
    <s v="hardware"/>
    <x v="2041"/>
    <d v="2016-11-10T08:37:07"/>
  </r>
  <r>
    <n v="2042"/>
    <x v="2042"/>
    <s v="The SoundBrake headphone attachment can be used with any audio player to alert you to important outside sounds."/>
    <x v="3"/>
    <x v="1412"/>
    <x v="0"/>
    <s v="US"/>
    <s v="USD"/>
    <n v="1453481974"/>
    <n v="1448297974"/>
    <b v="0"/>
    <n v="140"/>
    <b v="1"/>
    <s v="technology/hardware"/>
    <n v="1.2353000000000001"/>
    <n v="88.23571428571428"/>
    <s v="technology"/>
    <s v="hardware"/>
    <x v="2042"/>
    <d v="2016-01-22T11:59:34"/>
  </r>
  <r>
    <n v="2043"/>
    <x v="2043"/>
    <s v="PS-1A is an adjustable switch mode DC-DC power supply. It is highly compact, breadboard friendly and requires no external components."/>
    <x v="315"/>
    <x v="1413"/>
    <x v="0"/>
    <s v="US"/>
    <s v="USD"/>
    <n v="1481432340"/>
    <n v="1476764077"/>
    <b v="0"/>
    <n v="193"/>
    <b v="1"/>
    <s v="technology/hardware"/>
    <n v="5.0620938628158845"/>
    <n v="36.326424870466319"/>
    <s v="technology"/>
    <s v="hardware"/>
    <x v="2043"/>
    <d v="2016-12-10T23:59:00"/>
  </r>
  <r>
    <n v="2044"/>
    <x v="2044"/>
    <s v="The PiSoC is an open source development platform which gives each person a unique opportunity to create, regardless of skill level."/>
    <x v="36"/>
    <x v="1414"/>
    <x v="0"/>
    <s v="US"/>
    <s v="USD"/>
    <n v="1434212714"/>
    <n v="1431620714"/>
    <b v="0"/>
    <n v="180"/>
    <b v="1"/>
    <s v="technology/hardware"/>
    <n v="1.0821333333333334"/>
    <n v="90.177777777777777"/>
    <s v="technology"/>
    <s v="hardware"/>
    <x v="2044"/>
    <d v="2015-06-13T11:25:14"/>
  </r>
  <r>
    <n v="2045"/>
    <x v="2045"/>
    <s v="Open Rail is a new open source universal linear rail system designed to be used with various T- Slot aluminum extrusion configurations."/>
    <x v="244"/>
    <x v="1415"/>
    <x v="0"/>
    <s v="US"/>
    <s v="USD"/>
    <n v="1341799647"/>
    <n v="1339207647"/>
    <b v="0"/>
    <n v="263"/>
    <b v="1"/>
    <s v="technology/hardware"/>
    <n v="8.1918387755102042"/>
    <n v="152.62361216730039"/>
    <s v="technology"/>
    <s v="hardware"/>
    <x v="2045"/>
    <d v="2012-07-08T21:07:27"/>
  </r>
  <r>
    <n v="2046"/>
    <x v="2046"/>
    <s v="CoAction Hero: a powerful proto-board with a 120Mhz processor, 1MB filesystem, and built-in OS for tinkerers and engineers alike."/>
    <x v="3"/>
    <x v="1416"/>
    <x v="0"/>
    <s v="US"/>
    <s v="USD"/>
    <n v="1369282044"/>
    <n v="1366690044"/>
    <b v="0"/>
    <n v="217"/>
    <b v="1"/>
    <s v="technology/hardware"/>
    <n v="1.2110000000000001"/>
    <n v="55.806451612903224"/>
    <s v="technology"/>
    <s v="hardware"/>
    <x v="2046"/>
    <d v="2013-05-22T23:07:24"/>
  </r>
  <r>
    <n v="2047"/>
    <x v="2047"/>
    <s v="Simple internet time-limits, usage analytics, app &amp; site blocking - across all devices in the home, controlled from your smartphone."/>
    <x v="316"/>
    <x v="1417"/>
    <x v="0"/>
    <s v="AU"/>
    <s v="AUD"/>
    <n v="1429228800"/>
    <n v="1426714870"/>
    <b v="0"/>
    <n v="443"/>
    <b v="1"/>
    <s v="technology/hardware"/>
    <n v="1.0299897959183673"/>
    <n v="227.85327313769753"/>
    <s v="technology"/>
    <s v="hardware"/>
    <x v="2047"/>
    <d v="2015-04-16T19:00:00"/>
  </r>
  <r>
    <n v="2048"/>
    <x v="2048"/>
    <s v="A lightweight generator to charge your phone, lights, and removable battery pack as you bicycle. Pedal power by you, for now or later."/>
    <x v="94"/>
    <x v="1418"/>
    <x v="0"/>
    <s v="US"/>
    <s v="USD"/>
    <n v="1369323491"/>
    <n v="1366731491"/>
    <b v="0"/>
    <n v="1373"/>
    <b v="1"/>
    <s v="technology/hardware"/>
    <n v="1.4833229411764706"/>
    <n v="91.82989803350327"/>
    <s v="technology"/>
    <s v="hardware"/>
    <x v="2048"/>
    <d v="2013-05-23T10:38:11"/>
  </r>
  <r>
    <n v="2049"/>
    <x v="2049"/>
    <s v="Keyless. Alarm secured. GPS tracking."/>
    <x v="63"/>
    <x v="1419"/>
    <x v="0"/>
    <s v="GB"/>
    <s v="GBP"/>
    <n v="1386025140"/>
    <n v="1382963963"/>
    <b v="0"/>
    <n v="742"/>
    <b v="1"/>
    <s v="technology/hardware"/>
    <n v="1.2019070000000001"/>
    <n v="80.991037735849048"/>
    <s v="technology"/>
    <s v="hardware"/>
    <x v="2049"/>
    <d v="2013-12-02T17:59:00"/>
  </r>
  <r>
    <n v="2050"/>
    <x v="2050"/>
    <s v="Hubble is the first 100% open, affordable laser cutter suite â€” from replicable hardware to community driven software &amp; firmware."/>
    <x v="3"/>
    <x v="1420"/>
    <x v="0"/>
    <s v="US"/>
    <s v="USD"/>
    <n v="1433036578"/>
    <n v="1429580578"/>
    <b v="0"/>
    <n v="170"/>
    <b v="1"/>
    <s v="technology/hardware"/>
    <n v="4.7327000000000004"/>
    <n v="278.39411764705881"/>
    <s v="technology"/>
    <s v="hardware"/>
    <x v="2050"/>
    <d v="2015-05-30T20:42:58"/>
  </r>
  <r>
    <n v="2051"/>
    <x v="2051"/>
    <s v="A collaborative effort between three generations who set out to provide a premium, top-quality yoyo at an affordable price."/>
    <x v="6"/>
    <x v="1421"/>
    <x v="0"/>
    <s v="US"/>
    <s v="USD"/>
    <n v="1388017937"/>
    <n v="1385425937"/>
    <b v="0"/>
    <n v="242"/>
    <b v="1"/>
    <s v="technology/hardware"/>
    <n v="1.303625"/>
    <n v="43.095041322314053"/>
    <s v="technology"/>
    <s v="hardware"/>
    <x v="2051"/>
    <d v="2013-12-25T19:32:17"/>
  </r>
  <r>
    <n v="2052"/>
    <x v="2052"/>
    <s v="The World's Lightest &amp; Smartest E-Scooter: cool, small, portable, and can be easily folded into a backpack and bring it anywhere"/>
    <x v="63"/>
    <x v="1422"/>
    <x v="0"/>
    <s v="US"/>
    <s v="USD"/>
    <n v="1455933653"/>
    <n v="1452045653"/>
    <b v="0"/>
    <n v="541"/>
    <b v="1"/>
    <s v="technology/hardware"/>
    <n v="3.5304799999999998"/>
    <n v="326.29205175600737"/>
    <s v="technology"/>
    <s v="hardware"/>
    <x v="2052"/>
    <d v="2016-02-19T21:00:53"/>
  </r>
  <r>
    <n v="2053"/>
    <x v="2053"/>
    <s v="Â· Exchange multiple hard drives (SSDs or HDDs) Â· Slick design Â· Highest data transfer rates Â· Robust (anodized aluminum)"/>
    <x v="10"/>
    <x v="766"/>
    <x v="0"/>
    <s v="US"/>
    <s v="USD"/>
    <n v="1448466551"/>
    <n v="1445870951"/>
    <b v="0"/>
    <n v="121"/>
    <b v="1"/>
    <s v="technology/hardware"/>
    <n v="1.0102"/>
    <n v="41.743801652892564"/>
    <s v="technology"/>
    <s v="hardware"/>
    <x v="2053"/>
    <d v="2015-11-25T10:49:11"/>
  </r>
  <r>
    <n v="2054"/>
    <x v="2054"/>
    <s v="SITU is the smart food nutrition scale anyone can use. It weighs your food in calories and nutrients in addition to grams and ounces."/>
    <x v="19"/>
    <x v="1423"/>
    <x v="0"/>
    <s v="GB"/>
    <s v="GBP"/>
    <n v="1399033810"/>
    <n v="1396441810"/>
    <b v="0"/>
    <n v="621"/>
    <b v="1"/>
    <s v="technology/hardware"/>
    <n v="1.1359142857142857"/>
    <n v="64.020933977455712"/>
    <s v="technology"/>
    <s v="hardware"/>
    <x v="2054"/>
    <d v="2014-05-02T07:30:10"/>
  </r>
  <r>
    <n v="2055"/>
    <x v="2055"/>
    <s v="An Arduino compatible shield matched with a web based tutorial system to teach you how to talk with I2C and SPI components."/>
    <x v="12"/>
    <x v="1424"/>
    <x v="0"/>
    <s v="US"/>
    <s v="USD"/>
    <n v="1417579200"/>
    <n v="1415031043"/>
    <b v="0"/>
    <n v="101"/>
    <b v="1"/>
    <s v="technology/hardware"/>
    <n v="1.6741666666666666"/>
    <n v="99.455445544554451"/>
    <s v="technology"/>
    <s v="hardware"/>
    <x v="2055"/>
    <d v="2014-12-02T23:00:00"/>
  </r>
  <r>
    <n v="2056"/>
    <x v="2056"/>
    <s v="A lightweight backpack that can charge your smartphone 4 times or an iPad one full charge, and recharge via a USB port"/>
    <x v="63"/>
    <x v="1425"/>
    <x v="0"/>
    <s v="US"/>
    <s v="USD"/>
    <n v="1366222542"/>
    <n v="1363630542"/>
    <b v="0"/>
    <n v="554"/>
    <b v="1"/>
    <s v="technology/hardware"/>
    <n v="1.5345200000000001"/>
    <n v="138.49458483754512"/>
    <s v="technology"/>
    <s v="hardware"/>
    <x v="2056"/>
    <d v="2013-04-17T13:15:42"/>
  </r>
  <r>
    <n v="2057"/>
    <x v="2057"/>
    <s v="CableKnife is the best solution for removing insulation from cables for the purpose of maximising the scrap metal value by up to 350%"/>
    <x v="36"/>
    <x v="1426"/>
    <x v="0"/>
    <s v="GB"/>
    <s v="GBP"/>
    <n v="1456487532"/>
    <n v="1453895532"/>
    <b v="0"/>
    <n v="666"/>
    <b v="1"/>
    <s v="technology/hardware"/>
    <n v="2.022322"/>
    <n v="45.547792792792798"/>
    <s v="technology"/>
    <s v="hardware"/>
    <x v="2057"/>
    <d v="2016-02-26T06:52:12"/>
  </r>
  <r>
    <n v="2058"/>
    <x v="2058"/>
    <s v="Making using the serial terminal on the Raspberry Pi as easy as Pi!"/>
    <x v="317"/>
    <x v="1427"/>
    <x v="0"/>
    <s v="GB"/>
    <s v="GBP"/>
    <n v="1425326400"/>
    <n v="1421916830"/>
    <b v="0"/>
    <n v="410"/>
    <b v="1"/>
    <s v="technology/hardware"/>
    <n v="1.6828125"/>
    <n v="10.507317073170732"/>
    <s v="technology"/>
    <s v="hardware"/>
    <x v="2058"/>
    <d v="2015-03-02T15:00:00"/>
  </r>
  <r>
    <n v="2059"/>
    <x v="2059"/>
    <s v="Simplify IoT development via the cloud. Plug-n-play, Arduino-compatible wireless network of sensors &amp; controllers. Open Source. Secure."/>
    <x v="11"/>
    <x v="1428"/>
    <x v="0"/>
    <s v="US"/>
    <s v="USD"/>
    <n v="1454277540"/>
    <n v="1450880854"/>
    <b v="0"/>
    <n v="375"/>
    <b v="1"/>
    <s v="technology/hardware"/>
    <n v="1.4345666666666668"/>
    <n v="114.76533333333333"/>
    <s v="technology"/>
    <s v="hardware"/>
    <x v="2059"/>
    <d v="2016-01-31T16:59:00"/>
  </r>
  <r>
    <n v="2060"/>
    <x v="2060"/>
    <s v="Universal 4 ports USB charger for iPhone, iPad, Android and other USB devices. Intelligent device detection for optimal charging."/>
    <x v="31"/>
    <x v="1429"/>
    <x v="0"/>
    <s v="US"/>
    <s v="USD"/>
    <n v="1406129150"/>
    <n v="1400945150"/>
    <b v="0"/>
    <n v="1364"/>
    <b v="1"/>
    <s v="technology/hardware"/>
    <n v="1.964"/>
    <n v="35.997067448680355"/>
    <s v="technology"/>
    <s v="hardware"/>
    <x v="2060"/>
    <d v="2014-07-23T10:25:50"/>
  </r>
  <r>
    <n v="2061"/>
    <x v="2061"/>
    <s v="Bibo Barmaid is a smart cocktail self-serve machine that creates expertly crafted mixed drinks at home with the touch of a button."/>
    <x v="10"/>
    <x v="1430"/>
    <x v="0"/>
    <s v="US"/>
    <s v="USD"/>
    <n v="1483208454"/>
    <n v="1480616454"/>
    <b v="0"/>
    <n v="35"/>
    <b v="1"/>
    <s v="technology/hardware"/>
    <n v="1.0791999999999999"/>
    <n v="154.17142857142858"/>
    <s v="technology"/>
    <s v="hardware"/>
    <x v="2061"/>
    <d v="2016-12-31T13:20:54"/>
  </r>
  <r>
    <n v="2062"/>
    <x v="2062"/>
    <s v="4K HEVC Android TV Media Player with optional DIY electronics, ideal for app development, home control, software developement, learning"/>
    <x v="57"/>
    <x v="1431"/>
    <x v="0"/>
    <s v="DK"/>
    <s v="DKK"/>
    <n v="1458807098"/>
    <n v="1456218698"/>
    <b v="0"/>
    <n v="203"/>
    <b v="1"/>
    <s v="technology/hardware"/>
    <n v="1.14977"/>
    <n v="566.38916256157631"/>
    <s v="technology"/>
    <s v="hardware"/>
    <x v="2062"/>
    <d v="2016-03-24T03:11:38"/>
  </r>
  <r>
    <n v="2063"/>
    <x v="2063"/>
    <s v="Build a professional grade Linux CNC control with Beaglebone black and our CNC cape."/>
    <x v="23"/>
    <x v="1432"/>
    <x v="0"/>
    <s v="DE"/>
    <s v="EUR"/>
    <n v="1463333701"/>
    <n v="1460482501"/>
    <b v="0"/>
    <n v="49"/>
    <b v="1"/>
    <s v="technology/hardware"/>
    <n v="1.4804999999999999"/>
    <n v="120.85714285714286"/>
    <s v="technology"/>
    <s v="hardware"/>
    <x v="2063"/>
    <d v="2016-05-15T12:35:01"/>
  </r>
  <r>
    <n v="2064"/>
    <x v="2064"/>
    <s v="Open-source content-driven lighting system you can use with TV or PC, Mac, HTPC displays in movies, games and daily work"/>
    <x v="318"/>
    <x v="1433"/>
    <x v="0"/>
    <s v="US"/>
    <s v="USD"/>
    <n v="1370001600"/>
    <n v="1366879523"/>
    <b v="0"/>
    <n v="5812"/>
    <b v="1"/>
    <s v="technology/hardware"/>
    <n v="1.9116676082790633"/>
    <n v="86.163845492085343"/>
    <s v="technology"/>
    <s v="hardware"/>
    <x v="2064"/>
    <d v="2013-05-31T07:00:00"/>
  </r>
  <r>
    <n v="2065"/>
    <x v="2065"/>
    <s v="Give your mobile device the ability to see &amp; capture the world in complete darkness while revealing items not visible to your naked eye"/>
    <x v="79"/>
    <x v="1434"/>
    <x v="0"/>
    <s v="GB"/>
    <s v="GBP"/>
    <n v="1387958429"/>
    <n v="1385366429"/>
    <b v="0"/>
    <n v="1556"/>
    <b v="1"/>
    <s v="technology/hardware"/>
    <n v="1.99215125"/>
    <n v="51.212114395886893"/>
    <s v="technology"/>
    <s v="hardware"/>
    <x v="2065"/>
    <d v="2013-12-25T03:00:29"/>
  </r>
  <r>
    <n v="2066"/>
    <x v="2066"/>
    <s v="Automatically opens your garage door when you come home. Open, close, and monitor your garage door from your phone."/>
    <x v="13"/>
    <x v="1435"/>
    <x v="0"/>
    <s v="US"/>
    <s v="USD"/>
    <n v="1408818683"/>
    <n v="1406226683"/>
    <b v="0"/>
    <n v="65"/>
    <b v="1"/>
    <s v="technology/hardware"/>
    <n v="2.1859999999999999"/>
    <n v="67.261538461538464"/>
    <s v="technology"/>
    <s v="hardware"/>
    <x v="2066"/>
    <d v="2014-08-23T13:31:23"/>
  </r>
  <r>
    <n v="2067"/>
    <x v="2067"/>
    <s v="The next generation of premium quality LED lighting. Extreme power efficiency in a small package."/>
    <x v="319"/>
    <x v="1436"/>
    <x v="0"/>
    <s v="GB"/>
    <s v="GBP"/>
    <n v="1432499376"/>
    <n v="1429648176"/>
    <b v="0"/>
    <n v="10"/>
    <b v="1"/>
    <s v="technology/hardware"/>
    <n v="1.2686868686868686"/>
    <n v="62.8"/>
    <s v="technology"/>
    <s v="hardware"/>
    <x v="2067"/>
    <d v="2015-05-24T15:29:36"/>
  </r>
  <r>
    <n v="2068"/>
    <x v="2068"/>
    <s v="Introducing Sprite, the cloud-based watering controller and Whisperer, the solar-powered plant sensor for effortless home irrigation"/>
    <x v="31"/>
    <x v="1437"/>
    <x v="0"/>
    <s v="US"/>
    <s v="USD"/>
    <n v="1476994315"/>
    <n v="1474402315"/>
    <b v="0"/>
    <n v="76"/>
    <b v="1"/>
    <s v="technology/hardware"/>
    <n v="1.0522388"/>
    <n v="346.13118421052633"/>
    <s v="technology"/>
    <s v="hardware"/>
    <x v="2068"/>
    <d v="2016-10-20T15:11:55"/>
  </r>
  <r>
    <n v="2069"/>
    <x v="2069"/>
    <s v="RaceCapture brings motorsports to the connected car: Share track days, autocross, drift and drag racing with your friends in real time!"/>
    <x v="63"/>
    <x v="1438"/>
    <x v="0"/>
    <s v="US"/>
    <s v="USD"/>
    <n v="1451776791"/>
    <n v="1449098391"/>
    <b v="0"/>
    <n v="263"/>
    <b v="1"/>
    <s v="technology/hardware"/>
    <n v="1.2840666000000001"/>
    <n v="244.11912547528519"/>
    <s v="technology"/>
    <s v="hardware"/>
    <x v="2069"/>
    <d v="2016-01-02T18:19:51"/>
  </r>
  <r>
    <n v="2070"/>
    <x v="2070"/>
    <s v="The A4-SFX is a project with the goal of creating the smallest case possible while still using high-end standardized components."/>
    <x v="152"/>
    <x v="1439"/>
    <x v="0"/>
    <s v="DE"/>
    <s v="EUR"/>
    <n v="1467128723"/>
    <n v="1464536723"/>
    <b v="0"/>
    <n v="1530"/>
    <b v="1"/>
    <s v="technology/hardware"/>
    <n v="3.1732719999999999"/>
    <n v="259.25424836601309"/>
    <s v="technology"/>
    <s v="hardware"/>
    <x v="2070"/>
    <d v="2016-06-28T10:45:23"/>
  </r>
  <r>
    <n v="2071"/>
    <x v="2071"/>
    <s v="Includes Wifi Camera for video chat, Amazon delivery, pet health analyzer, weight control, diet transition planning, and more."/>
    <x v="22"/>
    <x v="1440"/>
    <x v="0"/>
    <s v="US"/>
    <s v="USD"/>
    <n v="1475390484"/>
    <n v="1471502484"/>
    <b v="0"/>
    <n v="278"/>
    <b v="1"/>
    <s v="technology/hardware"/>
    <n v="2.8073000000000001"/>
    <n v="201.96402877697841"/>
    <s v="technology"/>
    <s v="hardware"/>
    <x v="2071"/>
    <d v="2016-10-02T01:41:24"/>
  </r>
  <r>
    <n v="2072"/>
    <x v="2072"/>
    <s v="The Most Portable Windows 10 PC Less than 0.3 lb with Updated Resources-Cherry Trail CPU, 4G RAM, ~128G Storage, wifi ac, USB 3.0, HDMI"/>
    <x v="320"/>
    <x v="1441"/>
    <x v="0"/>
    <s v="US"/>
    <s v="USD"/>
    <n v="1462629432"/>
    <n v="1460037432"/>
    <b v="0"/>
    <n v="350"/>
    <b v="1"/>
    <s v="technology/hardware"/>
    <n v="1.1073146853146854"/>
    <n v="226.20857142857142"/>
    <s v="technology"/>
    <s v="hardware"/>
    <x v="2072"/>
    <d v="2016-05-07T08:57:12"/>
  </r>
  <r>
    <n v="2073"/>
    <x v="2073"/>
    <s v="abode is a home security and automation company that offers a self-installed, professional-grade solution with no contracts."/>
    <x v="57"/>
    <x v="1442"/>
    <x v="0"/>
    <s v="US"/>
    <s v="USD"/>
    <n v="1431100918"/>
    <n v="1427212918"/>
    <b v="0"/>
    <n v="470"/>
    <b v="1"/>
    <s v="technology/hardware"/>
    <n v="1.5260429999999998"/>
    <n v="324.69"/>
    <s v="technology"/>
    <s v="hardware"/>
    <x v="2073"/>
    <d v="2015-05-08T11:01:58"/>
  </r>
  <r>
    <n v="2074"/>
    <x v="2074"/>
    <s v="Creating PC gaming controllers to bring your gaming experience to a new level."/>
    <x v="20"/>
    <x v="1443"/>
    <x v="0"/>
    <s v="US"/>
    <s v="USD"/>
    <n v="1462564182"/>
    <n v="1459972182"/>
    <b v="0"/>
    <n v="3"/>
    <b v="1"/>
    <s v="technology/hardware"/>
    <n v="1.0249999999999999"/>
    <n v="205"/>
    <s v="technology"/>
    <s v="hardware"/>
    <x v="2074"/>
    <d v="2016-05-06T14:49:42"/>
  </r>
  <r>
    <n v="2075"/>
    <x v="2075"/>
    <s v="The Practical Meter helps you charge your phone faster by solving a problem millions of people experience."/>
    <x v="204"/>
    <x v="1444"/>
    <x v="0"/>
    <s v="US"/>
    <s v="USD"/>
    <n v="1374769288"/>
    <n v="1372177288"/>
    <b v="0"/>
    <n v="8200"/>
    <b v="1"/>
    <s v="technology/hardware"/>
    <n v="16.783738373837384"/>
    <n v="20.465926829268295"/>
    <s v="technology"/>
    <s v="hardware"/>
    <x v="2075"/>
    <d v="2013-07-25T11:21:28"/>
  </r>
  <r>
    <n v="2076"/>
    <x v="2076"/>
    <s v="Wireless earbuds filled with sound, yet so small they are almost invisible!"/>
    <x v="321"/>
    <x v="1445"/>
    <x v="0"/>
    <s v="GB"/>
    <s v="GBP"/>
    <n v="1406149689"/>
    <n v="1402693689"/>
    <b v="0"/>
    <n v="8359"/>
    <b v="1"/>
    <s v="technology/hardware"/>
    <n v="5.4334915642458101"/>
    <n v="116.35303146309367"/>
    <s v="technology"/>
    <s v="hardware"/>
    <x v="2076"/>
    <d v="2014-07-23T16:08:09"/>
  </r>
  <r>
    <n v="2077"/>
    <x v="2077"/>
    <s v="A Whole New Way to Get TV: Watch four live TV channels at once on your tablet, smartphone, or big screen TV!"/>
    <x v="63"/>
    <x v="1446"/>
    <x v="0"/>
    <s v="US"/>
    <s v="USD"/>
    <n v="1433538000"/>
    <n v="1428541276"/>
    <b v="0"/>
    <n v="188"/>
    <b v="1"/>
    <s v="technology/hardware"/>
    <n v="1.1550800000000001"/>
    <n v="307.20212765957444"/>
    <s v="technology"/>
    <s v="hardware"/>
    <x v="2077"/>
    <d v="2015-06-05T16:00:00"/>
  </r>
  <r>
    <n v="2078"/>
    <x v="2078"/>
    <s v="With hoterway you won't wait anymore for hot water in the beginning of your shower. Save Water, Energy, Time and Money."/>
    <x v="22"/>
    <x v="1447"/>
    <x v="0"/>
    <s v="ES"/>
    <s v="EUR"/>
    <n v="1482085857"/>
    <n v="1479493857"/>
    <b v="0"/>
    <n v="48"/>
    <b v="1"/>
    <s v="technology/hardware"/>
    <n v="1.3120499999999999"/>
    <n v="546.6875"/>
    <s v="technology"/>
    <s v="hardware"/>
    <x v="2078"/>
    <d v="2016-12-18T13:30:57"/>
  </r>
  <r>
    <n v="2079"/>
    <x v="2079"/>
    <s v="A power over Ethernet (PoE) add on board (HAT) for your Raspberry Pi with power management. Reduce the clutter of cables with Pi PoE!"/>
    <x v="3"/>
    <x v="1448"/>
    <x v="0"/>
    <s v="GB"/>
    <s v="GBP"/>
    <n v="1435258800"/>
    <n v="1432659793"/>
    <b v="0"/>
    <n v="607"/>
    <b v="1"/>
    <s v="technology/hardware"/>
    <n v="2.8816999999999999"/>
    <n v="47.474464579901152"/>
    <s v="technology"/>
    <s v="hardware"/>
    <x v="2079"/>
    <d v="2015-06-25T14:00:00"/>
  </r>
  <r>
    <n v="2080"/>
    <x v="2080"/>
    <s v="Tinker Tie is a fully programmable, hackable Arduino-compatible RGB LED bow tie that can last over 20 hours on a single charge!"/>
    <x v="28"/>
    <x v="1449"/>
    <x v="0"/>
    <s v="US"/>
    <s v="USD"/>
    <n v="1447286300"/>
    <n v="1444690700"/>
    <b v="0"/>
    <n v="50"/>
    <b v="1"/>
    <s v="technology/hardware"/>
    <n v="5.0780000000000003"/>
    <n v="101.56"/>
    <s v="technology"/>
    <s v="hardware"/>
    <x v="2080"/>
    <d v="2015-11-11T18:58:20"/>
  </r>
  <r>
    <n v="2081"/>
    <x v="2081"/>
    <s v="Embarking on a Summer Tour to spread their message of cherishing your unforgettable memories through nostalgic rock music."/>
    <x v="8"/>
    <x v="1450"/>
    <x v="0"/>
    <s v="US"/>
    <s v="USD"/>
    <n v="1337144340"/>
    <n v="1333597555"/>
    <b v="0"/>
    <n v="55"/>
    <b v="1"/>
    <s v="music/indie rock"/>
    <n v="1.1457142857142857"/>
    <n v="72.909090909090907"/>
    <s v="music"/>
    <s v="indie rock"/>
    <x v="2081"/>
    <d v="2012-05-15T23:59:00"/>
  </r>
  <r>
    <n v="2082"/>
    <x v="2082"/>
    <s v="Local bay area band looking to share our vision with people, looking to create something we are proud of, no more bedroom recordings!"/>
    <x v="15"/>
    <x v="1451"/>
    <x v="0"/>
    <s v="US"/>
    <s v="USD"/>
    <n v="1322106796"/>
    <n v="1316919196"/>
    <b v="0"/>
    <n v="38"/>
    <b v="1"/>
    <s v="music/indie rock"/>
    <n v="1.1073333333333333"/>
    <n v="43.710526315789473"/>
    <s v="music"/>
    <s v="indie rock"/>
    <x v="2082"/>
    <d v="2011-11-23T22:53:16"/>
  </r>
  <r>
    <n v="2083"/>
    <x v="2083"/>
    <s v="Autumn's Song is working on a debut album that brings accustic / singer-songwriter / piano rock to the central Florida music scene."/>
    <x v="47"/>
    <x v="447"/>
    <x v="0"/>
    <s v="US"/>
    <s v="USD"/>
    <n v="1338830395"/>
    <n v="1336238395"/>
    <b v="0"/>
    <n v="25"/>
    <b v="1"/>
    <s v="music/indie rock"/>
    <n v="1.1333333333333333"/>
    <n v="34"/>
    <s v="music"/>
    <s v="indie rock"/>
    <x v="2083"/>
    <d v="2012-06-04T12:19:55"/>
  </r>
  <r>
    <n v="2084"/>
    <x v="2084"/>
    <s v="Los Angeles based Ballerina Black are on their way to tour the UK in May. Join our club &amp; help make it happen."/>
    <x v="9"/>
    <x v="1452"/>
    <x v="0"/>
    <s v="US"/>
    <s v="USD"/>
    <n v="1399186740"/>
    <n v="1396468782"/>
    <b v="0"/>
    <n v="46"/>
    <b v="1"/>
    <s v="music/indie rock"/>
    <n v="1.0833333333333333"/>
    <n v="70.652173913043484"/>
    <s v="music"/>
    <s v="indie rock"/>
    <x v="2084"/>
    <d v="2014-05-04T01:59:00"/>
  </r>
  <r>
    <n v="2085"/>
    <x v="2085"/>
    <s v="Eikon worship leader Dustin Hecocks records his full length debut album this Summer, comprised of powerful music and worshipful lyrics."/>
    <x v="12"/>
    <x v="1453"/>
    <x v="0"/>
    <s v="US"/>
    <s v="USD"/>
    <n v="1342382587"/>
    <n v="1339790587"/>
    <b v="0"/>
    <n v="83"/>
    <b v="1"/>
    <s v="music/indie rock"/>
    <n v="1.2353333333333334"/>
    <n v="89.301204819277103"/>
    <s v="music"/>
    <s v="indie rock"/>
    <x v="2085"/>
    <d v="2012-07-15T15:03:07"/>
  </r>
  <r>
    <n v="2086"/>
    <x v="2086"/>
    <s v="I am in the process of completing 4 new EPs to be released in Winter, Spring, Summer, and Fall of 2012."/>
    <x v="23"/>
    <x v="1454"/>
    <x v="0"/>
    <s v="US"/>
    <s v="USD"/>
    <n v="1323838740"/>
    <n v="1321200332"/>
    <b v="0"/>
    <n v="35"/>
    <b v="1"/>
    <s v="music/indie rock"/>
    <n v="1.0069999999999999"/>
    <n v="115.08571428571429"/>
    <s v="music"/>
    <s v="indie rock"/>
    <x v="2086"/>
    <d v="2011-12-13T23:59:00"/>
  </r>
  <r>
    <n v="2087"/>
    <x v="2087"/>
    <s v="Support Joy Shannon and the Beauty Marks record their 4th studio album &quot;Out of My Dreams and Into My Arms&quot; and create a music video!"/>
    <x v="15"/>
    <x v="1455"/>
    <x v="0"/>
    <s v="US"/>
    <s v="USD"/>
    <n v="1315457658"/>
    <n v="1312865658"/>
    <b v="0"/>
    <n v="25"/>
    <b v="1"/>
    <s v="music/indie rock"/>
    <n v="1.0353333333333334"/>
    <n v="62.12"/>
    <s v="music"/>
    <s v="indie rock"/>
    <x v="2087"/>
    <d v="2011-09-07T23:54:18"/>
  </r>
  <r>
    <n v="2088"/>
    <x v="2088"/>
    <s v="Indie Folk musician, Chris Dorman is releasing his second full length album.  Let's release this record worldwide - grassroots style!"/>
    <x v="9"/>
    <x v="1456"/>
    <x v="0"/>
    <s v="US"/>
    <s v="USD"/>
    <n v="1284177540"/>
    <n v="1281028152"/>
    <b v="0"/>
    <n v="75"/>
    <b v="1"/>
    <s v="music/indie rock"/>
    <n v="1.1551066666666667"/>
    <n v="46.204266666666669"/>
    <s v="music"/>
    <s v="indie rock"/>
    <x v="2088"/>
    <d v="2010-09-10T22:59:00"/>
  </r>
  <r>
    <n v="2089"/>
    <x v="2089"/>
    <s v="Little Moses is trying to record their first EP, and we can't do it without your help!"/>
    <x v="30"/>
    <x v="1457"/>
    <x v="0"/>
    <s v="US"/>
    <s v="USD"/>
    <n v="1375408194"/>
    <n v="1372384194"/>
    <b v="0"/>
    <n v="62"/>
    <b v="1"/>
    <s v="music/indie rock"/>
    <n v="1.2040040000000001"/>
    <n v="48.54854838709678"/>
    <s v="music"/>
    <s v="indie rock"/>
    <x v="2089"/>
    <d v="2013-08-01T20:49:54"/>
  </r>
  <r>
    <n v="2090"/>
    <x v="2090"/>
    <s v="Insect Surfers, Planet Earth's Longest-Running Modern Surf Band, come twanging back into 2013 with a new surfadelic musical release!"/>
    <x v="6"/>
    <x v="1458"/>
    <x v="0"/>
    <s v="US"/>
    <s v="USD"/>
    <n v="1361696955"/>
    <n v="1359104955"/>
    <b v="0"/>
    <n v="160"/>
    <b v="1"/>
    <s v="music/indie rock"/>
    <n v="1.1504037499999999"/>
    <n v="57.520187499999999"/>
    <s v="music"/>
    <s v="indie rock"/>
    <x v="2090"/>
    <d v="2013-02-24T04:09:15"/>
  </r>
  <r>
    <n v="2091"/>
    <x v="2091"/>
    <s v="I'm an 18-year old singer/songwriter from California. I'd love your support to get my album of original songs professionally recorded."/>
    <x v="102"/>
    <x v="1459"/>
    <x v="0"/>
    <s v="US"/>
    <s v="USD"/>
    <n v="1299009600"/>
    <n v="1294818278"/>
    <b v="0"/>
    <n v="246"/>
    <b v="1"/>
    <s v="music/indie rock"/>
    <n v="1.2046777777777777"/>
    <n v="88.147154471544724"/>
    <s v="music"/>
    <s v="indie rock"/>
    <x v="2091"/>
    <d v="2011-03-01T15:00:00"/>
  </r>
  <r>
    <n v="2092"/>
    <x v="2092"/>
    <s v="Amy Lingamfelter is making an album all about love and she's looking for backers. See see how you can share in the journey!"/>
    <x v="12"/>
    <x v="1460"/>
    <x v="0"/>
    <s v="US"/>
    <s v="USD"/>
    <n v="1318006732"/>
    <n v="1312822732"/>
    <b v="0"/>
    <n v="55"/>
    <b v="1"/>
    <s v="music/indie rock"/>
    <n v="1.0128333333333333"/>
    <n v="110.49090909090908"/>
    <s v="music"/>
    <s v="indie rock"/>
    <x v="2092"/>
    <d v="2011-10-07T11:58:52"/>
  </r>
  <r>
    <n v="2093"/>
    <x v="2093"/>
    <s v="Help Lift The Decade record their debut full length album with with Ace Enders! (The Early November, I Can Make A Mess)"/>
    <x v="15"/>
    <x v="1461"/>
    <x v="0"/>
    <s v="US"/>
    <s v="USD"/>
    <n v="1356211832"/>
    <n v="1351024232"/>
    <b v="0"/>
    <n v="23"/>
    <b v="1"/>
    <s v="music/indie rock"/>
    <n v="1.0246666666666666"/>
    <n v="66.826086956521735"/>
    <s v="music"/>
    <s v="indie rock"/>
    <x v="2093"/>
    <d v="2012-12-22T16:30:32"/>
  </r>
  <r>
    <n v="2094"/>
    <x v="2094"/>
    <s v="We've got a new record, Slick Machine._x000a_We want to release it and tour the US to support it, but we need your help to make it happen."/>
    <x v="8"/>
    <x v="1462"/>
    <x v="0"/>
    <s v="US"/>
    <s v="USD"/>
    <n v="1330916400"/>
    <n v="1327969730"/>
    <b v="0"/>
    <n v="72"/>
    <b v="1"/>
    <s v="music/indie rock"/>
    <n v="1.2054285714285715"/>
    <n v="58.597222222222221"/>
    <s v="music"/>
    <s v="indie rock"/>
    <x v="2094"/>
    <d v="2012-03-04T22:00:00"/>
  </r>
  <r>
    <n v="2095"/>
    <x v="2095"/>
    <s v="This CD celebrates a journey beginning with the death of a father and culminating with the joyous victory expressed in music!"/>
    <x v="30"/>
    <x v="911"/>
    <x v="0"/>
    <s v="US"/>
    <s v="USD"/>
    <n v="1317576973"/>
    <n v="1312392973"/>
    <b v="0"/>
    <n v="22"/>
    <b v="1"/>
    <s v="music/indie rock"/>
    <n v="1"/>
    <n v="113.63636363636364"/>
    <s v="music"/>
    <s v="indie rock"/>
    <x v="2095"/>
    <d v="2011-10-02T12:36:13"/>
  </r>
  <r>
    <n v="2096"/>
    <x v="2096"/>
    <s v="Shone Nuisance is heading to GBS Detroit on Friday, October 26th to record and film their GBS Detroit EP and video."/>
    <x v="20"/>
    <x v="904"/>
    <x v="0"/>
    <s v="US"/>
    <s v="USD"/>
    <n v="1351223940"/>
    <n v="1349892735"/>
    <b v="0"/>
    <n v="14"/>
    <b v="1"/>
    <s v="music/indie rock"/>
    <n v="1.0166666666666666"/>
    <n v="43.571428571428569"/>
    <s v="music"/>
    <s v="indie rock"/>
    <x v="2096"/>
    <d v="2012-10-25T22:59:00"/>
  </r>
  <r>
    <n v="2097"/>
    <x v="2097"/>
    <s v="Engine is ready to record our sophomore release. The songs are written, the musicians are ready. Help us bring this into existence!"/>
    <x v="9"/>
    <x v="142"/>
    <x v="0"/>
    <s v="US"/>
    <s v="USD"/>
    <n v="1322751735"/>
    <n v="1317564135"/>
    <b v="0"/>
    <n v="38"/>
    <b v="1"/>
    <s v="music/indie rock"/>
    <n v="1"/>
    <n v="78.94736842105263"/>
    <s v="music"/>
    <s v="indie rock"/>
    <x v="2097"/>
    <d v="2011-12-01T10:02:15"/>
  </r>
  <r>
    <n v="2098"/>
    <x v="2098"/>
    <s v="The Christopher Battles EP Project will fund professional recording, publicity, and release for this original singer-songwriter."/>
    <x v="12"/>
    <x v="1463"/>
    <x v="0"/>
    <s v="US"/>
    <s v="USD"/>
    <n v="1331174635"/>
    <n v="1328582635"/>
    <b v="0"/>
    <n v="32"/>
    <b v="1"/>
    <s v="music/indie rock"/>
    <n v="1.0033333333333334"/>
    <n v="188.125"/>
    <s v="music"/>
    <s v="indie rock"/>
    <x v="2098"/>
    <d v="2012-03-07T21:43:55"/>
  </r>
  <r>
    <n v="2099"/>
    <x v="2099"/>
    <s v="Our tour van died, we need help!"/>
    <x v="9"/>
    <x v="1464"/>
    <x v="0"/>
    <s v="US"/>
    <s v="USD"/>
    <n v="1435808400"/>
    <n v="1434650084"/>
    <b v="0"/>
    <n v="63"/>
    <b v="1"/>
    <s v="music/indie rock"/>
    <n v="1.3236666666666668"/>
    <n v="63.031746031746032"/>
    <s v="music"/>
    <s v="indie rock"/>
    <x v="2099"/>
    <d v="2015-07-01T22:40:00"/>
  </r>
  <r>
    <n v="2100"/>
    <x v="2100"/>
    <s v="The Skylit Letter is heading to Groovebox Studios in Detroit on Friday, June 29th to record and film a live GBS Detroit video and EP."/>
    <x v="20"/>
    <x v="1465"/>
    <x v="0"/>
    <s v="US"/>
    <s v="USD"/>
    <n v="1341028740"/>
    <n v="1339704141"/>
    <b v="0"/>
    <n v="27"/>
    <b v="1"/>
    <s v="music/indie rock"/>
    <n v="1.3666666666666667"/>
    <n v="30.37037037037037"/>
    <s v="music"/>
    <s v="indie rock"/>
    <x v="2100"/>
    <d v="2012-06-29T22:59:00"/>
  </r>
  <r>
    <n v="2101"/>
    <x v="2101"/>
    <s v="Hey everyone, we are back with our first full length release, &quot;The Bite And The Boogie&quot; and we need your help to get it printed!"/>
    <x v="13"/>
    <x v="1466"/>
    <x v="0"/>
    <s v="US"/>
    <s v="USD"/>
    <n v="1329104114"/>
    <n v="1323920114"/>
    <b v="0"/>
    <n v="44"/>
    <b v="1"/>
    <s v="music/indie rock"/>
    <n v="1.1325000000000001"/>
    <n v="51.477272727272727"/>
    <s v="music"/>
    <s v="indie rock"/>
    <x v="2101"/>
    <d v="2012-02-12T22:35:14"/>
  </r>
  <r>
    <n v="2102"/>
    <x v="2102"/>
    <s v="The Guru is basement parties, lake swimming, a smile shared between reunited friends, and the doe-eyed innocence of youth."/>
    <x v="28"/>
    <x v="1467"/>
    <x v="0"/>
    <s v="US"/>
    <s v="USD"/>
    <n v="1304628648"/>
    <n v="1302036648"/>
    <b v="0"/>
    <n v="38"/>
    <b v="1"/>
    <s v="music/indie rock"/>
    <n v="1.36"/>
    <n v="35.789473684210527"/>
    <s v="music"/>
    <s v="indie rock"/>
    <x v="2102"/>
    <d v="2011-05-05T15:50:48"/>
  </r>
  <r>
    <n v="2103"/>
    <x v="2103"/>
    <s v="Indie rocker, Matthew Moon, has something to share with you..."/>
    <x v="198"/>
    <x v="1468"/>
    <x v="0"/>
    <s v="US"/>
    <s v="USD"/>
    <n v="1352488027"/>
    <n v="1349892427"/>
    <b v="0"/>
    <n v="115"/>
    <b v="1"/>
    <s v="music/indie rock"/>
    <n v="1.4612318374694613"/>
    <n v="98.817391304347822"/>
    <s v="music"/>
    <s v="indie rock"/>
    <x v="2103"/>
    <d v="2012-11-09T14:07:07"/>
  </r>
  <r>
    <n v="2104"/>
    <x v="2104"/>
    <s v="In the Raw is Seattle's the Ink &amp; the Echo's debut album.  It is honest, compelling, and speaks of raw human emotion."/>
    <x v="134"/>
    <x v="1469"/>
    <x v="0"/>
    <s v="US"/>
    <s v="USD"/>
    <n v="1369958400"/>
    <n v="1367286434"/>
    <b v="0"/>
    <n v="37"/>
    <b v="1"/>
    <s v="music/indie rock"/>
    <n v="1.2949999999999999"/>
    <n v="28"/>
    <s v="music"/>
    <s v="indie rock"/>
    <x v="2104"/>
    <d v="2013-05-30T19:00:00"/>
  </r>
  <r>
    <n v="2105"/>
    <x v="2105"/>
    <s v="Help Layla the Wolf fund the printing and releasing of our first E.P. Release called &quot;Sugar&quot;."/>
    <x v="13"/>
    <x v="1470"/>
    <x v="0"/>
    <s v="US"/>
    <s v="USD"/>
    <n v="1416542400"/>
    <n v="1415472953"/>
    <b v="0"/>
    <n v="99"/>
    <b v="1"/>
    <s v="music/indie rock"/>
    <n v="2.54"/>
    <n v="51.313131313131315"/>
    <s v="music"/>
    <s v="indie rock"/>
    <x v="2105"/>
    <d v="2014-11-20T23:00:00"/>
  </r>
  <r>
    <n v="2106"/>
    <x v="2106"/>
    <s v="We're recording a new full length album! So stoked for this project. We've been preparing for it for over a year. It's our best yet!"/>
    <x v="41"/>
    <x v="1229"/>
    <x v="0"/>
    <s v="US"/>
    <s v="USD"/>
    <n v="1359176974"/>
    <n v="1356584974"/>
    <b v="0"/>
    <n v="44"/>
    <b v="1"/>
    <s v="music/indie rock"/>
    <n v="1.0704545454545455"/>
    <n v="53.522727272727273"/>
    <s v="music"/>
    <s v="indie rock"/>
    <x v="2106"/>
    <d v="2013-01-26T00:09:34"/>
  </r>
  <r>
    <n v="2107"/>
    <x v="2107"/>
    <s v="ACKER, an instrumental noise-rock band from Central Illinois, is raising funds to record a new album and release it on vinyl."/>
    <x v="13"/>
    <x v="1471"/>
    <x v="0"/>
    <s v="US"/>
    <s v="USD"/>
    <n v="1415815393"/>
    <n v="1413997393"/>
    <b v="0"/>
    <n v="58"/>
    <b v="1"/>
    <s v="music/indie rock"/>
    <n v="1.0773299999999999"/>
    <n v="37.149310344827583"/>
    <s v="music"/>
    <s v="indie rock"/>
    <x v="2107"/>
    <d v="2014-11-12T13:03:13"/>
  </r>
  <r>
    <n v="2108"/>
    <x v="2108"/>
    <s v="A project to raise the funds for our early discography, pressed on vinyl the way we always envisioned it + help w/ future band plans."/>
    <x v="194"/>
    <x v="1472"/>
    <x v="0"/>
    <s v="US"/>
    <s v="USD"/>
    <n v="1347249300"/>
    <n v="1344917580"/>
    <b v="0"/>
    <n v="191"/>
    <b v="1"/>
    <s v="music/indie rock"/>
    <n v="1.0731250000000001"/>
    <n v="89.895287958115176"/>
    <s v="music"/>
    <s v="indie rock"/>
    <x v="2108"/>
    <d v="2012-09-09T22:55:00"/>
  </r>
  <r>
    <n v="2109"/>
    <x v="2109"/>
    <s v="We are ready to make our first full-length album, and with your help, we can make it happen!"/>
    <x v="23"/>
    <x v="1473"/>
    <x v="0"/>
    <s v="US"/>
    <s v="USD"/>
    <n v="1436115617"/>
    <n v="1433523617"/>
    <b v="0"/>
    <n v="40"/>
    <b v="1"/>
    <s v="music/indie rock"/>
    <n v="1.06525"/>
    <n v="106.52500000000001"/>
    <s v="music"/>
    <s v="indie rock"/>
    <x v="2109"/>
    <d v="2015-07-05T12:00:17"/>
  </r>
  <r>
    <n v="2110"/>
    <x v="2110"/>
    <s v="Brent Brown's breakout new album! Requires help from the record label... You!"/>
    <x v="13"/>
    <x v="1474"/>
    <x v="0"/>
    <s v="US"/>
    <s v="USD"/>
    <n v="1401253140"/>
    <n v="1398873969"/>
    <b v="0"/>
    <n v="38"/>
    <b v="1"/>
    <s v="music/indie rock"/>
    <n v="1.0035000000000001"/>
    <n v="52.815789473684212"/>
    <s v="music"/>
    <s v="indie rock"/>
    <x v="2110"/>
    <d v="2014-05-27T23:59:00"/>
  </r>
  <r>
    <n v="2111"/>
    <x v="2111"/>
    <s v="We are a small community of people in Boston intending to make every moment a time to find love and give love.  We need your help!"/>
    <x v="13"/>
    <x v="167"/>
    <x v="0"/>
    <s v="US"/>
    <s v="USD"/>
    <n v="1313370000"/>
    <n v="1307594625"/>
    <b v="0"/>
    <n v="39"/>
    <b v="1"/>
    <s v="music/indie rock"/>
    <n v="1.0649999999999999"/>
    <n v="54.615384615384613"/>
    <s v="music"/>
    <s v="indie rock"/>
    <x v="2111"/>
    <d v="2011-08-14T20:00:00"/>
  </r>
  <r>
    <n v="2112"/>
    <x v="2112"/>
    <s v="BBB is going back into the studio to record and release &quot;Felix From Canada&quot; by popular demand.  We need your help!"/>
    <x v="43"/>
    <x v="452"/>
    <x v="0"/>
    <s v="US"/>
    <s v="USD"/>
    <n v="1366064193"/>
    <n v="1364854593"/>
    <b v="0"/>
    <n v="11"/>
    <b v="1"/>
    <s v="music/indie rock"/>
    <n v="1"/>
    <n v="27.272727272727273"/>
    <s v="music"/>
    <s v="indie rock"/>
    <x v="2112"/>
    <d v="2013-04-15T17:16:33"/>
  </r>
  <r>
    <n v="2113"/>
    <x v="2113"/>
    <s v="Help us fund our second full-length album Honeycomb!"/>
    <x v="39"/>
    <x v="1475"/>
    <x v="0"/>
    <s v="US"/>
    <s v="USD"/>
    <n v="1411505176"/>
    <n v="1408481176"/>
    <b v="0"/>
    <n v="107"/>
    <b v="1"/>
    <s v="music/indie rock"/>
    <n v="1.0485714285714285"/>
    <n v="68.598130841121488"/>
    <s v="music"/>
    <s v="indie rock"/>
    <x v="2113"/>
    <d v="2014-09-23T15:46:16"/>
  </r>
  <r>
    <n v="2114"/>
    <x v="2114"/>
    <s v="10 tracks of power pop, indie rock &amp; &quot;soaring sounds of hope from the edge.&quot; Help us polish &amp; release it by pre-ordering now!"/>
    <x v="10"/>
    <x v="1476"/>
    <x v="0"/>
    <s v="US"/>
    <s v="USD"/>
    <n v="1291870740"/>
    <n v="1286480070"/>
    <b v="0"/>
    <n v="147"/>
    <b v="1"/>
    <s v="music/indie rock"/>
    <n v="1.0469999999999999"/>
    <n v="35.612244897959187"/>
    <s v="music"/>
    <s v="indie rock"/>
    <x v="2114"/>
    <d v="2010-12-08T23:59:00"/>
  </r>
  <r>
    <n v="2115"/>
    <x v="2115"/>
    <s v="The Violet Tone is heading to California but we need your help!  We've been at this for years and finally have a shot!"/>
    <x v="15"/>
    <x v="1477"/>
    <x v="0"/>
    <s v="US"/>
    <s v="USD"/>
    <n v="1298167001"/>
    <n v="1295575001"/>
    <b v="0"/>
    <n v="36"/>
    <b v="1"/>
    <s v="music/indie rock"/>
    <n v="2.2566666666666668"/>
    <n v="94.027777777777771"/>
    <s v="music"/>
    <s v="indie rock"/>
    <x v="2115"/>
    <d v="2011-02-19T20:56:41"/>
  </r>
  <r>
    <n v="2116"/>
    <x v="2116"/>
    <s v="Launch Bitch's new project, BEACH.  Get a limited edition cassette EP, be on a song, or drive away in Bitch's tour bus/RV."/>
    <x v="240"/>
    <x v="1478"/>
    <x v="0"/>
    <s v="US"/>
    <s v="USD"/>
    <n v="1349203203"/>
    <n v="1345056003"/>
    <b v="0"/>
    <n v="92"/>
    <b v="1"/>
    <s v="music/indie rock"/>
    <n v="1.0090416666666666"/>
    <n v="526.45652173913038"/>
    <s v="music"/>
    <s v="indie rock"/>
    <x v="2116"/>
    <d v="2012-10-02T13:40:03"/>
  </r>
  <r>
    <n v="2117"/>
    <x v="2117"/>
    <s v="Our next album is being mastered and we want your help to release it by putting your name down for a pre-sale copy and awesome merch!"/>
    <x v="38"/>
    <x v="1479"/>
    <x v="0"/>
    <s v="US"/>
    <s v="USD"/>
    <n v="1445921940"/>
    <n v="1444699549"/>
    <b v="0"/>
    <n v="35"/>
    <b v="1"/>
    <s v="music/indie rock"/>
    <n v="1.4775"/>
    <n v="50.657142857142858"/>
    <s v="music"/>
    <s v="indie rock"/>
    <x v="2117"/>
    <d v="2015-10-26T23:59:00"/>
  </r>
  <r>
    <n v="2118"/>
    <x v="2118"/>
    <s v="PORCHES.  and Documentarians tour from New York to San Francisco and back."/>
    <x v="28"/>
    <x v="1480"/>
    <x v="0"/>
    <s v="US"/>
    <s v="USD"/>
    <n v="1311538136"/>
    <n v="1308946136"/>
    <b v="0"/>
    <n v="17"/>
    <b v="1"/>
    <s v="music/indie rock"/>
    <n v="1.3461099999999999"/>
    <n v="79.182941176470578"/>
    <s v="music"/>
    <s v="indie rock"/>
    <x v="2118"/>
    <d v="2011-07-24T15:08:56"/>
  </r>
  <r>
    <n v="2119"/>
    <x v="2119"/>
    <s v="big long now is recording our debut album and we are looking for help mastering and pressing it to vinyl"/>
    <x v="13"/>
    <x v="1132"/>
    <x v="0"/>
    <s v="US"/>
    <s v="USD"/>
    <n v="1345086445"/>
    <n v="1342494445"/>
    <b v="0"/>
    <n v="22"/>
    <b v="1"/>
    <s v="music/indie rock"/>
    <n v="1.0075000000000001"/>
    <n v="91.590909090909093"/>
    <s v="music"/>
    <s v="indie rock"/>
    <x v="2119"/>
    <d v="2012-08-15T22:07:25"/>
  </r>
  <r>
    <n v="2120"/>
    <x v="2120"/>
    <s v="&lt;3_x000a_Coming in from outer space. Help Hearty Har record their 1st album!!"/>
    <x v="6"/>
    <x v="1481"/>
    <x v="0"/>
    <s v="US"/>
    <s v="USD"/>
    <n v="1388617736"/>
    <n v="1384384136"/>
    <b v="0"/>
    <n v="69"/>
    <b v="1"/>
    <s v="music/indie rock"/>
    <n v="1.00880375"/>
    <n v="116.96275362318841"/>
    <s v="music"/>
    <s v="indie rock"/>
    <x v="2120"/>
    <d v="2014-01-01T18:08:56"/>
  </r>
  <r>
    <n v="2121"/>
    <x v="2121"/>
    <s v="Join us on an epic journey to discover a millennia old secret which will change the world forever."/>
    <x v="63"/>
    <x v="1482"/>
    <x v="2"/>
    <s v="CH"/>
    <s v="CHF"/>
    <n v="1484156948"/>
    <n v="1481564948"/>
    <b v="0"/>
    <n v="10"/>
    <b v="0"/>
    <s v="games/video games"/>
    <n v="5.6800000000000002E-3"/>
    <n v="28.4"/>
    <s v="games"/>
    <s v="video games"/>
    <x v="2121"/>
    <d v="2017-01-11T12:49:08"/>
  </r>
  <r>
    <n v="2122"/>
    <x v="2122"/>
    <s v="Captain Kalani it's a retro game full of nostalgia for the old gamers but interesting for the new ones"/>
    <x v="58"/>
    <x v="622"/>
    <x v="2"/>
    <s v="MX"/>
    <s v="MXN"/>
    <n v="1483773169"/>
    <n v="1481181169"/>
    <b v="0"/>
    <n v="3"/>
    <b v="0"/>
    <s v="games/video games"/>
    <n v="3.875E-3"/>
    <n v="103.33333333333333"/>
    <s v="games"/>
    <s v="video games"/>
    <x v="2122"/>
    <d v="2017-01-07T02:12:49"/>
  </r>
  <r>
    <n v="2123"/>
    <x v="2123"/>
    <s v="Indie developer boredom's products' Xbox 360 game about a Japanese-inspired hug-themed game show needs funding for animation and environmental models."/>
    <x v="2"/>
    <x v="155"/>
    <x v="2"/>
    <s v="US"/>
    <s v="USD"/>
    <n v="1268636340"/>
    <n v="1263982307"/>
    <b v="0"/>
    <n v="5"/>
    <b v="0"/>
    <s v="games/video games"/>
    <n v="0.1"/>
    <n v="10"/>
    <s v="games"/>
    <s v="video games"/>
    <x v="2123"/>
    <d v="2010-03-15T01:59:00"/>
  </r>
  <r>
    <n v="2124"/>
    <x v="2124"/>
    <s v="AZAMAR is a Role Playing Game world involving fantasy and high magic, based on the popular OpenD6 OGL using the Cinema6 RPG Framework."/>
    <x v="184"/>
    <x v="129"/>
    <x v="2"/>
    <s v="US"/>
    <s v="USD"/>
    <n v="1291093200"/>
    <n v="1286930435"/>
    <b v="0"/>
    <n v="5"/>
    <b v="0"/>
    <s v="games/video games"/>
    <n v="0.10454545454545454"/>
    <n v="23"/>
    <s v="games"/>
    <s v="video games"/>
    <x v="2124"/>
    <d v="2010-11-30T00:00:00"/>
  </r>
  <r>
    <n v="2125"/>
    <x v="2125"/>
    <s v="Becoming is a video game that aims to portray mental illness through a metaphysical and emotional story."/>
    <x v="127"/>
    <x v="1483"/>
    <x v="2"/>
    <s v="US"/>
    <s v="USD"/>
    <n v="1438734833"/>
    <n v="1436142833"/>
    <b v="0"/>
    <n v="27"/>
    <b v="0"/>
    <s v="games/video games"/>
    <n v="1.4200000000000001E-2"/>
    <n v="31.555555555555557"/>
    <s v="games"/>
    <s v="video games"/>
    <x v="2125"/>
    <d v="2015-08-04T19:33:53"/>
  </r>
  <r>
    <n v="2126"/>
    <x v="2126"/>
    <s v="Lead your team to victory in this fast-paced, action, sports game! Use Power-ups and avoid attacks as you fight for victory!"/>
    <x v="22"/>
    <x v="115"/>
    <x v="2"/>
    <s v="US"/>
    <s v="USD"/>
    <n v="1418080887"/>
    <n v="1415488887"/>
    <b v="0"/>
    <n v="2"/>
    <b v="0"/>
    <s v="games/video games"/>
    <n v="5.0000000000000001E-4"/>
    <n v="5"/>
    <s v="games"/>
    <s v="video games"/>
    <x v="2126"/>
    <d v="2014-12-08T18:21:27"/>
  </r>
  <r>
    <n v="2127"/>
    <x v="2127"/>
    <s v="Three Monkeys is an audio adventure game for PC."/>
    <x v="89"/>
    <x v="1484"/>
    <x v="2"/>
    <s v="GB"/>
    <s v="GBP"/>
    <n v="1426158463"/>
    <n v="1423570063"/>
    <b v="0"/>
    <n v="236"/>
    <b v="0"/>
    <s v="games/video games"/>
    <n v="0.28842857142857142"/>
    <n v="34.220338983050844"/>
    <s v="games"/>
    <s v="video games"/>
    <x v="2127"/>
    <d v="2015-03-12T06:07:43"/>
  </r>
  <r>
    <n v="2128"/>
    <x v="2128"/>
    <s v="The Royal Snail has misdelivered all the invitations to the Royal Ball.  It's up to Makayla to set things right in the Fairy Forest"/>
    <x v="36"/>
    <x v="379"/>
    <x v="2"/>
    <s v="CA"/>
    <s v="CAD"/>
    <n v="1411324369"/>
    <n v="1406140369"/>
    <b v="0"/>
    <n v="1"/>
    <b v="0"/>
    <s v="games/video games"/>
    <n v="1.6666666666666668E-3"/>
    <n v="25"/>
    <s v="games"/>
    <s v="video games"/>
    <x v="2128"/>
    <d v="2014-09-21T13:32:49"/>
  </r>
  <r>
    <n v="2129"/>
    <x v="2129"/>
    <s v="PKF is a Cat-Tastic 2D side-scrolling shooter! Stand up to all the big meanies with the power of positivity and save the universe!"/>
    <x v="13"/>
    <x v="1369"/>
    <x v="2"/>
    <s v="US"/>
    <s v="USD"/>
    <n v="1457570100"/>
    <n v="1454978100"/>
    <b v="0"/>
    <n v="12"/>
    <b v="0"/>
    <s v="games/video games"/>
    <n v="0.11799999999999999"/>
    <n v="19.666666666666668"/>
    <s v="games"/>
    <s v="video games"/>
    <x v="2129"/>
    <d v="2016-03-09T19:35:00"/>
  </r>
  <r>
    <n v="2130"/>
    <x v="2130"/>
    <s v="You are the hero tasked to save your home from the villainous Sanword."/>
    <x v="247"/>
    <x v="1079"/>
    <x v="2"/>
    <s v="US"/>
    <s v="USD"/>
    <n v="1408154663"/>
    <n v="1405130663"/>
    <b v="0"/>
    <n v="4"/>
    <b v="0"/>
    <s v="games/video games"/>
    <n v="2.0238095238095236E-3"/>
    <n v="21.25"/>
    <s v="games"/>
    <s v="video games"/>
    <x v="2130"/>
    <d v="2014-08-15T21:04:23"/>
  </r>
  <r>
    <n v="2131"/>
    <x v="2131"/>
    <s v="From frightened girl to empowered woman, Scout's Honor is a tale about facing your fears and overcoming odds."/>
    <x v="2"/>
    <x v="379"/>
    <x v="2"/>
    <s v="US"/>
    <s v="USD"/>
    <n v="1436677091"/>
    <n v="1434085091"/>
    <b v="0"/>
    <n v="3"/>
    <b v="0"/>
    <s v="games/video games"/>
    <n v="0.05"/>
    <n v="8.3333333333333339"/>
    <s v="games"/>
    <s v="video games"/>
    <x v="2131"/>
    <d v="2015-07-11T23:58:11"/>
  </r>
  <r>
    <n v="2132"/>
    <x v="2132"/>
    <s v="Fight your way to dominate the universe. Be the first to try our engaging cross-platform mmo-strategy and bring it closer to reality."/>
    <x v="57"/>
    <x v="1485"/>
    <x v="2"/>
    <s v="US"/>
    <s v="USD"/>
    <n v="1391427692"/>
    <n v="1388835692"/>
    <b v="0"/>
    <n v="99"/>
    <b v="0"/>
    <s v="games/video games"/>
    <n v="2.1129899999999997E-2"/>
    <n v="21.34333333333333"/>
    <s v="games"/>
    <s v="video games"/>
    <x v="2132"/>
    <d v="2014-02-03T06:41:32"/>
  </r>
  <r>
    <n v="2133"/>
    <x v="2133"/>
    <s v="Waddle Slide is an iPhone/Android application. The app is based around a penguin, who's objective is to find his way back to his igloo."/>
    <x v="28"/>
    <x v="1486"/>
    <x v="2"/>
    <s v="US"/>
    <s v="USD"/>
    <n v="1303628340"/>
    <n v="1300328399"/>
    <b v="0"/>
    <n v="3"/>
    <b v="0"/>
    <s v="games/video games"/>
    <n v="1.6E-2"/>
    <n v="5.333333333333333"/>
    <s v="games"/>
    <s v="video games"/>
    <x v="2133"/>
    <d v="2011-04-24T01:59:00"/>
  </r>
  <r>
    <n v="2134"/>
    <x v="2134"/>
    <s v="1st person Action Survivalist Rpg game. You get sent to a deadly Island to die not knowing that your not alone on the island."/>
    <x v="12"/>
    <x v="1487"/>
    <x v="2"/>
    <s v="US"/>
    <s v="USD"/>
    <n v="1367097391"/>
    <n v="1364505391"/>
    <b v="0"/>
    <n v="3"/>
    <b v="0"/>
    <s v="games/video games"/>
    <n v="1.7333333333333333E-2"/>
    <n v="34.666666666666664"/>
    <s v="games"/>
    <s v="video games"/>
    <x v="2134"/>
    <d v="2013-04-27T16:16:31"/>
  </r>
  <r>
    <n v="2135"/>
    <x v="2135"/>
    <s v="Point-and-click adventure: The mysterious Nikola Tesla, a time traveling device, and an experiment gone wrong in Colorado Springs"/>
    <x v="10"/>
    <x v="1488"/>
    <x v="2"/>
    <s v="US"/>
    <s v="USD"/>
    <n v="1349392033"/>
    <n v="1346800033"/>
    <b v="0"/>
    <n v="22"/>
    <b v="0"/>
    <s v="games/video games"/>
    <n v="9.5600000000000004E-2"/>
    <n v="21.727272727272727"/>
    <s v="games"/>
    <s v="video games"/>
    <x v="2135"/>
    <d v="2012-10-04T18:07:13"/>
  </r>
  <r>
    <n v="2136"/>
    <x v="2136"/>
    <s v="A dark and twisted game with physiological madness and corruption as a man becomes the ultimate bio weapon."/>
    <x v="58"/>
    <x v="1489"/>
    <x v="2"/>
    <s v="US"/>
    <s v="USD"/>
    <n v="1382184786"/>
    <n v="1379592786"/>
    <b v="0"/>
    <n v="4"/>
    <b v="0"/>
    <s v="games/video games"/>
    <n v="5.9612499999999998E-4"/>
    <n v="11.922499999999999"/>
    <s v="games"/>
    <s v="video games"/>
    <x v="2136"/>
    <d v="2013-10-19T07:13:06"/>
  </r>
  <r>
    <n v="2137"/>
    <x v="2137"/>
    <s v="Arrest, interrogate, and uncover the truth as a local woman recruited by the KGB. For Windows, Mac &amp; Linux."/>
    <x v="63"/>
    <x v="1490"/>
    <x v="2"/>
    <s v="CA"/>
    <s v="CAD"/>
    <n v="1417804229"/>
    <n v="1415212229"/>
    <b v="0"/>
    <n v="534"/>
    <b v="0"/>
    <s v="games/video games"/>
    <n v="0.28405999999999998"/>
    <n v="26.59737827715356"/>
    <s v="games"/>
    <s v="video games"/>
    <x v="2137"/>
    <d v="2014-12-05T13:30:29"/>
  </r>
  <r>
    <n v="2138"/>
    <x v="2138"/>
    <s v="A game with a mixture of a few genres from RPG, Simulation and to adventure elements."/>
    <x v="28"/>
    <x v="1491"/>
    <x v="2"/>
    <s v="GB"/>
    <s v="GBP"/>
    <n v="1383959939"/>
    <n v="1381364339"/>
    <b v="0"/>
    <n v="12"/>
    <b v="0"/>
    <s v="games/video games"/>
    <n v="0.128"/>
    <n v="10.666666666666666"/>
    <s v="games"/>
    <s v="video games"/>
    <x v="2138"/>
    <d v="2013-11-08T20:18:59"/>
  </r>
  <r>
    <n v="2139"/>
    <x v="2139"/>
    <s v="An adventuring RPG with ghosts, mysteries, and flexible gameplay paths, Manorkept is a game that promises an unforgettable experience."/>
    <x v="11"/>
    <x v="1492"/>
    <x v="2"/>
    <s v="US"/>
    <s v="USD"/>
    <n v="1478196008"/>
    <n v="1475604008"/>
    <b v="0"/>
    <n v="56"/>
    <b v="0"/>
    <s v="games/video games"/>
    <n v="5.4199999999999998E-2"/>
    <n v="29.035714285714285"/>
    <s v="games"/>
    <s v="video games"/>
    <x v="2139"/>
    <d v="2016-11-03T13:00:08"/>
  </r>
  <r>
    <n v="2140"/>
    <x v="2140"/>
    <s v="COOKIN UP ONE HOT ENTREE! BobToons USA is gathering the ingredients to create a hot new video game &quot;The Sabroso Showdown&quot;"/>
    <x v="69"/>
    <x v="145"/>
    <x v="2"/>
    <s v="US"/>
    <s v="USD"/>
    <n v="1357934424"/>
    <n v="1355342424"/>
    <b v="0"/>
    <n v="11"/>
    <b v="0"/>
    <s v="games/video games"/>
    <n v="1.1199999999999999E-3"/>
    <n v="50.909090909090907"/>
    <s v="games"/>
    <s v="video games"/>
    <x v="2140"/>
    <d v="2013-01-11T15:00:24"/>
  </r>
  <r>
    <n v="2141"/>
    <x v="2141"/>
    <s v="A place where people can test out the latest video games, for an hourly fee. It's cheaper than wasting money on a $60 game that sucked"/>
    <x v="36"/>
    <x v="117"/>
    <x v="2"/>
    <s v="US"/>
    <s v="USD"/>
    <n v="1415947159"/>
    <n v="1413351559"/>
    <b v="0"/>
    <n v="0"/>
    <b v="0"/>
    <s v="games/video games"/>
    <n v="0"/>
    <n v="0"/>
    <s v="games"/>
    <s v="video games"/>
    <x v="2141"/>
    <d v="2014-11-14T01:39:19"/>
  </r>
  <r>
    <n v="2142"/>
    <x v="2142"/>
    <s v="a third-person exploration adventure game developed by yetanotherIndie will be released on August 2016 for PC, Linux and XBox one."/>
    <x v="124"/>
    <x v="321"/>
    <x v="2"/>
    <s v="DE"/>
    <s v="EUR"/>
    <n v="1451494210"/>
    <n v="1449075010"/>
    <b v="0"/>
    <n v="12"/>
    <b v="0"/>
    <s v="games/video games"/>
    <n v="5.7238095238095241E-2"/>
    <n v="50.083333333333336"/>
    <s v="games"/>
    <s v="video games"/>
    <x v="2142"/>
    <d v="2015-12-30T11:50:10"/>
  </r>
  <r>
    <n v="2143"/>
    <x v="2143"/>
    <s v="Head Cap will provide easy access to tables, dice rollers and record sheet management to streamline your tabletop Battletech games."/>
    <x v="13"/>
    <x v="1175"/>
    <x v="2"/>
    <s v="US"/>
    <s v="USD"/>
    <n v="1279738800"/>
    <n v="1275599812"/>
    <b v="0"/>
    <n v="5"/>
    <b v="0"/>
    <s v="games/video games"/>
    <n v="0.1125"/>
    <n v="45"/>
    <s v="games"/>
    <s v="video games"/>
    <x v="2143"/>
    <d v="2010-07-21T14:00:00"/>
  </r>
  <r>
    <n v="2144"/>
    <x v="2144"/>
    <s v="A thousand community-built sandbox games (and more!) with a fully-customizable game engine."/>
    <x v="322"/>
    <x v="1493"/>
    <x v="2"/>
    <s v="US"/>
    <s v="USD"/>
    <n v="1379164040"/>
    <n v="1376399240"/>
    <b v="0"/>
    <n v="24"/>
    <b v="0"/>
    <s v="games/video games"/>
    <n v="1.7098591549295775E-2"/>
    <n v="25.291666666666668"/>
    <s v="games"/>
    <s v="video games"/>
    <x v="2144"/>
    <d v="2013-09-14T08:07:20"/>
  </r>
  <r>
    <n v="2145"/>
    <x v="2145"/>
    <s v="When the gods of religions and days passed return to our modern world, humanity must fight for its survival and future."/>
    <x v="36"/>
    <x v="1494"/>
    <x v="2"/>
    <s v="US"/>
    <s v="USD"/>
    <n v="1385534514"/>
    <n v="1382938914"/>
    <b v="0"/>
    <n v="89"/>
    <b v="0"/>
    <s v="games/video games"/>
    <n v="0.30433333333333334"/>
    <n v="51.292134831460672"/>
    <s v="games"/>
    <s v="video games"/>
    <x v="2145"/>
    <d v="2013-11-27T01:41:54"/>
  </r>
  <r>
    <n v="2146"/>
    <x v="2146"/>
    <s v="New professional gaming organization with a tournament winning Dota 2 team, &amp; divisions in all eSports games looking to re brand/expand"/>
    <x v="10"/>
    <x v="116"/>
    <x v="2"/>
    <s v="US"/>
    <s v="USD"/>
    <n v="1455207510"/>
    <n v="1453997910"/>
    <b v="0"/>
    <n v="1"/>
    <b v="0"/>
    <s v="games/video games"/>
    <n v="2.0000000000000001E-4"/>
    <n v="1"/>
    <s v="games"/>
    <s v="video games"/>
    <x v="2146"/>
    <d v="2016-02-11T11:18:30"/>
  </r>
  <r>
    <n v="2147"/>
    <x v="2147"/>
    <s v="A Point and Click Adventure on Steroids."/>
    <x v="303"/>
    <x v="1495"/>
    <x v="2"/>
    <s v="US"/>
    <s v="USD"/>
    <n v="1416125148"/>
    <n v="1413356748"/>
    <b v="0"/>
    <n v="55"/>
    <b v="0"/>
    <s v="games/video games"/>
    <n v="6.9641025641025639E-3"/>
    <n v="49.381818181818183"/>
    <s v="games"/>
    <s v="video games"/>
    <x v="2147"/>
    <d v="2014-11-16T03:05:48"/>
  </r>
  <r>
    <n v="2148"/>
    <x v="2148"/>
    <s v="zomblock's is a online zombie survival game where you can craft new weapons,find food and water to keep yourself alive."/>
    <x v="213"/>
    <x v="369"/>
    <x v="2"/>
    <s v="GB"/>
    <s v="GBP"/>
    <n v="1427992582"/>
    <n v="1425404182"/>
    <b v="0"/>
    <n v="2"/>
    <b v="0"/>
    <s v="games/video games"/>
    <n v="0.02"/>
    <n v="1"/>
    <s v="games"/>
    <s v="video games"/>
    <x v="2148"/>
    <d v="2015-04-02T11:36:22"/>
  </r>
  <r>
    <n v="2149"/>
    <x v="2149"/>
    <s v="Project Gert is a sequel to the Android game Project Gert, for Xbox Live.  One character embodying two personality's, and sets of abilities.  "/>
    <x v="13"/>
    <x v="117"/>
    <x v="2"/>
    <s v="US"/>
    <s v="USD"/>
    <n v="1280534400"/>
    <n v="1277512556"/>
    <b v="0"/>
    <n v="0"/>
    <b v="0"/>
    <s v="games/video games"/>
    <n v="0"/>
    <n v="0"/>
    <s v="games"/>
    <s v="video games"/>
    <x v="2149"/>
    <d v="2010-07-30T19:00:00"/>
  </r>
  <r>
    <n v="2150"/>
    <x v="2150"/>
    <s v="A pixel styled open world detective game."/>
    <x v="63"/>
    <x v="1496"/>
    <x v="2"/>
    <s v="NO"/>
    <s v="NOK"/>
    <n v="1468392599"/>
    <n v="1465800599"/>
    <b v="0"/>
    <n v="4"/>
    <b v="0"/>
    <s v="games/video games"/>
    <n v="8.0999999999999996E-3"/>
    <n v="101.25"/>
    <s v="games"/>
    <s v="video games"/>
    <x v="2150"/>
    <d v="2016-07-13T01:49:59"/>
  </r>
  <r>
    <n v="2151"/>
    <x v="2151"/>
    <s v="Crazy Artist makes gaming more comfortable and fun for Playstation 4 users. I really want to give you a Handee Job!"/>
    <x v="101"/>
    <x v="1497"/>
    <x v="2"/>
    <s v="US"/>
    <s v="USD"/>
    <n v="1467231614"/>
    <n v="1464639614"/>
    <b v="0"/>
    <n v="6"/>
    <b v="0"/>
    <s v="games/video games"/>
    <n v="2.6222222222222224E-3"/>
    <n v="19.666666666666668"/>
    <s v="games"/>
    <s v="video games"/>
    <x v="2151"/>
    <d v="2016-06-29T15:20:14"/>
  </r>
  <r>
    <n v="2152"/>
    <x v="2152"/>
    <s v="Our game is going to be a space shooter that has RPG elements with New Game+! It will be unlike any space shooter ever played."/>
    <x v="11"/>
    <x v="155"/>
    <x v="2"/>
    <s v="US"/>
    <s v="USD"/>
    <n v="1394909909"/>
    <n v="1392321509"/>
    <b v="0"/>
    <n v="4"/>
    <b v="0"/>
    <s v="games/video games"/>
    <n v="1.6666666666666668E-3"/>
    <n v="12.5"/>
    <s v="games"/>
    <s v="video games"/>
    <x v="2152"/>
    <d v="2014-03-15T13:58:29"/>
  </r>
  <r>
    <n v="2153"/>
    <x v="2153"/>
    <s v="Crowdfunding the Gamers Way. An online game with real world consequences.Do you dare to play? Can you turn the world around?"/>
    <x v="323"/>
    <x v="1172"/>
    <x v="2"/>
    <s v="US"/>
    <s v="USD"/>
    <n v="1420876740"/>
    <n v="1417470718"/>
    <b v="0"/>
    <n v="4"/>
    <b v="0"/>
    <s v="games/video games"/>
    <n v="9.1244548809124457E-5"/>
    <n v="8.5"/>
    <s v="games"/>
    <s v="video games"/>
    <x v="2153"/>
    <d v="2015-01-10T02:59:00"/>
  </r>
  <r>
    <n v="2154"/>
    <x v="2154"/>
    <s v="A Real Time Strategy game based on Greek mythology in a fictional world."/>
    <x v="49"/>
    <x v="369"/>
    <x v="2"/>
    <s v="US"/>
    <s v="USD"/>
    <n v="1390921827"/>
    <n v="1389193827"/>
    <b v="0"/>
    <n v="2"/>
    <b v="0"/>
    <s v="games/video games"/>
    <n v="8.0000000000000002E-3"/>
    <n v="1"/>
    <s v="games"/>
    <s v="video games"/>
    <x v="2154"/>
    <d v="2014-01-28T10:10:27"/>
  </r>
  <r>
    <n v="2155"/>
    <x v="2155"/>
    <s v="A Level Editor, Turned up to eleven. Infinite creativity in one package, solo or with up to 16 of your friends."/>
    <x v="10"/>
    <x v="129"/>
    <x v="2"/>
    <s v="GB"/>
    <s v="GBP"/>
    <n v="1459443385"/>
    <n v="1456854985"/>
    <b v="0"/>
    <n v="5"/>
    <b v="0"/>
    <s v="games/video games"/>
    <n v="2.3E-2"/>
    <n v="23"/>
    <s v="games"/>
    <s v="video games"/>
    <x v="2155"/>
    <d v="2016-03-31T11:56:25"/>
  </r>
  <r>
    <n v="2156"/>
    <x v="2156"/>
    <s v="Captain and manage your ship along with your crew in this deep space adventure! (PC/Linux/Mac)"/>
    <x v="324"/>
    <x v="1498"/>
    <x v="2"/>
    <s v="US"/>
    <s v="USD"/>
    <n v="1379363406"/>
    <n v="1375475406"/>
    <b v="0"/>
    <n v="83"/>
    <b v="0"/>
    <s v="games/video games"/>
    <n v="2.6660714285714284E-2"/>
    <n v="17.987951807228917"/>
    <s v="games"/>
    <s v="video games"/>
    <x v="2156"/>
    <d v="2013-09-16T15:30:06"/>
  </r>
  <r>
    <n v="2157"/>
    <x v="2157"/>
    <s v="Gamers and 90's fans unite in this small tale of epic proportions!"/>
    <x v="96"/>
    <x v="1499"/>
    <x v="2"/>
    <s v="US"/>
    <s v="USD"/>
    <n v="1482479940"/>
    <n v="1479684783"/>
    <b v="0"/>
    <n v="57"/>
    <b v="0"/>
    <s v="games/video games"/>
    <n v="0.28192"/>
    <n v="370.94736842105266"/>
    <s v="games"/>
    <s v="video games"/>
    <x v="2157"/>
    <d v="2016-12-23T02:59:00"/>
  </r>
  <r>
    <n v="2158"/>
    <x v="2158"/>
    <s v="A next generation golf game with a course designer and a massively multiplayer online tour. Join the fun and help us create it"/>
    <x v="82"/>
    <x v="1500"/>
    <x v="2"/>
    <s v="US"/>
    <s v="USD"/>
    <n v="1360009774"/>
    <n v="1356121774"/>
    <b v="0"/>
    <n v="311"/>
    <b v="0"/>
    <s v="games/video games"/>
    <n v="6.5900366666666668E-2"/>
    <n v="63.569485530546629"/>
    <s v="games"/>
    <s v="video games"/>
    <x v="2158"/>
    <d v="2013-02-04T15:29:34"/>
  </r>
  <r>
    <n v="2159"/>
    <x v="2159"/>
    <s v="The world is dead, humans are nearly extinct._x000a_Vampires and Werewolves hunt the survivors. Zombies hunt us all._x000a_How will you survive?"/>
    <x v="172"/>
    <x v="375"/>
    <x v="2"/>
    <s v="US"/>
    <s v="USD"/>
    <n v="1310837574"/>
    <n v="1308245574"/>
    <b v="0"/>
    <n v="2"/>
    <b v="0"/>
    <s v="games/video games"/>
    <n v="7.2222222222222219E-3"/>
    <n v="13"/>
    <s v="games"/>
    <s v="video games"/>
    <x v="2159"/>
    <d v="2011-07-16T12:32:54"/>
  </r>
  <r>
    <n v="2160"/>
    <x v="2160"/>
    <s v="An awesome side-scroller tower defense game.  Think &quot;Plants vs Zombies&quot; but from a side-on perspective."/>
    <x v="3"/>
    <x v="1079"/>
    <x v="2"/>
    <s v="US"/>
    <s v="USD"/>
    <n v="1337447105"/>
    <n v="1334855105"/>
    <b v="0"/>
    <n v="16"/>
    <b v="0"/>
    <s v="games/video games"/>
    <n v="8.5000000000000006E-3"/>
    <n v="5.3125"/>
    <s v="games"/>
    <s v="video games"/>
    <x v="2160"/>
    <d v="2012-05-19T12:05:05"/>
  </r>
  <r>
    <n v="2161"/>
    <x v="2161"/>
    <s v="We're trying to fund hard copies of our debut album!"/>
    <x v="44"/>
    <x v="1501"/>
    <x v="0"/>
    <s v="US"/>
    <s v="USD"/>
    <n v="1443040059"/>
    <n v="1440448059"/>
    <b v="0"/>
    <n v="13"/>
    <b v="1"/>
    <s v="music/rock"/>
    <n v="1.1575"/>
    <n v="35.615384615384613"/>
    <s v="music"/>
    <s v="rock"/>
    <x v="2161"/>
    <d v="2015-09-23T15:27:39"/>
  </r>
  <r>
    <n v="2162"/>
    <x v="2162"/>
    <s v="Then &amp; Now is the 1st Solo album from me Ian Stewart. To learn more about me, my music, and my life visit www.ianstewartlive.com"/>
    <x v="37"/>
    <x v="1502"/>
    <x v="0"/>
    <s v="US"/>
    <s v="USD"/>
    <n v="1406226191"/>
    <n v="1403547791"/>
    <b v="0"/>
    <n v="58"/>
    <b v="1"/>
    <s v="music/rock"/>
    <n v="1.1226666666666667"/>
    <n v="87.103448275862064"/>
    <s v="music"/>
    <s v="rock"/>
    <x v="2162"/>
    <d v="2014-07-24T13:23:11"/>
  </r>
  <r>
    <n v="2163"/>
    <x v="2163"/>
    <s v="Mongrel is looking to hit the studio once again in June so we can bring you a new cd later this year and we need your help!"/>
    <x v="30"/>
    <x v="1503"/>
    <x v="0"/>
    <s v="US"/>
    <s v="USD"/>
    <n v="1433735400"/>
    <n v="1429306520"/>
    <b v="0"/>
    <n v="44"/>
    <b v="1"/>
    <s v="music/rock"/>
    <n v="1.3220000000000001"/>
    <n v="75.11363636363636"/>
    <s v="music"/>
    <s v="rock"/>
    <x v="2163"/>
    <d v="2015-06-07T22:50:00"/>
  </r>
  <r>
    <n v="2164"/>
    <x v="2164"/>
    <s v="South Florida roots country/rock outfit's long awaited debut record"/>
    <x v="62"/>
    <x v="1504"/>
    <x v="0"/>
    <s v="US"/>
    <s v="USD"/>
    <n v="1466827140"/>
    <n v="1464196414"/>
    <b v="0"/>
    <n v="83"/>
    <b v="1"/>
    <s v="music/rock"/>
    <n v="1.0263636363636364"/>
    <n v="68.01204819277109"/>
    <s v="music"/>
    <s v="rock"/>
    <x v="2164"/>
    <d v="2016-06-24T22:59:00"/>
  </r>
  <r>
    <n v="2165"/>
    <x v="2165"/>
    <s v="Vous aimez le rock fort ? Aidez les Beat Cheese Ã  produire leur premier album ! Do you like cheese? Help us produce our first album!"/>
    <x v="30"/>
    <x v="1505"/>
    <x v="0"/>
    <s v="FR"/>
    <s v="EUR"/>
    <n v="1460127635"/>
    <n v="1457539235"/>
    <b v="0"/>
    <n v="117"/>
    <b v="1"/>
    <s v="music/rock"/>
    <n v="1.3864000000000001"/>
    <n v="29.623931623931625"/>
    <s v="music"/>
    <s v="rock"/>
    <x v="2165"/>
    <d v="2016-04-08T10:00:35"/>
  </r>
  <r>
    <n v="2166"/>
    <x v="2166"/>
    <s v="Drummer John Roccesano (Johnny Rock) produces an album written and performed by friends, recorded and mixed on tape, pressed on vinyl."/>
    <x v="13"/>
    <x v="1506"/>
    <x v="0"/>
    <s v="US"/>
    <s v="USD"/>
    <n v="1417813618"/>
    <n v="1413922018"/>
    <b v="0"/>
    <n v="32"/>
    <b v="1"/>
    <s v="music/rock"/>
    <n v="1.466"/>
    <n v="91.625"/>
    <s v="music"/>
    <s v="rock"/>
    <x v="2166"/>
    <d v="2014-12-05T16:06:58"/>
  </r>
  <r>
    <n v="2167"/>
    <x v="2167"/>
    <s v="We need YOUR HELP to take one more step to this make release sound amazing!"/>
    <x v="325"/>
    <x v="147"/>
    <x v="0"/>
    <s v="US"/>
    <s v="USD"/>
    <n v="1347672937"/>
    <n v="1346463337"/>
    <b v="0"/>
    <n v="8"/>
    <b v="1"/>
    <s v="music/rock"/>
    <n v="1.2"/>
    <n v="22.5"/>
    <s v="music"/>
    <s v="rock"/>
    <x v="2167"/>
    <d v="2012-09-14T20:35:37"/>
  </r>
  <r>
    <n v="2168"/>
    <x v="2168"/>
    <s v="We're hitting the studio to record our next album, &quot;Pizazz&quot;!! Help us put the FUN in FUNK!!"/>
    <x v="102"/>
    <x v="1507"/>
    <x v="0"/>
    <s v="US"/>
    <s v="USD"/>
    <n v="1486702800"/>
    <n v="1484058261"/>
    <b v="0"/>
    <n v="340"/>
    <b v="1"/>
    <s v="music/rock"/>
    <n v="1.215816111111111"/>
    <n v="64.366735294117646"/>
    <s v="music"/>
    <s v="rock"/>
    <x v="2168"/>
    <d v="2017-02-10T00:00:00"/>
  </r>
  <r>
    <n v="2169"/>
    <x v="2169"/>
    <s v="An innovative new YouTube series reviewing the HOT new music technology that people love. For Rockers, Jazzers, Rappers and everyone"/>
    <x v="326"/>
    <x v="358"/>
    <x v="0"/>
    <s v="US"/>
    <s v="USD"/>
    <n v="1488473351"/>
    <n v="1488214151"/>
    <b v="0"/>
    <n v="7"/>
    <b v="1"/>
    <s v="music/rock"/>
    <n v="1"/>
    <n v="21.857142857142858"/>
    <s v="music"/>
    <s v="rock"/>
    <x v="2169"/>
    <d v="2017-03-02T11:49:11"/>
  </r>
  <r>
    <n v="2170"/>
    <x v="2170"/>
    <s v="We are a hard rock band from Northern California trying to raise $350 for our next EP. Be a part of our journey!"/>
    <x v="18"/>
    <x v="1508"/>
    <x v="0"/>
    <s v="US"/>
    <s v="USD"/>
    <n v="1440266422"/>
    <n v="1436810422"/>
    <b v="0"/>
    <n v="19"/>
    <b v="1"/>
    <s v="music/rock"/>
    <n v="1.8085714285714285"/>
    <n v="33.315789473684212"/>
    <s v="music"/>
    <s v="rock"/>
    <x v="2170"/>
    <d v="2015-08-22T13:00:22"/>
  </r>
  <r>
    <n v="2171"/>
    <x v="2171"/>
    <s v="Like records? We do, too! Help this Los Angeles based rock 'n' roll band get their new album out on vinyl!"/>
    <x v="23"/>
    <x v="1509"/>
    <x v="0"/>
    <s v="US"/>
    <s v="USD"/>
    <n v="1434949200"/>
    <n v="1431903495"/>
    <b v="0"/>
    <n v="47"/>
    <b v="1"/>
    <s v="music/rock"/>
    <n v="1.0607500000000001"/>
    <n v="90.276595744680847"/>
    <s v="music"/>
    <s v="rock"/>
    <x v="2171"/>
    <d v="2015-06-22T00:00:00"/>
  </r>
  <r>
    <n v="2172"/>
    <x v="2172"/>
    <s v="hey friends. We are Hollow Point 9._x000a_We are calling on you to help us._x000a_In our journey to make our debut album."/>
    <x v="28"/>
    <x v="325"/>
    <x v="0"/>
    <s v="US"/>
    <s v="USD"/>
    <n v="1429365320"/>
    <n v="1426773320"/>
    <b v="0"/>
    <n v="13"/>
    <b v="1"/>
    <s v="music/rock"/>
    <n v="1"/>
    <n v="76.92307692307692"/>
    <s v="music"/>
    <s v="rock"/>
    <x v="2172"/>
    <d v="2015-04-18T08:55:20"/>
  </r>
  <r>
    <n v="2173"/>
    <x v="2173"/>
    <s v="Our first full length album, One Eyed King, is an overdriven roadtrip through the heart of darkness. Rocknroll with a reading problem."/>
    <x v="285"/>
    <x v="1510"/>
    <x v="0"/>
    <s v="US"/>
    <s v="USD"/>
    <n v="1378785540"/>
    <n v="1376066243"/>
    <b v="0"/>
    <n v="90"/>
    <b v="1"/>
    <s v="music/rock"/>
    <n v="1.2692857142857144"/>
    <n v="59.233333333333334"/>
    <s v="music"/>
    <s v="rock"/>
    <x v="2173"/>
    <d v="2013-09-09T22:59:00"/>
  </r>
  <r>
    <n v="2174"/>
    <x v="2174"/>
    <s v="Chivo and his band of miscreants present their debut album _x000a_'Blind Energy' ...we think you are going to like it."/>
    <x v="23"/>
    <x v="1511"/>
    <x v="0"/>
    <s v="GB"/>
    <s v="GBP"/>
    <n v="1462453307"/>
    <n v="1459861307"/>
    <b v="0"/>
    <n v="63"/>
    <b v="1"/>
    <s v="music/rock"/>
    <n v="1.0297499999999999"/>
    <n v="65.38095238095238"/>
    <s v="music"/>
    <s v="rock"/>
    <x v="2174"/>
    <d v="2016-05-05T08:01:47"/>
  </r>
  <r>
    <n v="2175"/>
    <x v="2175"/>
    <s v="Trying to get the last bit of money together to finish recording the first full length Repulsur album, &quot;The After School Special&quot;."/>
    <x v="176"/>
    <x v="1512"/>
    <x v="0"/>
    <s v="US"/>
    <s v="USD"/>
    <n v="1469059986"/>
    <n v="1468455186"/>
    <b v="0"/>
    <n v="26"/>
    <b v="1"/>
    <s v="music/rock"/>
    <n v="2.5"/>
    <n v="67.307692307692307"/>
    <s v="music"/>
    <s v="rock"/>
    <x v="2175"/>
    <d v="2016-07-20T19:13:06"/>
  </r>
  <r>
    <n v="2176"/>
    <x v="2176"/>
    <s v="The Mike Farley Band has re-assembled its original line up and needs your help to make a new full-length album!"/>
    <x v="10"/>
    <x v="1513"/>
    <x v="0"/>
    <s v="US"/>
    <s v="USD"/>
    <n v="1430579509"/>
    <n v="1427987509"/>
    <b v="0"/>
    <n v="71"/>
    <b v="1"/>
    <s v="music/rock"/>
    <n v="1.2602"/>
    <n v="88.74647887323944"/>
    <s v="music"/>
    <s v="rock"/>
    <x v="2176"/>
    <d v="2015-05-02T10:11:49"/>
  </r>
  <r>
    <n v="2177"/>
    <x v="2177"/>
    <s v="Stone Horse ~ _x000a_Doing what they do best, laying down honest and _x000a_proper Rock-n-Roll guaranteed to soothe your soul!"/>
    <x v="30"/>
    <x v="1514"/>
    <x v="0"/>
    <s v="US"/>
    <s v="USD"/>
    <n v="1465192867"/>
    <n v="1463032867"/>
    <b v="0"/>
    <n v="38"/>
    <b v="1"/>
    <s v="music/rock"/>
    <n v="1.0012000000000001"/>
    <n v="65.868421052631575"/>
    <s v="music"/>
    <s v="rock"/>
    <x v="2177"/>
    <d v="2016-06-06T01:01:07"/>
  </r>
  <r>
    <n v="2178"/>
    <x v="2178"/>
    <s v="We are making our third studio album and no longer have a label telling us what we can/can't do. This record is for the fans."/>
    <x v="31"/>
    <x v="1515"/>
    <x v="0"/>
    <s v="US"/>
    <s v="USD"/>
    <n v="1484752597"/>
    <n v="1482160597"/>
    <b v="0"/>
    <n v="859"/>
    <b v="1"/>
    <s v="music/rock"/>
    <n v="1.3864000000000001"/>
    <n v="40.349243306169967"/>
    <s v="music"/>
    <s v="rock"/>
    <x v="2178"/>
    <d v="2017-01-18T10:16:37"/>
  </r>
  <r>
    <n v="2179"/>
    <x v="2179"/>
    <s v="Woodhouse is making an EP!  If you are a fan of whiskey and loud guitars, contribute to the cause!"/>
    <x v="28"/>
    <x v="1516"/>
    <x v="0"/>
    <s v="US"/>
    <s v="USD"/>
    <n v="1428725192"/>
    <n v="1426133192"/>
    <b v="0"/>
    <n v="21"/>
    <b v="1"/>
    <s v="music/rock"/>
    <n v="1.6140000000000001"/>
    <n v="76.857142857142861"/>
    <s v="music"/>
    <s v="rock"/>
    <x v="2179"/>
    <d v="2015-04-10T23:06:32"/>
  </r>
  <r>
    <n v="2180"/>
    <x v="2180"/>
    <s v="Help fund the new record by independent alternative rockers FOUR STAR MARY &quot;PIECES&quot;"/>
    <x v="10"/>
    <x v="1517"/>
    <x v="0"/>
    <s v="US"/>
    <s v="USD"/>
    <n v="1447434268"/>
    <n v="1443801868"/>
    <b v="0"/>
    <n v="78"/>
    <b v="1"/>
    <s v="music/rock"/>
    <n v="1.071842"/>
    <n v="68.707820512820518"/>
    <s v="music"/>
    <s v="rock"/>
    <x v="2180"/>
    <d v="2015-11-13T12:04:28"/>
  </r>
  <r>
    <n v="2181"/>
    <x v="2181"/>
    <s v="Broken Contract is a sci-fi, action/adventure, miniature based game of sci-fi worker insurrection in a dystopian future for 2+ players."/>
    <x v="13"/>
    <x v="1518"/>
    <x v="0"/>
    <s v="US"/>
    <s v="USD"/>
    <n v="1487635653"/>
    <n v="1486426053"/>
    <b v="0"/>
    <n v="53"/>
    <b v="1"/>
    <s v="games/tabletop games"/>
    <n v="1.5309999999999999"/>
    <n v="57.773584905660378"/>
    <s v="games"/>
    <s v="tabletop games"/>
    <x v="2181"/>
    <d v="2017-02-20T19:07:33"/>
  </r>
  <r>
    <n v="2182"/>
    <x v="2182"/>
    <s v="An incredibly comprehensive tabletop rpg book for the post apocalypse, inspired by Dungeon World."/>
    <x v="9"/>
    <x v="1519"/>
    <x v="0"/>
    <s v="CA"/>
    <s v="CAD"/>
    <n v="1412285825"/>
    <n v="1409261825"/>
    <b v="0"/>
    <n v="356"/>
    <b v="1"/>
    <s v="games/tabletop games"/>
    <n v="5.2416666666666663"/>
    <n v="44.171348314606739"/>
    <s v="games"/>
    <s v="tabletop games"/>
    <x v="2182"/>
    <d v="2014-10-02T16:37:05"/>
  </r>
  <r>
    <n v="2183"/>
    <x v="2183"/>
    <s v="Don't just kill them, let the dice decide what kills'em. As a Bonus Get the game TRAPPED free, a Fast paced Dice game for 2-8 Players."/>
    <x v="40"/>
    <x v="1520"/>
    <x v="0"/>
    <s v="US"/>
    <s v="USD"/>
    <n v="1486616400"/>
    <n v="1484037977"/>
    <b v="0"/>
    <n v="279"/>
    <b v="1"/>
    <s v="games/tabletop games"/>
    <n v="4.8927777777777779"/>
    <n v="31.566308243727597"/>
    <s v="games"/>
    <s v="tabletop games"/>
    <x v="2183"/>
    <d v="2017-02-09T00:00:00"/>
  </r>
  <r>
    <n v="2184"/>
    <x v="2184"/>
    <s v="Trading beautiful colors on behalf of the bishop! Become the best merchant of the Fresco World in this innovative game by Queen Games."/>
    <x v="3"/>
    <x v="1521"/>
    <x v="0"/>
    <s v="US"/>
    <s v="USD"/>
    <n v="1453737600"/>
    <n v="1452530041"/>
    <b v="1"/>
    <n v="266"/>
    <b v="1"/>
    <s v="games/tabletop games"/>
    <n v="2.8473999999999999"/>
    <n v="107.04511278195488"/>
    <s v="games"/>
    <s v="tabletop games"/>
    <x v="2184"/>
    <d v="2016-01-25T11:00:00"/>
  </r>
  <r>
    <n v="2185"/>
    <x v="2185"/>
    <s v="Empire of the Dead-Requiem is a miniatures expansion to our 28mm tabletop game set in a Dark and Gothic, Steampunk Victorian Empire."/>
    <x v="10"/>
    <x v="1522"/>
    <x v="0"/>
    <s v="GB"/>
    <s v="GBP"/>
    <n v="1364286239"/>
    <n v="1360830239"/>
    <b v="0"/>
    <n v="623"/>
    <b v="1"/>
    <s v="games/tabletop games"/>
    <n v="18.569700000000001"/>
    <n v="149.03451043338683"/>
    <s v="games"/>
    <s v="tabletop games"/>
    <x v="2185"/>
    <d v="2013-03-26T03:23:59"/>
  </r>
  <r>
    <n v="2186"/>
    <x v="2186"/>
    <s v="The real-time digital social deduction game where there's no moderator, no sleeping, and no dying."/>
    <x v="22"/>
    <x v="1523"/>
    <x v="0"/>
    <s v="US"/>
    <s v="USD"/>
    <n v="1473213600"/>
    <n v="1470062743"/>
    <b v="0"/>
    <n v="392"/>
    <b v="1"/>
    <s v="games/tabletop games"/>
    <n v="1.0967499999999999"/>
    <n v="55.956632653061227"/>
    <s v="games"/>
    <s v="tabletop games"/>
    <x v="2186"/>
    <d v="2016-09-06T21:00:00"/>
  </r>
  <r>
    <n v="2187"/>
    <x v="2187"/>
    <s v="The War of Currents! 2-5 electricity innovators build routes, grow tech trees, and play the stock market in 20 minutes per player."/>
    <x v="22"/>
    <x v="1524"/>
    <x v="0"/>
    <s v="US"/>
    <s v="USD"/>
    <n v="1428033540"/>
    <n v="1425531666"/>
    <b v="1"/>
    <n v="3562"/>
    <b v="1"/>
    <s v="games/tabletop games"/>
    <n v="10.146425000000001"/>
    <n v="56.970381807973048"/>
    <s v="games"/>
    <s v="tabletop games"/>
    <x v="2187"/>
    <d v="2015-04-02T22:59:00"/>
  </r>
  <r>
    <n v="2188"/>
    <x v="2188"/>
    <s v="Beautifully unique, precision cut, metal gaming dice derived from a passion in tabletop gaming and engineering design."/>
    <x v="327"/>
    <x v="1525"/>
    <x v="0"/>
    <s v="AU"/>
    <s v="AUD"/>
    <n v="1477414800"/>
    <n v="1474380241"/>
    <b v="0"/>
    <n v="514"/>
    <b v="1"/>
    <s v="games/tabletop games"/>
    <n v="4.1217692027666546"/>
    <n v="44.056420233463037"/>
    <s v="games"/>
    <s v="tabletop games"/>
    <x v="2188"/>
    <d v="2016-10-25T12:00:00"/>
  </r>
  <r>
    <n v="2189"/>
    <x v="2189"/>
    <s v="Help me fund the Argonauts! Sculpted by Dave Kidd, based on concept art from Roberto Cirillo, created by Fet Milner and myself!"/>
    <x v="38"/>
    <x v="1526"/>
    <x v="0"/>
    <s v="GB"/>
    <s v="GBP"/>
    <n v="1461276000"/>
    <n v="1460055300"/>
    <b v="0"/>
    <n v="88"/>
    <b v="1"/>
    <s v="games/tabletop games"/>
    <n v="5.0324999999999998"/>
    <n v="68.625"/>
    <s v="games"/>
    <s v="tabletop games"/>
    <x v="2189"/>
    <d v="2016-04-21T17:00:00"/>
  </r>
  <r>
    <n v="2190"/>
    <x v="2190"/>
    <s v="You are an evil Overlord.  Your mission?  To make everyone as miserable as possible.  Can you achieve world domination?"/>
    <x v="266"/>
    <x v="1527"/>
    <x v="0"/>
    <s v="US"/>
    <s v="USD"/>
    <n v="1458716340"/>
    <n v="1455721204"/>
    <b v="0"/>
    <n v="537"/>
    <b v="1"/>
    <s v="games/tabletop games"/>
    <n v="1.8461052631578947"/>
    <n v="65.318435754189949"/>
    <s v="games"/>
    <s v="tabletop games"/>
    <x v="2190"/>
    <d v="2016-03-23T01:59:00"/>
  </r>
  <r>
    <n v="2191"/>
    <x v="2191"/>
    <s v="This campaign features the Government Special Forces on Outland. 28mm scale white metal miniatures for Sci-Fi games in any setting."/>
    <x v="47"/>
    <x v="1528"/>
    <x v="0"/>
    <s v="GB"/>
    <s v="GBP"/>
    <n v="1487102427"/>
    <n v="1486065627"/>
    <b v="0"/>
    <n v="25"/>
    <b v="1"/>
    <s v="games/tabletop games"/>
    <n v="1.1973333333333334"/>
    <n v="35.92"/>
    <s v="games"/>
    <s v="tabletop games"/>
    <x v="2191"/>
    <d v="2017-02-14T15:00:27"/>
  </r>
  <r>
    <n v="2192"/>
    <x v="2192"/>
    <s v="Legends Untold; A cooperative adventure game for 1-4 players.  5 minutes setup, 1 hour play time. Supported by an immersive campaign."/>
    <x v="14"/>
    <x v="1529"/>
    <x v="0"/>
    <s v="GB"/>
    <s v="GBP"/>
    <n v="1481842800"/>
    <n v="1479414344"/>
    <b v="0"/>
    <n v="3238"/>
    <b v="1"/>
    <s v="games/tabletop games"/>
    <n v="10.812401666666668"/>
    <n v="40.070667078443485"/>
    <s v="games"/>
    <s v="tabletop games"/>
    <x v="2192"/>
    <d v="2016-12-15T18:00:00"/>
  </r>
  <r>
    <n v="2193"/>
    <x v="2193"/>
    <s v="The premier sword-and-sorcery RPG now in 2E hardback format! Inspired by Robert E. Howard, H.P. Lovecraft, and Clark Ashton Smith!"/>
    <x v="36"/>
    <x v="1530"/>
    <x v="0"/>
    <s v="US"/>
    <s v="USD"/>
    <n v="1479704340"/>
    <n v="1477043072"/>
    <b v="0"/>
    <n v="897"/>
    <b v="1"/>
    <s v="games/tabletop games"/>
    <n v="4.5237333333333334"/>
    <n v="75.647714604236342"/>
    <s v="games"/>
    <s v="tabletop games"/>
    <x v="2193"/>
    <d v="2016-11-20T23:59:00"/>
  </r>
  <r>
    <n v="2194"/>
    <x v="2194"/>
    <s v="LAST CHANCE! A fast paced card game for people who like to play god, build hybrid cat monsters and add flamethrowers to space dragons."/>
    <x v="3"/>
    <x v="1531"/>
    <x v="0"/>
    <s v="US"/>
    <s v="USD"/>
    <n v="1459012290"/>
    <n v="1456423890"/>
    <b v="0"/>
    <n v="878"/>
    <b v="1"/>
    <s v="games/tabletop games"/>
    <n v="5.3737000000000004"/>
    <n v="61.203872437357631"/>
    <s v="games"/>
    <s v="tabletop games"/>
    <x v="2194"/>
    <d v="2016-03-26T12:11:30"/>
  </r>
  <r>
    <n v="2195"/>
    <x v="2195"/>
    <s v="A gritty, noir tabletop RPG with a fast-paced combo-based battle system."/>
    <x v="210"/>
    <x v="968"/>
    <x v="0"/>
    <s v="US"/>
    <s v="USD"/>
    <n v="1439317900"/>
    <n v="1436725900"/>
    <b v="0"/>
    <n v="115"/>
    <b v="1"/>
    <s v="games/tabletop games"/>
    <n v="1.2032608695652174"/>
    <n v="48.130434782608695"/>
    <s v="games"/>
    <s v="tabletop games"/>
    <x v="2195"/>
    <d v="2015-08-11T13:31:40"/>
  </r>
  <r>
    <n v="2196"/>
    <x v="2196"/>
    <s v="Race your friends in style with this classic Grand Prix game."/>
    <x v="32"/>
    <x v="1532"/>
    <x v="0"/>
    <s v="US"/>
    <s v="USD"/>
    <n v="1480662000"/>
    <n v="1478000502"/>
    <b v="0"/>
    <n v="234"/>
    <b v="1"/>
    <s v="games/tabletop games"/>
    <n v="1.1383571428571428"/>
    <n v="68.106837606837601"/>
    <s v="games"/>
    <s v="tabletop games"/>
    <x v="2196"/>
    <d v="2016-12-02T02:00:00"/>
  </r>
  <r>
    <n v="2197"/>
    <x v="2197"/>
    <s v="A strategy game of magic and deception, where aspiring  Illusionists clash in a grand contest for fame and fortune."/>
    <x v="11"/>
    <x v="1533"/>
    <x v="0"/>
    <s v="US"/>
    <s v="USD"/>
    <n v="1425132059"/>
    <n v="1422540059"/>
    <b v="0"/>
    <n v="4330"/>
    <b v="1"/>
    <s v="games/tabletop games"/>
    <n v="9.5103109999999997"/>
    <n v="65.891300230946882"/>
    <s v="games"/>
    <s v="tabletop games"/>
    <x v="2197"/>
    <d v="2015-02-28T09:00:59"/>
  </r>
  <r>
    <n v="2198"/>
    <x v="2198"/>
    <s v="A tactical Miniatures board game for 2-4 players set in a mysterious underwater realm where 4 factions battle for supremacy."/>
    <x v="79"/>
    <x v="1534"/>
    <x v="0"/>
    <s v="US"/>
    <s v="USD"/>
    <n v="1447507200"/>
    <n v="1444911600"/>
    <b v="0"/>
    <n v="651"/>
    <b v="1"/>
    <s v="games/tabletop games"/>
    <n v="1.3289249999999999"/>
    <n v="81.654377880184327"/>
    <s v="games"/>
    <s v="tabletop games"/>
    <x v="2198"/>
    <d v="2015-11-14T08:20:00"/>
  </r>
  <r>
    <n v="2199"/>
    <x v="2199"/>
    <s v="A new strategic board game designed to flip out your opponent."/>
    <x v="7"/>
    <x v="1535"/>
    <x v="0"/>
    <s v="IE"/>
    <s v="EUR"/>
    <n v="1444903198"/>
    <n v="1442311198"/>
    <b v="1"/>
    <n v="251"/>
    <b v="1"/>
    <s v="games/tabletop games"/>
    <n v="1.4697777777777778"/>
    <n v="52.701195219123505"/>
    <s v="games"/>
    <s v="tabletop games"/>
    <x v="2199"/>
    <d v="2015-10-15T04:59:58"/>
  </r>
  <r>
    <n v="2200"/>
    <x v="2200"/>
    <s v="Adding 4 new sets of inspiration tools, detailing creatures and items, to the current 7 that detail locations, npcs, and plots for RPGs"/>
    <x v="13"/>
    <x v="1536"/>
    <x v="0"/>
    <s v="GB"/>
    <s v="GBP"/>
    <n v="1436151600"/>
    <n v="1433775668"/>
    <b v="0"/>
    <n v="263"/>
    <b v="1"/>
    <s v="games/tabletop games"/>
    <n v="5.4215"/>
    <n v="41.228136882129277"/>
    <s v="games"/>
    <s v="tabletop games"/>
    <x v="2200"/>
    <d v="2015-07-05T22:00:00"/>
  </r>
  <r>
    <n v="2201"/>
    <x v="2201"/>
    <s v="Oh Hello! I make 8bit / Pop Punk under the name of Superpowerless and with your help, I'm looking to fund a new music video! :)"/>
    <x v="252"/>
    <x v="1537"/>
    <x v="0"/>
    <s v="GB"/>
    <s v="GBP"/>
    <n v="1358367565"/>
    <n v="1357157965"/>
    <b v="0"/>
    <n v="28"/>
    <b v="1"/>
    <s v="music/electronic music"/>
    <n v="3.8271818181818182"/>
    <n v="15.035357142857142"/>
    <s v="music"/>
    <s v="electronic music"/>
    <x v="2201"/>
    <d v="2013-01-16T15:19:25"/>
  </r>
  <r>
    <n v="2202"/>
    <x v="2202"/>
    <s v="An electro-organic album of evolved dance music inspired by seminal cyberpunk works."/>
    <x v="23"/>
    <x v="1538"/>
    <x v="0"/>
    <s v="US"/>
    <s v="USD"/>
    <n v="1351801368"/>
    <n v="1349209368"/>
    <b v="0"/>
    <n v="721"/>
    <b v="1"/>
    <s v="music/electronic music"/>
    <n v="7.0418124999999998"/>
    <n v="39.066920943134534"/>
    <s v="music"/>
    <s v="electronic music"/>
    <x v="2202"/>
    <d v="2012-11-01T15:22:48"/>
  </r>
  <r>
    <n v="2203"/>
    <x v="2203"/>
    <s v="The Invisible City is a project built &amp; powered by my fans. A full video and audio experience that I hope to merge into a live show."/>
    <x v="13"/>
    <x v="1539"/>
    <x v="0"/>
    <s v="CA"/>
    <s v="CAD"/>
    <n v="1443127082"/>
    <n v="1440535082"/>
    <b v="0"/>
    <n v="50"/>
    <b v="1"/>
    <s v="music/electronic music"/>
    <n v="1.0954999999999999"/>
    <n v="43.82"/>
    <s v="music"/>
    <s v="electronic music"/>
    <x v="2203"/>
    <d v="2015-09-24T15:38:02"/>
  </r>
  <r>
    <n v="2204"/>
    <x v="2204"/>
    <s v="A professional pressing of the new (and greatest) Mirror Kisses album on beautiful white vinyl. Backers hear it first!"/>
    <x v="15"/>
    <x v="1540"/>
    <x v="0"/>
    <s v="US"/>
    <s v="USD"/>
    <n v="1362814119"/>
    <n v="1360222119"/>
    <b v="0"/>
    <n v="73"/>
    <b v="1"/>
    <s v="music/electronic music"/>
    <n v="1.3286666666666667"/>
    <n v="27.301369863013697"/>
    <s v="music"/>
    <s v="electronic music"/>
    <x v="2204"/>
    <d v="2013-03-09T02:28:39"/>
  </r>
  <r>
    <n v="2205"/>
    <x v="2205"/>
    <s v="Lestat is filming their first video, and they need your help! From their release, Arisen, &quot;Midnight Toll&quot;. Hear it at lestatmusic.com."/>
    <x v="47"/>
    <x v="1541"/>
    <x v="0"/>
    <s v="US"/>
    <s v="USD"/>
    <n v="1338579789"/>
    <n v="1335987789"/>
    <b v="0"/>
    <n v="27"/>
    <b v="1"/>
    <s v="music/electronic music"/>
    <n v="1.52"/>
    <n v="42.222222222222221"/>
    <s v="music"/>
    <s v="electronic music"/>
    <x v="2205"/>
    <d v="2012-06-01T14:43:09"/>
  </r>
  <r>
    <n v="2206"/>
    <x v="2206"/>
    <s v="We really think we might have what it takes to make it someday! But we really need help to take the first step and release this album!"/>
    <x v="184"/>
    <x v="932"/>
    <x v="0"/>
    <s v="US"/>
    <s v="USD"/>
    <n v="1334556624"/>
    <n v="1333001424"/>
    <b v="0"/>
    <n v="34"/>
    <b v="1"/>
    <s v="music/electronic music"/>
    <n v="1.0272727272727273"/>
    <n v="33.235294117647058"/>
    <s v="music"/>
    <s v="electronic music"/>
    <x v="2206"/>
    <d v="2012-04-16T01:10:24"/>
  </r>
  <r>
    <n v="2207"/>
    <x v="2207"/>
    <s v="Each piece has a story behind it. Not of some life drama but of an experience you live whilst listening; Happiness evoking"/>
    <x v="13"/>
    <x v="41"/>
    <x v="0"/>
    <s v="US"/>
    <s v="USD"/>
    <n v="1384580373"/>
    <n v="1381984773"/>
    <b v="0"/>
    <n v="7"/>
    <b v="1"/>
    <s v="music/electronic music"/>
    <n v="1"/>
    <n v="285.71428571428572"/>
    <s v="music"/>
    <s v="electronic music"/>
    <x v="2207"/>
    <d v="2013-11-16T00:39:33"/>
  </r>
  <r>
    <n v="2208"/>
    <x v="2208"/>
    <s v="Early Summer, SIR will be releasing two EP's. The funding of this project will determine if they get professional pressings or cdr's"/>
    <x v="28"/>
    <x v="1542"/>
    <x v="0"/>
    <s v="US"/>
    <s v="USD"/>
    <n v="1333771200"/>
    <n v="1328649026"/>
    <b v="0"/>
    <n v="24"/>
    <b v="1"/>
    <s v="music/electronic music"/>
    <n v="1.016"/>
    <n v="42.333333333333336"/>
    <s v="music"/>
    <s v="electronic music"/>
    <x v="2208"/>
    <d v="2012-04-06T23:00:00"/>
  </r>
  <r>
    <n v="2209"/>
    <x v="2209"/>
    <s v="Support us and pledge for rewards on our new bigger Tour of the US, Canada and Colombia!"/>
    <x v="2"/>
    <x v="1543"/>
    <x v="0"/>
    <s v="GB"/>
    <s v="GBP"/>
    <n v="1397516400"/>
    <n v="1396524644"/>
    <b v="0"/>
    <n v="15"/>
    <b v="1"/>
    <s v="music/electronic music"/>
    <n v="1.508"/>
    <n v="50.266666666666666"/>
    <s v="music"/>
    <s v="electronic music"/>
    <x v="2209"/>
    <d v="2014-04-14T18:00:00"/>
  </r>
  <r>
    <n v="2210"/>
    <x v="2210"/>
    <s v="Influenced by Little Dragon, J. Dilla, Erykah Badu &amp; Beach House, this genre-defying record fuses hip-hop, soul, pop and electronica."/>
    <x v="23"/>
    <x v="1544"/>
    <x v="0"/>
    <s v="US"/>
    <s v="USD"/>
    <n v="1334424960"/>
    <n v="1329442510"/>
    <b v="0"/>
    <n v="72"/>
    <b v="1"/>
    <s v="music/electronic music"/>
    <n v="1.11425"/>
    <n v="61.902777777777779"/>
    <s v="music"/>
    <s v="electronic music"/>
    <x v="2210"/>
    <d v="2012-04-14T12:36:00"/>
  </r>
  <r>
    <n v="2211"/>
    <x v="2211"/>
    <s v="Telefuture, a record label sharing 80's inspired electronic music, wants to release some incredible albums on various physical mediums!"/>
    <x v="30"/>
    <x v="1545"/>
    <x v="0"/>
    <s v="US"/>
    <s v="USD"/>
    <n v="1397113140"/>
    <n v="1395168625"/>
    <b v="0"/>
    <n v="120"/>
    <b v="1"/>
    <s v="music/electronic music"/>
    <n v="1.956"/>
    <n v="40.75"/>
    <s v="music"/>
    <s v="electronic music"/>
    <x v="2211"/>
    <d v="2014-04-10T01:59:00"/>
  </r>
  <r>
    <n v="2212"/>
    <x v="2212"/>
    <s v="Help Dragon's Eye relaunch with 4 new releases by Yann Novak, Pinkcourtesyphone, Steve Roden &amp; Lawrence English + Stephen Vitiello"/>
    <x v="12"/>
    <x v="1546"/>
    <x v="0"/>
    <s v="US"/>
    <s v="USD"/>
    <n v="1383526800"/>
    <n v="1380650177"/>
    <b v="0"/>
    <n v="123"/>
    <b v="1"/>
    <s v="music/electronic music"/>
    <n v="1.1438333333333333"/>
    <n v="55.796747967479675"/>
    <s v="music"/>
    <s v="electronic music"/>
    <x v="2212"/>
    <d v="2013-11-03T20:00:00"/>
  </r>
  <r>
    <n v="2213"/>
    <x v="2213"/>
    <s v="NOTE: THIS PROJECT IS ALREADY 100% FUNDED!!! _x000a_This is an &quot;Extended Campaign Run&quot; for anyone who wants a CD of my seventh solo album."/>
    <x v="328"/>
    <x v="115"/>
    <x v="0"/>
    <s v="US"/>
    <s v="USD"/>
    <n v="1431719379"/>
    <n v="1429127379"/>
    <b v="0"/>
    <n v="1"/>
    <b v="1"/>
    <s v="music/electronic music"/>
    <n v="2"/>
    <n v="10"/>
    <s v="music"/>
    <s v="electronic music"/>
    <x v="2213"/>
    <d v="2015-05-15T14:49:39"/>
  </r>
  <r>
    <n v="2214"/>
    <x v="2214"/>
    <s v="Join this Kickstarter project today to assist Spiff in converting his analog recordings from the 80's to digital!"/>
    <x v="20"/>
    <x v="1547"/>
    <x v="0"/>
    <s v="US"/>
    <s v="USD"/>
    <n v="1391713248"/>
    <n v="1389121248"/>
    <b v="0"/>
    <n v="24"/>
    <b v="1"/>
    <s v="music/electronic music"/>
    <n v="2.9250166666666666"/>
    <n v="73.125416666666666"/>
    <s v="music"/>
    <s v="electronic music"/>
    <x v="2214"/>
    <d v="2014-02-06T14:00:48"/>
  </r>
  <r>
    <n v="2215"/>
    <x v="2215"/>
    <s v="Ambient Electro Grind-fest!"/>
    <x v="131"/>
    <x v="1548"/>
    <x v="0"/>
    <s v="US"/>
    <s v="USD"/>
    <n v="1331621940"/>
    <n v="1329671572"/>
    <b v="0"/>
    <n v="33"/>
    <b v="1"/>
    <s v="music/electronic music"/>
    <n v="1.5636363636363637"/>
    <n v="26.060606060606062"/>
    <s v="music"/>
    <s v="electronic music"/>
    <x v="2215"/>
    <d v="2012-03-13T01:59:00"/>
  </r>
  <r>
    <n v="2216"/>
    <x v="2216"/>
    <s v="We are taking pre-orders for a very limited run of new t-shirts and tote bags! Available exclusivly through this Kickstarter campaign."/>
    <x v="43"/>
    <x v="1549"/>
    <x v="0"/>
    <s v="US"/>
    <s v="USD"/>
    <n v="1437674545"/>
    <n v="1436464945"/>
    <b v="0"/>
    <n v="14"/>
    <b v="1"/>
    <s v="music/electronic music"/>
    <n v="1.0566666666666666"/>
    <n v="22.642857142857142"/>
    <s v="music"/>
    <s v="electronic music"/>
    <x v="2216"/>
    <d v="2015-07-23T13:02:25"/>
  </r>
  <r>
    <n v="2217"/>
    <x v="2217"/>
    <s v="I ran out of cassettes of both my records, and Trevor thinks if I start selling them at his tape shop Jackknife, business will boom!"/>
    <x v="329"/>
    <x v="94"/>
    <x v="0"/>
    <s v="US"/>
    <s v="USD"/>
    <n v="1446451200"/>
    <n v="1445539113"/>
    <b v="0"/>
    <n v="9"/>
    <b v="1"/>
    <s v="music/electronic music"/>
    <n v="1.0119047619047619"/>
    <n v="47.222222222222221"/>
    <s v="music"/>
    <s v="electronic music"/>
    <x v="2217"/>
    <d v="2015-11-02T03:00:00"/>
  </r>
  <r>
    <n v="2218"/>
    <x v="2218"/>
    <s v="Help Idiot Stare press their next album to CD. Over 40 minutes of intense industrial rock that you're going to want to own!"/>
    <x v="13"/>
    <x v="1550"/>
    <x v="0"/>
    <s v="US"/>
    <s v="USD"/>
    <n v="1346198400"/>
    <n v="1344281383"/>
    <b v="0"/>
    <n v="76"/>
    <b v="1"/>
    <s v="music/electronic music"/>
    <n v="1.2283299999999999"/>
    <n v="32.324473684210524"/>
    <s v="music"/>
    <s v="electronic music"/>
    <x v="2218"/>
    <d v="2012-08-28T19:00:00"/>
  </r>
  <r>
    <n v="2219"/>
    <x v="2219"/>
    <s v="An album that illustrates events in our lives, whether trivial or significant, through the tones of electronic music."/>
    <x v="28"/>
    <x v="1101"/>
    <x v="0"/>
    <s v="US"/>
    <s v="USD"/>
    <n v="1440004512"/>
    <n v="1437412512"/>
    <b v="0"/>
    <n v="19"/>
    <b v="1"/>
    <s v="music/electronic music"/>
    <n v="1.0149999999999999"/>
    <n v="53.421052631578945"/>
    <s v="music"/>
    <s v="electronic music"/>
    <x v="2219"/>
    <d v="2015-08-19T12:15:12"/>
  </r>
  <r>
    <n v="2220"/>
    <x v="2220"/>
    <s v="Darkpine is recording and releasing a 5-track EP within the coming months this summer and hopes for your support."/>
    <x v="8"/>
    <x v="1551"/>
    <x v="0"/>
    <s v="US"/>
    <s v="USD"/>
    <n v="1374888436"/>
    <n v="1372296436"/>
    <b v="0"/>
    <n v="69"/>
    <b v="1"/>
    <s v="music/electronic music"/>
    <n v="1.0114285714285713"/>
    <n v="51.304347826086953"/>
    <s v="music"/>
    <s v="electronic music"/>
    <x v="2220"/>
    <d v="2013-07-26T20:27:16"/>
  </r>
  <r>
    <n v="2221"/>
    <x v="2221"/>
    <s v="Welcome to the Dice Bazaar! Roll dice to buy &amp; trade products at the bazaar, block opponents, tame cobras, and score points!"/>
    <x v="51"/>
    <x v="1552"/>
    <x v="0"/>
    <s v="US"/>
    <s v="USD"/>
    <n v="1461369600"/>
    <n v="1458748809"/>
    <b v="0"/>
    <n v="218"/>
    <b v="1"/>
    <s v="games/tabletop games"/>
    <n v="1.0811999999999999"/>
    <n v="37.197247706422019"/>
    <s v="games"/>
    <s v="tabletop games"/>
    <x v="2221"/>
    <d v="2016-04-22T19:00:00"/>
  </r>
  <r>
    <n v="2222"/>
    <x v="2222"/>
    <s v="Passing Shot is a tennis dice game for two players. Strategic use of the dice rolls allow you to score points to win game, set &amp; match."/>
    <x v="2"/>
    <x v="1553"/>
    <x v="0"/>
    <s v="US"/>
    <s v="USD"/>
    <n v="1327776847"/>
    <n v="1325184847"/>
    <b v="0"/>
    <n v="30"/>
    <b v="1"/>
    <s v="games/tabletop games"/>
    <n v="1.6259999999999999"/>
    <n v="27.1"/>
    <s v="games"/>
    <s v="tabletop games"/>
    <x v="2222"/>
    <d v="2012-01-28T13:54:07"/>
  </r>
  <r>
    <n v="2223"/>
    <x v="2223"/>
    <s v="Cardboard scenery for Sci-Fi 28-32mm miniature games. Easy to assemble, disassemble and transport. Supplied unpainted. By MCSTUDIO."/>
    <x v="330"/>
    <x v="1554"/>
    <x v="0"/>
    <s v="CA"/>
    <s v="CAD"/>
    <n v="1435418568"/>
    <n v="1432826568"/>
    <b v="0"/>
    <n v="100"/>
    <b v="1"/>
    <s v="games/tabletop games"/>
    <n v="1.0580000000000001"/>
    <n v="206.31"/>
    <s v="games"/>
    <s v="tabletop games"/>
    <x v="2223"/>
    <d v="2015-06-27T10:22:48"/>
  </r>
  <r>
    <n v="2224"/>
    <x v="2224"/>
    <s v="The most haunted house in the world, presented with multiple storylines, in multiple time periods, and for multiple RPG systems."/>
    <x v="3"/>
    <x v="1555"/>
    <x v="0"/>
    <s v="US"/>
    <s v="USD"/>
    <n v="1477767600"/>
    <n v="1475337675"/>
    <b v="0"/>
    <n v="296"/>
    <b v="1"/>
    <s v="games/tabletop games"/>
    <n v="2.4315000000000002"/>
    <n v="82.145270270270274"/>
    <s v="games"/>
    <s v="tabletop games"/>
    <x v="2224"/>
    <d v="2016-10-29T14:00:00"/>
  </r>
  <r>
    <n v="2225"/>
    <x v="2225"/>
    <s v="Fantasy Dungeon terrain for 28mm tabletop games. This is pre-punched card that is easy to assemble with no painting required."/>
    <x v="223"/>
    <x v="1556"/>
    <x v="0"/>
    <s v="GB"/>
    <s v="GBP"/>
    <n v="1411326015"/>
    <n v="1408734015"/>
    <b v="0"/>
    <n v="1204"/>
    <b v="1"/>
    <s v="games/tabletop games"/>
    <n v="9.4483338095238096"/>
    <n v="164.79651993355483"/>
    <s v="games"/>
    <s v="tabletop games"/>
    <x v="2225"/>
    <d v="2014-09-21T14:00:15"/>
  </r>
  <r>
    <n v="2226"/>
    <x v="2226"/>
    <s v="Missed the Kickstarter? Contact your local gaming store before going online. Or click on the order button. Thanks for the support!"/>
    <x v="102"/>
    <x v="1557"/>
    <x v="0"/>
    <s v="US"/>
    <s v="USD"/>
    <n v="1455253140"/>
    <n v="1452625822"/>
    <b v="0"/>
    <n v="321"/>
    <b v="1"/>
    <s v="games/tabletop games"/>
    <n v="1.0846283333333333"/>
    <n v="60.820280373831778"/>
    <s v="games"/>
    <s v="tabletop games"/>
    <x v="2226"/>
    <d v="2016-02-11T23:59:00"/>
  </r>
  <r>
    <n v="2227"/>
    <x v="2227"/>
    <s v="Mechabrick is a set of precision plastic kits to convert your Minifigs into robots then battle with them in an exciting board game."/>
    <x v="93"/>
    <x v="1558"/>
    <x v="0"/>
    <s v="GB"/>
    <s v="GBP"/>
    <n v="1384374155"/>
    <n v="1381778555"/>
    <b v="0"/>
    <n v="301"/>
    <b v="1"/>
    <s v="games/tabletop games"/>
    <n v="1.5737692307692308"/>
    <n v="67.970099667774093"/>
    <s v="games"/>
    <s v="tabletop games"/>
    <x v="2227"/>
    <d v="2013-11-13T15:22:35"/>
  </r>
  <r>
    <n v="2228"/>
    <x v="2228"/>
    <s v="Modular system for storage and transport of ships &amp; game essentials + acrylic maneuver templates and tokens for 3 popular space games."/>
    <x v="28"/>
    <x v="1559"/>
    <x v="0"/>
    <s v="DE"/>
    <s v="EUR"/>
    <n v="1439707236"/>
    <n v="1437115236"/>
    <b v="0"/>
    <n v="144"/>
    <b v="1"/>
    <s v="games/tabletop games"/>
    <n v="11.744899999999999"/>
    <n v="81.561805555555551"/>
    <s v="games"/>
    <s v="tabletop games"/>
    <x v="2228"/>
    <d v="2015-08-16T01:40:36"/>
  </r>
  <r>
    <n v="2229"/>
    <x v="2229"/>
    <s v="Tessen is an exciting 15 minute card game. Gather mystical animals and use your warriors to defend or steal animals from your opponent."/>
    <x v="331"/>
    <x v="1560"/>
    <x v="0"/>
    <s v="US"/>
    <s v="USD"/>
    <n v="1378180800"/>
    <n v="1375113391"/>
    <b v="0"/>
    <n v="539"/>
    <b v="1"/>
    <s v="games/tabletop games"/>
    <n v="1.7104755366949576"/>
    <n v="25.42547309833024"/>
    <s v="games"/>
    <s v="tabletop games"/>
    <x v="2229"/>
    <d v="2013-09-02T23:00:00"/>
  </r>
  <r>
    <n v="2230"/>
    <x v="2230"/>
    <s v="Dungeon Crawl for All! A card game of swords, monsters and LOOT! Adventurers as young as 5 and &quot;seasoned&quot; warriors are all welcomed."/>
    <x v="0"/>
    <x v="1561"/>
    <x v="0"/>
    <s v="US"/>
    <s v="USD"/>
    <n v="1398460127"/>
    <n v="1395868127"/>
    <b v="0"/>
    <n v="498"/>
    <b v="1"/>
    <s v="games/tabletop games"/>
    <n v="1.2595294117647058"/>
    <n v="21.497991967871485"/>
    <s v="games"/>
    <s v="tabletop games"/>
    <x v="2230"/>
    <d v="2014-04-25T16:08:47"/>
  </r>
  <r>
    <n v="2231"/>
    <x v="2231"/>
    <s v="A game about communities by Ben Robbins, creator of Microscope. Do you change the Kingdom or does the Kingdom change you?"/>
    <x v="30"/>
    <x v="1562"/>
    <x v="0"/>
    <s v="US"/>
    <s v="USD"/>
    <n v="1372136400"/>
    <n v="1369864301"/>
    <b v="0"/>
    <n v="1113"/>
    <b v="1"/>
    <s v="games/tabletop games"/>
    <n v="12.121296000000001"/>
    <n v="27.226630727762803"/>
    <s v="games"/>
    <s v="tabletop games"/>
    <x v="2231"/>
    <d v="2013-06-25T00:00:00"/>
  </r>
  <r>
    <n v="2232"/>
    <x v="2232"/>
    <s v="Backstory Cards help you and your friends create vibrant backstories for roleplaying games, no matter the system or genre."/>
    <x v="10"/>
    <x v="1563"/>
    <x v="0"/>
    <s v="US"/>
    <s v="USD"/>
    <n v="1405738800"/>
    <n v="1402945408"/>
    <b v="0"/>
    <n v="988"/>
    <b v="1"/>
    <s v="games/tabletop games"/>
    <n v="4.9580000000000002"/>
    <n v="25.091093117408906"/>
    <s v="games"/>
    <s v="tabletop games"/>
    <x v="2232"/>
    <d v="2014-07-18T22:00:00"/>
  </r>
  <r>
    <n v="2233"/>
    <x v="2233"/>
    <s v="Cadaver is a lighthearted game of friendly necromancy! Players compete to resurrect as many bodies as possible!"/>
    <x v="30"/>
    <x v="1564"/>
    <x v="0"/>
    <s v="GB"/>
    <s v="GBP"/>
    <n v="1450051200"/>
    <n v="1448269539"/>
    <b v="0"/>
    <n v="391"/>
    <b v="1"/>
    <s v="games/tabletop games"/>
    <n v="3.3203999999999998"/>
    <n v="21.230179028132991"/>
    <s v="games"/>
    <s v="tabletop games"/>
    <x v="2233"/>
    <d v="2015-12-13T19:00:00"/>
  </r>
  <r>
    <n v="2234"/>
    <x v="2234"/>
    <s v="Pine Tar Baseball is a fun and fast paced dice and card game for 1 to 2 players. The game features fast streamlined game play."/>
    <x v="213"/>
    <x v="1565"/>
    <x v="0"/>
    <s v="US"/>
    <s v="USD"/>
    <n v="1483645647"/>
    <n v="1481053647"/>
    <b v="0"/>
    <n v="28"/>
    <b v="1"/>
    <s v="games/tabletop games"/>
    <n v="11.65"/>
    <n v="41.607142857142854"/>
    <s v="games"/>
    <s v="tabletop games"/>
    <x v="2234"/>
    <d v="2017-01-05T14:47:27"/>
  </r>
  <r>
    <n v="2235"/>
    <x v="2235"/>
    <s v="An amazing set of sceneries to create unique atmospheres for your tabletop gaming."/>
    <x v="93"/>
    <x v="1566"/>
    <x v="0"/>
    <s v="CA"/>
    <s v="CAD"/>
    <n v="1427585511"/>
    <n v="1424997111"/>
    <b v="0"/>
    <n v="147"/>
    <b v="1"/>
    <s v="games/tabletop games"/>
    <n v="1.5331538461538461"/>
    <n v="135.58503401360545"/>
    <s v="games"/>
    <s v="tabletop games"/>
    <x v="2235"/>
    <d v="2015-03-28T18:31:51"/>
  </r>
  <r>
    <n v="2236"/>
    <x v="2236"/>
    <s v="Assume the role of an intergalactic real-estate agent attempting to satisfy various creature clientele!"/>
    <x v="70"/>
    <x v="1567"/>
    <x v="0"/>
    <s v="US"/>
    <s v="USD"/>
    <n v="1454338123"/>
    <n v="1451746123"/>
    <b v="0"/>
    <n v="680"/>
    <b v="1"/>
    <s v="games/tabletop games"/>
    <n v="5.3710714285714287"/>
    <n v="22.116176470588236"/>
    <s v="games"/>
    <s v="tabletop games"/>
    <x v="2236"/>
    <d v="2016-02-01T09:48:43"/>
  </r>
  <r>
    <n v="2237"/>
    <x v="2237"/>
    <s v="A real-time cooperative adventure for 2-8 players. Defeat legendary monsters to earn gold and escape before the time RUNS OUT!"/>
    <x v="102"/>
    <x v="1568"/>
    <x v="0"/>
    <s v="US"/>
    <s v="USD"/>
    <n v="1415779140"/>
    <n v="1412294683"/>
    <b v="0"/>
    <n v="983"/>
    <b v="1"/>
    <s v="games/tabletop games"/>
    <n v="3.5292777777777777"/>
    <n v="64.625635808748726"/>
    <s v="games"/>
    <s v="tabletop games"/>
    <x v="2237"/>
    <d v="2014-11-12T02:59:00"/>
  </r>
  <r>
    <n v="2238"/>
    <x v="2238"/>
    <s v="28mm Fantasy Miniature Range in leadfree white metal: Orcs, wolves and more."/>
    <x v="23"/>
    <x v="1569"/>
    <x v="0"/>
    <s v="DE"/>
    <s v="EUR"/>
    <n v="1489157716"/>
    <n v="1486565716"/>
    <b v="0"/>
    <n v="79"/>
    <b v="1"/>
    <s v="games/tabletop games"/>
    <n v="1.3740000000000001"/>
    <n v="69.569620253164558"/>
    <s v="games"/>
    <s v="tabletop games"/>
    <x v="2238"/>
    <d v="2017-03-10T09:55:16"/>
  </r>
  <r>
    <n v="2239"/>
    <x v="2239"/>
    <s v="Next stretch goal unlocks at $33,000 and/or 500 backers unlocks 2 bonus stretch goals."/>
    <x v="31"/>
    <x v="1570"/>
    <x v="0"/>
    <s v="US"/>
    <s v="USD"/>
    <n v="1385870520"/>
    <n v="1382742014"/>
    <b v="0"/>
    <n v="426"/>
    <b v="1"/>
    <s v="games/tabletop games"/>
    <n v="1.2802667999999999"/>
    <n v="75.133028169014082"/>
    <s v="games"/>
    <s v="tabletop games"/>
    <x v="2239"/>
    <d v="2013-11-30T23:02:00"/>
  </r>
  <r>
    <n v="2240"/>
    <x v="2240"/>
    <s v="Protect, store, organize and display 225 of your favorite dice in this modular and easy to use dice vault system. Oak and leather."/>
    <x v="10"/>
    <x v="1571"/>
    <x v="0"/>
    <s v="US"/>
    <s v="USD"/>
    <n v="1461354544"/>
    <n v="1458762544"/>
    <b v="0"/>
    <n v="96"/>
    <b v="1"/>
    <s v="games/tabletop games"/>
    <n v="2.7067999999999999"/>
    <n v="140.97916666666666"/>
    <s v="games"/>
    <s v="tabletop games"/>
    <x v="2240"/>
    <d v="2016-04-22T14:49:04"/>
  </r>
  <r>
    <n v="2241"/>
    <x v="2241"/>
    <s v="You are Ex- Military criminals sent on suicide missions on the edge of space. Science Fiction Tabletop RPG using Savage Worlds"/>
    <x v="28"/>
    <x v="1572"/>
    <x v="0"/>
    <s v="GB"/>
    <s v="GBP"/>
    <n v="1488484300"/>
    <n v="1485892300"/>
    <b v="0"/>
    <n v="163"/>
    <b v="1"/>
    <s v="games/tabletop games"/>
    <n v="8.0640000000000001"/>
    <n v="49.472392638036808"/>
    <s v="games"/>
    <s v="tabletop games"/>
    <x v="2241"/>
    <d v="2017-03-02T14:51:40"/>
  </r>
  <r>
    <n v="2242"/>
    <x v="2242"/>
    <s v="Inconceivable! An amazing new illustrative deck based on The Princess Bride movie."/>
    <x v="3"/>
    <x v="1573"/>
    <x v="0"/>
    <s v="US"/>
    <s v="USD"/>
    <n v="1385521320"/>
    <n v="1382449733"/>
    <b v="0"/>
    <n v="2525"/>
    <b v="1"/>
    <s v="games/tabletop games"/>
    <n v="13.600976000000001"/>
    <n v="53.865251485148519"/>
    <s v="games"/>
    <s v="tabletop games"/>
    <x v="2242"/>
    <d v="2013-11-26T22:02:00"/>
  </r>
  <r>
    <n v="2243"/>
    <x v="2243"/>
    <s v="1 Week Only! A game starring children, but it's not a childâ€™s game: it's for adults willing to experience horror as only children can."/>
    <x v="332"/>
    <x v="1574"/>
    <x v="0"/>
    <s v="US"/>
    <s v="USD"/>
    <n v="1489374000"/>
    <n v="1488823290"/>
    <b v="0"/>
    <n v="2035"/>
    <b v="1"/>
    <s v="games/tabletop games"/>
    <n v="9302.5"/>
    <n v="4.5712530712530715"/>
    <s v="games"/>
    <s v="tabletop games"/>
    <x v="2243"/>
    <d v="2017-03-12T22:00:00"/>
  </r>
  <r>
    <n v="2244"/>
    <x v="2244"/>
    <s v="Finely sculpted 28mm Classic Fantasy metal and resin miniatures perfectly themed for use as a warband or adventuring party."/>
    <x v="10"/>
    <x v="1575"/>
    <x v="0"/>
    <s v="US"/>
    <s v="USD"/>
    <n v="1476649800"/>
    <n v="1475609946"/>
    <b v="0"/>
    <n v="290"/>
    <b v="1"/>
    <s v="games/tabletop games"/>
    <n v="3.7702"/>
    <n v="65.00344827586207"/>
    <s v="games"/>
    <s v="tabletop games"/>
    <x v="2244"/>
    <d v="2016-10-16T15:30:00"/>
  </r>
  <r>
    <n v="2245"/>
    <x v="2245"/>
    <s v="You've got a time machine, high-powered weapons and a whole lot of history to save. Welcome to TimeWatch!"/>
    <x v="23"/>
    <x v="1576"/>
    <x v="0"/>
    <s v="US"/>
    <s v="USD"/>
    <n v="1393005600"/>
    <n v="1390323617"/>
    <b v="0"/>
    <n v="1980"/>
    <b v="1"/>
    <s v="games/tabletop games"/>
    <n v="26.47025"/>
    <n v="53.475252525252522"/>
    <s v="games"/>
    <s v="tabletop games"/>
    <x v="2245"/>
    <d v="2014-02-21T13:00:00"/>
  </r>
  <r>
    <n v="2246"/>
    <x v="2246"/>
    <s v="The BESPOKE GEEK is a brand new clothing company from Bletchley, England producing handmade and individual hoodies for geeks."/>
    <x v="30"/>
    <x v="1514"/>
    <x v="0"/>
    <s v="GB"/>
    <s v="GBP"/>
    <n v="1441393210"/>
    <n v="1438801210"/>
    <b v="0"/>
    <n v="57"/>
    <b v="1"/>
    <s v="games/tabletop games"/>
    <n v="1.0012000000000001"/>
    <n v="43.912280701754383"/>
    <s v="games"/>
    <s v="tabletop games"/>
    <x v="2246"/>
    <d v="2015-09-04T14:00:10"/>
  </r>
  <r>
    <n v="2247"/>
    <x v="2247"/>
    <s v="Take on the role of an ancient forager in this fun strategy game from the designer of Biblios."/>
    <x v="17"/>
    <x v="1577"/>
    <x v="0"/>
    <s v="US"/>
    <s v="USD"/>
    <n v="1438185565"/>
    <n v="1436975965"/>
    <b v="0"/>
    <n v="380"/>
    <b v="1"/>
    <s v="games/tabletop games"/>
    <n v="1.0445405405405406"/>
    <n v="50.852631578947367"/>
    <s v="games"/>
    <s v="tabletop games"/>
    <x v="2247"/>
    <d v="2015-07-29T10:59:25"/>
  </r>
  <r>
    <n v="2248"/>
    <x v="2248"/>
    <s v="Select your Wizard, determine your rivals, and then duel to the death to demonstrate your superiority wielding the Roots of Magic!"/>
    <x v="39"/>
    <x v="1578"/>
    <x v="0"/>
    <s v="GB"/>
    <s v="GBP"/>
    <n v="1481749278"/>
    <n v="1479157278"/>
    <b v="0"/>
    <n v="128"/>
    <b v="1"/>
    <s v="games/tabletop games"/>
    <n v="1.0721428571428571"/>
    <n v="58.6328125"/>
    <s v="games"/>
    <s v="tabletop games"/>
    <x v="2248"/>
    <d v="2016-12-14T16:01:18"/>
  </r>
  <r>
    <n v="2249"/>
    <x v="2249"/>
    <s v="March with the legions against the enemies of Rome in this role-playing game of military adventures."/>
    <x v="8"/>
    <x v="1579"/>
    <x v="0"/>
    <s v="US"/>
    <s v="USD"/>
    <n v="1364917965"/>
    <n v="1362329565"/>
    <b v="0"/>
    <n v="180"/>
    <b v="1"/>
    <s v="games/tabletop games"/>
    <n v="1.6877142857142857"/>
    <n v="32.81666666666667"/>
    <s v="games"/>
    <s v="tabletop games"/>
    <x v="2249"/>
    <d v="2013-04-02T10:52:45"/>
  </r>
  <r>
    <n v="2250"/>
    <x v="2250"/>
    <s v="A customizable gaming table, for the best gaming experience, portable, storable and lightweight, that can be taken anywhere"/>
    <x v="31"/>
    <x v="1580"/>
    <x v="0"/>
    <s v="US"/>
    <s v="USD"/>
    <n v="1480727273"/>
    <n v="1478131673"/>
    <b v="0"/>
    <n v="571"/>
    <b v="1"/>
    <s v="games/tabletop games"/>
    <n v="9.7511200000000002"/>
    <n v="426.93169877408059"/>
    <s v="games"/>
    <s v="tabletop games"/>
    <x v="2250"/>
    <d v="2016-12-02T20:07:53"/>
  </r>
  <r>
    <n v="2251"/>
    <x v="2251"/>
    <s v="A great game full of lying, scheming, and werewolves.  Now with additional characters to add even more mayhem!"/>
    <x v="0"/>
    <x v="1581"/>
    <x v="0"/>
    <s v="US"/>
    <s v="USD"/>
    <n v="1408177077"/>
    <n v="1406362677"/>
    <b v="0"/>
    <n v="480"/>
    <b v="1"/>
    <s v="games/tabletop games"/>
    <n v="1.3444929411764706"/>
    <n v="23.808729166666669"/>
    <s v="games"/>
    <s v="tabletop games"/>
    <x v="2251"/>
    <d v="2014-08-16T03:17:57"/>
  </r>
  <r>
    <n v="2252"/>
    <x v="2252"/>
    <s v="A new faction for the 30 mm scale wargame, featuring skirmishes between gangs in a pimp and lethal post-apocalyptic world."/>
    <x v="7"/>
    <x v="1582"/>
    <x v="0"/>
    <s v="ES"/>
    <s v="EUR"/>
    <n v="1470469938"/>
    <n v="1469173938"/>
    <b v="0"/>
    <n v="249"/>
    <b v="1"/>
    <s v="games/tabletop games"/>
    <n v="2.722777777777778"/>
    <n v="98.413654618473899"/>
    <s v="games"/>
    <s v="tabletop games"/>
    <x v="2252"/>
    <d v="2016-08-06T02:52:18"/>
  </r>
  <r>
    <n v="2253"/>
    <x v="2253"/>
    <s v="ZoMbushed! - a solo/co-op action zombie survival card game where players must fight to survive by overcoming obstacles and monsters."/>
    <x v="6"/>
    <x v="1583"/>
    <x v="0"/>
    <s v="US"/>
    <s v="USD"/>
    <n v="1447862947"/>
    <n v="1445267347"/>
    <b v="0"/>
    <n v="84"/>
    <b v="1"/>
    <s v="games/tabletop games"/>
    <n v="1.1268750000000001"/>
    <n v="107.32142857142857"/>
    <s v="games"/>
    <s v="tabletop games"/>
    <x v="2253"/>
    <d v="2015-11-18T11:09:07"/>
  </r>
  <r>
    <n v="2254"/>
    <x v="2254"/>
    <s v="A dexterity microgame by father/daughter team, Jason and Claire Kotarski. Make 100 project."/>
    <x v="2"/>
    <x v="1584"/>
    <x v="0"/>
    <s v="US"/>
    <s v="USD"/>
    <n v="1485271968"/>
    <n v="1484667168"/>
    <b v="0"/>
    <n v="197"/>
    <b v="1"/>
    <s v="games/tabletop games"/>
    <n v="4.5979999999999999"/>
    <n v="11.67005076142132"/>
    <s v="games"/>
    <s v="tabletop games"/>
    <x v="2254"/>
    <d v="2017-01-24T10:32:48"/>
  </r>
  <r>
    <n v="2255"/>
    <x v="2255"/>
    <s v="This is the second set of 5 expansions for our route-building game, Jet Set!"/>
    <x v="333"/>
    <x v="1585"/>
    <x v="0"/>
    <s v="US"/>
    <s v="USD"/>
    <n v="1462661451"/>
    <n v="1460069451"/>
    <b v="0"/>
    <n v="271"/>
    <b v="1"/>
    <s v="games/tabletop games"/>
    <n v="2.8665822784810127"/>
    <n v="41.782287822878232"/>
    <s v="games"/>
    <s v="tabletop games"/>
    <x v="2255"/>
    <d v="2016-05-07T17:50:51"/>
  </r>
  <r>
    <n v="2256"/>
    <x v="2256"/>
    <s v="Build your crypto-currency empire and sabotage your opponents. A deck building, card game. 2-4 players. 15 minutes."/>
    <x v="334"/>
    <x v="1586"/>
    <x v="0"/>
    <s v="GB"/>
    <s v="GBP"/>
    <n v="1479811846"/>
    <n v="1478602246"/>
    <b v="0"/>
    <n v="50"/>
    <b v="1"/>
    <s v="games/tabletop games"/>
    <n v="2.2270833333333333"/>
    <n v="21.38"/>
    <s v="games"/>
    <s v="tabletop games"/>
    <x v="2256"/>
    <d v="2016-11-22T05:50:46"/>
  </r>
  <r>
    <n v="2257"/>
    <x v="2257"/>
    <s v="Our Wargame Hab Block is a very versatile &amp; modular product, an ideal piece of terrain for most 28mm Sc-fi gaming system you would play"/>
    <x v="30"/>
    <x v="1587"/>
    <x v="0"/>
    <s v="GB"/>
    <s v="GBP"/>
    <n v="1466377200"/>
    <n v="1463351329"/>
    <b v="0"/>
    <n v="169"/>
    <b v="1"/>
    <s v="games/tabletop games"/>
    <n v="6.3613999999999997"/>
    <n v="94.103550295857985"/>
    <s v="games"/>
    <s v="tabletop games"/>
    <x v="2257"/>
    <d v="2016-06-19T18:00:00"/>
  </r>
  <r>
    <n v="2258"/>
    <x v="2258"/>
    <s v="A Dungeon World campaign setting that takes place after the end of the worlds."/>
    <x v="41"/>
    <x v="1588"/>
    <x v="0"/>
    <s v="US"/>
    <s v="USD"/>
    <n v="1434045687"/>
    <n v="1431453687"/>
    <b v="0"/>
    <n v="205"/>
    <b v="1"/>
    <s v="games/tabletop games"/>
    <n v="1.4650000000000001"/>
    <n v="15.721951219512196"/>
    <s v="games"/>
    <s v="tabletop games"/>
    <x v="2258"/>
    <d v="2015-06-11T13:01:27"/>
  </r>
  <r>
    <n v="2259"/>
    <x v="2259"/>
    <s v="More Halfmen, more goats, more guns, and most of all some neat buildings and structures for the little fellas to hang out in!"/>
    <x v="28"/>
    <x v="1589"/>
    <x v="0"/>
    <s v="GB"/>
    <s v="GBP"/>
    <n v="1481224736"/>
    <n v="1480360736"/>
    <b v="0"/>
    <n v="206"/>
    <b v="1"/>
    <s v="games/tabletop games"/>
    <n v="18.670999999999999"/>
    <n v="90.635922330097088"/>
    <s v="games"/>
    <s v="tabletop games"/>
    <x v="2259"/>
    <d v="2016-12-08T14:18:56"/>
  </r>
  <r>
    <n v="2260"/>
    <x v="2260"/>
    <s v="A fine wood cryptex dice vault to store your favorite dice. Designed to hold a standard set of 7 polyhedrals for your favorite RPG."/>
    <x v="30"/>
    <x v="1590"/>
    <x v="0"/>
    <s v="US"/>
    <s v="USD"/>
    <n v="1395876250"/>
    <n v="1393287850"/>
    <b v="0"/>
    <n v="84"/>
    <b v="1"/>
    <s v="games/tabletop games"/>
    <n v="3.2692000000000001"/>
    <n v="97.297619047619051"/>
    <s v="games"/>
    <s v="tabletop games"/>
    <x v="2260"/>
    <d v="2014-03-26T18:24:10"/>
  </r>
  <r>
    <n v="2261"/>
    <x v="2261"/>
    <s v="When you think about super heroes, you think of their stunning colorful outfits. Hero dice is great for super hero or anyother games :)"/>
    <x v="28"/>
    <x v="1591"/>
    <x v="0"/>
    <s v="AU"/>
    <s v="AUD"/>
    <n v="1487093020"/>
    <n v="1485278620"/>
    <b v="0"/>
    <n v="210"/>
    <b v="1"/>
    <s v="games/tabletop games"/>
    <n v="7.7949999999999999"/>
    <n v="37.11904761904762"/>
    <s v="games"/>
    <s v="tabletop games"/>
    <x v="2261"/>
    <d v="2017-02-14T12:23:40"/>
  </r>
  <r>
    <n v="2262"/>
    <x v="2262"/>
    <s v="An RPG about mortal servants of the Horsemen of the Apocalypse deciding to not end the world."/>
    <x v="126"/>
    <x v="1592"/>
    <x v="0"/>
    <s v="US"/>
    <s v="USD"/>
    <n v="1416268800"/>
    <n v="1413295358"/>
    <b v="0"/>
    <n v="181"/>
    <b v="1"/>
    <s v="games/tabletop games"/>
    <n v="1.5415151515151515"/>
    <n v="28.104972375690608"/>
    <s v="games"/>
    <s v="tabletop games"/>
    <x v="2262"/>
    <d v="2014-11-17T19:00:00"/>
  </r>
  <r>
    <n v="2263"/>
    <x v="2263"/>
    <s v="These are degenerated men who have, since birth, suffered the effect of mutation and turned into something wicked!"/>
    <x v="51"/>
    <x v="1593"/>
    <x v="0"/>
    <s v="SE"/>
    <s v="SEK"/>
    <n v="1422734313"/>
    <n v="1420919913"/>
    <b v="0"/>
    <n v="60"/>
    <b v="1"/>
    <s v="games/tabletop games"/>
    <n v="1.1554666666666666"/>
    <n v="144.43333333333334"/>
    <s v="games"/>
    <s v="tabletop games"/>
    <x v="2263"/>
    <d v="2015-01-31T14:58:33"/>
  </r>
  <r>
    <n v="2264"/>
    <x v="2264"/>
    <s v="Thunder Alley Crew Chief Expansion from Nothing Now Games. Add Strategy and Control to your racing team. Get Your Crew Chief Today!"/>
    <x v="12"/>
    <x v="1594"/>
    <x v="0"/>
    <s v="US"/>
    <s v="USD"/>
    <n v="1463972400"/>
    <n v="1462543114"/>
    <b v="0"/>
    <n v="445"/>
    <b v="1"/>
    <s v="games/tabletop games"/>
    <n v="1.8003333333333333"/>
    <n v="24.274157303370785"/>
    <s v="games"/>
    <s v="tabletop games"/>
    <x v="2264"/>
    <d v="2016-05-22T22:00:00"/>
  </r>
  <r>
    <n v="2265"/>
    <x v="2265"/>
    <s v="A second chance to get the deals from earlier campaigns just in time for the Holiday season. Pulp, Cthulhu, Sci-Fi, Old West and more!"/>
    <x v="48"/>
    <x v="1595"/>
    <x v="0"/>
    <s v="GB"/>
    <s v="GBP"/>
    <n v="1479846507"/>
    <n v="1479241707"/>
    <b v="0"/>
    <n v="17"/>
    <b v="1"/>
    <s v="games/tabletop games"/>
    <n v="2.9849999999999999"/>
    <n v="35.117647058823529"/>
    <s v="games"/>
    <s v="tabletop games"/>
    <x v="2265"/>
    <d v="2016-11-22T15:28:27"/>
  </r>
  <r>
    <n v="2266"/>
    <x v="2266"/>
    <s v="Want to be LORD OF THE GOATS? Start building your herd using thievery, magic, bombs and mostly goats."/>
    <x v="15"/>
    <x v="1596"/>
    <x v="0"/>
    <s v="US"/>
    <s v="USD"/>
    <n v="1461722400"/>
    <n v="1460235592"/>
    <b v="0"/>
    <n v="194"/>
    <b v="1"/>
    <s v="games/tabletop games"/>
    <n v="3.2026666666666666"/>
    <n v="24.762886597938145"/>
    <s v="games"/>
    <s v="tabletop games"/>
    <x v="2266"/>
    <d v="2016-04-26T21:00:00"/>
  </r>
  <r>
    <n v="2267"/>
    <x v="2267"/>
    <s v="Highly-detailed 2x2&quot; dungeon tiles made of a durable polymer-plastic &amp; VERY affordable cost. Perfect for tabletop &amp; role-playing games."/>
    <x v="22"/>
    <x v="1597"/>
    <x v="0"/>
    <s v="US"/>
    <s v="USD"/>
    <n v="1419123600"/>
    <n v="1416945297"/>
    <b v="0"/>
    <n v="404"/>
    <b v="1"/>
    <s v="games/tabletop games"/>
    <n v="3.80525"/>
    <n v="188.37871287128712"/>
    <s v="games"/>
    <s v="tabletop games"/>
    <x v="2267"/>
    <d v="2014-12-20T20:00:00"/>
  </r>
  <r>
    <n v="2268"/>
    <x v="2268"/>
    <s v="Chardonnay Go, the viral video with 23 million views, is now a hilarious board game for wine lovers, moms and other shameless people."/>
    <x v="89"/>
    <x v="1598"/>
    <x v="0"/>
    <s v="US"/>
    <s v="USD"/>
    <n v="1489283915"/>
    <n v="1486691915"/>
    <b v="0"/>
    <n v="194"/>
    <b v="1"/>
    <s v="games/tabletop games"/>
    <n v="1.026"/>
    <n v="148.08247422680412"/>
    <s v="games"/>
    <s v="tabletop games"/>
    <x v="2268"/>
    <d v="2017-03-11T20:58:35"/>
  </r>
  <r>
    <n v="2269"/>
    <x v="2269"/>
    <s v="Add exciting loot drops to your CR 1-4, 5-8, 9-12, 13-16, and 17-20 encounters! Each deck has over 200 possible outcomes!"/>
    <x v="30"/>
    <x v="1599"/>
    <x v="0"/>
    <s v="US"/>
    <s v="USD"/>
    <n v="1488862800"/>
    <n v="1486745663"/>
    <b v="0"/>
    <n v="902"/>
    <b v="1"/>
    <s v="games/tabletop games"/>
    <n v="18.016400000000001"/>
    <n v="49.934589800443462"/>
    <s v="games"/>
    <s v="tabletop games"/>
    <x v="2269"/>
    <d v="2017-03-07T00:00:00"/>
  </r>
  <r>
    <n v="2270"/>
    <x v="2270"/>
    <s v="MCG Premium Sleeves offer excellent protection for your cards. This line is about to be expanded with new sleeves sizes!"/>
    <x v="31"/>
    <x v="1600"/>
    <x v="0"/>
    <s v="US"/>
    <s v="USD"/>
    <n v="1484085540"/>
    <n v="1482353513"/>
    <b v="0"/>
    <n v="1670"/>
    <b v="1"/>
    <s v="games/tabletop games"/>
    <n v="7.2024800000000004"/>
    <n v="107.82155688622754"/>
    <s v="games"/>
    <s v="tabletop games"/>
    <x v="2270"/>
    <d v="2017-01-10T16:59:00"/>
  </r>
  <r>
    <n v="2271"/>
    <x v="2271"/>
    <s v="Man vs Meeple is the show where we talk about all things board game related. Help us make the very most of our channel for you."/>
    <x v="22"/>
    <x v="1601"/>
    <x v="0"/>
    <s v="US"/>
    <s v="USD"/>
    <n v="1481328004"/>
    <n v="1478736004"/>
    <b v="0"/>
    <n v="1328"/>
    <b v="1"/>
    <s v="games/tabletop games"/>
    <n v="2.8309000000000002"/>
    <n v="42.63403614457831"/>
    <s v="games"/>
    <s v="tabletop games"/>
    <x v="2271"/>
    <d v="2016-12-09T19:00:04"/>
  </r>
  <r>
    <n v="2272"/>
    <x v="2272"/>
    <s v="Pick the Lock is a game of chance and strategy. Attempt to obtain priceless treasures and outwit the other players."/>
    <x v="28"/>
    <x v="1602"/>
    <x v="0"/>
    <s v="US"/>
    <s v="USD"/>
    <n v="1449506836"/>
    <n v="1446914836"/>
    <b v="0"/>
    <n v="944"/>
    <b v="1"/>
    <s v="games/tabletop games"/>
    <n v="13.566000000000001"/>
    <n v="14.370762711864407"/>
    <s v="games"/>
    <s v="tabletop games"/>
    <x v="2272"/>
    <d v="2015-12-07T11:47:16"/>
  </r>
  <r>
    <n v="2273"/>
    <x v="2273"/>
    <s v="London, 1937. Top-Secret docs are missing. So, too, is Agent Adler! Intelligence has 7 hrs to find him. Deduction, Deception &amp; Action!"/>
    <x v="30"/>
    <x v="1603"/>
    <x v="0"/>
    <s v="CA"/>
    <s v="CAD"/>
    <n v="1489320642"/>
    <n v="1487164242"/>
    <b v="0"/>
    <n v="147"/>
    <b v="1"/>
    <s v="games/tabletop games"/>
    <n v="2.2035999999999998"/>
    <n v="37.476190476190474"/>
    <s v="games"/>
    <s v="tabletop games"/>
    <x v="2273"/>
    <d v="2017-03-12T07:10:42"/>
  </r>
  <r>
    <n v="2274"/>
    <x v="2274"/>
    <s v="Ryubix Manor-A system agnostic (OSR/OGL compatible) haunted house module for 4-8 players, scalable to 20th level. 325 area descriptions"/>
    <x v="30"/>
    <x v="1604"/>
    <x v="0"/>
    <s v="US"/>
    <s v="USD"/>
    <n v="1393156857"/>
    <n v="1390564857"/>
    <b v="0"/>
    <n v="99"/>
    <b v="1"/>
    <s v="games/tabletop games"/>
    <n v="1.196"/>
    <n v="30.202020202020201"/>
    <s v="games"/>
    <s v="tabletop games"/>
    <x v="2274"/>
    <d v="2014-02-23T07:00:57"/>
  </r>
  <r>
    <n v="2275"/>
    <x v="2275"/>
    <s v="The aim of this project is to extend our existing Samurai Dwarf range from 6 to 9. The new sculpts will be done by Bob Olley."/>
    <x v="81"/>
    <x v="1605"/>
    <x v="0"/>
    <s v="GB"/>
    <s v="GBP"/>
    <n v="1419259679"/>
    <n v="1416667679"/>
    <b v="0"/>
    <n v="79"/>
    <b v="1"/>
    <s v="games/tabletop games"/>
    <n v="4.0776923076923079"/>
    <n v="33.550632911392405"/>
    <s v="games"/>
    <s v="tabletop games"/>
    <x v="2275"/>
    <d v="2014-12-22T09:47:59"/>
  </r>
  <r>
    <n v="2276"/>
    <x v="2276"/>
    <s v="ABC cards include definitions, shapes recognition, robot tangram, a binary concentration and color memory games! Made in the U.S."/>
    <x v="335"/>
    <x v="1606"/>
    <x v="0"/>
    <s v="US"/>
    <s v="USD"/>
    <n v="1388936289"/>
    <n v="1386344289"/>
    <b v="0"/>
    <n v="75"/>
    <b v="1"/>
    <s v="games/tabletop games"/>
    <n v="1.0581826105905425"/>
    <n v="64.74666666666667"/>
    <s v="games"/>
    <s v="tabletop games"/>
    <x v="2276"/>
    <d v="2014-01-05T10:38:09"/>
  </r>
  <r>
    <n v="2277"/>
    <x v="2277"/>
    <s v="Police Precinct is a cooperative game where the players take on the roles as police officers, with different areas of expertise."/>
    <x v="0"/>
    <x v="1607"/>
    <x v="0"/>
    <s v="US"/>
    <s v="USD"/>
    <n v="1330359423"/>
    <n v="1327767423"/>
    <b v="0"/>
    <n v="207"/>
    <b v="1"/>
    <s v="games/tabletop games"/>
    <n v="1.4108235294117648"/>
    <n v="57.932367149758456"/>
    <s v="games"/>
    <s v="tabletop games"/>
    <x v="2277"/>
    <d v="2012-02-27T11:17:03"/>
  </r>
  <r>
    <n v="2278"/>
    <x v="2278"/>
    <s v="Dice forged from stone one by one entirely by hand for demanding Gamers and Collectors."/>
    <x v="13"/>
    <x v="1608"/>
    <x v="0"/>
    <s v="IT"/>
    <s v="EUR"/>
    <n v="1451861940"/>
    <n v="1448902867"/>
    <b v="0"/>
    <n v="102"/>
    <b v="1"/>
    <s v="games/tabletop games"/>
    <n v="2.7069999999999999"/>
    <n v="53.078431372549019"/>
    <s v="games"/>
    <s v="tabletop games"/>
    <x v="2278"/>
    <d v="2016-01-03T17:59:00"/>
  </r>
  <r>
    <n v="2279"/>
    <x v="2279"/>
    <s v="The Zombie Apocalypse has begun! Fortunately, YOU have your priorities straight. What could be more important than Geocaching?"/>
    <x v="28"/>
    <x v="1609"/>
    <x v="0"/>
    <s v="US"/>
    <s v="USD"/>
    <n v="1423022400"/>
    <n v="1421436099"/>
    <b v="0"/>
    <n v="32"/>
    <b v="1"/>
    <s v="games/tabletop games"/>
    <n v="1.538"/>
    <n v="48.0625"/>
    <s v="games"/>
    <s v="tabletop games"/>
    <x v="2279"/>
    <d v="2015-02-03T23:00:00"/>
  </r>
  <r>
    <n v="2280"/>
    <x v="2280"/>
    <s v="A range of highly detailed 28mm fantasy miniatures and supporting gaming rules by Andrea Sfiligoi, creator of Song of Blades and Heroes"/>
    <x v="336"/>
    <x v="1610"/>
    <x v="0"/>
    <s v="US"/>
    <s v="USD"/>
    <n v="1442501991"/>
    <n v="1439909991"/>
    <b v="0"/>
    <n v="480"/>
    <b v="1"/>
    <s v="games/tabletop games"/>
    <n v="4.0357653061224488"/>
    <n v="82.396874999999994"/>
    <s v="games"/>
    <s v="tabletop games"/>
    <x v="2280"/>
    <d v="2015-09-17T09:59:51"/>
  </r>
  <r>
    <n v="2281"/>
    <x v="2281"/>
    <s v="I am trying to get a new band off the ground, and in order to be taken seriously and get gigs, we need some killer recordings!"/>
    <x v="43"/>
    <x v="1611"/>
    <x v="0"/>
    <s v="US"/>
    <s v="USD"/>
    <n v="1311576600"/>
    <n v="1306219897"/>
    <b v="0"/>
    <n v="11"/>
    <b v="1"/>
    <s v="music/rock"/>
    <n v="1.85"/>
    <n v="50.454545454545453"/>
    <s v="music"/>
    <s v="rock"/>
    <x v="2281"/>
    <d v="2011-07-25T01:50:00"/>
  </r>
  <r>
    <n v="2282"/>
    <x v="2282"/>
    <s v="Sage King is recording his debut album and wants YOU to be a part of the creation process"/>
    <x v="47"/>
    <x v="1612"/>
    <x v="0"/>
    <s v="US"/>
    <s v="USD"/>
    <n v="1452744686"/>
    <n v="1447560686"/>
    <b v="0"/>
    <n v="12"/>
    <b v="1"/>
    <s v="music/rock"/>
    <n v="1.8533333333333333"/>
    <n v="115.83333333333333"/>
    <s v="music"/>
    <s v="rock"/>
    <x v="2282"/>
    <d v="2016-01-13T23:11:26"/>
  </r>
  <r>
    <n v="2283"/>
    <x v="2283"/>
    <s v="Help California's own Heart to Heart fund their debut full length record! Forever be apart of the the &lt;3 T &lt;3 family! We need you!"/>
    <x v="9"/>
    <x v="1613"/>
    <x v="0"/>
    <s v="US"/>
    <s v="USD"/>
    <n v="1336528804"/>
    <n v="1331348404"/>
    <b v="0"/>
    <n v="48"/>
    <b v="1"/>
    <s v="music/rock"/>
    <n v="1.0085533333333332"/>
    <n v="63.03458333333333"/>
    <s v="music"/>
    <s v="rock"/>
    <x v="2283"/>
    <d v="2012-05-08T21:00:04"/>
  </r>
  <r>
    <n v="2284"/>
    <x v="2284"/>
    <s v="The Vinyl Skyway reunite to make a third album. "/>
    <x v="12"/>
    <x v="1614"/>
    <x v="0"/>
    <s v="US"/>
    <s v="USD"/>
    <n v="1299902400"/>
    <n v="1297451245"/>
    <b v="0"/>
    <n v="59"/>
    <b v="1"/>
    <s v="music/rock"/>
    <n v="1.0622116666666668"/>
    <n v="108.02152542372882"/>
    <s v="music"/>
    <s v="rock"/>
    <x v="2284"/>
    <d v="2011-03-11T23:00:00"/>
  </r>
  <r>
    <n v="2285"/>
    <x v="2285"/>
    <s v="BSA is headed to Nashville, TN USA to record our first album at the historic Welcome to 1979 Studio. Come re-write history with us..."/>
    <x v="9"/>
    <x v="1615"/>
    <x v="0"/>
    <s v="US"/>
    <s v="USD"/>
    <n v="1340944043"/>
    <n v="1338352043"/>
    <b v="0"/>
    <n v="79"/>
    <b v="1"/>
    <s v="music/rock"/>
    <n v="1.2136666666666667"/>
    <n v="46.088607594936711"/>
    <s v="music"/>
    <s v="rock"/>
    <x v="2285"/>
    <d v="2012-06-28T23:27:23"/>
  </r>
  <r>
    <n v="2286"/>
    <x v="2286"/>
    <s v="Arson In The Suburbs is ready to release its FIRST three song E.P. and looking to raise funds to get back in the studio! RnFnR!"/>
    <x v="15"/>
    <x v="1616"/>
    <x v="0"/>
    <s v="US"/>
    <s v="USD"/>
    <n v="1378439940"/>
    <n v="1376003254"/>
    <b v="0"/>
    <n v="14"/>
    <b v="1"/>
    <s v="music/rock"/>
    <n v="1.0006666666666666"/>
    <n v="107.21428571428571"/>
    <s v="music"/>
    <s v="rock"/>
    <x v="2286"/>
    <d v="2013-09-05T22:59:00"/>
  </r>
  <r>
    <n v="2287"/>
    <x v="2287"/>
    <s v="Pre-order Crushed Out's new album TEETH &amp; support the pressing of 12&quot; vinyl records. Release date; Sept. 16, 2014."/>
    <x v="37"/>
    <x v="1617"/>
    <x v="0"/>
    <s v="US"/>
    <s v="USD"/>
    <n v="1403539260"/>
    <n v="1401724860"/>
    <b v="0"/>
    <n v="106"/>
    <b v="1"/>
    <s v="music/rock"/>
    <n v="1.1997755555555556"/>
    <n v="50.9338679245283"/>
    <s v="music"/>
    <s v="rock"/>
    <x v="2287"/>
    <d v="2014-06-23T11:01:00"/>
  </r>
  <r>
    <n v="2288"/>
    <x v="2288"/>
    <s v="Technocracy will be released on digital media on June 26th, but we all know analog is king!  Help us press this album on vinyl!"/>
    <x v="28"/>
    <x v="1099"/>
    <x v="0"/>
    <s v="US"/>
    <s v="USD"/>
    <n v="1340733600"/>
    <n v="1339098689"/>
    <b v="0"/>
    <n v="25"/>
    <b v="1"/>
    <s v="music/rock"/>
    <n v="1.0009999999999999"/>
    <n v="40.04"/>
    <s v="music"/>
    <s v="rock"/>
    <x v="2288"/>
    <d v="2012-06-26T13:00:00"/>
  </r>
  <r>
    <n v="2289"/>
    <x v="2289"/>
    <s v="Blind Man Deaf Boy is a Folk Punk band from Denver, we need money to get ourselves a van and take it on tour around the west coast."/>
    <x v="15"/>
    <x v="1618"/>
    <x v="0"/>
    <s v="US"/>
    <s v="USD"/>
    <n v="1386372120"/>
    <n v="1382659060"/>
    <b v="0"/>
    <n v="25"/>
    <b v="1"/>
    <s v="music/rock"/>
    <n v="1.0740000000000001"/>
    <n v="64.44"/>
    <s v="music"/>
    <s v="rock"/>
    <x v="2289"/>
    <d v="2013-12-06T18:22:00"/>
  </r>
  <r>
    <n v="2290"/>
    <x v="2290"/>
    <s v="American Standard needs your help pressing their debut EP. Be involved in the artistic process and receive swag in return!"/>
    <x v="15"/>
    <x v="1619"/>
    <x v="0"/>
    <s v="US"/>
    <s v="USD"/>
    <n v="1259686800"/>
    <n v="1252908330"/>
    <b v="0"/>
    <n v="29"/>
    <b v="1"/>
    <s v="music/rock"/>
    <n v="1.0406666666666666"/>
    <n v="53.827586206896555"/>
    <s v="music"/>
    <s v="rock"/>
    <x v="2290"/>
    <d v="2009-12-01T12:00:00"/>
  </r>
  <r>
    <n v="2291"/>
    <x v="2291"/>
    <s v="So we've recorded a 5-song EP with a 2-time Grammy winner, but we need to raise the  $$$ to mix, master and press it to CD and vinyl!"/>
    <x v="30"/>
    <x v="1620"/>
    <x v="0"/>
    <s v="US"/>
    <s v="USD"/>
    <n v="1335153600"/>
    <n v="1332199618"/>
    <b v="0"/>
    <n v="43"/>
    <b v="1"/>
    <s v="music/rock"/>
    <n v="1.728"/>
    <n v="100.46511627906976"/>
    <s v="music"/>
    <s v="rock"/>
    <x v="2291"/>
    <d v="2012-04-22T23:00:00"/>
  </r>
  <r>
    <n v="2292"/>
    <x v="2292"/>
    <s v="Aiding Contra in the telling of the &quot;Blue Planet Chronicles&quot;, a concept about the history of our beautiful home; Planet Earth!"/>
    <x v="13"/>
    <x v="1621"/>
    <x v="0"/>
    <s v="US"/>
    <s v="USD"/>
    <n v="1334767476"/>
    <n v="1332175476"/>
    <b v="0"/>
    <n v="46"/>
    <b v="1"/>
    <s v="music/rock"/>
    <n v="1.072505"/>
    <n v="46.630652173913049"/>
    <s v="music"/>
    <s v="rock"/>
    <x v="2292"/>
    <d v="2012-04-18T11:44:36"/>
  </r>
  <r>
    <n v="2293"/>
    <x v="2293"/>
    <s v="Donate here to be a part of the upcoming album. Every little bit helps!"/>
    <x v="16"/>
    <x v="1622"/>
    <x v="0"/>
    <s v="US"/>
    <s v="USD"/>
    <n v="1348545540"/>
    <n v="1346345999"/>
    <b v="0"/>
    <n v="27"/>
    <b v="1"/>
    <s v="music/rock"/>
    <n v="1.0823529411764705"/>
    <n v="34.074074074074076"/>
    <s v="music"/>
    <s v="rock"/>
    <x v="2293"/>
    <d v="2012-09-24T22:59:00"/>
  </r>
  <r>
    <n v="2294"/>
    <x v="2294"/>
    <s v="This is the Kickstarter project for my new upcoming album. It's heavy &amp; you can be a part of it! MONTSTER WORLD DOMINATION 2013!"/>
    <x v="10"/>
    <x v="1623"/>
    <x v="0"/>
    <s v="US"/>
    <s v="USD"/>
    <n v="1358702480"/>
    <n v="1356110480"/>
    <b v="0"/>
    <n v="112"/>
    <b v="1"/>
    <s v="music/rock"/>
    <n v="1.4608079999999999"/>
    <n v="65.214642857142863"/>
    <s v="music"/>
    <s v="rock"/>
    <x v="2294"/>
    <d v="2013-01-20T12:21:20"/>
  </r>
  <r>
    <n v="2295"/>
    <x v="2295"/>
    <s v="The second full length album by SHADOWRAPTR is nearly complete. We just need a little boost to get us there. Think of the children."/>
    <x v="38"/>
    <x v="1624"/>
    <x v="0"/>
    <s v="US"/>
    <s v="USD"/>
    <n v="1359240856"/>
    <n v="1356648856"/>
    <b v="0"/>
    <n v="34"/>
    <b v="1"/>
    <s v="music/rock"/>
    <n v="1.2524999999999999"/>
    <n v="44.205882352941174"/>
    <s v="music"/>
    <s v="rock"/>
    <x v="2295"/>
    <d v="2013-01-26T17:54:16"/>
  </r>
  <r>
    <n v="2296"/>
    <x v="2296"/>
    <s v="Ed Hamell AKA Hamell on Trial is recording an album titled The Happiest Man in the World. He needs your help."/>
    <x v="39"/>
    <x v="1625"/>
    <x v="0"/>
    <s v="US"/>
    <s v="USD"/>
    <n v="1330018426"/>
    <n v="1326994426"/>
    <b v="0"/>
    <n v="145"/>
    <b v="1"/>
    <s v="music/rock"/>
    <n v="1.4907142857142857"/>
    <n v="71.965517241379317"/>
    <s v="music"/>
    <s v="rock"/>
    <x v="2296"/>
    <d v="2012-02-23T12:33:46"/>
  </r>
  <r>
    <n v="2297"/>
    <x v="2297"/>
    <s v="New Jersey Alternative Rock band COCO needs YOUR help self-releasing debut EP!"/>
    <x v="28"/>
    <x v="1626"/>
    <x v="0"/>
    <s v="US"/>
    <s v="USD"/>
    <n v="1331697540"/>
    <n v="1328749249"/>
    <b v="0"/>
    <n v="19"/>
    <b v="1"/>
    <s v="music/rock"/>
    <n v="1.006"/>
    <n v="52.94736842105263"/>
    <s v="music"/>
    <s v="rock"/>
    <x v="2297"/>
    <d v="2012-03-13T22:59:00"/>
  </r>
  <r>
    <n v="2298"/>
    <x v="2298"/>
    <s v="My name is Jonny Gray, and my friends and I are working together to raise funds for my debut album"/>
    <x v="11"/>
    <x v="1627"/>
    <x v="0"/>
    <s v="US"/>
    <s v="USD"/>
    <n v="1395861033"/>
    <n v="1393272633"/>
    <b v="0"/>
    <n v="288"/>
    <b v="1"/>
    <s v="music/rock"/>
    <n v="1.0507333333333333"/>
    <n v="109.45138888888889"/>
    <s v="music"/>
    <s v="rock"/>
    <x v="2298"/>
    <d v="2014-03-26T14:10:33"/>
  </r>
  <r>
    <n v="2299"/>
    <x v="2299"/>
    <s v="Fly Radio has finished tracking their album now all that is left is the mixing/mastering and duplication!"/>
    <x v="43"/>
    <x v="1628"/>
    <x v="0"/>
    <s v="US"/>
    <s v="USD"/>
    <n v="1296953209"/>
    <n v="1295657209"/>
    <b v="0"/>
    <n v="14"/>
    <b v="1"/>
    <s v="music/rock"/>
    <n v="3.5016666666666665"/>
    <n v="75.035714285714292"/>
    <s v="music"/>
    <s v="rock"/>
    <x v="2299"/>
    <d v="2011-02-05T19:46:49"/>
  </r>
  <r>
    <n v="2300"/>
    <x v="2300"/>
    <s v="Big Fiction leaves for tour on 6/27 but the Prison Van needs some work!  New brakes, transmission repair, tires... it needs a bit."/>
    <x v="134"/>
    <x v="1629"/>
    <x v="0"/>
    <s v="US"/>
    <s v="USD"/>
    <n v="1340904416"/>
    <n v="1339694816"/>
    <b v="0"/>
    <n v="7"/>
    <b v="1"/>
    <s v="music/rock"/>
    <n v="1.0125"/>
    <n v="115.71428571428571"/>
    <s v="music"/>
    <s v="rock"/>
    <x v="2300"/>
    <d v="2012-06-28T12:26:56"/>
  </r>
  <r>
    <n v="2301"/>
    <x v="2301"/>
    <s v="We are America's first trock band, and we're ready to bring you our first album!"/>
    <x v="10"/>
    <x v="1630"/>
    <x v="0"/>
    <s v="US"/>
    <s v="USD"/>
    <n v="1371785496"/>
    <n v="1369193496"/>
    <b v="1"/>
    <n v="211"/>
    <b v="1"/>
    <s v="music/indie rock"/>
    <n v="1.336044"/>
    <n v="31.659810426540286"/>
    <s v="music"/>
    <s v="indie rock"/>
    <x v="2301"/>
    <d v="2013-06-20T22:31:36"/>
  </r>
  <r>
    <n v="2302"/>
    <x v="2302"/>
    <s v="Wildcat Strike is looking to complete it's second full length album, titled &quot;Digital Age&quot;, and we want you to be a part of it!"/>
    <x v="98"/>
    <x v="1631"/>
    <x v="0"/>
    <s v="US"/>
    <s v="USD"/>
    <n v="1388473200"/>
    <n v="1385585434"/>
    <b v="1"/>
    <n v="85"/>
    <b v="1"/>
    <s v="music/indie rock"/>
    <n v="1.7065217391304348"/>
    <n v="46.176470588235297"/>
    <s v="music"/>
    <s v="indie rock"/>
    <x v="2302"/>
    <d v="2013-12-31T02:00:00"/>
  </r>
  <r>
    <n v="2303"/>
    <x v="2303"/>
    <s v="Abby Travis (EODM, Bangles, Masters of Reality, KMFDM) wants to release her new album as a vinyl picture disc and limited edition CD."/>
    <x v="337"/>
    <x v="1632"/>
    <x v="0"/>
    <s v="US"/>
    <s v="USD"/>
    <n v="1323747596"/>
    <n v="1320287996"/>
    <b v="1"/>
    <n v="103"/>
    <b v="1"/>
    <s v="music/indie rock"/>
    <n v="1.0935829457364341"/>
    <n v="68.481650485436887"/>
    <s v="music"/>
    <s v="indie rock"/>
    <x v="2303"/>
    <d v="2011-12-12T22:39:56"/>
  </r>
  <r>
    <n v="2304"/>
    <x v="2304"/>
    <s v="This winter and springtime we will be recording a new full-length album with big voices, big fireworks and mega soul.  "/>
    <x v="12"/>
    <x v="1633"/>
    <x v="0"/>
    <s v="US"/>
    <s v="USD"/>
    <n v="1293857940"/>
    <n v="1290281691"/>
    <b v="1"/>
    <n v="113"/>
    <b v="1"/>
    <s v="music/indie rock"/>
    <n v="1.0070033333333335"/>
    <n v="53.469203539823013"/>
    <s v="music"/>
    <s v="indie rock"/>
    <x v="2304"/>
    <d v="2010-12-31T23:59:00"/>
  </r>
  <r>
    <n v="2305"/>
    <x v="2305"/>
    <s v="If you're reading this, we want to say that every dollar counts in these final hours of our campaign. Thank you for all your support!"/>
    <x v="102"/>
    <x v="1634"/>
    <x v="0"/>
    <s v="US"/>
    <s v="USD"/>
    <n v="1407520800"/>
    <n v="1405356072"/>
    <b v="1"/>
    <n v="167"/>
    <b v="1"/>
    <s v="music/indie rock"/>
    <n v="1.0122777777777778"/>
    <n v="109.10778443113773"/>
    <s v="music"/>
    <s v="indie rock"/>
    <x v="2305"/>
    <d v="2014-08-08T13:00:00"/>
  </r>
  <r>
    <n v="2306"/>
    <x v="2306"/>
    <s v="Indie rockers, Dewveall, are recording new music. Take a seat at the table; let them cook you a meal and sing you some songs."/>
    <x v="8"/>
    <x v="1635"/>
    <x v="0"/>
    <s v="US"/>
    <s v="USD"/>
    <n v="1331352129"/>
    <n v="1328760129"/>
    <b v="1"/>
    <n v="73"/>
    <b v="1"/>
    <s v="music/indie rock"/>
    <n v="1.0675857142857144"/>
    <n v="51.185616438356163"/>
    <s v="music"/>
    <s v="indie rock"/>
    <x v="2306"/>
    <d v="2012-03-09T23:02:09"/>
  </r>
  <r>
    <n v="2307"/>
    <x v="2307"/>
    <s v="Printing, copywriting, and album art for my first record. It's 100% ready to listen we just need some help to get it out there."/>
    <x v="338"/>
    <x v="1636"/>
    <x v="0"/>
    <s v="US"/>
    <s v="USD"/>
    <n v="1336245328"/>
    <n v="1333653333"/>
    <b v="1"/>
    <n v="75"/>
    <b v="1"/>
    <s v="music/indie rock"/>
    <n v="1.0665777537961894"/>
    <n v="27.936800000000002"/>
    <s v="music"/>
    <s v="indie rock"/>
    <x v="2307"/>
    <d v="2012-05-05T14:15:28"/>
  </r>
  <r>
    <n v="2308"/>
    <x v="2308"/>
    <s v="For our next record we're combining amazing visuals with new and creative music to create an truly beautiful worship experience."/>
    <x v="63"/>
    <x v="1637"/>
    <x v="0"/>
    <s v="US"/>
    <s v="USD"/>
    <n v="1409274000"/>
    <n v="1406847996"/>
    <b v="1"/>
    <n v="614"/>
    <b v="1"/>
    <s v="music/indie rock"/>
    <n v="1.0130622"/>
    <n v="82.496921824104234"/>
    <s v="music"/>
    <s v="indie rock"/>
    <x v="2308"/>
    <d v="2014-08-28T20:00:00"/>
  </r>
  <r>
    <n v="2309"/>
    <x v="2309"/>
    <s v="|| HELP MARNY LION PROUDFIT RECORD HER SECOND INDIE FOLK ALBUM THIS MARCH â€“ THE BARN IS WAITING ||"/>
    <x v="12"/>
    <x v="1638"/>
    <x v="0"/>
    <s v="US"/>
    <s v="USD"/>
    <n v="1362872537"/>
    <n v="1359848537"/>
    <b v="1"/>
    <n v="107"/>
    <b v="1"/>
    <s v="music/indie rock"/>
    <n v="1.0667450000000001"/>
    <n v="59.817476635514019"/>
    <s v="music"/>
    <s v="indie rock"/>
    <x v="2309"/>
    <d v="2013-03-09T18:42:17"/>
  </r>
  <r>
    <n v="2310"/>
    <x v="2310"/>
    <s v="Two records, a new LP and a full cover of Bowie's Diamond Dogs, to be self-released in Spring 2013 -with your involvement and support."/>
    <x v="17"/>
    <x v="1639"/>
    <x v="0"/>
    <s v="US"/>
    <s v="USD"/>
    <n v="1363889015"/>
    <n v="1361300615"/>
    <b v="1"/>
    <n v="1224"/>
    <b v="1"/>
    <s v="music/indie rock"/>
    <n v="4.288397837837838"/>
    <n v="64.816470588235291"/>
    <s v="music"/>
    <s v="indie rock"/>
    <x v="2310"/>
    <d v="2013-03-21T13:03:35"/>
  </r>
  <r>
    <n v="2311"/>
    <x v="2311"/>
    <s v="I'm heading back into the studio!  I'm planning to record a CD of original songs and one with some jazz standards."/>
    <x v="7"/>
    <x v="1640"/>
    <x v="0"/>
    <s v="US"/>
    <s v="USD"/>
    <n v="1399421189"/>
    <n v="1396829189"/>
    <b v="1"/>
    <n v="104"/>
    <b v="1"/>
    <s v="music/indie rock"/>
    <n v="1.0411111111111111"/>
    <n v="90.09615384615384"/>
    <s v="music"/>
    <s v="indie rock"/>
    <x v="2311"/>
    <d v="2014-05-06T19:06:29"/>
  </r>
  <r>
    <n v="2312"/>
    <x v="2312"/>
    <s v="Help Brooklyn psychedelic synth rockers DINOWALRUS release their 3rd Record, COMPLEXION, on vinyl!"/>
    <x v="9"/>
    <x v="1641"/>
    <x v="0"/>
    <s v="US"/>
    <s v="USD"/>
    <n v="1397862000"/>
    <n v="1395155478"/>
    <b v="1"/>
    <n v="79"/>
    <b v="1"/>
    <s v="music/indie rock"/>
    <n v="1.0786666666666667"/>
    <n v="40.962025316455694"/>
    <s v="music"/>
    <s v="indie rock"/>
    <x v="2312"/>
    <d v="2014-04-18T18:00:00"/>
  </r>
  <r>
    <n v="2313"/>
    <x v="2313"/>
    <s v="A Sunny Day in Glasgow are recording a new album and we need your help!"/>
    <x v="10"/>
    <x v="1642"/>
    <x v="0"/>
    <s v="US"/>
    <s v="USD"/>
    <n v="1336086026"/>
    <n v="1333494026"/>
    <b v="1"/>
    <n v="157"/>
    <b v="1"/>
    <s v="music/indie rock"/>
    <n v="1.7584040000000001"/>
    <n v="56.000127388535034"/>
    <s v="music"/>
    <s v="indie rock"/>
    <x v="2313"/>
    <d v="2012-05-03T18:00:26"/>
  </r>
  <r>
    <n v="2314"/>
    <x v="2314"/>
    <s v="Eliot &amp; Eads, an Americana rock band of St. Louis natives, is recording an album about the heartland. Help them complete the record!"/>
    <x v="38"/>
    <x v="1643"/>
    <x v="0"/>
    <s v="US"/>
    <s v="USD"/>
    <n v="1339074857"/>
    <n v="1336482857"/>
    <b v="1"/>
    <n v="50"/>
    <b v="1"/>
    <s v="music/indie rock"/>
    <n v="1.5697000000000001"/>
    <n v="37.672800000000002"/>
    <s v="music"/>
    <s v="indie rock"/>
    <x v="2314"/>
    <d v="2012-06-07T08:14:17"/>
  </r>
  <r>
    <n v="2315"/>
    <x v="2315"/>
    <s v="Rice invites you to be a part of the creation of their first album and spread their message of love."/>
    <x v="30"/>
    <x v="1644"/>
    <x v="0"/>
    <s v="US"/>
    <s v="USD"/>
    <n v="1336238743"/>
    <n v="1333646743"/>
    <b v="1"/>
    <n v="64"/>
    <b v="1"/>
    <s v="music/indie rock"/>
    <n v="1.026"/>
    <n v="40.078125"/>
    <s v="music"/>
    <s v="indie rock"/>
    <x v="2315"/>
    <d v="2012-05-05T12:25:43"/>
  </r>
  <r>
    <n v="2316"/>
    <x v="2316"/>
    <s v="&quot;The Universal Thump&quot; is the forthcoming orchestral pop album by acclaimed Brooklyn-based Australian singer-songwriter-pianist, Greta Gertler."/>
    <x v="36"/>
    <x v="1645"/>
    <x v="0"/>
    <s v="US"/>
    <s v="USD"/>
    <n v="1260383040"/>
    <n v="1253726650"/>
    <b v="1"/>
    <n v="200"/>
    <b v="1"/>
    <s v="music/indie rock"/>
    <n v="1.0404266666666666"/>
    <n v="78.031999999999996"/>
    <s v="music"/>
    <s v="indie rock"/>
    <x v="2316"/>
    <d v="2009-12-09T13:24:00"/>
  </r>
  <r>
    <n v="2317"/>
    <x v="2317"/>
    <s v="Snag the first Wolf Interval release by droners ibreatheFUR and He Can Jog. One month to preorder and then they're gone!"/>
    <x v="44"/>
    <x v="1646"/>
    <x v="0"/>
    <s v="US"/>
    <s v="USD"/>
    <n v="1266210000"/>
    <n v="1263474049"/>
    <b v="1"/>
    <n v="22"/>
    <b v="1"/>
    <s v="music/indie rock"/>
    <n v="1.04"/>
    <n v="18.90909090909091"/>
    <s v="music"/>
    <s v="indie rock"/>
    <x v="2317"/>
    <d v="2010-02-15T00:00:00"/>
  </r>
  <r>
    <n v="2318"/>
    <x v="2318"/>
    <s v="A book/CD by Michael Hearst featuring songs and factoids that celebrate some of the most bizarre (and under-appreciated) animals that roam the planet!"/>
    <x v="10"/>
    <x v="1647"/>
    <x v="0"/>
    <s v="US"/>
    <s v="USD"/>
    <n v="1253937540"/>
    <n v="1251214014"/>
    <b v="1"/>
    <n v="163"/>
    <b v="1"/>
    <s v="music/indie rock"/>
    <n v="1.2105999999999999"/>
    <n v="37.134969325153371"/>
    <s v="music"/>
    <s v="indie rock"/>
    <x v="2318"/>
    <d v="2009-09-25T22:59:00"/>
  </r>
  <r>
    <n v="2319"/>
    <x v="2319"/>
    <s v="The upcoming debut full-length album from Nevada Color &quot;Adventures&quot; will be available Spring 2014 with your help!"/>
    <x v="9"/>
    <x v="1648"/>
    <x v="0"/>
    <s v="US"/>
    <s v="USD"/>
    <n v="1387072685"/>
    <n v="1384480685"/>
    <b v="1"/>
    <n v="77"/>
    <b v="1"/>
    <s v="music/indie rock"/>
    <n v="1.077"/>
    <n v="41.961038961038959"/>
    <s v="music"/>
    <s v="indie rock"/>
    <x v="2319"/>
    <d v="2013-12-14T20:58:05"/>
  </r>
  <r>
    <n v="2320"/>
    <x v="2320"/>
    <s v="We've been hard at work crafting our next batch of songs, and we need your help to record it!  Have a look at our quick witchy video!"/>
    <x v="10"/>
    <x v="1649"/>
    <x v="0"/>
    <s v="US"/>
    <s v="USD"/>
    <n v="1396463800"/>
    <n v="1393443400"/>
    <b v="1"/>
    <n v="89"/>
    <b v="1"/>
    <s v="music/indie rock"/>
    <n v="1.0866"/>
    <n v="61.044943820224717"/>
    <s v="music"/>
    <s v="indie rock"/>
    <x v="2320"/>
    <d v="2014-04-02T13:36:40"/>
  </r>
  <r>
    <n v="2321"/>
    <x v="2321"/>
    <s v="Universal organic liquid seasoning brewed all natural from lupine, oat, salt and water for soups, salads, stews and more"/>
    <x v="339"/>
    <x v="1650"/>
    <x v="3"/>
    <s v="AT"/>
    <s v="EUR"/>
    <n v="1491282901"/>
    <n v="1488694501"/>
    <b v="0"/>
    <n v="64"/>
    <b v="0"/>
    <s v="food/small batch"/>
    <n v="0.39120962394619685"/>
    <n v="64.53125"/>
    <s v="food"/>
    <s v="small batch"/>
    <x v="2321"/>
    <d v="2017-04-04T00:15:01"/>
  </r>
  <r>
    <n v="2322"/>
    <x v="2322"/>
    <s v="Jen bakes shortbread is a small batch, all natural shortbread cookie business looking for smart funding to grow!"/>
    <x v="200"/>
    <x v="1079"/>
    <x v="3"/>
    <s v="US"/>
    <s v="USD"/>
    <n v="1491769769"/>
    <n v="1489181369"/>
    <b v="0"/>
    <n v="4"/>
    <b v="0"/>
    <s v="food/small batch"/>
    <n v="3.1481481481481478E-2"/>
    <n v="21.25"/>
    <s v="food"/>
    <s v="small batch"/>
    <x v="2322"/>
    <d v="2017-04-09T15:29:29"/>
  </r>
  <r>
    <n v="2323"/>
    <x v="2323"/>
    <s v="You can never go wrong with a Beef Stick, great taste with no fillers and can easily goes with you everywhere."/>
    <x v="49"/>
    <x v="678"/>
    <x v="3"/>
    <s v="US"/>
    <s v="USD"/>
    <n v="1490033247"/>
    <n v="1489428447"/>
    <b v="0"/>
    <n v="4"/>
    <b v="0"/>
    <s v="food/small batch"/>
    <n v="0.48"/>
    <n v="30"/>
    <s v="food"/>
    <s v="small batch"/>
    <x v="2323"/>
    <d v="2017-03-20T13:07:27"/>
  </r>
  <r>
    <n v="2324"/>
    <x v="2324"/>
    <s v="A city centre shop selling great locally made food with room to chat and learn about eachother."/>
    <x v="51"/>
    <x v="970"/>
    <x v="3"/>
    <s v="GB"/>
    <s v="GBP"/>
    <n v="1490559285"/>
    <n v="1487970885"/>
    <b v="0"/>
    <n v="61"/>
    <b v="0"/>
    <s v="food/small batch"/>
    <n v="0.20733333333333334"/>
    <n v="25.491803278688526"/>
    <s v="food"/>
    <s v="small batch"/>
    <x v="2324"/>
    <d v="2017-03-26T15:14:45"/>
  </r>
  <r>
    <n v="2325"/>
    <x v="2325"/>
    <s v="Do you like to Maga? Do you like hot sauce as spicy as your memes? Do you like sexy frogs? Of course you do were all adults here."/>
    <x v="28"/>
    <x v="439"/>
    <x v="3"/>
    <s v="US"/>
    <s v="USD"/>
    <n v="1490830331"/>
    <n v="1488241931"/>
    <b v="0"/>
    <n v="7"/>
    <b v="0"/>
    <s v="food/small batch"/>
    <n v="0.08"/>
    <n v="11.428571428571429"/>
    <s v="food"/>
    <s v="small batch"/>
    <x v="2325"/>
    <d v="2017-03-29T18:32:11"/>
  </r>
  <r>
    <n v="2326"/>
    <x v="2326"/>
    <s v="The Savage Wienerâ„¢ launched last Summer.  Our Premium wieners are already a hit, our next project is The Ultimate Steak Hot Dog."/>
    <x v="36"/>
    <x v="1651"/>
    <x v="3"/>
    <s v="US"/>
    <s v="USD"/>
    <n v="1493571600"/>
    <n v="1489106948"/>
    <b v="0"/>
    <n v="1"/>
    <b v="0"/>
    <s v="food/small batch"/>
    <n v="7.1999999999999998E-3"/>
    <n v="108"/>
    <s v="food"/>
    <s v="small batch"/>
    <x v="2326"/>
    <d v="2017-04-30T12:00:00"/>
  </r>
  <r>
    <n v="2327"/>
    <x v="2327"/>
    <s v="Gourmet Fermentation in a Mason Jar. Create delicious, nutritious fermented foods at home."/>
    <x v="19"/>
    <x v="1652"/>
    <x v="0"/>
    <s v="US"/>
    <s v="USD"/>
    <n v="1409090440"/>
    <n v="1406066440"/>
    <b v="1"/>
    <n v="3355"/>
    <b v="1"/>
    <s v="food/small batch"/>
    <n v="5.2609431428571432"/>
    <n v="54.883162444113267"/>
    <s v="food"/>
    <s v="small batch"/>
    <x v="2327"/>
    <d v="2014-08-26T17:00:40"/>
  </r>
  <r>
    <n v="2328"/>
    <x v="2328"/>
    <s v="Our mission: To launch our Crimson Hot Sauce &amp; introduce our Chili &amp; Garlic Pickles. _x000a__x000a_Let's change the game together!"/>
    <x v="3"/>
    <x v="1653"/>
    <x v="0"/>
    <s v="US"/>
    <s v="USD"/>
    <n v="1434307537"/>
    <n v="1431715537"/>
    <b v="1"/>
    <n v="537"/>
    <b v="1"/>
    <s v="food/small batch"/>
    <n v="2.5445000000000002"/>
    <n v="47.383612662942269"/>
    <s v="food"/>
    <s v="small batch"/>
    <x v="2328"/>
    <d v="2015-06-14T13:45:37"/>
  </r>
  <r>
    <n v="2329"/>
    <x v="2329"/>
    <s v="Vodka, whiskey and fruit brandy - coming soon! We are a coastal distillery located in historic Half Moon Bay, California."/>
    <x v="31"/>
    <x v="1654"/>
    <x v="0"/>
    <s v="US"/>
    <s v="USD"/>
    <n v="1405609146"/>
    <n v="1403017146"/>
    <b v="1"/>
    <n v="125"/>
    <b v="1"/>
    <s v="food/small batch"/>
    <n v="1.0591999999999999"/>
    <n v="211.84"/>
    <s v="food"/>
    <s v="small batch"/>
    <x v="2329"/>
    <d v="2014-07-17T09:59:06"/>
  </r>
  <r>
    <n v="2330"/>
    <x v="2330"/>
    <s v="Help us launch our whiskey program! With your support we'll barrel and age our first whiskeys: Bourbon, Rye and an American Whiskey."/>
    <x v="19"/>
    <x v="1655"/>
    <x v="0"/>
    <s v="US"/>
    <s v="USD"/>
    <n v="1451001600"/>
    <n v="1448400943"/>
    <b v="1"/>
    <n v="163"/>
    <b v="1"/>
    <s v="food/small batch"/>
    <n v="1.0242285714285715"/>
    <n v="219.92638036809817"/>
    <s v="food"/>
    <s v="small batch"/>
    <x v="2330"/>
    <d v="2015-12-24T19:00:00"/>
  </r>
  <r>
    <n v="2331"/>
    <x v="2331"/>
    <s v="Handcrafted, organic, single-origin, bean-to-bar, dark chocolate. Like fine wine, the secret is in the terroir."/>
    <x v="6"/>
    <x v="1656"/>
    <x v="0"/>
    <s v="US"/>
    <s v="USD"/>
    <n v="1408320490"/>
    <n v="1405728490"/>
    <b v="1"/>
    <n v="283"/>
    <b v="1"/>
    <s v="food/small batch"/>
    <n v="1.4431375"/>
    <n v="40.795406360424032"/>
    <s v="food"/>
    <s v="small batch"/>
    <x v="2331"/>
    <d v="2014-08-17T19:08:10"/>
  </r>
  <r>
    <n v="2332"/>
    <x v="2332"/>
    <s v="Pre-order our delicious, organic, small batch dried pastas (and more) so we can buy a new pasta dryer and move to a commercial kitchen."/>
    <x v="31"/>
    <x v="1657"/>
    <x v="0"/>
    <s v="US"/>
    <s v="USD"/>
    <n v="1423235071"/>
    <n v="1420643071"/>
    <b v="1"/>
    <n v="352"/>
    <b v="1"/>
    <s v="food/small batch"/>
    <n v="1.06308"/>
    <n v="75.502840909090907"/>
    <s v="food"/>
    <s v="small batch"/>
    <x v="2332"/>
    <d v="2015-02-06T10:04:31"/>
  </r>
  <r>
    <n v="2333"/>
    <x v="2333"/>
    <s v="Homemade truffles for NYC chocolate fanatics. Truffle recipes for chocolate addicts from all over the world. Chocolate lovers unite."/>
    <x v="20"/>
    <x v="610"/>
    <x v="0"/>
    <s v="US"/>
    <s v="USD"/>
    <n v="1401385800"/>
    <n v="1399563390"/>
    <b v="1"/>
    <n v="94"/>
    <b v="1"/>
    <s v="food/small batch"/>
    <n v="2.1216666666666666"/>
    <n v="13.542553191489361"/>
    <s v="food"/>
    <s v="small batch"/>
    <x v="2333"/>
    <d v="2014-05-29T12:50:00"/>
  </r>
  <r>
    <n v="2334"/>
    <x v="2334"/>
    <s v="Help us get our delicious, organic, artisanal frozen pops on grocery store shelves in the Baltimore &amp; DC areas."/>
    <x v="23"/>
    <x v="1658"/>
    <x v="0"/>
    <s v="US"/>
    <s v="USD"/>
    <n v="1415208840"/>
    <n v="1412611498"/>
    <b v="1"/>
    <n v="67"/>
    <b v="1"/>
    <s v="food/small batch"/>
    <n v="1.0195000000000001"/>
    <n v="60.865671641791046"/>
    <s v="food"/>
    <s v="small batch"/>
    <x v="2334"/>
    <d v="2014-11-05T12:34:00"/>
  </r>
  <r>
    <n v="2335"/>
    <x v="2335"/>
    <s v="We hand-harvest water to make flake finishing salt. We're opening a modern-day salt works in historic Gloucester, Massachusetts!"/>
    <x v="31"/>
    <x v="1659"/>
    <x v="0"/>
    <s v="US"/>
    <s v="USD"/>
    <n v="1402494243"/>
    <n v="1399902243"/>
    <b v="1"/>
    <n v="221"/>
    <b v="1"/>
    <s v="food/small batch"/>
    <n v="1.0227200000000001"/>
    <n v="115.69230769230769"/>
    <s v="food"/>
    <s v="small batch"/>
    <x v="2335"/>
    <d v="2014-06-11T08:44:03"/>
  </r>
  <r>
    <n v="2336"/>
    <x v="2336"/>
    <s v="Aged in whiskey barrels for a unique fruity, spicy, and smoky flavor. Youâ€™ve never tasted sriracha quite like this before."/>
    <x v="22"/>
    <x v="1660"/>
    <x v="0"/>
    <s v="US"/>
    <s v="USD"/>
    <n v="1394316695"/>
    <n v="1390860695"/>
    <b v="1"/>
    <n v="2165"/>
    <b v="1"/>
    <s v="food/small batch"/>
    <n v="5.2073254999999996"/>
    <n v="48.104623556581984"/>
    <s v="food"/>
    <s v="small batch"/>
    <x v="2336"/>
    <d v="2014-03-08T17:11:35"/>
  </r>
  <r>
    <n v="2337"/>
    <x v="2337"/>
    <s v="We make small batch, locally sourced bitters and shrubs for cocktails and cooking."/>
    <x v="14"/>
    <x v="1661"/>
    <x v="0"/>
    <s v="US"/>
    <s v="USD"/>
    <n v="1403796143"/>
    <n v="1401204143"/>
    <b v="1"/>
    <n v="179"/>
    <b v="1"/>
    <s v="food/small batch"/>
    <n v="1.1065833333333333"/>
    <n v="74.184357541899445"/>
    <s v="food"/>
    <s v="small batch"/>
    <x v="2337"/>
    <d v="2014-06-26T10:22:23"/>
  </r>
  <r>
    <n v="2338"/>
    <x v="2338"/>
    <s v="Handcrafted treats made from dried fruits, nuts, spices &amp; dark chocolate. Gluten-free, dairy-free, soy-free, grain-free; flavor-full!"/>
    <x v="36"/>
    <x v="1662"/>
    <x v="0"/>
    <s v="US"/>
    <s v="USD"/>
    <n v="1404077484"/>
    <n v="1401485484"/>
    <b v="1"/>
    <n v="123"/>
    <b v="1"/>
    <s v="food/small batch"/>
    <n v="1.0114333333333334"/>
    <n v="123.34552845528455"/>
    <s v="food"/>
    <s v="small batch"/>
    <x v="2338"/>
    <d v="2014-06-29T16:31:24"/>
  </r>
  <r>
    <n v="2339"/>
    <x v="2339"/>
    <s v="The 'food of the gods' has returned in molten glory! CACOCO revives drinking chocolate with a revolutionary sustainable model."/>
    <x v="31"/>
    <x v="1663"/>
    <x v="0"/>
    <s v="US"/>
    <s v="USD"/>
    <n v="1482134340"/>
    <n v="1479496309"/>
    <b v="1"/>
    <n v="1104"/>
    <b v="1"/>
    <s v="food/small batch"/>
    <n v="2.9420799999999998"/>
    <n v="66.623188405797094"/>
    <s v="food"/>
    <s v="small batch"/>
    <x v="2339"/>
    <d v="2016-12-19T02:59:00"/>
  </r>
  <r>
    <n v="2340"/>
    <x v="2340"/>
    <s v="Strange Matter Coffee is opening a scratch bakery featuring craft doughnuts with vegan and gluten free options!"/>
    <x v="79"/>
    <x v="1664"/>
    <x v="0"/>
    <s v="US"/>
    <s v="USD"/>
    <n v="1477841138"/>
    <n v="1475249138"/>
    <b v="1"/>
    <n v="403"/>
    <b v="1"/>
    <s v="food/small batch"/>
    <n v="1.0577749999999999"/>
    <n v="104.99007444168734"/>
    <s v="food"/>
    <s v="small batch"/>
    <x v="2340"/>
    <d v="2016-10-30T10:25:38"/>
  </r>
  <r>
    <n v="2341"/>
    <x v="2341"/>
    <s v="This website will serve as an interface to change lives and have a community routing for your success!"/>
    <x v="10"/>
    <x v="117"/>
    <x v="1"/>
    <s v="US"/>
    <s v="USD"/>
    <n v="1436729504"/>
    <n v="1434137504"/>
    <b v="0"/>
    <n v="0"/>
    <b v="0"/>
    <s v="technology/web"/>
    <n v="0"/>
    <n v="0"/>
    <s v="technology"/>
    <s v="web"/>
    <x v="2341"/>
    <d v="2015-07-12T14:31:44"/>
  </r>
  <r>
    <n v="2342"/>
    <x v="2342"/>
    <s v="A series of informational and interactive online tutorials enabling businesses to proactively ensure mental and corporate vitality."/>
    <x v="62"/>
    <x v="117"/>
    <x v="1"/>
    <s v="US"/>
    <s v="USD"/>
    <n v="1412571600"/>
    <n v="1410799870"/>
    <b v="0"/>
    <n v="0"/>
    <b v="0"/>
    <s v="technology/web"/>
    <n v="0"/>
    <n v="0"/>
    <s v="technology"/>
    <s v="web"/>
    <x v="2342"/>
    <d v="2014-10-06T00:00:00"/>
  </r>
  <r>
    <n v="2343"/>
    <x v="2343"/>
    <s v="The most influential and prestigious awards program that honors innovation and leadership in mobile technology and entertainment"/>
    <x v="3"/>
    <x v="452"/>
    <x v="1"/>
    <s v="US"/>
    <s v="USD"/>
    <n v="1452282420"/>
    <n v="1447962505"/>
    <b v="0"/>
    <n v="1"/>
    <b v="0"/>
    <s v="technology/web"/>
    <n v="0.03"/>
    <n v="300"/>
    <s v="technology"/>
    <s v="web"/>
    <x v="2343"/>
    <d v="2016-01-08T14:47:00"/>
  </r>
  <r>
    <n v="2344"/>
    <x v="2344"/>
    <s v="SAVE MONEY! Stop worrying about account disputes, supervising installs, and corporation bull-****. We actively negotiate on your behalf"/>
    <x v="28"/>
    <x v="116"/>
    <x v="1"/>
    <s v="CA"/>
    <s v="CAD"/>
    <n v="1466789269"/>
    <n v="1464197269"/>
    <b v="0"/>
    <n v="1"/>
    <b v="0"/>
    <s v="technology/web"/>
    <n v="1E-3"/>
    <n v="1"/>
    <s v="technology"/>
    <s v="web"/>
    <x v="2344"/>
    <d v="2016-06-24T12:27:49"/>
  </r>
  <r>
    <n v="2345"/>
    <x v="2345"/>
    <s v="My team and I are creating a social media website for pet lovers across the world! Fashion, animal shows, adoptions, and more."/>
    <x v="9"/>
    <x v="117"/>
    <x v="1"/>
    <s v="US"/>
    <s v="USD"/>
    <n v="1427845140"/>
    <n v="1424822556"/>
    <b v="0"/>
    <n v="0"/>
    <b v="0"/>
    <s v="technology/web"/>
    <n v="0"/>
    <n v="0"/>
    <s v="technology"/>
    <s v="web"/>
    <x v="2345"/>
    <d v="2015-03-31T18:39:00"/>
  </r>
  <r>
    <n v="2346"/>
    <x v="2346"/>
    <s v="Watch and Make FREE 3D Videos &amp; Pics - No Viewer needed. To Help Learn we have Training and Instant 3D viewers."/>
    <x v="127"/>
    <x v="1665"/>
    <x v="1"/>
    <s v="US"/>
    <s v="USD"/>
    <n v="1476731431"/>
    <n v="1472843431"/>
    <b v="0"/>
    <n v="3"/>
    <b v="0"/>
    <s v="technology/web"/>
    <n v="6.4999999999999997E-4"/>
    <n v="13"/>
    <s v="technology"/>
    <s v="web"/>
    <x v="2346"/>
    <d v="2016-10-17T14:10:31"/>
  </r>
  <r>
    <n v="2347"/>
    <x v="2347"/>
    <s v="Back this project and get access to a course about building COMPLETE web applications without coding."/>
    <x v="28"/>
    <x v="493"/>
    <x v="1"/>
    <s v="US"/>
    <s v="USD"/>
    <n v="1472135676"/>
    <n v="1469543676"/>
    <b v="0"/>
    <n v="1"/>
    <b v="0"/>
    <s v="technology/web"/>
    <n v="1.4999999999999999E-2"/>
    <n v="15"/>
    <s v="technology"/>
    <s v="web"/>
    <x v="2347"/>
    <d v="2016-08-25T09:34:36"/>
  </r>
  <r>
    <n v="2348"/>
    <x v="2348"/>
    <s v="Own, Buy, Sell 3D property! 3D games, 3D traveling and earn in one virtual 3D NEASPACE, Best for Oculus Rift environment."/>
    <x v="54"/>
    <x v="795"/>
    <x v="1"/>
    <s v="US"/>
    <s v="USD"/>
    <n v="1456006938"/>
    <n v="1450822938"/>
    <b v="0"/>
    <n v="5"/>
    <b v="0"/>
    <s v="technology/web"/>
    <n v="3.8571428571428572E-3"/>
    <n v="54"/>
    <s v="technology"/>
    <s v="web"/>
    <x v="2348"/>
    <d v="2016-02-20T17:22:18"/>
  </r>
  <r>
    <n v="2349"/>
    <x v="2349"/>
    <s v="Poliword tries to provide the people of the world an opportunity to make real changes in their government through the internet."/>
    <x v="340"/>
    <x v="117"/>
    <x v="1"/>
    <s v="SE"/>
    <s v="SEK"/>
    <n v="1439318228"/>
    <n v="1436812628"/>
    <b v="0"/>
    <n v="0"/>
    <b v="0"/>
    <s v="technology/web"/>
    <n v="0"/>
    <n v="0"/>
    <s v="technology"/>
    <s v="web"/>
    <x v="2349"/>
    <d v="2015-08-11T13:37:08"/>
  </r>
  <r>
    <n v="2350"/>
    <x v="2350"/>
    <s v="HoxWi are the future for real time interaction with on-line customers via chat or video conference."/>
    <x v="63"/>
    <x v="117"/>
    <x v="1"/>
    <s v="IE"/>
    <s v="EUR"/>
    <n v="1483474370"/>
    <n v="1480882370"/>
    <b v="0"/>
    <n v="0"/>
    <b v="0"/>
    <s v="technology/web"/>
    <n v="0"/>
    <n v="0"/>
    <s v="technology"/>
    <s v="web"/>
    <x v="2350"/>
    <d v="2017-01-03T15:12:50"/>
  </r>
  <r>
    <n v="2351"/>
    <x v="2351"/>
    <s v="Donate $30 or more and receive a free selfie stick."/>
    <x v="341"/>
    <x v="1651"/>
    <x v="1"/>
    <s v="NZ"/>
    <s v="NZD"/>
    <n v="1430360739"/>
    <n v="1427768739"/>
    <b v="0"/>
    <n v="7"/>
    <b v="0"/>
    <s v="technology/web"/>
    <n v="5.7142857142857143E-3"/>
    <n v="15.428571428571429"/>
    <s v="technology"/>
    <s v="web"/>
    <x v="2351"/>
    <d v="2015-04-29T21:25:39"/>
  </r>
  <r>
    <n v="2352"/>
    <x v="2352"/>
    <s v="It is the mission of the Seekerâ€™s School of Thought and Philosophy to provide a safe and nurturing environment for all."/>
    <x v="13"/>
    <x v="117"/>
    <x v="1"/>
    <s v="US"/>
    <s v="USD"/>
    <n v="1433603552"/>
    <n v="1428419552"/>
    <b v="0"/>
    <n v="0"/>
    <b v="0"/>
    <s v="technology/web"/>
    <n v="0"/>
    <n v="0"/>
    <s v="technology"/>
    <s v="web"/>
    <x v="2352"/>
    <d v="2015-06-06T10:12:32"/>
  </r>
  <r>
    <n v="2353"/>
    <x v="2353"/>
    <s v="The best dating website for bronys and pegasisters. The reason I'm trying to get the funds for this project is that I need a laptop."/>
    <x v="28"/>
    <x v="117"/>
    <x v="1"/>
    <s v="US"/>
    <s v="USD"/>
    <n v="1429632822"/>
    <n v="1428596022"/>
    <b v="0"/>
    <n v="0"/>
    <b v="0"/>
    <s v="technology/web"/>
    <n v="0"/>
    <n v="0"/>
    <s v="technology"/>
    <s v="web"/>
    <x v="2353"/>
    <d v="2015-04-21T11:13:42"/>
  </r>
  <r>
    <n v="2354"/>
    <x v="2354"/>
    <s v="Almost done with doctorate degree but need funding of $35,000 to complete research of project."/>
    <x v="19"/>
    <x v="379"/>
    <x v="1"/>
    <s v="US"/>
    <s v="USD"/>
    <n v="1420910460"/>
    <n v="1415726460"/>
    <b v="0"/>
    <n v="1"/>
    <b v="0"/>
    <s v="technology/web"/>
    <n v="7.1428571428571429E-4"/>
    <n v="25"/>
    <s v="technology"/>
    <s v="web"/>
    <x v="2354"/>
    <d v="2015-01-10T12:21:00"/>
  </r>
  <r>
    <n v="2355"/>
    <x v="2355"/>
    <s v="PriceItUpPlease will be an easy to use website that estimates the amount of your startup costs for that great idea you have!"/>
    <x v="6"/>
    <x v="434"/>
    <x v="1"/>
    <s v="AU"/>
    <s v="AUD"/>
    <n v="1430604136"/>
    <n v="1428012136"/>
    <b v="0"/>
    <n v="2"/>
    <b v="0"/>
    <s v="technology/web"/>
    <n v="6.875E-3"/>
    <n v="27.5"/>
    <s v="technology"/>
    <s v="web"/>
    <x v="2355"/>
    <d v="2015-05-02T17:02:16"/>
  </r>
  <r>
    <n v="2356"/>
    <x v="2356"/>
    <s v="HardstyleUnited.com The Global Hardstyle community. Your Hardstyle community."/>
    <x v="3"/>
    <x v="117"/>
    <x v="1"/>
    <s v="NL"/>
    <s v="EUR"/>
    <n v="1433530104"/>
    <n v="1430938104"/>
    <b v="0"/>
    <n v="0"/>
    <b v="0"/>
    <s v="technology/web"/>
    <n v="0"/>
    <n v="0"/>
    <s v="technology"/>
    <s v="web"/>
    <x v="2356"/>
    <d v="2015-06-05T13:48:24"/>
  </r>
  <r>
    <n v="2357"/>
    <x v="2357"/>
    <s v="Click For Therapy is a website that was created to connect consumers and therapists across the UK."/>
    <x v="100"/>
    <x v="117"/>
    <x v="1"/>
    <s v="GB"/>
    <s v="GBP"/>
    <n v="1445093578"/>
    <n v="1442501578"/>
    <b v="0"/>
    <n v="0"/>
    <b v="0"/>
    <s v="technology/web"/>
    <n v="0"/>
    <n v="0"/>
    <s v="technology"/>
    <s v="web"/>
    <x v="2357"/>
    <d v="2015-10-17T09:52:58"/>
  </r>
  <r>
    <n v="2358"/>
    <x v="2358"/>
    <s v="A website to auction, sell and swap items in the uk without a charge, without excess fees, the next ebay."/>
    <x v="15"/>
    <x v="117"/>
    <x v="1"/>
    <s v="GB"/>
    <s v="GBP"/>
    <n v="1422664740"/>
    <n v="1417818036"/>
    <b v="0"/>
    <n v="0"/>
    <b v="0"/>
    <s v="technology/web"/>
    <n v="0"/>
    <n v="0"/>
    <s v="technology"/>
    <s v="web"/>
    <x v="2358"/>
    <d v="2015-01-30T19:39:00"/>
  </r>
  <r>
    <n v="2359"/>
    <x v="2359"/>
    <s v="I want to crowdfund the sequencing of my own genome to make it publicly available with crowd-sourced interpretation."/>
    <x v="51"/>
    <x v="1666"/>
    <x v="1"/>
    <s v="US"/>
    <s v="USD"/>
    <n v="1438616124"/>
    <n v="1433432124"/>
    <b v="0"/>
    <n v="3"/>
    <b v="0"/>
    <s v="technology/web"/>
    <n v="0.14680000000000001"/>
    <n v="367"/>
    <s v="technology"/>
    <s v="web"/>
    <x v="2359"/>
    <d v="2015-08-03T10:35:24"/>
  </r>
  <r>
    <n v="2360"/>
    <x v="2360"/>
    <s v="Welcome to Bee Bay Canada, your commission free microjobs website.  Sell at any price and keep 100% of what you earn!"/>
    <x v="10"/>
    <x v="369"/>
    <x v="1"/>
    <s v="CA"/>
    <s v="CAD"/>
    <n v="1454864280"/>
    <n v="1452272280"/>
    <b v="0"/>
    <n v="1"/>
    <b v="0"/>
    <s v="technology/web"/>
    <n v="4.0000000000000002E-4"/>
    <n v="2"/>
    <s v="technology"/>
    <s v="web"/>
    <x v="2360"/>
    <d v="2016-02-07T11:58:00"/>
  </r>
  <r>
    <n v="2361"/>
    <x v="2361"/>
    <s v="A website for email/sms alerts of your personal selection, comparison of prices,consolidated database, best deals around for clothing."/>
    <x v="48"/>
    <x v="117"/>
    <x v="1"/>
    <s v="CA"/>
    <s v="CAD"/>
    <n v="1462053600"/>
    <n v="1459975008"/>
    <b v="0"/>
    <n v="0"/>
    <b v="0"/>
    <s v="technology/web"/>
    <n v="0"/>
    <n v="0"/>
    <s v="technology"/>
    <s v="web"/>
    <x v="2361"/>
    <d v="2016-04-30T17:00:00"/>
  </r>
  <r>
    <n v="2362"/>
    <x v="2362"/>
    <s v="The Columbus Ruby Brigade has brought monthly ruby goodness and camaraderie to all participants."/>
    <x v="329"/>
    <x v="678"/>
    <x v="1"/>
    <s v="US"/>
    <s v="USD"/>
    <n v="1418315470"/>
    <n v="1415723470"/>
    <b v="0"/>
    <n v="2"/>
    <b v="0"/>
    <s v="technology/web"/>
    <n v="0.2857142857142857"/>
    <n v="60"/>
    <s v="technology"/>
    <s v="web"/>
    <x v="2362"/>
    <d v="2014-12-11T11:31:10"/>
  </r>
  <r>
    <n v="2363"/>
    <x v="2363"/>
    <s v="This is an affordable social lead based web-site to help anyone who wants extra work or start their own business. We find your customer"/>
    <x v="164"/>
    <x v="117"/>
    <x v="1"/>
    <s v="US"/>
    <s v="USD"/>
    <n v="1451348200"/>
    <n v="1447460200"/>
    <b v="0"/>
    <n v="0"/>
    <b v="0"/>
    <s v="technology/web"/>
    <n v="0"/>
    <n v="0"/>
    <s v="technology"/>
    <s v="web"/>
    <x v="2363"/>
    <d v="2015-12-28T19:16:40"/>
  </r>
  <r>
    <n v="2364"/>
    <x v="2364"/>
    <s v="Making a Minecraft server and Website and I need your help to fund it. Thanks in Advance!"/>
    <x v="342"/>
    <x v="117"/>
    <x v="1"/>
    <s v="US"/>
    <s v="USD"/>
    <n v="1445898356"/>
    <n v="1441146356"/>
    <b v="0"/>
    <n v="0"/>
    <b v="0"/>
    <s v="technology/web"/>
    <n v="0"/>
    <n v="0"/>
    <s v="technology"/>
    <s v="web"/>
    <x v="2364"/>
    <d v="2015-10-26T17:25:56"/>
  </r>
  <r>
    <n v="2365"/>
    <x v="2365"/>
    <s v="A website that could group all your social 'identities' and online property together and find new followers or creators to follow"/>
    <x v="28"/>
    <x v="117"/>
    <x v="1"/>
    <s v="IT"/>
    <s v="EUR"/>
    <n v="1453071600"/>
    <n v="1449596425"/>
    <b v="0"/>
    <n v="0"/>
    <b v="0"/>
    <s v="technology/web"/>
    <n v="0"/>
    <n v="0"/>
    <s v="technology"/>
    <s v="web"/>
    <x v="2365"/>
    <d v="2016-01-17T18:00:00"/>
  </r>
  <r>
    <n v="2366"/>
    <x v="2366"/>
    <s v="iDEA virtual activities, the perfect way to encourage children and families to get active - physically, socially and mentally."/>
    <x v="31"/>
    <x v="1310"/>
    <x v="1"/>
    <s v="GB"/>
    <s v="GBP"/>
    <n v="1445431533"/>
    <n v="1442839533"/>
    <b v="0"/>
    <n v="27"/>
    <b v="0"/>
    <s v="technology/web"/>
    <n v="0.1052"/>
    <n v="97.407407407407405"/>
    <s v="technology"/>
    <s v="web"/>
    <x v="2366"/>
    <d v="2015-10-21T07:45:33"/>
  </r>
  <r>
    <n v="2367"/>
    <x v="2367"/>
    <s v="Our goal is to create a completely free website similar to Chegg.com for students to benefit from without raping their wallet!"/>
    <x v="63"/>
    <x v="1667"/>
    <x v="1"/>
    <s v="US"/>
    <s v="USD"/>
    <n v="1461622616"/>
    <n v="1456442216"/>
    <b v="0"/>
    <n v="14"/>
    <b v="0"/>
    <s v="technology/web"/>
    <n v="1.34E-2"/>
    <n v="47.857142857142854"/>
    <s v="technology"/>
    <s v="web"/>
    <x v="2367"/>
    <d v="2016-04-25T17:16:56"/>
  </r>
  <r>
    <n v="2368"/>
    <x v="2368"/>
    <s v="A professional and social media environment created to effectively match job seekers to jobs based on an algorithms-matching system"/>
    <x v="79"/>
    <x v="173"/>
    <x v="1"/>
    <s v="US"/>
    <s v="USD"/>
    <n v="1429028365"/>
    <n v="1425143965"/>
    <b v="0"/>
    <n v="2"/>
    <b v="0"/>
    <s v="technology/web"/>
    <n v="2.5000000000000001E-3"/>
    <n v="50"/>
    <s v="technology"/>
    <s v="web"/>
    <x v="2368"/>
    <d v="2015-04-14T11:19:25"/>
  </r>
  <r>
    <n v="2369"/>
    <x v="2369"/>
    <s v="A website that lets local businesses offer deals to customers and be found online. They pay a small yearly fee and keep %100 of profit."/>
    <x v="31"/>
    <x v="117"/>
    <x v="1"/>
    <s v="US"/>
    <s v="USD"/>
    <n v="1455132611"/>
    <n v="1452540611"/>
    <b v="0"/>
    <n v="0"/>
    <b v="0"/>
    <s v="technology/web"/>
    <n v="0"/>
    <n v="0"/>
    <s v="technology"/>
    <s v="web"/>
    <x v="2369"/>
    <d v="2016-02-10T14:30:11"/>
  </r>
  <r>
    <n v="2370"/>
    <x v="2370"/>
    <s v="Let's go get it back! Most people can get $5,000 to $6,000 more a year in tax deductions. Stop the abuse and get back your share!"/>
    <x v="31"/>
    <x v="376"/>
    <x v="1"/>
    <s v="US"/>
    <s v="USD"/>
    <n v="1418877141"/>
    <n v="1416285141"/>
    <b v="0"/>
    <n v="4"/>
    <b v="0"/>
    <s v="technology/web"/>
    <n v="3.2799999999999999E-3"/>
    <n v="20.5"/>
    <s v="technology"/>
    <s v="web"/>
    <x v="2370"/>
    <d v="2014-12-17T23:32:21"/>
  </r>
  <r>
    <n v="2371"/>
    <x v="2371"/>
    <s v="ProjectPetal.com is an all in one website for all Makers to share projects and ideas. A Facebook(R) Twitter(R) &amp; Github(R) all in one."/>
    <x v="13"/>
    <x v="117"/>
    <x v="1"/>
    <s v="US"/>
    <s v="USD"/>
    <n v="1435257596"/>
    <n v="1432665596"/>
    <b v="0"/>
    <n v="0"/>
    <b v="0"/>
    <s v="technology/web"/>
    <n v="0"/>
    <n v="0"/>
    <s v="technology"/>
    <s v="web"/>
    <x v="2371"/>
    <d v="2015-06-25T13:39:56"/>
  </r>
  <r>
    <n v="2372"/>
    <x v="2372"/>
    <s v="An online platform that will notify every listed individual, vet, council, pound and so on in a geographical area when a pet is lost!"/>
    <x v="62"/>
    <x v="147"/>
    <x v="1"/>
    <s v="AU"/>
    <s v="AUD"/>
    <n v="1429839571"/>
    <n v="1427247571"/>
    <b v="0"/>
    <n v="6"/>
    <b v="0"/>
    <s v="technology/web"/>
    <n v="3.272727272727273E-2"/>
    <n v="30"/>
    <s v="technology"/>
    <s v="web"/>
    <x v="2372"/>
    <d v="2015-04-23T20:39:31"/>
  </r>
  <r>
    <n v="2373"/>
    <x v="2373"/>
    <s v="We want to create a safe marketplace for buying and selling bicycles."/>
    <x v="343"/>
    <x v="155"/>
    <x v="1"/>
    <s v="SE"/>
    <s v="SEK"/>
    <n v="1440863624"/>
    <n v="1438271624"/>
    <b v="0"/>
    <n v="1"/>
    <b v="0"/>
    <s v="technology/web"/>
    <n v="5.8823529411764708E-5"/>
    <n v="50"/>
    <s v="technology"/>
    <s v="web"/>
    <x v="2373"/>
    <d v="2015-08-29T10:53:44"/>
  </r>
  <r>
    <n v="2374"/>
    <x v="2374"/>
    <s v="Next time you want a beer, put down your keys and pick up your phone. We prevent drunk driving by delivering alcohol to you at home."/>
    <x v="29"/>
    <x v="115"/>
    <x v="1"/>
    <s v="US"/>
    <s v="USD"/>
    <n v="1423772060"/>
    <n v="1421180060"/>
    <b v="0"/>
    <n v="1"/>
    <b v="0"/>
    <s v="technology/web"/>
    <n v="4.5454545454545455E-4"/>
    <n v="10"/>
    <s v="technology"/>
    <s v="web"/>
    <x v="2374"/>
    <d v="2015-02-12T15:14:20"/>
  </r>
  <r>
    <n v="2375"/>
    <x v="2375"/>
    <s v="Slice Trade is a new way to trade in your old phones. We buy back phones in any condition and pay you cash or give you a new one free!"/>
    <x v="3"/>
    <x v="117"/>
    <x v="1"/>
    <s v="US"/>
    <s v="USD"/>
    <n v="1473451437"/>
    <n v="1470859437"/>
    <b v="0"/>
    <n v="0"/>
    <b v="0"/>
    <s v="technology/web"/>
    <n v="0"/>
    <n v="0"/>
    <s v="technology"/>
    <s v="web"/>
    <x v="2375"/>
    <d v="2016-09-09T15:03:57"/>
  </r>
  <r>
    <n v="2376"/>
    <x v="2376"/>
    <s v="Tough, pre-manufactured lost and found stickers that forward messages to the owners email and cellphone."/>
    <x v="9"/>
    <x v="1668"/>
    <x v="1"/>
    <s v="US"/>
    <s v="USD"/>
    <n v="1449785566"/>
    <n v="1447193566"/>
    <b v="0"/>
    <n v="4"/>
    <b v="0"/>
    <s v="technology/web"/>
    <n v="0.10877666666666666"/>
    <n v="81.582499999999996"/>
    <s v="technology"/>
    <s v="web"/>
    <x v="2376"/>
    <d v="2015-12-10T17:12:46"/>
  </r>
  <r>
    <n v="2377"/>
    <x v="2377"/>
    <s v="Fluttify is an Online Video Sharing Platform allowing friends to share their favorite Trending Content with each other."/>
    <x v="30"/>
    <x v="117"/>
    <x v="1"/>
    <s v="CA"/>
    <s v="CAD"/>
    <n v="1480110783"/>
    <n v="1477515183"/>
    <b v="0"/>
    <n v="0"/>
    <b v="0"/>
    <s v="technology/web"/>
    <n v="0"/>
    <n v="0"/>
    <s v="technology"/>
    <s v="web"/>
    <x v="2377"/>
    <d v="2016-11-25T16:53:03"/>
  </r>
  <r>
    <n v="2378"/>
    <x v="2378"/>
    <s v="KEEPUP allows you to extend your social circle by introducing you to new people via your friends."/>
    <x v="74"/>
    <x v="117"/>
    <x v="1"/>
    <s v="US"/>
    <s v="USD"/>
    <n v="1440548330"/>
    <n v="1438042730"/>
    <b v="0"/>
    <n v="0"/>
    <b v="0"/>
    <s v="technology/web"/>
    <n v="0"/>
    <n v="0"/>
    <s v="technology"/>
    <s v="web"/>
    <x v="2378"/>
    <d v="2015-08-25T19:18:50"/>
  </r>
  <r>
    <n v="2379"/>
    <x v="2379"/>
    <s v="Selectcooks.com is a community marketplace for people to list, find and hire chefs."/>
    <x v="11"/>
    <x v="117"/>
    <x v="1"/>
    <s v="US"/>
    <s v="USD"/>
    <n v="1444004616"/>
    <n v="1440116616"/>
    <b v="0"/>
    <n v="0"/>
    <b v="0"/>
    <s v="technology/web"/>
    <n v="0"/>
    <n v="0"/>
    <s v="technology"/>
    <s v="web"/>
    <x v="2379"/>
    <d v="2015-10-04T19:23:36"/>
  </r>
  <r>
    <n v="2380"/>
    <x v="2380"/>
    <s v="Tired of waiting for likes? Here is a brand new social network centered on real-time hashtag chatting. Just chat and enjoy!"/>
    <x v="36"/>
    <x v="434"/>
    <x v="1"/>
    <s v="US"/>
    <s v="USD"/>
    <n v="1443726142"/>
    <n v="1441134142"/>
    <b v="0"/>
    <n v="3"/>
    <b v="0"/>
    <s v="technology/web"/>
    <n v="3.6666666666666666E-3"/>
    <n v="18.333333333333332"/>
    <s v="technology"/>
    <s v="web"/>
    <x v="2380"/>
    <d v="2015-10-01T14:02:22"/>
  </r>
  <r>
    <n v="2381"/>
    <x v="2381"/>
    <s v="Social Media Platform for the Marijuana Industry to create professionalism and a stable lasting market."/>
    <x v="344"/>
    <x v="1669"/>
    <x v="1"/>
    <s v="US"/>
    <s v="USD"/>
    <n v="1428704848"/>
    <n v="1426112848"/>
    <b v="0"/>
    <n v="7"/>
    <b v="0"/>
    <s v="technology/web"/>
    <n v="1.8193398957730169E-2"/>
    <n v="224.42857142857142"/>
    <s v="technology"/>
    <s v="web"/>
    <x v="2381"/>
    <d v="2015-04-10T17:27:28"/>
  </r>
  <r>
    <n v="2382"/>
    <x v="2382"/>
    <s v="Netiquette classes to teach our youth how make proper use of computer-mediated communications for personal and educational success."/>
    <x v="9"/>
    <x v="735"/>
    <x v="1"/>
    <s v="US"/>
    <s v="USD"/>
    <n v="1438662603"/>
    <n v="1436502603"/>
    <b v="0"/>
    <n v="2"/>
    <b v="0"/>
    <s v="technology/web"/>
    <n v="2.5000000000000001E-2"/>
    <n v="37.5"/>
    <s v="technology"/>
    <s v="web"/>
    <x v="2382"/>
    <d v="2015-08-03T23:30:03"/>
  </r>
  <r>
    <n v="2383"/>
    <x v="2383"/>
    <s v="A quirky online shop where you can buy, sell and discover stuff that's &quot;a little bit different&quot;. We think &quot;it's right up your alley!&quot;"/>
    <x v="3"/>
    <x v="140"/>
    <x v="1"/>
    <s v="NZ"/>
    <s v="NZD"/>
    <n v="1424568107"/>
    <n v="1421976107"/>
    <b v="0"/>
    <n v="3"/>
    <b v="0"/>
    <s v="technology/web"/>
    <n v="4.3499999999999997E-2"/>
    <n v="145"/>
    <s v="technology"/>
    <s v="web"/>
    <x v="2383"/>
    <d v="2015-02-21T20:21:47"/>
  </r>
  <r>
    <n v="2384"/>
    <x v="2384"/>
    <s v="We're seeking to reward our members for their social behavior. The members win on two levels- compensation and increased viral sharing!"/>
    <x v="28"/>
    <x v="138"/>
    <x v="1"/>
    <s v="US"/>
    <s v="USD"/>
    <n v="1415932643"/>
    <n v="1413337043"/>
    <b v="0"/>
    <n v="8"/>
    <b v="0"/>
    <s v="technology/web"/>
    <n v="8.0000000000000002E-3"/>
    <n v="1"/>
    <s v="technology"/>
    <s v="web"/>
    <x v="2384"/>
    <d v="2014-11-13T21:37:23"/>
  </r>
  <r>
    <n v="2385"/>
    <x v="2385"/>
    <s v="Lyka will allow you to search for shoes in every sneaker store and website and then buy for in-store pickup or same-day delivery."/>
    <x v="99"/>
    <x v="1670"/>
    <x v="1"/>
    <s v="US"/>
    <s v="USD"/>
    <n v="1438793432"/>
    <n v="1436201432"/>
    <b v="0"/>
    <n v="7"/>
    <b v="0"/>
    <s v="technology/web"/>
    <n v="1.2123076923076924E-2"/>
    <n v="112.57142857142857"/>
    <s v="technology"/>
    <s v="web"/>
    <x v="2385"/>
    <d v="2015-08-05T11:50:32"/>
  </r>
  <r>
    <n v="2386"/>
    <x v="2386"/>
    <s v="Realjobmatch is not just a job search site but a matching site , matching the right jobseekers with the best jobs."/>
    <x v="11"/>
    <x v="117"/>
    <x v="1"/>
    <s v="CA"/>
    <s v="CAD"/>
    <n v="1420920424"/>
    <n v="1415736424"/>
    <b v="0"/>
    <n v="0"/>
    <b v="0"/>
    <s v="technology/web"/>
    <n v="0"/>
    <n v="0"/>
    <s v="technology"/>
    <s v="web"/>
    <x v="2386"/>
    <d v="2015-01-10T15:07:04"/>
  </r>
  <r>
    <n v="2387"/>
    <x v="2387"/>
    <s v="Learning should be fun! Effective health education includes the person's learning strengths, preferences and cultural perspective."/>
    <x v="60"/>
    <x v="772"/>
    <x v="1"/>
    <s v="US"/>
    <s v="USD"/>
    <n v="1469199740"/>
    <n v="1465311740"/>
    <b v="0"/>
    <n v="3"/>
    <b v="0"/>
    <s v="technology/web"/>
    <n v="6.8399999999999997E-3"/>
    <n v="342"/>
    <s v="technology"/>
    <s v="web"/>
    <x v="2387"/>
    <d v="2016-07-22T10:02:20"/>
  </r>
  <r>
    <n v="2388"/>
    <x v="2388"/>
    <s v="The first ever trend-powered stock-market where you can buy and sell shares of you and your loved ones. Let's explore life together."/>
    <x v="258"/>
    <x v="1501"/>
    <x v="1"/>
    <s v="US"/>
    <s v="USD"/>
    <n v="1421350140"/>
    <n v="1418761759"/>
    <b v="0"/>
    <n v="8"/>
    <b v="0"/>
    <s v="technology/web"/>
    <n v="1.2513513513513513E-2"/>
    <n v="57.875"/>
    <s v="technology"/>
    <s v="web"/>
    <x v="2388"/>
    <d v="2015-01-15T14:29:00"/>
  </r>
  <r>
    <n v="2389"/>
    <x v="2389"/>
    <s v="Kiwwi va dÃ©poussiÃ©rer le marchÃ© de l'emploi, avec peu de moyens mais de trÃ¨s bonnes idÃ©es, cependant, nous avons besoin de vous !"/>
    <x v="194"/>
    <x v="134"/>
    <x v="1"/>
    <s v="FR"/>
    <s v="EUR"/>
    <n v="1437861540"/>
    <n v="1435160452"/>
    <b v="0"/>
    <n v="1"/>
    <b v="0"/>
    <s v="technology/web"/>
    <n v="1.8749999999999999E-3"/>
    <n v="30"/>
    <s v="technology"/>
    <s v="web"/>
    <x v="2389"/>
    <d v="2015-07-25T16:59:00"/>
  </r>
  <r>
    <n v="2390"/>
    <x v="2390"/>
    <s v="A SaaS solution for Businesses to align their strategies with customer value, using realtime strategic roadmaps &amp; visualisations."/>
    <x v="345"/>
    <x v="117"/>
    <x v="1"/>
    <s v="AU"/>
    <s v="AUD"/>
    <n v="1420352264"/>
    <n v="1416896264"/>
    <b v="0"/>
    <n v="0"/>
    <b v="0"/>
    <s v="technology/web"/>
    <n v="0"/>
    <n v="0"/>
    <s v="technology"/>
    <s v="web"/>
    <x v="2390"/>
    <d v="2015-01-04T01:17:44"/>
  </r>
  <r>
    <n v="2391"/>
    <x v="2391"/>
    <s v="Using the power of internet to help people save hundreds in car repair."/>
    <x v="22"/>
    <x v="379"/>
    <x v="1"/>
    <s v="US"/>
    <s v="USD"/>
    <n v="1427825044"/>
    <n v="1425236644"/>
    <b v="0"/>
    <n v="1"/>
    <b v="0"/>
    <s v="technology/web"/>
    <n v="1.25E-3"/>
    <n v="25"/>
    <s v="technology"/>
    <s v="web"/>
    <x v="2391"/>
    <d v="2015-03-31T13:04:04"/>
  </r>
  <r>
    <n v="2392"/>
    <x v="2392"/>
    <s v="I am asking for $4,200 to launch a unique website serving professionals in any and all industries seeking additional income in Oregon."/>
    <x v="285"/>
    <x v="117"/>
    <x v="1"/>
    <s v="US"/>
    <s v="USD"/>
    <n v="1446087223"/>
    <n v="1443495223"/>
    <b v="0"/>
    <n v="0"/>
    <b v="0"/>
    <s v="technology/web"/>
    <n v="0"/>
    <n v="0"/>
    <s v="technology"/>
    <s v="web"/>
    <x v="2392"/>
    <d v="2015-10-28T21:53:43"/>
  </r>
  <r>
    <n v="2393"/>
    <x v="2393"/>
    <s v="Imagine a world where you can swap a video game you're tired of playing for a video game you actually want to play for just $1.50!"/>
    <x v="57"/>
    <x v="155"/>
    <x v="1"/>
    <s v="US"/>
    <s v="USD"/>
    <n v="1439048017"/>
    <n v="1436456017"/>
    <b v="0"/>
    <n v="1"/>
    <b v="0"/>
    <s v="technology/web"/>
    <n v="5.0000000000000001E-4"/>
    <n v="50"/>
    <s v="technology"/>
    <s v="web"/>
    <x v="2393"/>
    <d v="2015-08-08T10:33:37"/>
  </r>
  <r>
    <n v="2394"/>
    <x v="2394"/>
    <s v="We want to create the &quot;Facebook&quot; for Writers. We are working on a new world for people who like to write. Check out more wriyon.com"/>
    <x v="10"/>
    <x v="158"/>
    <x v="1"/>
    <s v="IE"/>
    <s v="EUR"/>
    <n v="1424940093"/>
    <n v="1422348093"/>
    <b v="0"/>
    <n v="2"/>
    <b v="0"/>
    <s v="technology/web"/>
    <n v="5.9999999999999995E-4"/>
    <n v="1.5"/>
    <s v="technology"/>
    <s v="web"/>
    <x v="2394"/>
    <d v="2015-02-26T03:41:33"/>
  </r>
  <r>
    <n v="2395"/>
    <x v="2395"/>
    <s v="I am making a social website where people can anonymously or openly vent, All walks of life all over the world"/>
    <x v="287"/>
    <x v="117"/>
    <x v="1"/>
    <s v="US"/>
    <s v="USD"/>
    <n v="1484038620"/>
    <n v="1481597687"/>
    <b v="0"/>
    <n v="0"/>
    <b v="0"/>
    <s v="technology/web"/>
    <n v="0"/>
    <n v="0"/>
    <s v="technology"/>
    <s v="web"/>
    <x v="2395"/>
    <d v="2017-01-10T03:57:00"/>
  </r>
  <r>
    <n v="2396"/>
    <x v="2396"/>
    <s v="I'm creating a website with projects which I'll create later / Ich erstelle eine Webseite mit Projekten, welche ich spÃ¤ter erstelle."/>
    <x v="10"/>
    <x v="115"/>
    <x v="1"/>
    <s v="CH"/>
    <s v="CHF"/>
    <n v="1444940558"/>
    <n v="1442348558"/>
    <b v="0"/>
    <n v="1"/>
    <b v="0"/>
    <s v="technology/web"/>
    <n v="2E-3"/>
    <n v="10"/>
    <s v="technology"/>
    <s v="web"/>
    <x v="2396"/>
    <d v="2015-10-15T15:22:38"/>
  </r>
  <r>
    <n v="2397"/>
    <x v="2397"/>
    <s v="Matching refugees with sponsors in the US for 5 years. Our goal is to assist 300 Rohingya refugee families with supportive communities."/>
    <x v="346"/>
    <x v="117"/>
    <x v="1"/>
    <s v="US"/>
    <s v="USD"/>
    <n v="1420233256"/>
    <n v="1417641256"/>
    <b v="0"/>
    <n v="0"/>
    <b v="0"/>
    <s v="technology/web"/>
    <n v="0"/>
    <n v="0"/>
    <s v="technology"/>
    <s v="web"/>
    <x v="2397"/>
    <d v="2015-01-02T16:14:16"/>
  </r>
  <r>
    <n v="2398"/>
    <x v="2398"/>
    <s v="The internets new search engine. Looking for funding to develop our backend web indexing software with an emphasis on automation."/>
    <x v="23"/>
    <x v="117"/>
    <x v="1"/>
    <s v="US"/>
    <s v="USD"/>
    <n v="1435874384"/>
    <n v="1433282384"/>
    <b v="0"/>
    <n v="0"/>
    <b v="0"/>
    <s v="technology/web"/>
    <n v="0"/>
    <n v="0"/>
    <s v="technology"/>
    <s v="web"/>
    <x v="2398"/>
    <d v="2015-07-02T16:59:44"/>
  </r>
  <r>
    <n v="2399"/>
    <x v="2399"/>
    <s v="SheLifts is going to be the number One international social HUB &amp; information resource for women into weight lifting"/>
    <x v="93"/>
    <x v="117"/>
    <x v="1"/>
    <s v="SE"/>
    <s v="SEK"/>
    <n v="1418934506"/>
    <n v="1415910506"/>
    <b v="0"/>
    <n v="0"/>
    <b v="0"/>
    <s v="technology/web"/>
    <n v="0"/>
    <n v="0"/>
    <s v="technology"/>
    <s v="web"/>
    <x v="2399"/>
    <d v="2014-12-18T15:28:26"/>
  </r>
  <r>
    <n v="2400"/>
    <x v="2400"/>
    <s v="New Innovation of Social Media with New Technology created to bring users even closer togethor - Tabs &amp; Features never seen before!"/>
    <x v="63"/>
    <x v="117"/>
    <x v="1"/>
    <s v="AU"/>
    <s v="AUD"/>
    <n v="1460615164"/>
    <n v="1458023164"/>
    <b v="0"/>
    <n v="0"/>
    <b v="0"/>
    <s v="technology/web"/>
    <n v="0"/>
    <n v="0"/>
    <s v="technology"/>
    <s v="web"/>
    <x v="2400"/>
    <d v="2016-04-14T01:26:04"/>
  </r>
  <r>
    <n v="2401"/>
    <x v="2401"/>
    <s v="A &quot;Hypo-allergenic&quot; food cart that specializes in making traditional Indian Meals with a delicious American flavor combination."/>
    <x v="89"/>
    <x v="1671"/>
    <x v="2"/>
    <s v="US"/>
    <s v="USD"/>
    <n v="1457207096"/>
    <n v="1452023096"/>
    <b v="0"/>
    <n v="9"/>
    <b v="0"/>
    <s v="food/food trucks"/>
    <n v="7.1785714285714283E-3"/>
    <n v="22.333333333333332"/>
    <s v="food"/>
    <s v="food trucks"/>
    <x v="2401"/>
    <d v="2016-03-05T14:44:56"/>
  </r>
  <r>
    <n v="2402"/>
    <x v="2402"/>
    <s v="Small town, delicious treats, and a mobile truck"/>
    <x v="14"/>
    <x v="401"/>
    <x v="2"/>
    <s v="US"/>
    <s v="USD"/>
    <n v="1431533931"/>
    <n v="1428941931"/>
    <b v="0"/>
    <n v="1"/>
    <b v="0"/>
    <s v="food/food trucks"/>
    <n v="4.3333333333333331E-3"/>
    <n v="52"/>
    <s v="food"/>
    <s v="food trucks"/>
    <x v="2402"/>
    <d v="2015-05-13T11:18:51"/>
  </r>
  <r>
    <n v="2403"/>
    <x v="2403"/>
    <s v="The aim is to start a business/service serving the finest green tea to my local area by trike as well as selling tea online."/>
    <x v="38"/>
    <x v="1672"/>
    <x v="2"/>
    <s v="GB"/>
    <s v="GBP"/>
    <n v="1459368658"/>
    <n v="1454188258"/>
    <b v="0"/>
    <n v="12"/>
    <b v="0"/>
    <s v="food/food trucks"/>
    <n v="0.16833333333333333"/>
    <n v="16.833333333333332"/>
    <s v="food"/>
    <s v="food trucks"/>
    <x v="2403"/>
    <d v="2016-03-30T15:10:58"/>
  </r>
  <r>
    <n v="2404"/>
    <x v="2404"/>
    <s v="We would love another Donut Food Truck for your famous Square Donuts.  We have one successful truck and retail store open already!"/>
    <x v="36"/>
    <x v="117"/>
    <x v="2"/>
    <s v="US"/>
    <s v="USD"/>
    <n v="1451782607"/>
    <n v="1449190607"/>
    <b v="0"/>
    <n v="0"/>
    <b v="0"/>
    <s v="food/food trucks"/>
    <n v="0"/>
    <n v="0"/>
    <s v="food"/>
    <s v="food trucks"/>
    <x v="2404"/>
    <d v="2016-01-02T19:56:47"/>
  </r>
  <r>
    <n v="2405"/>
    <x v="2405"/>
    <s v="We are the first gaming-themed food truck, bringing gourmet pub fare to the Jacksonville area."/>
    <x v="10"/>
    <x v="1673"/>
    <x v="2"/>
    <s v="US"/>
    <s v="USD"/>
    <n v="1472911375"/>
    <n v="1471096975"/>
    <b v="0"/>
    <n v="20"/>
    <b v="0"/>
    <s v="food/food trucks"/>
    <n v="0.22520000000000001"/>
    <n v="56.3"/>
    <s v="food"/>
    <s v="food trucks"/>
    <x v="2405"/>
    <d v="2016-09-03T09:02:55"/>
  </r>
  <r>
    <n v="2406"/>
    <x v="2406"/>
    <s v="Be a part of something BIG, support us in opening the best burger truck in Tacoma! ~ &quot;So I donâ€™t have to dream alone!&quot;"/>
    <x v="53"/>
    <x v="1674"/>
    <x v="2"/>
    <s v="US"/>
    <s v="USD"/>
    <n v="1421635190"/>
    <n v="1418179190"/>
    <b v="0"/>
    <n v="16"/>
    <b v="0"/>
    <s v="food/food trucks"/>
    <n v="0.41384615384615386"/>
    <n v="84.0625"/>
    <s v="food"/>
    <s v="food trucks"/>
    <x v="2406"/>
    <d v="2015-01-18T21:39:50"/>
  </r>
  <r>
    <n v="2407"/>
    <x v="2407"/>
    <s v="Hummus-mediterranean diet, real food, organic, vegan, kosher._x000a_An original great health oriented street food in Santa Fe NM."/>
    <x v="29"/>
    <x v="1675"/>
    <x v="2"/>
    <s v="US"/>
    <s v="USD"/>
    <n v="1428732000"/>
    <n v="1426772928"/>
    <b v="0"/>
    <n v="33"/>
    <b v="0"/>
    <s v="food/food trucks"/>
    <n v="0.25259090909090909"/>
    <n v="168.39393939393941"/>
    <s v="food"/>
    <s v="food trucks"/>
    <x v="2407"/>
    <d v="2015-04-11T01:00:00"/>
  </r>
  <r>
    <n v="2408"/>
    <x v="2408"/>
    <s v="A US Army Vet trying to get a Peruvian food truck going! Really good Peruvian food now mobile!"/>
    <x v="36"/>
    <x v="134"/>
    <x v="2"/>
    <s v="US"/>
    <s v="USD"/>
    <n v="1415247757"/>
    <n v="1412652157"/>
    <b v="0"/>
    <n v="2"/>
    <b v="0"/>
    <s v="food/food trucks"/>
    <n v="2E-3"/>
    <n v="15"/>
    <s v="food"/>
    <s v="food trucks"/>
    <x v="2408"/>
    <d v="2014-11-05T23:22:37"/>
  </r>
  <r>
    <n v="2409"/>
    <x v="2409"/>
    <s v="I am looking to start a food truck with an infusion of my Puerto Rican heritage and my love for BBQ."/>
    <x v="31"/>
    <x v="75"/>
    <x v="2"/>
    <s v="US"/>
    <s v="USD"/>
    <n v="1439931675"/>
    <n v="1437339675"/>
    <b v="0"/>
    <n v="6"/>
    <b v="0"/>
    <s v="food/food trucks"/>
    <n v="1.84E-2"/>
    <n v="76.666666666666671"/>
    <s v="food"/>
    <s v="food trucks"/>
    <x v="2409"/>
    <d v="2015-08-18T16:01:15"/>
  </r>
  <r>
    <n v="2410"/>
    <x v="2410"/>
    <s v="Websters grill truck the best slow cooked meats on hot coals_x000a_Beef bisket, roast Lamb, roast chicken, Ribs, burgers, sliders,"/>
    <x v="36"/>
    <x v="117"/>
    <x v="2"/>
    <s v="AU"/>
    <s v="AUD"/>
    <n v="1441619275"/>
    <n v="1439027275"/>
    <b v="0"/>
    <n v="0"/>
    <b v="0"/>
    <s v="food/food trucks"/>
    <n v="0"/>
    <n v="0"/>
    <s v="food"/>
    <s v="food trucks"/>
    <x v="2410"/>
    <d v="2015-09-07T04:47:55"/>
  </r>
  <r>
    <n v="2411"/>
    <x v="2411"/>
    <s v="I want to create an authentic German food truck to travel all over the US. Spreading amazing German Food to Summer Time Music Festivals"/>
    <x v="31"/>
    <x v="118"/>
    <x v="2"/>
    <s v="US"/>
    <s v="USD"/>
    <n v="1440524082"/>
    <n v="1437932082"/>
    <b v="0"/>
    <n v="3"/>
    <b v="0"/>
    <s v="food/food trucks"/>
    <n v="6.0400000000000002E-3"/>
    <n v="50.333333333333336"/>
    <s v="food"/>
    <s v="food trucks"/>
    <x v="2411"/>
    <d v="2015-08-25T12:34:42"/>
  </r>
  <r>
    <n v="2412"/>
    <x v="2412"/>
    <s v="Fini les burgers ou les sandwichs : Ã  votre pause dÃ©jeuner, repartez avec votre barquette de grillade de bÅ“uf, canard ou poulet !"/>
    <x v="6"/>
    <x v="117"/>
    <x v="2"/>
    <s v="FR"/>
    <s v="EUR"/>
    <n v="1480185673"/>
    <n v="1476294073"/>
    <b v="0"/>
    <n v="0"/>
    <b v="0"/>
    <s v="food/food trucks"/>
    <n v="0"/>
    <n v="0"/>
    <s v="food"/>
    <s v="food trucks"/>
    <x v="2412"/>
    <d v="2016-11-26T13:41:13"/>
  </r>
  <r>
    <n v="2413"/>
    <x v="2413"/>
    <s v="Lone Pine Coffee Brewery will be a portable third-wave coffee shop available for wedding receptions and other events!"/>
    <x v="9"/>
    <x v="379"/>
    <x v="2"/>
    <s v="US"/>
    <s v="USD"/>
    <n v="1401579000"/>
    <n v="1398911882"/>
    <b v="0"/>
    <n v="3"/>
    <b v="0"/>
    <s v="food/food trucks"/>
    <n v="8.3333333333333332E-3"/>
    <n v="8.3333333333333339"/>
    <s v="food"/>
    <s v="food trucks"/>
    <x v="2413"/>
    <d v="2014-05-31T18:30:00"/>
  </r>
  <r>
    <n v="2414"/>
    <x v="2414"/>
    <s v="95th St. Tacos needs your help in purchasing a food truck so that we can deliver the flavors of LA Tacos right to your neighborhood"/>
    <x v="36"/>
    <x v="75"/>
    <x v="2"/>
    <s v="US"/>
    <s v="USD"/>
    <n v="1440215940"/>
    <n v="1436805660"/>
    <b v="0"/>
    <n v="13"/>
    <b v="0"/>
    <s v="food/food trucks"/>
    <n v="3.0666666666666665E-2"/>
    <n v="35.384615384615387"/>
    <s v="food"/>
    <s v="food trucks"/>
    <x v="2414"/>
    <d v="2015-08-21T22:59:00"/>
  </r>
  <r>
    <n v="2415"/>
    <x v="2415"/>
    <s v="It will be ridiculously easy to become addicted to the full, rich flavor of locally raised beef, pork, and more..."/>
    <x v="127"/>
    <x v="400"/>
    <x v="2"/>
    <s v="US"/>
    <s v="USD"/>
    <n v="1468615346"/>
    <n v="1466023346"/>
    <b v="0"/>
    <n v="6"/>
    <b v="0"/>
    <s v="food/food trucks"/>
    <n v="5.5833333333333334E-3"/>
    <n v="55.833333333333336"/>
    <s v="food"/>
    <s v="food trucks"/>
    <x v="2415"/>
    <d v="2016-07-15T15:42:26"/>
  </r>
  <r>
    <n v="2416"/>
    <x v="2416"/>
    <s v="ex school bus redesigned into pickup truck complete with giant meat smoker in &quot;bed&quot; of truck and kitchen in the &quot;cab&quot; of the truck."/>
    <x v="22"/>
    <x v="139"/>
    <x v="2"/>
    <s v="US"/>
    <s v="USD"/>
    <n v="1426345200"/>
    <n v="1421343743"/>
    <b v="0"/>
    <n v="1"/>
    <b v="0"/>
    <s v="food/food trucks"/>
    <n v="2.5000000000000001E-4"/>
    <n v="5"/>
    <s v="food"/>
    <s v="food trucks"/>
    <x v="2416"/>
    <d v="2015-03-14T10:00:00"/>
  </r>
  <r>
    <n v="2417"/>
    <x v="2417"/>
    <s v="I have been working on a recipe for 20 years now and need to perfect it!  Also want to do a gluten free version, then open a food truck"/>
    <x v="28"/>
    <x v="117"/>
    <x v="2"/>
    <s v="US"/>
    <s v="USD"/>
    <n v="1407705187"/>
    <n v="1405113187"/>
    <b v="0"/>
    <n v="0"/>
    <b v="0"/>
    <s v="food/food trucks"/>
    <n v="0"/>
    <n v="0"/>
    <s v="food"/>
    <s v="food trucks"/>
    <x v="2417"/>
    <d v="2014-08-10T16:13:07"/>
  </r>
  <r>
    <n v="2418"/>
    <x v="2418"/>
    <s v="I want to start my food truck business."/>
    <x v="31"/>
    <x v="139"/>
    <x v="2"/>
    <s v="US"/>
    <s v="USD"/>
    <n v="1427225644"/>
    <n v="1422045244"/>
    <b v="0"/>
    <n v="5"/>
    <b v="0"/>
    <s v="food/food trucks"/>
    <n v="2.0000000000000001E-4"/>
    <n v="1"/>
    <s v="food"/>
    <s v="food trucks"/>
    <x v="2418"/>
    <d v="2015-03-24T14:34:04"/>
  </r>
  <r>
    <n v="2419"/>
    <x v="2419"/>
    <s v="Farm to table, gourmet hippy hot dogs made from scratch with free range meats and organic produce: mind expanding recipes: TasteBudTrip"/>
    <x v="9"/>
    <x v="117"/>
    <x v="2"/>
    <s v="US"/>
    <s v="USD"/>
    <n v="1424281389"/>
    <n v="1419097389"/>
    <b v="0"/>
    <n v="0"/>
    <b v="0"/>
    <s v="food/food trucks"/>
    <n v="0"/>
    <n v="0"/>
    <s v="food"/>
    <s v="food trucks"/>
    <x v="2419"/>
    <d v="2015-02-18T12:43:09"/>
  </r>
  <r>
    <n v="2420"/>
    <x v="2420"/>
    <s v="Pangea Cuisines offers authentic hand crafted dishes, utilizing fresh ingredients selected that very morning."/>
    <x v="347"/>
    <x v="1676"/>
    <x v="2"/>
    <s v="US"/>
    <s v="USD"/>
    <n v="1415583695"/>
    <n v="1410396095"/>
    <b v="0"/>
    <n v="36"/>
    <b v="0"/>
    <s v="food/food trucks"/>
    <n v="0.14825133372851215"/>
    <n v="69.472222222222229"/>
    <s v="food"/>
    <s v="food trucks"/>
    <x v="2420"/>
    <d v="2014-11-09T20:41:35"/>
  </r>
  <r>
    <n v="2421"/>
    <x v="2421"/>
    <s v="help me start Merrill's first hot dog cart in this empty lot"/>
    <x v="12"/>
    <x v="116"/>
    <x v="2"/>
    <s v="US"/>
    <s v="USD"/>
    <n v="1424536196"/>
    <n v="1421944196"/>
    <b v="0"/>
    <n v="1"/>
    <b v="0"/>
    <s v="food/food trucks"/>
    <n v="1.6666666666666666E-4"/>
    <n v="1"/>
    <s v="food"/>
    <s v="food trucks"/>
    <x v="2421"/>
    <d v="2015-02-21T11:29:56"/>
  </r>
  <r>
    <n v="2422"/>
    <x v="2422"/>
    <s v="Family owned business serving BBQ and seafood to the public"/>
    <x v="2"/>
    <x v="116"/>
    <x v="2"/>
    <s v="US"/>
    <s v="USD"/>
    <n v="1426091036"/>
    <n v="1423502636"/>
    <b v="0"/>
    <n v="1"/>
    <b v="0"/>
    <s v="food/food trucks"/>
    <n v="2E-3"/>
    <n v="1"/>
    <s v="food"/>
    <s v="food trucks"/>
    <x v="2422"/>
    <d v="2015-03-11T11:23:56"/>
  </r>
  <r>
    <n v="2423"/>
    <x v="2423"/>
    <s v="FBTR is a Texas-style, North Carolina based, homemade BBQ company looking to bring good meat to the masses."/>
    <x v="127"/>
    <x v="138"/>
    <x v="2"/>
    <s v="US"/>
    <s v="USD"/>
    <n v="1420044890"/>
    <n v="1417452890"/>
    <b v="0"/>
    <n v="1"/>
    <b v="0"/>
    <s v="food/food trucks"/>
    <n v="1.3333333333333334E-4"/>
    <n v="8"/>
    <s v="food"/>
    <s v="food trucks"/>
    <x v="2423"/>
    <d v="2014-12-31T11:54:50"/>
  </r>
  <r>
    <n v="2424"/>
    <x v="2424"/>
    <s v="Great and creative food from the heart in the form of a sweet food truck!"/>
    <x v="31"/>
    <x v="622"/>
    <x v="2"/>
    <s v="US"/>
    <s v="USD"/>
    <n v="1414445108"/>
    <n v="1411853108"/>
    <b v="0"/>
    <n v="9"/>
    <b v="0"/>
    <s v="food/food trucks"/>
    <n v="1.24E-2"/>
    <n v="34.444444444444443"/>
    <s v="food"/>
    <s v="food trucks"/>
    <x v="2424"/>
    <d v="2014-10-27T16:25:08"/>
  </r>
  <r>
    <n v="2425"/>
    <x v="2425"/>
    <s v="I have the chance to take my Food Cart Business on the road. This is a major opportunity for a lot of people to learn and prosper."/>
    <x v="8"/>
    <x v="116"/>
    <x v="2"/>
    <s v="US"/>
    <s v="USD"/>
    <n v="1464386640"/>
    <n v="1463090149"/>
    <b v="0"/>
    <n v="1"/>
    <b v="0"/>
    <s v="food/food trucks"/>
    <n v="2.8571428571428574E-4"/>
    <n v="1"/>
    <s v="food"/>
    <s v="food trucks"/>
    <x v="2425"/>
    <d v="2016-05-27T17:04:00"/>
  </r>
  <r>
    <n v="2426"/>
    <x v="2426"/>
    <s v="Aspiring to create a food truck with many delicious low calorie meals to encourage healthy eating while enjoying every bite."/>
    <x v="22"/>
    <x v="117"/>
    <x v="2"/>
    <s v="US"/>
    <s v="USD"/>
    <n v="1439006692"/>
    <n v="1433822692"/>
    <b v="0"/>
    <n v="0"/>
    <b v="0"/>
    <s v="food/food trucks"/>
    <n v="0"/>
    <n v="0"/>
    <s v="food"/>
    <s v="food trucks"/>
    <x v="2426"/>
    <d v="2015-08-07T23:04:52"/>
  </r>
  <r>
    <n v="2427"/>
    <x v="2427"/>
    <s v="Fast and simple lunches for those on the go.  All (lunch) deals $10 or less."/>
    <x v="63"/>
    <x v="116"/>
    <x v="2"/>
    <s v="US"/>
    <s v="USD"/>
    <n v="1458715133"/>
    <n v="1455262733"/>
    <b v="0"/>
    <n v="1"/>
    <b v="0"/>
    <s v="food/food trucks"/>
    <n v="2.0000000000000002E-5"/>
    <n v="1"/>
    <s v="food"/>
    <s v="food trucks"/>
    <x v="2427"/>
    <d v="2016-03-23T01:38:53"/>
  </r>
  <r>
    <n v="2428"/>
    <x v="2428"/>
    <s v="From Moo 2 You! We want to offer premium burgers to a taco flooded environment."/>
    <x v="19"/>
    <x v="116"/>
    <x v="2"/>
    <s v="US"/>
    <s v="USD"/>
    <n v="1426182551"/>
    <n v="1423594151"/>
    <b v="0"/>
    <n v="1"/>
    <b v="0"/>
    <s v="food/food trucks"/>
    <n v="2.8571428571428571E-5"/>
    <n v="1"/>
    <s v="food"/>
    <s v="food trucks"/>
    <x v="2428"/>
    <d v="2015-03-12T12:49:11"/>
  </r>
  <r>
    <n v="2429"/>
    <x v="2429"/>
    <s v="Den tÃ¸ffeste foodtrucken i gata, bbq, ribs, briskets, pulled pork, frites, pickle, alt laget i en spesialbygd rÃ¸ykovn i bussen, av meg."/>
    <x v="348"/>
    <x v="557"/>
    <x v="2"/>
    <s v="NO"/>
    <s v="NOK"/>
    <n v="1486313040"/>
    <n v="1483131966"/>
    <b v="0"/>
    <n v="4"/>
    <b v="0"/>
    <s v="food/food trucks"/>
    <n v="1.4321428571428572E-2"/>
    <n v="501.25"/>
    <s v="food"/>
    <s v="food trucks"/>
    <x v="2429"/>
    <d v="2017-02-05T11:44:00"/>
  </r>
  <r>
    <n v="2430"/>
    <x v="2430"/>
    <s v="This little guy will be circling the streets of Brickell &amp; Wynwood in Miami serving Venezuelan dishes. It needs TLC and some equipment"/>
    <x v="9"/>
    <x v="577"/>
    <x v="2"/>
    <s v="US"/>
    <s v="USD"/>
    <n v="1455246504"/>
    <n v="1452654504"/>
    <b v="0"/>
    <n v="2"/>
    <b v="0"/>
    <s v="food/food trucks"/>
    <n v="7.0000000000000001E-3"/>
    <n v="10.5"/>
    <s v="food"/>
    <s v="food trucks"/>
    <x v="2430"/>
    <d v="2016-02-11T22:08:24"/>
  </r>
  <r>
    <n v="2431"/>
    <x v="2431"/>
    <s v="Go to Colorado and run a food truck with homemade food of all kinds."/>
    <x v="57"/>
    <x v="369"/>
    <x v="2"/>
    <s v="US"/>
    <s v="USD"/>
    <n v="1467080613"/>
    <n v="1461896613"/>
    <b v="0"/>
    <n v="2"/>
    <b v="0"/>
    <s v="food/food trucks"/>
    <n v="2.0000000000000002E-5"/>
    <n v="1"/>
    <s v="food"/>
    <s v="food trucks"/>
    <x v="2431"/>
    <d v="2016-06-27T21:23:33"/>
  </r>
  <r>
    <n v="2432"/>
    <x v="2432"/>
    <s v="Looking to start competition cooking and need start-up help.  Offering brisket tasting to all contributors."/>
    <x v="32"/>
    <x v="369"/>
    <x v="2"/>
    <s v="US"/>
    <s v="USD"/>
    <n v="1425791697"/>
    <n v="1423199697"/>
    <b v="0"/>
    <n v="2"/>
    <b v="0"/>
    <s v="food/food trucks"/>
    <n v="1.4285714285714287E-4"/>
    <n v="1"/>
    <s v="food"/>
    <s v="food trucks"/>
    <x v="2432"/>
    <d v="2015-03-08T00:14:57"/>
  </r>
  <r>
    <n v="2433"/>
    <x v="2433"/>
    <s v="I want to create an amazing menu that no one eals has.I have great ideas like a non-traditional pb&amp;j thats wraped in an eggroll &amp; fried"/>
    <x v="3"/>
    <x v="117"/>
    <x v="2"/>
    <s v="US"/>
    <s v="USD"/>
    <n v="1456608943"/>
    <n v="1454016943"/>
    <b v="0"/>
    <n v="0"/>
    <b v="0"/>
    <s v="food/food trucks"/>
    <n v="0"/>
    <n v="0"/>
    <s v="food"/>
    <s v="food trucks"/>
    <x v="2433"/>
    <d v="2016-02-27T16:35:43"/>
  </r>
  <r>
    <n v="2434"/>
    <x v="2434"/>
    <s v="Mobile food truck loaded with locally grown fresh fruits and veggies. Caters to the inner-city and zip codes known as food deserts."/>
    <x v="22"/>
    <x v="375"/>
    <x v="2"/>
    <s v="US"/>
    <s v="USD"/>
    <n v="1438662474"/>
    <n v="1435206474"/>
    <b v="0"/>
    <n v="2"/>
    <b v="0"/>
    <s v="food/food trucks"/>
    <n v="1.2999999999999999E-3"/>
    <n v="13"/>
    <s v="food"/>
    <s v="food trucks"/>
    <x v="2434"/>
    <d v="2015-08-03T23:27:54"/>
  </r>
  <r>
    <n v="2435"/>
    <x v="2435"/>
    <s v="Healthy, paleo food nearby gym and office areas. You pic your order and pay in the app and pic your time for just pic up the food."/>
    <x v="65"/>
    <x v="1677"/>
    <x v="2"/>
    <s v="SE"/>
    <s v="SEK"/>
    <n v="1444027186"/>
    <n v="1441435186"/>
    <b v="0"/>
    <n v="4"/>
    <b v="0"/>
    <s v="food/food trucks"/>
    <n v="4.8960000000000002E-3"/>
    <n v="306"/>
    <s v="food"/>
    <s v="food trucks"/>
    <x v="2435"/>
    <d v="2015-10-05T01:39:46"/>
  </r>
  <r>
    <n v="2436"/>
    <x v="2436"/>
    <s v="A sustainable vegan food truck. Locally and solar powered. Mission: hydroponic farms &amp; non profit eateries in impoverished lands by'30."/>
    <x v="349"/>
    <x v="372"/>
    <x v="2"/>
    <s v="CA"/>
    <s v="CAD"/>
    <n v="1454078770"/>
    <n v="1448894770"/>
    <b v="0"/>
    <n v="2"/>
    <b v="0"/>
    <s v="food/food trucks"/>
    <n v="3.8461538461538462E-4"/>
    <n v="22.5"/>
    <s v="food"/>
    <s v="food trucks"/>
    <x v="2436"/>
    <d v="2016-01-29T09:46:10"/>
  </r>
  <r>
    <n v="2437"/>
    <x v="2437"/>
    <s v="Homemade Gumbo, Stews and Curry to be served hot and fresh everyday at any festival or concert we can attend."/>
    <x v="6"/>
    <x v="117"/>
    <x v="2"/>
    <s v="US"/>
    <s v="USD"/>
    <n v="1426615200"/>
    <n v="1422400188"/>
    <b v="0"/>
    <n v="0"/>
    <b v="0"/>
    <s v="food/food trucks"/>
    <n v="0"/>
    <n v="0"/>
    <s v="food"/>
    <s v="food trucks"/>
    <x v="2437"/>
    <d v="2015-03-17T13:00:00"/>
  </r>
  <r>
    <n v="2438"/>
    <x v="2438"/>
    <s v="I'm starting a catering and food truck business of southern comfort food. My FOOD is my Art!  _x000a_Thanks for you help!"/>
    <x v="36"/>
    <x v="155"/>
    <x v="2"/>
    <s v="US"/>
    <s v="USD"/>
    <n v="1449529062"/>
    <n v="1444341462"/>
    <b v="0"/>
    <n v="1"/>
    <b v="0"/>
    <s v="food/food trucks"/>
    <n v="3.3333333333333335E-3"/>
    <n v="50"/>
    <s v="food"/>
    <s v="food trucks"/>
    <x v="2438"/>
    <d v="2015-12-07T17:57:42"/>
  </r>
  <r>
    <n v="2439"/>
    <x v="2439"/>
    <s v="Expand cotton candy concession to include other foods and purchase a trailer to haul._x000a_Purchase unstuffed pets to fill with cotton candy"/>
    <x v="3"/>
    <x v="117"/>
    <x v="2"/>
    <s v="US"/>
    <s v="USD"/>
    <n v="1445197129"/>
    <n v="1442605129"/>
    <b v="0"/>
    <n v="0"/>
    <b v="0"/>
    <s v="food/food trucks"/>
    <n v="0"/>
    <n v="0"/>
    <s v="food"/>
    <s v="food trucks"/>
    <x v="2439"/>
    <d v="2015-10-18T14:38:49"/>
  </r>
  <r>
    <n v="2440"/>
    <x v="2440"/>
    <s v="Starting a entire clean energy food truck and set a new standard for Cambodia"/>
    <x v="10"/>
    <x v="115"/>
    <x v="2"/>
    <s v="BE"/>
    <s v="EUR"/>
    <n v="1455399313"/>
    <n v="1452807313"/>
    <b v="0"/>
    <n v="2"/>
    <b v="0"/>
    <s v="food/food trucks"/>
    <n v="2E-3"/>
    <n v="5"/>
    <s v="food"/>
    <s v="food trucks"/>
    <x v="2440"/>
    <d v="2016-02-13T16:35:13"/>
  </r>
  <r>
    <n v="2441"/>
    <x v="2441"/>
    <s v="YOU can help Alchemy Pops POP up on a street near you!"/>
    <x v="51"/>
    <x v="1678"/>
    <x v="0"/>
    <s v="US"/>
    <s v="USD"/>
    <n v="1437627540"/>
    <n v="1435806054"/>
    <b v="0"/>
    <n v="109"/>
    <b v="1"/>
    <s v="food/small batch"/>
    <n v="1.0788"/>
    <n v="74.22935779816514"/>
    <s v="food"/>
    <s v="small batch"/>
    <x v="2441"/>
    <d v="2015-07-22T23:59:00"/>
  </r>
  <r>
    <n v="2442"/>
    <x v="2442"/>
    <s v="The first tea from a new sustainable tea region in India's young, rising Himalayas."/>
    <x v="95"/>
    <x v="1679"/>
    <x v="0"/>
    <s v="US"/>
    <s v="USD"/>
    <n v="1426777228"/>
    <n v="1424188828"/>
    <b v="0"/>
    <n v="372"/>
    <b v="1"/>
    <s v="food/small batch"/>
    <n v="1.2594166666666666"/>
    <n v="81.252688172043008"/>
    <s v="food"/>
    <s v="small batch"/>
    <x v="2442"/>
    <d v="2015-03-19T10:00:28"/>
  </r>
  <r>
    <n v="2443"/>
    <x v="2443"/>
    <s v="We empower coffee farmers to process their own premium beans, and connect them directly with coffee lovers on our online marketplace."/>
    <x v="22"/>
    <x v="1680"/>
    <x v="0"/>
    <s v="US"/>
    <s v="USD"/>
    <n v="1408114822"/>
    <n v="1405522822"/>
    <b v="0"/>
    <n v="311"/>
    <b v="1"/>
    <s v="food/small batch"/>
    <n v="2.0251494999999999"/>
    <n v="130.23469453376205"/>
    <s v="food"/>
    <s v="small batch"/>
    <x v="2443"/>
    <d v="2014-08-15T10:00:22"/>
  </r>
  <r>
    <n v="2444"/>
    <x v="2444"/>
    <s v="Chocolate Truffles &amp; Sweet Treats handcrafted the European traditional way.  One bite and you will always want to eat dessert first!"/>
    <x v="9"/>
    <x v="1681"/>
    <x v="0"/>
    <s v="US"/>
    <s v="USD"/>
    <n v="1464199591"/>
    <n v="1461607591"/>
    <b v="0"/>
    <n v="61"/>
    <b v="1"/>
    <s v="food/small batch"/>
    <n v="1.0860000000000001"/>
    <n v="53.409836065573771"/>
    <s v="food"/>
    <s v="small batch"/>
    <x v="2444"/>
    <d v="2016-05-25T13:06:31"/>
  </r>
  <r>
    <n v="2445"/>
    <x v="2445"/>
    <s v="Joe's Cellar is locally prepared old world Italian &quot;cellar food&quot;. _x000a_This is the stuff that makes non-Italians wish they were Italian!"/>
    <x v="10"/>
    <x v="1682"/>
    <x v="0"/>
    <s v="US"/>
    <s v="USD"/>
    <n v="1443242021"/>
    <n v="1440650021"/>
    <b v="0"/>
    <n v="115"/>
    <b v="1"/>
    <s v="food/small batch"/>
    <n v="1.728"/>
    <n v="75.130434782608702"/>
    <s v="food"/>
    <s v="small batch"/>
    <x v="2445"/>
    <d v="2015-09-25T23:33:41"/>
  </r>
  <r>
    <n v="2446"/>
    <x v="2446"/>
    <s v="The Brooklyn Cookie Company plans to bring our signature &quot;Mushroom&quot; Meringue Cookies and Just Meringues! to stores around the country!"/>
    <x v="10"/>
    <x v="1683"/>
    <x v="0"/>
    <s v="US"/>
    <s v="USD"/>
    <n v="1480174071"/>
    <n v="1477578471"/>
    <b v="0"/>
    <n v="111"/>
    <b v="1"/>
    <s v="food/small batch"/>
    <n v="1.6798"/>
    <n v="75.666666666666671"/>
    <s v="food"/>
    <s v="small batch"/>
    <x v="2446"/>
    <d v="2016-11-26T10:27:51"/>
  </r>
  <r>
    <n v="2447"/>
    <x v="2447"/>
    <s v="Some days you just need cake! Homemade cake, wild (and classic) flavors, icing on the inside and shipped fresh to your home or office!"/>
    <x v="30"/>
    <x v="1684"/>
    <x v="0"/>
    <s v="US"/>
    <s v="USD"/>
    <n v="1478923200"/>
    <n v="1476184593"/>
    <b v="0"/>
    <n v="337"/>
    <b v="1"/>
    <s v="food/small batch"/>
    <n v="4.2720000000000002"/>
    <n v="31.691394658753708"/>
    <s v="food"/>
    <s v="small batch"/>
    <x v="2447"/>
    <d v="2016-11-11T23:00:00"/>
  </r>
  <r>
    <n v="2448"/>
    <x v="2448"/>
    <s v="New ninja-cool campfire coffee mug from Ninja Narwhal Coffee Company. Perfect for holding 13oz of the best coffee in the universe!"/>
    <x v="44"/>
    <x v="357"/>
    <x v="0"/>
    <s v="US"/>
    <s v="USD"/>
    <n v="1472621760"/>
    <n v="1472110513"/>
    <b v="0"/>
    <n v="9"/>
    <b v="1"/>
    <s v="food/small batch"/>
    <n v="1.075"/>
    <n v="47.777777777777779"/>
    <s v="food"/>
    <s v="small batch"/>
    <x v="2448"/>
    <d v="2016-08-31T00:36:00"/>
  </r>
  <r>
    <n v="2449"/>
    <x v="2449"/>
    <s v="Wholesome, gluten-free, crunchy granola hand-baked in Jackson, WY. Rich in protein, omega 3's, and fiber. Help me get it to you!"/>
    <x v="3"/>
    <x v="1685"/>
    <x v="0"/>
    <s v="US"/>
    <s v="USD"/>
    <n v="1417321515"/>
    <n v="1414725915"/>
    <b v="0"/>
    <n v="120"/>
    <b v="1"/>
    <s v="food/small batch"/>
    <n v="1.08"/>
    <n v="90"/>
    <s v="food"/>
    <s v="small batch"/>
    <x v="2449"/>
    <d v="2014-11-29T23:25:15"/>
  </r>
  <r>
    <n v="2450"/>
    <x v="2450"/>
    <s v="Old Coast Ales will be St. Augustine's very own micro brewery where our focus will be on creating unique and traditional beer styles."/>
    <x v="36"/>
    <x v="1686"/>
    <x v="0"/>
    <s v="US"/>
    <s v="USD"/>
    <n v="1414465860"/>
    <n v="1411177456"/>
    <b v="0"/>
    <n v="102"/>
    <b v="1"/>
    <s v="food/small batch"/>
    <n v="1.0153353333333335"/>
    <n v="149.31401960784314"/>
    <s v="food"/>
    <s v="small batch"/>
    <x v="2450"/>
    <d v="2014-10-27T22:11:00"/>
  </r>
  <r>
    <n v="2451"/>
    <x v="2451"/>
    <s v="Meet the best tasting high protein, low sugar protein snack on the planet. Guaranteed to turn you into a stone cold fox."/>
    <x v="3"/>
    <x v="1687"/>
    <x v="0"/>
    <s v="US"/>
    <s v="USD"/>
    <n v="1488750490"/>
    <n v="1487022490"/>
    <b v="0"/>
    <n v="186"/>
    <b v="1"/>
    <s v="food/small batch"/>
    <n v="1.1545000000000001"/>
    <n v="62.06989247311828"/>
    <s v="food"/>
    <s v="small batch"/>
    <x v="2451"/>
    <d v="2017-03-05T16:48:10"/>
  </r>
  <r>
    <n v="2452"/>
    <x v="2452"/>
    <s v="Italian inspired sauce with a spice and heat that make this simple Red Sauce unique! This company name still remains a secret, for now!"/>
    <x v="20"/>
    <x v="1688"/>
    <x v="0"/>
    <s v="US"/>
    <s v="USD"/>
    <n v="1451430000"/>
    <n v="1448914500"/>
    <b v="0"/>
    <n v="15"/>
    <b v="1"/>
    <s v="food/small batch"/>
    <n v="1.335"/>
    <n v="53.4"/>
    <s v="food"/>
    <s v="small batch"/>
    <x v="2452"/>
    <d v="2015-12-29T18:00:00"/>
  </r>
  <r>
    <n v="2453"/>
    <x v="2453"/>
    <s v="Creating naturally smoked Jerky without the use of artificial ingredients or preservatives. A healthier snack that taste great!"/>
    <x v="9"/>
    <x v="1689"/>
    <x v="0"/>
    <s v="US"/>
    <s v="USD"/>
    <n v="1486053409"/>
    <n v="1483461409"/>
    <b v="0"/>
    <n v="67"/>
    <b v="1"/>
    <s v="food/small batch"/>
    <n v="1.5469999999999999"/>
    <n v="69.268656716417908"/>
    <s v="food"/>
    <s v="small batch"/>
    <x v="2453"/>
    <d v="2017-02-02T11:36:49"/>
  </r>
  <r>
    <n v="2454"/>
    <x v="2454"/>
    <s v="Beer. Delicious, Salem made beer. Only the freshest, small batch beer straight from the source. Our beer is brewed within reach."/>
    <x v="19"/>
    <x v="1690"/>
    <x v="0"/>
    <s v="US"/>
    <s v="USD"/>
    <n v="1489207808"/>
    <n v="1486183808"/>
    <b v="0"/>
    <n v="130"/>
    <b v="1"/>
    <s v="food/small batch"/>
    <n v="1.0084571428571429"/>
    <n v="271.50769230769231"/>
    <s v="food"/>
    <s v="small batch"/>
    <x v="2454"/>
    <d v="2017-03-10T23:50:08"/>
  </r>
  <r>
    <n v="2455"/>
    <x v="2455"/>
    <s v="Mama wants everyone to try her secret recipes for sauces and rubs. She uses only the freshest ingredients for them."/>
    <x v="43"/>
    <x v="1691"/>
    <x v="0"/>
    <s v="US"/>
    <s v="USD"/>
    <n v="1461177950"/>
    <n v="1458758750"/>
    <b v="0"/>
    <n v="16"/>
    <b v="1"/>
    <s v="food/small batch"/>
    <n v="1.82"/>
    <n v="34.125"/>
    <s v="food"/>
    <s v="small batch"/>
    <x v="2455"/>
    <d v="2016-04-20T13:45:50"/>
  </r>
  <r>
    <n v="2456"/>
    <x v="2456"/>
    <s v="These beef sticks will make your taste buds dance with happiness. Plus they are healthier than most available today!"/>
    <x v="15"/>
    <x v="1692"/>
    <x v="0"/>
    <s v="US"/>
    <s v="USD"/>
    <n v="1488063839"/>
    <n v="1485471839"/>
    <b v="0"/>
    <n v="67"/>
    <b v="1"/>
    <s v="food/small batch"/>
    <n v="1.8086666666666666"/>
    <n v="40.492537313432834"/>
    <s v="food"/>
    <s v="small batch"/>
    <x v="2456"/>
    <d v="2017-02-25T18:03:59"/>
  </r>
  <r>
    <n v="2457"/>
    <x v="2457"/>
    <s v="If you love wine, and have ever dreamed of crafting your own. You can in 3 easy steps.  Sample~Sprinkle~Savor."/>
    <x v="165"/>
    <x v="1693"/>
    <x v="0"/>
    <s v="US"/>
    <s v="USD"/>
    <n v="1458826056"/>
    <n v="1456237656"/>
    <b v="0"/>
    <n v="124"/>
    <b v="1"/>
    <s v="food/small batch"/>
    <n v="1.0230434782608695"/>
    <n v="189.75806451612902"/>
    <s v="food"/>
    <s v="small batch"/>
    <x v="2457"/>
    <d v="2016-03-24T08:27:36"/>
  </r>
  <r>
    <n v="2458"/>
    <x v="2458"/>
    <s v="Three ladies starting a small bakery/toast bar concept @SmorgasburgLA.  House made pastries and bread using local and fun ingredients."/>
    <x v="10"/>
    <x v="1603"/>
    <x v="0"/>
    <s v="US"/>
    <s v="USD"/>
    <n v="1465498800"/>
    <n v="1462481718"/>
    <b v="0"/>
    <n v="80"/>
    <b v="1"/>
    <s v="food/small batch"/>
    <n v="1.1017999999999999"/>
    <n v="68.862499999999997"/>
    <s v="food"/>
    <s v="small batch"/>
    <x v="2458"/>
    <d v="2016-06-09T14:00:00"/>
  </r>
  <r>
    <n v="2459"/>
    <x v="2459"/>
    <s v="Bringing delicious, scratch-made, baked goods to mainstreet Hopkins, MN. Specializing in cupcakes, cakes, cookies, and French macarons."/>
    <x v="11"/>
    <x v="1694"/>
    <x v="0"/>
    <s v="US"/>
    <s v="USD"/>
    <n v="1458742685"/>
    <n v="1454858285"/>
    <b v="0"/>
    <n v="282"/>
    <b v="1"/>
    <s v="food/small batch"/>
    <n v="1.0225"/>
    <n v="108.77659574468085"/>
    <s v="food"/>
    <s v="small batch"/>
    <x v="2459"/>
    <d v="2016-03-23T09:18:05"/>
  </r>
  <r>
    <n v="2460"/>
    <x v="2460"/>
    <s v="A humble and homey bakery passionately obsessed with good bread. Grano will fast become your favorite neighborhood food hub."/>
    <x v="0"/>
    <x v="1695"/>
    <x v="0"/>
    <s v="US"/>
    <s v="USD"/>
    <n v="1483417020"/>
    <n v="1480480167"/>
    <b v="0"/>
    <n v="68"/>
    <b v="1"/>
    <s v="food/small batch"/>
    <n v="1.0078823529411765"/>
    <n v="125.98529411764706"/>
    <s v="food"/>
    <s v="small batch"/>
    <x v="2460"/>
    <d v="2017-01-02T23:17:00"/>
  </r>
  <r>
    <n v="2461"/>
    <x v="2461"/>
    <s v="Songs of faith and worship that are so deeply spiritual you could sing them in church, so down to earth you could play them in a bar."/>
    <x v="51"/>
    <x v="1696"/>
    <x v="0"/>
    <s v="US"/>
    <s v="USD"/>
    <n v="1317438000"/>
    <n v="1314577097"/>
    <b v="0"/>
    <n v="86"/>
    <b v="1"/>
    <s v="music/indie rock"/>
    <n v="1.038"/>
    <n v="90.523255813953483"/>
    <s v="music"/>
    <s v="indie rock"/>
    <x v="2461"/>
    <d v="2011-09-30T22:00:00"/>
  </r>
  <r>
    <n v="2462"/>
    <x v="2462"/>
    <s v="CHURCHES, an indie rock band from Oakland, CA, is recording a new single about marriage equality and pressing it to 7&quot; vinyl."/>
    <x v="9"/>
    <x v="1697"/>
    <x v="0"/>
    <s v="US"/>
    <s v="USD"/>
    <n v="1342672096"/>
    <n v="1340944096"/>
    <b v="0"/>
    <n v="115"/>
    <b v="1"/>
    <s v="music/indie rock"/>
    <n v="1.1070833333333334"/>
    <n v="28.880434782608695"/>
    <s v="music"/>
    <s v="indie rock"/>
    <x v="2462"/>
    <d v="2012-07-18T23:28:16"/>
  </r>
  <r>
    <n v="2463"/>
    <x v="2463"/>
    <s v="Emma Ate The Lion's debut full length album"/>
    <x v="13"/>
    <x v="66"/>
    <x v="0"/>
    <s v="US"/>
    <s v="USD"/>
    <n v="1366138800"/>
    <n v="1362710425"/>
    <b v="0"/>
    <n v="75"/>
    <b v="1"/>
    <s v="music/indie rock"/>
    <n v="1.1625000000000001"/>
    <n v="31"/>
    <s v="music"/>
    <s v="indie rock"/>
    <x v="2463"/>
    <d v="2013-04-16T14:00:00"/>
  </r>
  <r>
    <n v="2464"/>
    <x v="2464"/>
    <s v="The Enemy Feathers are passing the proverbial hat to see if we can raise enough money to complete Our NEW EP"/>
    <x v="13"/>
    <x v="580"/>
    <x v="0"/>
    <s v="CA"/>
    <s v="CAD"/>
    <n v="1443641340"/>
    <n v="1441143397"/>
    <b v="0"/>
    <n v="43"/>
    <b v="1"/>
    <s v="music/indie rock"/>
    <n v="1.111"/>
    <n v="51.674418604651166"/>
    <s v="music"/>
    <s v="indie rock"/>
    <x v="2464"/>
    <d v="2015-09-30T14:29:00"/>
  </r>
  <r>
    <n v="2465"/>
    <x v="2465"/>
    <s v="An indie band from Spokane, WA looking to master and package their first full length album."/>
    <x v="176"/>
    <x v="1698"/>
    <x v="0"/>
    <s v="US"/>
    <s v="USD"/>
    <n v="1348420548"/>
    <n v="1345828548"/>
    <b v="0"/>
    <n v="48"/>
    <b v="1"/>
    <s v="music/indie rock"/>
    <n v="1.8014285714285714"/>
    <n v="26.270833333333332"/>
    <s v="music"/>
    <s v="indie rock"/>
    <x v="2465"/>
    <d v="2012-09-23T12:15:48"/>
  </r>
  <r>
    <n v="2466"/>
    <x v="2466"/>
    <s v="With big dreams and big sounds, Jesse Alexander's Debut album titled &quot;For Once&quot; brings Indie Rock to a whole new level."/>
    <x v="30"/>
    <x v="911"/>
    <x v="0"/>
    <s v="US"/>
    <s v="USD"/>
    <n v="1368066453"/>
    <n v="1365474453"/>
    <b v="0"/>
    <n v="52"/>
    <b v="1"/>
    <s v="music/indie rock"/>
    <n v="1"/>
    <n v="48.07692307692308"/>
    <s v="music"/>
    <s v="indie rock"/>
    <x v="2466"/>
    <d v="2013-05-08T21:27:33"/>
  </r>
  <r>
    <n v="2467"/>
    <x v="2467"/>
    <s v="We've finished our first EP and we're taking it on the road in three weeks! Help us fund manufacturing?"/>
    <x v="28"/>
    <x v="1699"/>
    <x v="0"/>
    <s v="US"/>
    <s v="USD"/>
    <n v="1336669200"/>
    <n v="1335473931"/>
    <b v="0"/>
    <n v="43"/>
    <b v="1"/>
    <s v="music/indie rock"/>
    <n v="1.1850000000000001"/>
    <n v="27.558139534883722"/>
    <s v="music"/>
    <s v="indie rock"/>
    <x v="2467"/>
    <d v="2012-05-10T12:00:00"/>
  </r>
  <r>
    <n v="2468"/>
    <x v="2468"/>
    <s v="Please donate, support &amp; share this project so that I may be able to record my new EP this fall!"/>
    <x v="13"/>
    <x v="1700"/>
    <x v="0"/>
    <s v="US"/>
    <s v="USD"/>
    <n v="1351400400"/>
    <n v="1348285321"/>
    <b v="0"/>
    <n v="58"/>
    <b v="1"/>
    <s v="music/indie rock"/>
    <n v="1.0721700000000001"/>
    <n v="36.97137931034483"/>
    <s v="music"/>
    <s v="indie rock"/>
    <x v="2468"/>
    <d v="2012-10-28T00:00:00"/>
  </r>
  <r>
    <n v="2469"/>
    <x v="2469"/>
    <s v="All the music for my EP of cello-fusion originals is complete. All I need now is your help to get it mastered &amp; pressed to CD &amp; vinyl!"/>
    <x v="38"/>
    <x v="1701"/>
    <x v="0"/>
    <s v="US"/>
    <s v="USD"/>
    <n v="1297160329"/>
    <n v="1295000329"/>
    <b v="0"/>
    <n v="47"/>
    <b v="1"/>
    <s v="music/indie rock"/>
    <n v="1.1366666666666667"/>
    <n v="29.021276595744681"/>
    <s v="music"/>
    <s v="indie rock"/>
    <x v="2469"/>
    <d v="2011-02-08T05:18:49"/>
  </r>
  <r>
    <n v="2470"/>
    <x v="2470"/>
    <s v="Music is my passion.  I've been recording this album for 2 years now, and I just want the world to finally hear it!"/>
    <x v="28"/>
    <x v="1702"/>
    <x v="0"/>
    <s v="US"/>
    <s v="USD"/>
    <n v="1337824055"/>
    <n v="1335232055"/>
    <b v="0"/>
    <n v="36"/>
    <b v="1"/>
    <s v="music/indie rock"/>
    <n v="1.0316400000000001"/>
    <n v="28.65666666666667"/>
    <s v="music"/>
    <s v="indie rock"/>
    <x v="2470"/>
    <d v="2012-05-23T20:47:35"/>
  </r>
  <r>
    <n v="2471"/>
    <x v="2471"/>
    <s v="Confused Disciples' debut album &quot;Sleepamation&quot; is (finally) all recorded and mixed, now all that's left is mastering and duplication."/>
    <x v="2"/>
    <x v="141"/>
    <x v="0"/>
    <s v="US"/>
    <s v="USD"/>
    <n v="1327535392"/>
    <n v="1324079392"/>
    <b v="0"/>
    <n v="17"/>
    <b v="1"/>
    <s v="music/indie rock"/>
    <n v="1.28"/>
    <n v="37.647058823529413"/>
    <s v="music"/>
    <s v="indie rock"/>
    <x v="2471"/>
    <d v="2012-01-25T18:49:52"/>
  </r>
  <r>
    <n v="2472"/>
    <x v="2472"/>
    <s v="Help Ben Hardt release 3 albums in a 9 month span, telling the story of two lovers in London during WWII. All with strings, a rock band and more..."/>
    <x v="51"/>
    <x v="1703"/>
    <x v="0"/>
    <s v="US"/>
    <s v="USD"/>
    <n v="1283562180"/>
    <n v="1277433980"/>
    <b v="0"/>
    <n v="104"/>
    <b v="1"/>
    <s v="music/indie rock"/>
    <n v="1.3576026666666667"/>
    <n v="97.904038461538462"/>
    <s v="music"/>
    <s v="indie rock"/>
    <x v="2472"/>
    <d v="2010-09-03T20:03:00"/>
  </r>
  <r>
    <n v="2473"/>
    <x v="2473"/>
    <s v="Wrote some new songs and it turned into an album. I even have a title already, &quot;Oh My Soul&quot;. Would love your support!"/>
    <x v="13"/>
    <x v="41"/>
    <x v="0"/>
    <s v="US"/>
    <s v="USD"/>
    <n v="1352573869"/>
    <n v="1349978269"/>
    <b v="0"/>
    <n v="47"/>
    <b v="1"/>
    <s v="music/indie rock"/>
    <n v="1"/>
    <n v="42.553191489361701"/>
    <s v="music"/>
    <s v="indie rock"/>
    <x v="2473"/>
    <d v="2012-11-10T13:57:49"/>
  </r>
  <r>
    <n v="2474"/>
    <x v="2474"/>
    <s v="Even though were still recording our first album, were taking pre orders to help with manufacturing costs. We have a lot to cover with this CD/ DVD. "/>
    <x v="10"/>
    <x v="1704"/>
    <x v="0"/>
    <s v="US"/>
    <s v="USD"/>
    <n v="1286756176"/>
    <n v="1282868176"/>
    <b v="0"/>
    <n v="38"/>
    <b v="1"/>
    <s v="music/indie rock"/>
    <n v="1.0000360000000001"/>
    <n v="131.58368421052631"/>
    <s v="music"/>
    <s v="indie rock"/>
    <x v="2474"/>
    <d v="2010-10-10T19:16:16"/>
  </r>
  <r>
    <n v="2475"/>
    <x v="2475"/>
    <s v="Help BRANDTSON and DREAMOVERrecords press their 2004 record, &quot;Send Us A Signal&quot;."/>
    <x v="30"/>
    <x v="1705"/>
    <x v="0"/>
    <s v="US"/>
    <s v="USD"/>
    <n v="1278799200"/>
    <n v="1273647255"/>
    <b v="0"/>
    <n v="81"/>
    <b v="1"/>
    <s v="music/indie rock"/>
    <n v="1.0471999999999999"/>
    <n v="32.320987654320987"/>
    <s v="music"/>
    <s v="indie rock"/>
    <x v="2475"/>
    <d v="2010-07-10T17:00:00"/>
  </r>
  <r>
    <n v="2476"/>
    <x v="2476"/>
    <s v="Eleven songs, the accumulation of several memorable occurrences in a sleepy town; stories of fiction &amp; fact."/>
    <x v="50"/>
    <x v="1706"/>
    <x v="0"/>
    <s v="US"/>
    <s v="USD"/>
    <n v="1415004770"/>
    <n v="1412149970"/>
    <b v="0"/>
    <n v="55"/>
    <b v="1"/>
    <s v="music/indie rock"/>
    <n v="1.050225"/>
    <n v="61.103999999999999"/>
    <s v="music"/>
    <s v="indie rock"/>
    <x v="2476"/>
    <d v="2014-11-03T03:52:50"/>
  </r>
  <r>
    <n v="2477"/>
    <x v="823"/>
    <s v="Releasing my first album in August, and I need your help in order to get it done!"/>
    <x v="47"/>
    <x v="1707"/>
    <x v="0"/>
    <s v="US"/>
    <s v="USD"/>
    <n v="1344789345"/>
    <n v="1340901345"/>
    <b v="0"/>
    <n v="41"/>
    <b v="1"/>
    <s v="music/indie rock"/>
    <n v="1.7133333333333334"/>
    <n v="31.341463414634145"/>
    <s v="music"/>
    <s v="indie rock"/>
    <x v="2477"/>
    <d v="2012-08-12T11:35:45"/>
  </r>
  <r>
    <n v="2478"/>
    <x v="2477"/>
    <s v="San Francisco Indie band, Should We Run, gets set to launch their debut EP capped with a tour to South by Southwest Music Conference."/>
    <x v="6"/>
    <x v="1708"/>
    <x v="0"/>
    <s v="US"/>
    <s v="USD"/>
    <n v="1358117313"/>
    <n v="1355525313"/>
    <b v="0"/>
    <n v="79"/>
    <b v="1"/>
    <s v="music/indie rock"/>
    <n v="1.2749999999999999"/>
    <n v="129.1139240506329"/>
    <s v="music"/>
    <s v="indie rock"/>
    <x v="2478"/>
    <d v="2013-01-13T17:48:33"/>
  </r>
  <r>
    <n v="2479"/>
    <x v="2478"/>
    <s v="Fake Natives is headed on tour this summer. Help them fill their tank with fossil fuels."/>
    <x v="43"/>
    <x v="1709"/>
    <x v="0"/>
    <s v="US"/>
    <s v="USD"/>
    <n v="1343440800"/>
    <n v="1342545994"/>
    <b v="0"/>
    <n v="16"/>
    <b v="1"/>
    <s v="music/indie rock"/>
    <n v="1.3344333333333334"/>
    <n v="25.020624999999999"/>
    <s v="music"/>
    <s v="indie rock"/>
    <x v="2479"/>
    <d v="2012-07-27T21:00:00"/>
  </r>
  <r>
    <n v="2480"/>
    <x v="2479"/>
    <s v="We are a band from Long Beach, Ca looking to record our first EP. Any little bit counts and your support would mean the world to us!"/>
    <x v="13"/>
    <x v="41"/>
    <x v="0"/>
    <s v="US"/>
    <s v="USD"/>
    <n v="1444516084"/>
    <n v="1439332084"/>
    <b v="0"/>
    <n v="8"/>
    <b v="1"/>
    <s v="music/indie rock"/>
    <n v="1"/>
    <n v="250"/>
    <s v="music"/>
    <s v="indie rock"/>
    <x v="2480"/>
    <d v="2015-10-10T17:28:04"/>
  </r>
  <r>
    <n v="2481"/>
    <x v="2480"/>
    <s v="To support the media blitz for their brand-new album, the band is offering a Kickstarter-only EP and other amazing premiums."/>
    <x v="23"/>
    <x v="1710"/>
    <x v="0"/>
    <s v="US"/>
    <s v="USD"/>
    <n v="1335799808"/>
    <n v="1333207808"/>
    <b v="0"/>
    <n v="95"/>
    <b v="1"/>
    <s v="music/indie rock"/>
    <n v="1.1291099999999998"/>
    <n v="47.541473684210523"/>
    <s v="music"/>
    <s v="indie rock"/>
    <x v="2481"/>
    <d v="2012-04-30T10:30:08"/>
  </r>
  <r>
    <n v="2482"/>
    <x v="2481"/>
    <s v="Singer Jude Roberts has been asked to perform his song &quot;The Flood&quot;  in Hiroshima.  You can assist in making this opportunity a reality."/>
    <x v="28"/>
    <x v="1099"/>
    <x v="0"/>
    <s v="US"/>
    <s v="USD"/>
    <n v="1312224383"/>
    <n v="1308336383"/>
    <b v="0"/>
    <n v="25"/>
    <b v="1"/>
    <s v="music/indie rock"/>
    <n v="1.0009999999999999"/>
    <n v="40.04"/>
    <s v="music"/>
    <s v="indie rock"/>
    <x v="2482"/>
    <d v="2011-08-01T13:46:23"/>
  </r>
  <r>
    <n v="2483"/>
    <x v="2482"/>
    <s v="Send Intangible Animal on our first West Coast Tour!!! The fate of the world rests in your hands."/>
    <x v="184"/>
    <x v="1711"/>
    <x v="0"/>
    <s v="US"/>
    <s v="USD"/>
    <n v="1335891603"/>
    <n v="1330711203"/>
    <b v="0"/>
    <n v="19"/>
    <b v="1"/>
    <s v="music/indie rock"/>
    <n v="1.1372727272727272"/>
    <n v="65.84210526315789"/>
    <s v="music"/>
    <s v="indie rock"/>
    <x v="2483"/>
    <d v="2012-05-01T12:00:03"/>
  </r>
  <r>
    <n v="2484"/>
    <x v="2483"/>
    <s v="A solo roots/rock CD written by award winning singer-songwriter Kiya Heartwood and produced by Grammy nominated producer Mark Hallman."/>
    <x v="8"/>
    <x v="1712"/>
    <x v="0"/>
    <s v="US"/>
    <s v="USD"/>
    <n v="1316124003"/>
    <n v="1313532003"/>
    <b v="0"/>
    <n v="90"/>
    <b v="1"/>
    <s v="music/indie rock"/>
    <n v="1.1931742857142855"/>
    <n v="46.401222222222216"/>
    <s v="music"/>
    <s v="indie rock"/>
    <x v="2484"/>
    <d v="2011-09-15T17:00:03"/>
  </r>
  <r>
    <n v="2485"/>
    <x v="2484"/>
    <s v="We're trying to fund a fall tour to Dallas,  where we will record our debut album with Grammy award-winning producer, Stuart Sikes."/>
    <x v="13"/>
    <x v="318"/>
    <x v="0"/>
    <s v="US"/>
    <s v="USD"/>
    <n v="1318463879"/>
    <n v="1315439879"/>
    <b v="0"/>
    <n v="41"/>
    <b v="1"/>
    <s v="music/indie rock"/>
    <n v="1.0325"/>
    <n v="50.365853658536587"/>
    <s v="music"/>
    <s v="indie rock"/>
    <x v="2485"/>
    <d v="2011-10-12T18:57:59"/>
  </r>
  <r>
    <n v="2486"/>
    <x v="2485"/>
    <s v="I'm just about finished recording my new EP &quot;Gypsy Wind,&quot; but I need help w/making CD's for you to hold in your hands!  And listen to!"/>
    <x v="43"/>
    <x v="1713"/>
    <x v="0"/>
    <s v="US"/>
    <s v="USD"/>
    <n v="1335113976"/>
    <n v="1332521976"/>
    <b v="0"/>
    <n v="30"/>
    <b v="1"/>
    <s v="music/indie rock"/>
    <n v="2.6566666666666667"/>
    <n v="26.566666666666666"/>
    <s v="music"/>
    <s v="indie rock"/>
    <x v="2486"/>
    <d v="2012-04-22T11:59:36"/>
  </r>
  <r>
    <n v="2487"/>
    <x v="2486"/>
    <s v="Raise enough money to fund the copyright cost for the full length indie rock record we spent the year recording."/>
    <x v="15"/>
    <x v="1714"/>
    <x v="0"/>
    <s v="US"/>
    <s v="USD"/>
    <n v="1338083997"/>
    <n v="1335491997"/>
    <b v="0"/>
    <n v="38"/>
    <b v="1"/>
    <s v="music/indie rock"/>
    <n v="1.0005066666666667"/>
    <n v="39.493684210526318"/>
    <s v="music"/>
    <s v="indie rock"/>
    <x v="2487"/>
    <d v="2012-05-26T20:59:57"/>
  </r>
  <r>
    <n v="2488"/>
    <x v="2487"/>
    <s v="Nashville independent singer/songwriter Jameson Elder making a new album! Check out the video to preview the single &quot;Take Me Back&quot;!"/>
    <x v="9"/>
    <x v="1715"/>
    <x v="0"/>
    <s v="US"/>
    <s v="USD"/>
    <n v="1321459908"/>
    <n v="1318864308"/>
    <b v="0"/>
    <n v="65"/>
    <b v="1"/>
    <s v="music/indie rock"/>
    <n v="1.0669999999999999"/>
    <n v="49.246153846153845"/>
    <s v="music"/>
    <s v="indie rock"/>
    <x v="2488"/>
    <d v="2011-11-16T11:11:48"/>
  </r>
  <r>
    <n v="2489"/>
    <x v="2488"/>
    <s v="A new Pocket Vinyl album focusing on all things about death: what it is, feels like, leads to, and how the idea of God fits into it."/>
    <x v="8"/>
    <x v="1716"/>
    <x v="0"/>
    <s v="US"/>
    <s v="USD"/>
    <n v="1368117239"/>
    <n v="1365525239"/>
    <b v="0"/>
    <n v="75"/>
    <b v="1"/>
    <s v="music/indie rock"/>
    <n v="1.3367142857142857"/>
    <n v="62.38"/>
    <s v="music"/>
    <s v="indie rock"/>
    <x v="2489"/>
    <d v="2013-05-09T11:33:59"/>
  </r>
  <r>
    <n v="2490"/>
    <x v="2489"/>
    <s v="We are trying to fund our first multi-state tour this summer in an effort to get our music out to as many people as possible."/>
    <x v="2"/>
    <x v="1493"/>
    <x v="0"/>
    <s v="US"/>
    <s v="USD"/>
    <n v="1340429276"/>
    <n v="1335245276"/>
    <b v="0"/>
    <n v="16"/>
    <b v="1"/>
    <s v="music/indie rock"/>
    <n v="1.214"/>
    <n v="37.9375"/>
    <s v="music"/>
    <s v="indie rock"/>
    <x v="2490"/>
    <d v="2012-06-23T00:27:56"/>
  </r>
  <r>
    <n v="2491"/>
    <x v="2490"/>
    <s v="Nathan Evans, instrumental rock guitarist and official V3fights.com artist, is releasing his first solo EP entitled Remove The Illusion"/>
    <x v="2"/>
    <x v="1717"/>
    <x v="0"/>
    <s v="US"/>
    <s v="USD"/>
    <n v="1295142660"/>
    <n v="1293739714"/>
    <b v="0"/>
    <n v="10"/>
    <b v="1"/>
    <s v="music/indie rock"/>
    <n v="1.032"/>
    <n v="51.6"/>
    <s v="music"/>
    <s v="indie rock"/>
    <x v="2491"/>
    <d v="2011-01-15T20:51:00"/>
  </r>
  <r>
    <n v="2492"/>
    <x v="2491"/>
    <s v="We're a band from Hawaii trying to produce our first EP and we need help!"/>
    <x v="20"/>
    <x v="661"/>
    <x v="0"/>
    <s v="US"/>
    <s v="USD"/>
    <n v="1339840740"/>
    <n v="1335397188"/>
    <b v="0"/>
    <n v="27"/>
    <b v="1"/>
    <s v="music/indie rock"/>
    <n v="1.25"/>
    <n v="27.777777777777779"/>
    <s v="music"/>
    <s v="indie rock"/>
    <x v="2492"/>
    <d v="2012-06-16T04:59:00"/>
  </r>
  <r>
    <n v="2493"/>
    <x v="2492"/>
    <s v="Making the record I've always dreamed of, and I want you to be part of the journey. Join me and let's make a great album together!"/>
    <x v="22"/>
    <x v="1718"/>
    <x v="0"/>
    <s v="US"/>
    <s v="USD"/>
    <n v="1367208140"/>
    <n v="1363320140"/>
    <b v="0"/>
    <n v="259"/>
    <b v="1"/>
    <s v="music/indie rock"/>
    <n v="1.2869999999999999"/>
    <n v="99.382239382239376"/>
    <s v="music"/>
    <s v="indie rock"/>
    <x v="2493"/>
    <d v="2013-04-28T23:02:20"/>
  </r>
  <r>
    <n v="2494"/>
    <x v="2493"/>
    <s v="Multi-Instrumentalist Ace Waters' new double album with 2+hours of music needs to be professionally made and replicated."/>
    <x v="15"/>
    <x v="1719"/>
    <x v="0"/>
    <s v="US"/>
    <s v="USD"/>
    <n v="1337786944"/>
    <n v="1335194944"/>
    <b v="0"/>
    <n v="39"/>
    <b v="1"/>
    <s v="music/indie rock"/>
    <n v="1.0100533333333332"/>
    <n v="38.848205128205123"/>
    <s v="music"/>
    <s v="indie rock"/>
    <x v="2494"/>
    <d v="2012-05-23T10:29:04"/>
  </r>
  <r>
    <n v="2495"/>
    <x v="2494"/>
    <s v="World-class musicians pay tribute to Kenny Childers, one of Indiana's best songwriters. MFT is pressing the album on double vinyl."/>
    <x v="15"/>
    <x v="1720"/>
    <x v="0"/>
    <s v="US"/>
    <s v="USD"/>
    <n v="1339022575"/>
    <n v="1336430575"/>
    <b v="0"/>
    <n v="42"/>
    <b v="1"/>
    <s v="music/indie rock"/>
    <n v="1.2753666666666665"/>
    <n v="45.548809523809524"/>
    <s v="music"/>
    <s v="indie rock"/>
    <x v="2495"/>
    <d v="2012-06-06T17:42:55"/>
  </r>
  <r>
    <n v="2496"/>
    <x v="2495"/>
    <s v="Be a part of making the first Lynn Haven album, &quot;Fair Weather Friends.&quot;"/>
    <x v="12"/>
    <x v="44"/>
    <x v="0"/>
    <s v="US"/>
    <s v="USD"/>
    <n v="1364597692"/>
    <n v="1361577292"/>
    <b v="0"/>
    <n v="10"/>
    <b v="1"/>
    <s v="music/indie rock"/>
    <n v="1"/>
    <n v="600"/>
    <s v="music"/>
    <s v="indie rock"/>
    <x v="2496"/>
    <d v="2013-03-29T17:54:52"/>
  </r>
  <r>
    <n v="2497"/>
    <x v="2496"/>
    <s v="Joe Rut captures his eccentrically funny and moving songs live with an 8-piece band + special guests.  Help him release it!!!"/>
    <x v="23"/>
    <x v="1721"/>
    <x v="0"/>
    <s v="US"/>
    <s v="USD"/>
    <n v="1312578338"/>
    <n v="1309986338"/>
    <b v="0"/>
    <n v="56"/>
    <b v="1"/>
    <s v="music/indie rock"/>
    <n v="1.127715"/>
    <n v="80.551071428571419"/>
    <s v="music"/>
    <s v="indie rock"/>
    <x v="2497"/>
    <d v="2011-08-05T16:05:38"/>
  </r>
  <r>
    <n v="2498"/>
    <x v="2497"/>
    <s v="We've been working hard on getting our music out and we are taking the final steps to releasing our EP, but we need your help."/>
    <x v="28"/>
    <x v="1722"/>
    <x v="0"/>
    <s v="US"/>
    <s v="USD"/>
    <n v="1422400387"/>
    <n v="1421190787"/>
    <b v="0"/>
    <n v="20"/>
    <b v="1"/>
    <s v="music/indie rock"/>
    <n v="1.056"/>
    <n v="52.8"/>
    <s v="music"/>
    <s v="indie rock"/>
    <x v="2498"/>
    <d v="2015-01-27T18:13:07"/>
  </r>
  <r>
    <n v="2499"/>
    <x v="2498"/>
    <s v="Ryan is headed to the UK for a series of Private House Parties! He needs your help. Don't miss your chance to be a part of the fun!"/>
    <x v="23"/>
    <x v="1723"/>
    <x v="0"/>
    <s v="US"/>
    <s v="USD"/>
    <n v="1356976800"/>
    <n v="1352820837"/>
    <b v="0"/>
    <n v="170"/>
    <b v="1"/>
    <s v="music/indie rock"/>
    <n v="2.0262500000000001"/>
    <n v="47.676470588235297"/>
    <s v="music"/>
    <s v="indie rock"/>
    <x v="2499"/>
    <d v="2012-12-31T13:00:00"/>
  </r>
  <r>
    <n v="2500"/>
    <x v="2499"/>
    <s v="ST's 4th LP has been tracked and mixed, but before he can set it free upon the world, it needs proper mastering and pressing!"/>
    <x v="20"/>
    <x v="1724"/>
    <x v="0"/>
    <s v="US"/>
    <s v="USD"/>
    <n v="1340476375"/>
    <n v="1337884375"/>
    <b v="0"/>
    <n v="29"/>
    <b v="1"/>
    <s v="music/indie rock"/>
    <n v="1.1333333333333333"/>
    <n v="23.448275862068964"/>
    <s v="music"/>
    <s v="indie rock"/>
    <x v="2500"/>
    <d v="2012-06-23T13:32:55"/>
  </r>
  <r>
    <n v="2501"/>
    <x v="2500"/>
    <s v="Locally owned board game cafÃ© focused on keeping it local with fresh food, craft beer, wine, and, of course, all your favourite games!"/>
    <x v="34"/>
    <x v="1725"/>
    <x v="2"/>
    <s v="CA"/>
    <s v="CAD"/>
    <n v="1443379104"/>
    <n v="1440787104"/>
    <b v="0"/>
    <n v="7"/>
    <b v="0"/>
    <s v="food/restaurants"/>
    <n v="2.5545454545454545E-2"/>
    <n v="40.142857142857146"/>
    <s v="food"/>
    <s v="restaurants"/>
    <x v="2501"/>
    <d v="2015-09-27T13:38:24"/>
  </r>
  <r>
    <n v="2502"/>
    <x v="2501"/>
    <s v="A small sweet shop featuring the cupcake variety offered by Cupcake Chaos, candy, cotton candy, shakes and malts, located in Dalhart,TX"/>
    <x v="74"/>
    <x v="1726"/>
    <x v="2"/>
    <s v="US"/>
    <s v="USD"/>
    <n v="1411328918"/>
    <n v="1407440918"/>
    <b v="0"/>
    <n v="5"/>
    <b v="0"/>
    <s v="food/restaurants"/>
    <n v="7.8181818181818181E-4"/>
    <n v="17.2"/>
    <s v="food"/>
    <s v="restaurants"/>
    <x v="2502"/>
    <d v="2014-09-21T14:48:38"/>
  </r>
  <r>
    <n v="2503"/>
    <x v="2502"/>
    <s v="Cardinal Bistro will be Contemporary American dinning establishment based in Ventnor, NJ featuring local, seasonal ingredients."/>
    <x v="3"/>
    <x v="117"/>
    <x v="2"/>
    <s v="US"/>
    <s v="USD"/>
    <n v="1465333560"/>
    <n v="1462743308"/>
    <b v="0"/>
    <n v="0"/>
    <b v="0"/>
    <s v="food/restaurants"/>
    <n v="0"/>
    <n v="0"/>
    <s v="food"/>
    <s v="restaurants"/>
    <x v="2503"/>
    <d v="2016-06-07T16:06:00"/>
  </r>
  <r>
    <n v="2504"/>
    <x v="2503"/>
    <s v="Halal Restaurant and Internet Cafe 20 percent of profits will go to building masjids."/>
    <x v="19"/>
    <x v="117"/>
    <x v="2"/>
    <s v="US"/>
    <s v="USD"/>
    <n v="1416014534"/>
    <n v="1413418934"/>
    <b v="0"/>
    <n v="0"/>
    <b v="0"/>
    <s v="food/restaurants"/>
    <n v="0"/>
    <n v="0"/>
    <s v="food"/>
    <s v="restaurants"/>
    <x v="2504"/>
    <d v="2014-11-14T20:22:14"/>
  </r>
  <r>
    <n v="2505"/>
    <x v="2504"/>
    <s v="PASTATUTION- The act or practice of engaging in Pasta Making for money.  _x000a__x000a_Help us get the Arcobaleno Pasta Extruder!"/>
    <x v="39"/>
    <x v="117"/>
    <x v="2"/>
    <s v="US"/>
    <s v="USD"/>
    <n v="1426292416"/>
    <n v="1423704016"/>
    <b v="0"/>
    <n v="0"/>
    <b v="0"/>
    <s v="food/restaurants"/>
    <n v="0"/>
    <n v="0"/>
    <s v="food"/>
    <s v="restaurants"/>
    <x v="2505"/>
    <d v="2015-03-13T19:20:16"/>
  </r>
  <r>
    <n v="2506"/>
    <x v="2505"/>
    <s v="Love cereal as much as we do? Then we need your help! We are opening a worldwide cereal cafe, serving the best in imported cereals!"/>
    <x v="10"/>
    <x v="134"/>
    <x v="2"/>
    <s v="GB"/>
    <s v="GBP"/>
    <n v="1443906000"/>
    <n v="1441955269"/>
    <b v="0"/>
    <n v="2"/>
    <b v="0"/>
    <s v="food/restaurants"/>
    <n v="6.0000000000000001E-3"/>
    <n v="15"/>
    <s v="food"/>
    <s v="restaurants"/>
    <x v="2506"/>
    <d v="2015-10-03T16:00:00"/>
  </r>
  <r>
    <n v="2507"/>
    <x v="2506"/>
    <s v="Unique dishes for a unique city!."/>
    <x v="350"/>
    <x v="117"/>
    <x v="2"/>
    <s v="US"/>
    <s v="USD"/>
    <n v="1431308704"/>
    <n v="1428716704"/>
    <b v="0"/>
    <n v="0"/>
    <b v="0"/>
    <s v="food/restaurants"/>
    <n v="0"/>
    <n v="0"/>
    <s v="food"/>
    <s v="restaurants"/>
    <x v="2507"/>
    <d v="2015-05-10T20:45:04"/>
  </r>
  <r>
    <n v="2508"/>
    <x v="2507"/>
    <s v="I make Amazing homemade fudge available in 18 flavors. I want to open my own business to be able to let my area eat my incredible fudge"/>
    <x v="22"/>
    <x v="117"/>
    <x v="2"/>
    <s v="US"/>
    <s v="USD"/>
    <n v="1408056634"/>
    <n v="1405464634"/>
    <b v="0"/>
    <n v="0"/>
    <b v="0"/>
    <s v="food/restaurants"/>
    <n v="0"/>
    <n v="0"/>
    <s v="food"/>
    <s v="restaurants"/>
    <x v="2508"/>
    <d v="2014-08-14T17:50:34"/>
  </r>
  <r>
    <n v="2509"/>
    <x v="2508"/>
    <s v="Relax in a new Cheesecake Lounge in London, serving freshly made cheesecakes, all day and all night, along with great coffees and teas."/>
    <x v="75"/>
    <x v="325"/>
    <x v="2"/>
    <s v="GB"/>
    <s v="GBP"/>
    <n v="1429554349"/>
    <n v="1424719549"/>
    <b v="0"/>
    <n v="28"/>
    <b v="0"/>
    <s v="food/restaurants"/>
    <n v="1.0526315789473684E-2"/>
    <n v="35.714285714285715"/>
    <s v="food"/>
    <s v="restaurants"/>
    <x v="2509"/>
    <d v="2015-04-20T13:25:49"/>
  </r>
  <r>
    <n v="2510"/>
    <x v="2509"/>
    <s v="Dugout Dogs will be specializing in the many hot dog and sausage styles sold at baseball parks around Major League Baseball (MLB)."/>
    <x v="63"/>
    <x v="735"/>
    <x v="2"/>
    <s v="US"/>
    <s v="USD"/>
    <n v="1431647772"/>
    <n v="1426463772"/>
    <b v="0"/>
    <n v="2"/>
    <b v="0"/>
    <s v="food/restaurants"/>
    <n v="1.5E-3"/>
    <n v="37.5"/>
    <s v="food"/>
    <s v="restaurants"/>
    <x v="2510"/>
    <d v="2015-05-14T18:56:12"/>
  </r>
  <r>
    <n v="2511"/>
    <x v="2510"/>
    <s v="Fresh Fast Food. A bbq ramen bar thats healthy, tasty and made to order right in front of your eyes....... From flame to bowl"/>
    <x v="57"/>
    <x v="117"/>
    <x v="2"/>
    <s v="GB"/>
    <s v="GBP"/>
    <n v="1454323413"/>
    <n v="1451731413"/>
    <b v="0"/>
    <n v="0"/>
    <b v="0"/>
    <s v="food/restaurants"/>
    <n v="0"/>
    <n v="0"/>
    <s v="food"/>
    <s v="restaurants"/>
    <x v="2511"/>
    <d v="2016-02-01T05:43:33"/>
  </r>
  <r>
    <n v="2512"/>
    <x v="2511"/>
    <s v="Somethin' Tasty is a unique coffee, pastry &amp; retail store. We consign from all local sources: pottery, glass &amp; art."/>
    <x v="146"/>
    <x v="117"/>
    <x v="2"/>
    <s v="US"/>
    <s v="USD"/>
    <n v="1418504561"/>
    <n v="1417208561"/>
    <b v="0"/>
    <n v="0"/>
    <b v="0"/>
    <s v="food/restaurants"/>
    <n v="0"/>
    <n v="0"/>
    <s v="food"/>
    <s v="restaurants"/>
    <x v="2512"/>
    <d v="2014-12-13T16:02:41"/>
  </r>
  <r>
    <n v="2513"/>
    <x v="2512"/>
    <s v="Wir wollen einen Ort erschaffen an dem man sich wohlfÃ¼hlen kann, ein Ort an dem die Gedanken frei sind und man das Essen genieÃŸen kann."/>
    <x v="237"/>
    <x v="117"/>
    <x v="2"/>
    <s v="DE"/>
    <s v="EUR"/>
    <n v="1488067789"/>
    <n v="1482883789"/>
    <b v="0"/>
    <n v="0"/>
    <b v="0"/>
    <s v="food/restaurants"/>
    <n v="0"/>
    <n v="0"/>
    <s v="food"/>
    <s v="restaurants"/>
    <x v="2513"/>
    <d v="2017-02-25T19:09:49"/>
  </r>
  <r>
    <n v="2514"/>
    <x v="2513"/>
    <s v="My little cafe has been challenged to provide healthy, fun lunches to kids at a Montessori School. Local/organic as much as possible."/>
    <x v="14"/>
    <x v="852"/>
    <x v="2"/>
    <s v="US"/>
    <s v="USD"/>
    <n v="1408526477"/>
    <n v="1407057677"/>
    <b v="0"/>
    <n v="4"/>
    <b v="0"/>
    <s v="food/restaurants"/>
    <n v="1.7500000000000002E-2"/>
    <n v="52.5"/>
    <s v="food"/>
    <s v="restaurants"/>
    <x v="2514"/>
    <d v="2014-08-20T04:21:17"/>
  </r>
  <r>
    <n v="2515"/>
    <x v="2514"/>
    <s v="The Barrel Room SF is moving to a new location in San Francisco with a 60-seat restaurant &amp; full liquor. Help us make our move amazing!"/>
    <x v="10"/>
    <x v="1727"/>
    <x v="2"/>
    <s v="US"/>
    <s v="USD"/>
    <n v="1424635753"/>
    <n v="1422043753"/>
    <b v="0"/>
    <n v="12"/>
    <b v="0"/>
    <s v="food/restaurants"/>
    <n v="0.186"/>
    <n v="77.5"/>
    <s v="food"/>
    <s v="restaurants"/>
    <x v="2515"/>
    <d v="2015-02-22T15:09:13"/>
  </r>
  <r>
    <n v="2516"/>
    <x v="2515"/>
    <s v="Hi, everyone my name is Alex, and i want to create not just a cafe spot, but a place that gives everyone a nice warm homey feeling."/>
    <x v="29"/>
    <x v="117"/>
    <x v="2"/>
    <s v="US"/>
    <s v="USD"/>
    <n v="1417279252"/>
    <n v="1414683652"/>
    <b v="0"/>
    <n v="0"/>
    <b v="0"/>
    <s v="food/restaurants"/>
    <n v="0"/>
    <n v="0"/>
    <s v="food"/>
    <s v="restaurants"/>
    <x v="2516"/>
    <d v="2014-11-29T11:40:52"/>
  </r>
  <r>
    <n v="2517"/>
    <x v="2516"/>
    <s v="KICK START US! Chef-driven dining experience offering a multi-course tasteful and playful menu that hems in familiar seasonal comfort."/>
    <x v="102"/>
    <x v="1728"/>
    <x v="2"/>
    <s v="CA"/>
    <s v="CAD"/>
    <n v="1426788930"/>
    <n v="1424200530"/>
    <b v="0"/>
    <n v="33"/>
    <b v="0"/>
    <s v="food/restaurants"/>
    <n v="9.8166666666666666E-2"/>
    <n v="53.545454545454547"/>
    <s v="food"/>
    <s v="restaurants"/>
    <x v="2517"/>
    <d v="2015-03-19T13:15:30"/>
  </r>
  <r>
    <n v="2518"/>
    <x v="2517"/>
    <s v="I am traveling the backroads of Southern California, to discover the best out-of-the-way eateries the area has to offer"/>
    <x v="10"/>
    <x v="117"/>
    <x v="2"/>
    <s v="US"/>
    <s v="USD"/>
    <n v="1415899228"/>
    <n v="1413303628"/>
    <b v="0"/>
    <n v="0"/>
    <b v="0"/>
    <s v="food/restaurants"/>
    <n v="0"/>
    <n v="0"/>
    <s v="food"/>
    <s v="restaurants"/>
    <x v="2518"/>
    <d v="2014-11-13T12:20:28"/>
  </r>
  <r>
    <n v="2519"/>
    <x v="2518"/>
    <s v="Better than your mom's, better than Cracker Barrel, only at Kelli's Kitchen (all from scratch)."/>
    <x v="60"/>
    <x v="654"/>
    <x v="2"/>
    <s v="US"/>
    <s v="USD"/>
    <n v="1405741404"/>
    <n v="1403149404"/>
    <b v="0"/>
    <n v="4"/>
    <b v="0"/>
    <s v="food/restaurants"/>
    <n v="4.3333333333333331E-4"/>
    <n v="16.25"/>
    <s v="food"/>
    <s v="restaurants"/>
    <x v="2519"/>
    <d v="2014-07-18T22:43:24"/>
  </r>
  <r>
    <n v="2520"/>
    <x v="2519"/>
    <s v="Aurora restaurant/night club, a Star Wars/Star Trek Science fiction community gathering place and club in the Tulsa/Oklahoma city area."/>
    <x v="57"/>
    <x v="117"/>
    <x v="2"/>
    <s v="US"/>
    <s v="USD"/>
    <n v="1476559260"/>
    <n v="1472567085"/>
    <b v="0"/>
    <n v="0"/>
    <b v="0"/>
    <s v="food/restaurants"/>
    <n v="0"/>
    <n v="0"/>
    <s v="food"/>
    <s v="restaurants"/>
    <x v="2520"/>
    <d v="2016-10-15T14:21:00"/>
  </r>
  <r>
    <n v="2521"/>
    <x v="2520"/>
    <s v="Filmharmonic Brass plays John Williams! Featuring new arrangements of classic movie themes from &quot;Star Wars&quot;, &quot;Indiana Jones&quot; &amp; more!"/>
    <x v="78"/>
    <x v="1729"/>
    <x v="0"/>
    <s v="US"/>
    <s v="USD"/>
    <n v="1444778021"/>
    <n v="1442963621"/>
    <b v="0"/>
    <n v="132"/>
    <b v="1"/>
    <s v="music/classical music"/>
    <n v="1.0948792000000001"/>
    <n v="103.68174242424243"/>
    <s v="music"/>
    <s v="classical music"/>
    <x v="2521"/>
    <d v="2015-10-13T18:13:41"/>
  </r>
  <r>
    <n v="2522"/>
    <x v="2521"/>
    <s v="Based on Don DeLilloâ€™s powerful post-9/11 novel, Falling Man captures the first moments of the terrorist attacks that changed the world"/>
    <x v="10"/>
    <x v="97"/>
    <x v="0"/>
    <s v="US"/>
    <s v="USD"/>
    <n v="1461336720"/>
    <n v="1459431960"/>
    <b v="0"/>
    <n v="27"/>
    <b v="1"/>
    <s v="music/classical music"/>
    <n v="1"/>
    <n v="185.18518518518519"/>
    <s v="music"/>
    <s v="classical music"/>
    <x v="2522"/>
    <d v="2016-04-22T09:52:00"/>
  </r>
  <r>
    <n v="2523"/>
    <x v="2522"/>
    <s v="PATER NOSTER (2003) by Thomas Oboe Lee, scored for baritone solo and string quartet.  Hauntingly beautiful, yet never performed."/>
    <x v="42"/>
    <x v="1730"/>
    <x v="0"/>
    <s v="US"/>
    <s v="USD"/>
    <n v="1416270292"/>
    <n v="1413674692"/>
    <b v="0"/>
    <n v="26"/>
    <b v="1"/>
    <s v="music/classical music"/>
    <n v="1.5644444444444445"/>
    <n v="54.153846153846153"/>
    <s v="music"/>
    <s v="classical music"/>
    <x v="2523"/>
    <d v="2014-11-17T19:24:52"/>
  </r>
  <r>
    <n v="2524"/>
    <x v="2523"/>
    <s v="We're bringing some of our favorite music from the past 10 years to disc for the first time ever."/>
    <x v="51"/>
    <x v="1731"/>
    <x v="0"/>
    <s v="US"/>
    <s v="USD"/>
    <n v="1419136200"/>
    <n v="1416338557"/>
    <b v="0"/>
    <n v="43"/>
    <b v="1"/>
    <s v="music/classical music"/>
    <n v="1.016"/>
    <n v="177.2093023255814"/>
    <s v="music"/>
    <s v="classical music"/>
    <x v="2524"/>
    <d v="2014-12-20T23:30:00"/>
  </r>
  <r>
    <n v="2525"/>
    <x v="2524"/>
    <s v="Husband and wife operatic team specializing in German opera. Fundraising for an audition tour of Germany."/>
    <x v="6"/>
    <x v="1732"/>
    <x v="0"/>
    <s v="US"/>
    <s v="USD"/>
    <n v="1340914571"/>
    <n v="1338322571"/>
    <b v="0"/>
    <n v="80"/>
    <b v="1"/>
    <s v="music/classical music"/>
    <n v="1.00325"/>
    <n v="100.325"/>
    <s v="music"/>
    <s v="classical music"/>
    <x v="2525"/>
    <d v="2012-06-28T15:16:11"/>
  </r>
  <r>
    <n v="2526"/>
    <x v="2525"/>
    <s v="New music and arrangements, amazing sound, brass chamber music at the highest level!  Be a part of our community!"/>
    <x v="23"/>
    <x v="1733"/>
    <x v="0"/>
    <s v="US"/>
    <s v="USD"/>
    <n v="1418014740"/>
    <n v="1415585474"/>
    <b v="0"/>
    <n v="33"/>
    <b v="1"/>
    <s v="music/classical music"/>
    <n v="1.1294999999999999"/>
    <n v="136.90909090909091"/>
    <s v="music"/>
    <s v="classical music"/>
    <x v="2526"/>
    <d v="2014-12-07T23:59:00"/>
  </r>
  <r>
    <n v="2527"/>
    <x v="2526"/>
    <s v="Five Programs of Benjamin Britten's vocal works featuring over 20 extraordinary vocalists and pianists."/>
    <x v="23"/>
    <x v="1734"/>
    <x v="0"/>
    <s v="US"/>
    <s v="USD"/>
    <n v="1382068740"/>
    <n v="1380477691"/>
    <b v="0"/>
    <n v="71"/>
    <b v="1"/>
    <s v="music/classical music"/>
    <n v="1.02125"/>
    <n v="57.535211267605632"/>
    <s v="music"/>
    <s v="classical music"/>
    <x v="2527"/>
    <d v="2013-10-17T22:59:00"/>
  </r>
  <r>
    <n v="2528"/>
    <x v="2527"/>
    <s v="I've been offered a contract with HatHut to record Feldman's 'Three Voices', which would be my first solo disc. I need your help!"/>
    <x v="23"/>
    <x v="1735"/>
    <x v="0"/>
    <s v="GB"/>
    <s v="GBP"/>
    <n v="1440068400"/>
    <n v="1438459303"/>
    <b v="0"/>
    <n v="81"/>
    <b v="1"/>
    <s v="music/classical music"/>
    <n v="1.0724974999999999"/>
    <n v="52.962839506172834"/>
    <s v="music"/>
    <s v="classical music"/>
    <x v="2528"/>
    <d v="2015-08-20T06:00:00"/>
  </r>
  <r>
    <n v="2529"/>
    <x v="2528"/>
    <s v="Opera. Short. New."/>
    <x v="12"/>
    <x v="1736"/>
    <x v="0"/>
    <s v="US"/>
    <s v="USD"/>
    <n v="1332636975"/>
    <n v="1328752575"/>
    <b v="0"/>
    <n v="76"/>
    <b v="1"/>
    <s v="music/classical music"/>
    <n v="1.0428333333333333"/>
    <n v="82.328947368421055"/>
    <s v="music"/>
    <s v="classical music"/>
    <x v="2529"/>
    <d v="2012-03-24T19:56:15"/>
  </r>
  <r>
    <n v="2530"/>
    <x v="2529"/>
    <s v="With your help the Tulsa Youth Symphony will have its premiere appearance at the opening of the OK Mozart Festival, June 6th"/>
    <x v="115"/>
    <x v="1737"/>
    <x v="0"/>
    <s v="US"/>
    <s v="USD"/>
    <n v="1429505400"/>
    <n v="1426711505"/>
    <b v="0"/>
    <n v="48"/>
    <b v="1"/>
    <s v="music/classical music"/>
    <n v="1"/>
    <n v="135.41666666666666"/>
    <s v="music"/>
    <s v="classical music"/>
    <x v="2530"/>
    <d v="2015-04-19T23:50:00"/>
  </r>
  <r>
    <n v="2531"/>
    <x v="2530"/>
    <s v="The first CD of chamber music composed by John Leupold to be released on PARMA records. The album features solo, duets, and a quartet."/>
    <x v="37"/>
    <x v="1733"/>
    <x v="0"/>
    <s v="US"/>
    <s v="USD"/>
    <n v="1439611140"/>
    <n v="1437668354"/>
    <b v="0"/>
    <n v="61"/>
    <b v="1"/>
    <s v="music/classical music"/>
    <n v="1.004"/>
    <n v="74.06557377049181"/>
    <s v="music"/>
    <s v="classical music"/>
    <x v="2531"/>
    <d v="2015-08-14T22:59:00"/>
  </r>
  <r>
    <n v="2532"/>
    <x v="2531"/>
    <s v="Please help us record our first album, which will contain an exciting collection of works, old and new, for large guitar ensemble!"/>
    <x v="23"/>
    <x v="1738"/>
    <x v="0"/>
    <s v="US"/>
    <s v="USD"/>
    <n v="1345148566"/>
    <n v="1342556566"/>
    <b v="0"/>
    <n v="60"/>
    <b v="1"/>
    <s v="music/classical music"/>
    <n v="1.26125"/>
    <n v="84.083333333333329"/>
    <s v="music"/>
    <s v="classical music"/>
    <x v="2532"/>
    <d v="2012-08-16T15:22:46"/>
  </r>
  <r>
    <n v="2533"/>
    <x v="2532"/>
    <s v="HOLOGRAPHIC is raising money for our 2013 live, four-concert new music project and to commission composer Jonathan Sokol!"/>
    <x v="51"/>
    <x v="1739"/>
    <x v="0"/>
    <s v="US"/>
    <s v="USD"/>
    <n v="1362160868"/>
    <n v="1359568911"/>
    <b v="0"/>
    <n v="136"/>
    <b v="1"/>
    <s v="music/classical music"/>
    <n v="1.1066666666666667"/>
    <n v="61.029411764705884"/>
    <s v="music"/>
    <s v="classical music"/>
    <x v="2533"/>
    <d v="2013-03-01T13:01:08"/>
  </r>
  <r>
    <n v="2534"/>
    <x v="2533"/>
    <s v="A premiere performance of my composition &quot;Songs of Yes&quot; by CUBE Contemporary Chamber Ensemble, June 11, 2010 at the Merit School of Music in Chicago."/>
    <x v="13"/>
    <x v="1740"/>
    <x v="0"/>
    <s v="US"/>
    <s v="USD"/>
    <n v="1262325600"/>
    <n v="1257871712"/>
    <b v="0"/>
    <n v="14"/>
    <b v="1"/>
    <s v="music/classical music"/>
    <n v="1.05"/>
    <n v="150"/>
    <s v="music"/>
    <s v="classical music"/>
    <x v="2534"/>
    <d v="2010-01-01T01:00:00"/>
  </r>
  <r>
    <n v="2535"/>
    <x v="2534"/>
    <s v="Mark Hayes: Requiem Recording"/>
    <x v="22"/>
    <x v="1741"/>
    <x v="0"/>
    <s v="US"/>
    <s v="USD"/>
    <n v="1417463945"/>
    <n v="1414781945"/>
    <b v="0"/>
    <n v="78"/>
    <b v="1"/>
    <s v="music/classical music"/>
    <n v="1.03775"/>
    <n v="266.08974358974359"/>
    <s v="music"/>
    <s v="classical music"/>
    <x v="2535"/>
    <d v="2014-12-01T14:59:05"/>
  </r>
  <r>
    <n v="2536"/>
    <x v="2535"/>
    <s v="I create my solo piano Vignettes by encrypting someone's name in the melody. Next up is the fourth Vignette, and I need a subject!"/>
    <x v="251"/>
    <x v="792"/>
    <x v="0"/>
    <s v="US"/>
    <s v="USD"/>
    <n v="1375151566"/>
    <n v="1373337166"/>
    <b v="0"/>
    <n v="4"/>
    <b v="1"/>
    <s v="music/classical music"/>
    <n v="1.1599999999999999"/>
    <n v="7.25"/>
    <s v="music"/>
    <s v="classical music"/>
    <x v="2536"/>
    <d v="2013-07-29T21:32:46"/>
  </r>
  <r>
    <n v="2537"/>
    <x v="2536"/>
    <s v="When an innocent girl is seen bathing by local church elders, she becomes the target of travelling, revivalist preacher Olin Blitch."/>
    <x v="28"/>
    <x v="1742"/>
    <x v="0"/>
    <s v="US"/>
    <s v="USD"/>
    <n v="1312212855"/>
    <n v="1307028855"/>
    <b v="0"/>
    <n v="11"/>
    <b v="1"/>
    <s v="music/classical music"/>
    <n v="1.1000000000000001"/>
    <n v="100"/>
    <s v="music"/>
    <s v="classical music"/>
    <x v="2537"/>
    <d v="2011-08-01T10:34:15"/>
  </r>
  <r>
    <n v="2538"/>
    <x v="2537"/>
    <s v="I will record 2 of Tomaso Albinoni's concertos for 2 oboes playing both parts myself."/>
    <x v="102"/>
    <x v="1743"/>
    <x v="0"/>
    <s v="US"/>
    <s v="USD"/>
    <n v="1361681940"/>
    <n v="1359029661"/>
    <b v="0"/>
    <n v="185"/>
    <b v="1"/>
    <s v="music/classical music"/>
    <n v="1.130176111111111"/>
    <n v="109.96308108108107"/>
    <s v="music"/>
    <s v="classical music"/>
    <x v="2538"/>
    <d v="2013-02-23T23:59:00"/>
  </r>
  <r>
    <n v="2539"/>
    <x v="2538"/>
    <s v="Help ABS Academy musicians get their cellos, gambas, &amp; contrabasses to San Francisco by supporting their instruments' travel."/>
    <x v="3"/>
    <x v="1744"/>
    <x v="0"/>
    <s v="US"/>
    <s v="USD"/>
    <n v="1422913152"/>
    <n v="1417729152"/>
    <b v="0"/>
    <n v="59"/>
    <b v="1"/>
    <s v="music/classical music"/>
    <n v="1.0024999999999999"/>
    <n v="169.91525423728814"/>
    <s v="music"/>
    <s v="classical music"/>
    <x v="2539"/>
    <d v="2015-02-02T16:39:12"/>
  </r>
  <r>
    <n v="2540"/>
    <x v="2539"/>
    <s v="â€œVladimir in Butterfly Countryâ€ is a chamber opera by composer Ann Callaway and Jaime Robles, which will premiere October 30, 2011."/>
    <x v="30"/>
    <x v="1745"/>
    <x v="0"/>
    <s v="US"/>
    <s v="USD"/>
    <n v="1319904721"/>
    <n v="1314720721"/>
    <b v="0"/>
    <n v="27"/>
    <b v="1"/>
    <s v="music/classical music"/>
    <n v="1.034"/>
    <n v="95.740740740740748"/>
    <s v="music"/>
    <s v="classical music"/>
    <x v="2540"/>
    <d v="2011-10-29T11:12:01"/>
  </r>
  <r>
    <n v="2541"/>
    <x v="2540"/>
    <s v="A debut CD of romantic Fantasies by young composers Bridge, Ireland, Sibelius and a premiere recording of Bergman Trio Op. 2 from 1939"/>
    <x v="8"/>
    <x v="1746"/>
    <x v="0"/>
    <s v="GB"/>
    <s v="GBP"/>
    <n v="1380192418"/>
    <n v="1375008418"/>
    <b v="0"/>
    <n v="63"/>
    <b v="1"/>
    <s v="music/classical music"/>
    <n v="1.0702857142857143"/>
    <n v="59.460317460317462"/>
    <s v="music"/>
    <s v="classical music"/>
    <x v="2541"/>
    <d v="2013-09-26T05:46:58"/>
  </r>
  <r>
    <n v="2542"/>
    <x v="2541"/>
    <s v="Marquita Renee Ntim records her first Classical Album, complete with her playing the viola, cello and singing opera."/>
    <x v="176"/>
    <x v="1747"/>
    <x v="0"/>
    <s v="US"/>
    <s v="USD"/>
    <n v="1380599940"/>
    <n v="1377252857"/>
    <b v="0"/>
    <n v="13"/>
    <b v="1"/>
    <s v="music/classical music"/>
    <n v="1.0357142857142858"/>
    <n v="55.769230769230766"/>
    <s v="music"/>
    <s v="classical music"/>
    <x v="2542"/>
    <d v="2013-09-30T22:59:00"/>
  </r>
  <r>
    <n v="2543"/>
    <x v="2542"/>
    <s v="The Station in Hamtramck is supplementing our studio to accommodate live in-studio performances and recordings.   You can help. "/>
    <x v="49"/>
    <x v="1748"/>
    <x v="0"/>
    <s v="US"/>
    <s v="USD"/>
    <n v="1293937200"/>
    <n v="1291257298"/>
    <b v="0"/>
    <n v="13"/>
    <b v="1"/>
    <s v="music/classical music"/>
    <n v="1.5640000000000001"/>
    <n v="30.076923076923077"/>
    <s v="music"/>
    <s v="classical music"/>
    <x v="2543"/>
    <d v="2011-01-01T22:00:00"/>
  </r>
  <r>
    <n v="2544"/>
    <x v="2543"/>
    <s v="Bringing choral music and performance opportunities to under-served youth in West Philadelphia"/>
    <x v="10"/>
    <x v="1749"/>
    <x v="0"/>
    <s v="US"/>
    <s v="USD"/>
    <n v="1341750569"/>
    <n v="1339158569"/>
    <b v="0"/>
    <n v="57"/>
    <b v="1"/>
    <s v="music/classical music"/>
    <n v="1.0082"/>
    <n v="88.438596491228068"/>
    <s v="music"/>
    <s v="classical music"/>
    <x v="2544"/>
    <d v="2012-07-08T07:29:29"/>
  </r>
  <r>
    <n v="2545"/>
    <x v="2544"/>
    <s v="We're recording our debut album: a CD of the string quartet and clarinet quintet by Stephan Krehl for the Naxos label"/>
    <x v="13"/>
    <x v="1750"/>
    <x v="0"/>
    <s v="US"/>
    <s v="USD"/>
    <n v="1424997000"/>
    <n v="1421983138"/>
    <b v="0"/>
    <n v="61"/>
    <b v="1"/>
    <s v="music/classical music"/>
    <n v="1.9530000000000001"/>
    <n v="64.032786885245898"/>
    <s v="music"/>
    <s v="classical music"/>
    <x v="2545"/>
    <d v="2015-02-26T19:30:00"/>
  </r>
  <r>
    <n v="2546"/>
    <x v="2545"/>
    <s v="We want to release an album of choral music by acclaimed Finnish composer Jaakko MÃ¤ntyjÃ¤rvi in 2014"/>
    <x v="8"/>
    <x v="1751"/>
    <x v="0"/>
    <s v="US"/>
    <s v="USD"/>
    <n v="1380949200"/>
    <n v="1378586179"/>
    <b v="0"/>
    <n v="65"/>
    <b v="1"/>
    <s v="music/classical music"/>
    <n v="1.1171428571428572"/>
    <n v="60.153846153846153"/>
    <s v="music"/>
    <s v="classical music"/>
    <x v="2546"/>
    <d v="2013-10-05T00:00:00"/>
  </r>
  <r>
    <n v="2547"/>
    <x v="2546"/>
    <s v="A compilation of Guitar Music by composers Darin Au, Jeff Peterson, Byron Yasui, Bailey Matsuda, Ian O'Sullivan, and Michael Foumai."/>
    <x v="62"/>
    <x v="1752"/>
    <x v="0"/>
    <s v="US"/>
    <s v="USD"/>
    <n v="1333560803"/>
    <n v="1330972403"/>
    <b v="0"/>
    <n v="134"/>
    <b v="1"/>
    <s v="music/classical music"/>
    <n v="1.1985454545454546"/>
    <n v="49.194029850746269"/>
    <s v="music"/>
    <s v="classical music"/>
    <x v="2547"/>
    <d v="2012-04-04T12:33:23"/>
  </r>
  <r>
    <n v="2548"/>
    <x v="2547"/>
    <s v="This is the embryo of the change for future ecosystem of musical art  in Indonesia. Please support us to realize our program on Oct 9!"/>
    <x v="12"/>
    <x v="1753"/>
    <x v="0"/>
    <s v="FR"/>
    <s v="EUR"/>
    <n v="1475209620"/>
    <n v="1473087637"/>
    <b v="0"/>
    <n v="37"/>
    <b v="1"/>
    <s v="music/classical music"/>
    <n v="1.0185"/>
    <n v="165.16216216216216"/>
    <s v="music"/>
    <s v="classical music"/>
    <x v="2548"/>
    <d v="2016-09-29T23:27:00"/>
  </r>
  <r>
    <n v="2549"/>
    <x v="2548"/>
    <s v="A new opera in English by Mike Christie to be premiÃ¨red at the Arcola Theatre, London UK from 14th-17th August 2013."/>
    <x v="351"/>
    <x v="1516"/>
    <x v="0"/>
    <s v="GB"/>
    <s v="GBP"/>
    <n v="1370019600"/>
    <n v="1366999870"/>
    <b v="0"/>
    <n v="37"/>
    <b v="1"/>
    <s v="music/classical music"/>
    <n v="1.0280254777070064"/>
    <n v="43.621621621621621"/>
    <s v="music"/>
    <s v="classical music"/>
    <x v="2549"/>
    <d v="2013-05-31T12:00:00"/>
  </r>
  <r>
    <n v="2550"/>
    <x v="2549"/>
    <s v="Ashley Bathgate and Karl Larson are raising funds to make the premiere recording of Ken Thomson's brilliant, dramatic new chamber works"/>
    <x v="115"/>
    <x v="1754"/>
    <x v="0"/>
    <s v="US"/>
    <s v="USD"/>
    <n v="1444276740"/>
    <n v="1439392406"/>
    <b v="0"/>
    <n v="150"/>
    <b v="1"/>
    <s v="music/classical music"/>
    <n v="1.0084615384615385"/>
    <n v="43.7"/>
    <s v="music"/>
    <s v="classical music"/>
    <x v="2550"/>
    <d v="2015-10-07T22:59:00"/>
  </r>
  <r>
    <n v="2551"/>
    <x v="2550"/>
    <s v="KCS seeks your support to off-set the cost of assembling a professional 25 piece orchestra for two choral performances."/>
    <x v="352"/>
    <x v="1755"/>
    <x v="0"/>
    <s v="US"/>
    <s v="USD"/>
    <n v="1332362880"/>
    <n v="1329890585"/>
    <b v="0"/>
    <n v="56"/>
    <b v="1"/>
    <s v="music/classical music"/>
    <n v="1.0273469387755103"/>
    <n v="67.419642857142861"/>
    <s v="music"/>
    <s v="classical music"/>
    <x v="2551"/>
    <d v="2012-03-21T15:48:00"/>
  </r>
  <r>
    <n v="2552"/>
    <x v="2551"/>
    <s v="World Premiere of a new oratorio with chorus, soloists, and orchestra, based on the Old Testament king and prophet, DAVID"/>
    <x v="9"/>
    <x v="1756"/>
    <x v="0"/>
    <s v="US"/>
    <s v="USD"/>
    <n v="1488741981"/>
    <n v="1486149981"/>
    <b v="0"/>
    <n v="18"/>
    <b v="1"/>
    <s v="music/classical music"/>
    <n v="1.0649999999999999"/>
    <n v="177.5"/>
    <s v="music"/>
    <s v="classical music"/>
    <x v="2552"/>
    <d v="2017-03-05T14:26:21"/>
  </r>
  <r>
    <n v="2553"/>
    <x v="2552"/>
    <s v="Help me be one of the first to record these beautiful songs and arrangements by 18-19th century masters of the classical guitar."/>
    <x v="15"/>
    <x v="1757"/>
    <x v="0"/>
    <s v="US"/>
    <s v="USD"/>
    <n v="1348202807"/>
    <n v="1343018807"/>
    <b v="0"/>
    <n v="60"/>
    <b v="1"/>
    <s v="music/classical music"/>
    <n v="1.5553333333333332"/>
    <n v="38.883333333333333"/>
    <s v="music"/>
    <s v="classical music"/>
    <x v="2553"/>
    <d v="2012-09-20T23:46:47"/>
  </r>
  <r>
    <n v="2554"/>
    <x v="2553"/>
    <s v="Join forces with the Patagonia Winds to commission a new wind quintet to premiere at the 2015 National Flute Association Convention!"/>
    <x v="9"/>
    <x v="1758"/>
    <x v="0"/>
    <s v="US"/>
    <s v="USD"/>
    <n v="1433131140"/>
    <n v="1430445163"/>
    <b v="0"/>
    <n v="67"/>
    <b v="1"/>
    <s v="music/classical music"/>
    <n v="1.228"/>
    <n v="54.985074626865675"/>
    <s v="music"/>
    <s v="classical music"/>
    <x v="2554"/>
    <d v="2015-05-31T22:59:00"/>
  </r>
  <r>
    <n v="2555"/>
    <x v="2554"/>
    <s v="At Brevard Music Center, a foremost summer music study program, I will compose a new work for large chamber ensemble for performance."/>
    <x v="13"/>
    <x v="1759"/>
    <x v="0"/>
    <s v="US"/>
    <s v="USD"/>
    <n v="1338219793"/>
    <n v="1335541393"/>
    <b v="0"/>
    <n v="35"/>
    <b v="1"/>
    <s v="music/classical music"/>
    <n v="1.0734999999999999"/>
    <n v="61.342857142857142"/>
    <s v="music"/>
    <s v="classical music"/>
    <x v="2555"/>
    <d v="2012-05-28T10:43:13"/>
  </r>
  <r>
    <n v="2556"/>
    <x v="2555"/>
    <s v="This is a &quot;call for scores&quot; for unaccompanied violin, recordings of the works, and a prize of at least 20 records for each composer."/>
    <x v="353"/>
    <x v="1760"/>
    <x v="0"/>
    <s v="US"/>
    <s v="USD"/>
    <n v="1356392857"/>
    <n v="1352504857"/>
    <b v="0"/>
    <n v="34"/>
    <b v="1"/>
    <s v="music/classical music"/>
    <n v="1.0550335570469798"/>
    <n v="23.117647058823529"/>
    <s v="music"/>
    <s v="classical music"/>
    <x v="2556"/>
    <d v="2012-12-24T18:47:37"/>
  </r>
  <r>
    <n v="2557"/>
    <x v="2556"/>
    <s v="Raising money for our concert tour of Switzerland and Germany in June/July 2014"/>
    <x v="42"/>
    <x v="1761"/>
    <x v="0"/>
    <s v="GB"/>
    <s v="GBP"/>
    <n v="1400176386"/>
    <n v="1397584386"/>
    <b v="0"/>
    <n v="36"/>
    <b v="1"/>
    <s v="music/classical music"/>
    <n v="1.1844444444444444"/>
    <n v="29.611111111111111"/>
    <s v="music"/>
    <s v="classical music"/>
    <x v="2557"/>
    <d v="2014-05-15T12:53:06"/>
  </r>
  <r>
    <n v="2558"/>
    <x v="2557"/>
    <s v="The Hopkins Sinfonia is looking for your support to run our 2015 Season made up of five concerts."/>
    <x v="21"/>
    <x v="1762"/>
    <x v="0"/>
    <s v="AU"/>
    <s v="AUD"/>
    <n v="1430488740"/>
    <n v="1427747906"/>
    <b v="0"/>
    <n v="18"/>
    <b v="1"/>
    <s v="music/classical music"/>
    <n v="1.0888"/>
    <n v="75.611111111111114"/>
    <s v="music"/>
    <s v="classical music"/>
    <x v="2558"/>
    <d v="2015-05-01T08:59:00"/>
  </r>
  <r>
    <n v="2559"/>
    <x v="2558"/>
    <s v="A concert of new music by four composers who have lived in India and been inspired by its music, with the Momenta String Quartet"/>
    <x v="134"/>
    <x v="1763"/>
    <x v="0"/>
    <s v="US"/>
    <s v="USD"/>
    <n v="1321385820"/>
    <n v="1318539484"/>
    <b v="0"/>
    <n v="25"/>
    <b v="1"/>
    <s v="music/classical music"/>
    <n v="1.1125"/>
    <n v="35.6"/>
    <s v="music"/>
    <s v="classical music"/>
    <x v="2559"/>
    <d v="2011-11-15T14:37:00"/>
  </r>
  <r>
    <n v="2560"/>
    <x v="2559"/>
    <s v="New CD of favourite chamber music by Welsh composer Michael Parkin featuring debut recordings by outstanding young musicians."/>
    <x v="9"/>
    <x v="1764"/>
    <x v="0"/>
    <s v="GB"/>
    <s v="GBP"/>
    <n v="1425682174"/>
    <n v="1423090174"/>
    <b v="0"/>
    <n v="21"/>
    <b v="1"/>
    <s v="music/classical music"/>
    <n v="1.0009999999999999"/>
    <n v="143"/>
    <s v="music"/>
    <s v="classical music"/>
    <x v="2560"/>
    <d v="2015-03-06T17:49:34"/>
  </r>
  <r>
    <n v="2561"/>
    <x v="2560"/>
    <s v="Ever had chicken fingers smothered in bearnaise sauce, resting on a bed of your favorite rice? We need these meals on wheels."/>
    <x v="57"/>
    <x v="117"/>
    <x v="1"/>
    <s v="CA"/>
    <s v="CAD"/>
    <n v="1444740089"/>
    <n v="1442148089"/>
    <b v="0"/>
    <n v="0"/>
    <b v="0"/>
    <s v="food/food trucks"/>
    <n v="0"/>
    <n v="0"/>
    <s v="food"/>
    <s v="food trucks"/>
    <x v="2561"/>
    <d v="2015-10-13T07:41:29"/>
  </r>
  <r>
    <n v="2562"/>
    <x v="2561"/>
    <s v="Hail up - Wah gwaan ?_x000a_We are creating a foodtruck that will serve typical, traditional Jamaican jerk chicken/pork and more!"/>
    <x v="3"/>
    <x v="735"/>
    <x v="1"/>
    <s v="DE"/>
    <s v="EUR"/>
    <n v="1476189339"/>
    <n v="1471005339"/>
    <b v="0"/>
    <n v="3"/>
    <b v="0"/>
    <s v="food/food trucks"/>
    <n v="7.4999999999999997E-3"/>
    <n v="25"/>
    <s v="food"/>
    <s v="food trucks"/>
    <x v="2562"/>
    <d v="2016-10-11T07:35:39"/>
  </r>
  <r>
    <n v="2563"/>
    <x v="2562"/>
    <s v="Michigan based bubble tea and specialty ice cream food truck"/>
    <x v="22"/>
    <x v="117"/>
    <x v="1"/>
    <s v="US"/>
    <s v="USD"/>
    <n v="1438226451"/>
    <n v="1433042451"/>
    <b v="0"/>
    <n v="0"/>
    <b v="0"/>
    <s v="food/food trucks"/>
    <n v="0"/>
    <n v="0"/>
    <s v="food"/>
    <s v="food trucks"/>
    <x v="2563"/>
    <d v="2015-07-29T22:20:51"/>
  </r>
  <r>
    <n v="2564"/>
    <x v="2563"/>
    <s v="We want to bring the wonderful flavors of the Jersey Shore, my home, to my new home in Winnipeg, the center of Canada."/>
    <x v="79"/>
    <x v="117"/>
    <x v="1"/>
    <s v="CA"/>
    <s v="CAD"/>
    <n v="1406854699"/>
    <n v="1404262699"/>
    <b v="0"/>
    <n v="0"/>
    <b v="0"/>
    <s v="food/food trucks"/>
    <n v="0"/>
    <n v="0"/>
    <s v="food"/>
    <s v="food trucks"/>
    <x v="2564"/>
    <d v="2014-07-31T19:58:19"/>
  </r>
  <r>
    <n v="2565"/>
    <x v="2564"/>
    <s v="The Sketchy Pelican. Is my vision to bring raw, honest, soulful, creative, thoght provoking cuisine to food truck form"/>
    <x v="3"/>
    <x v="173"/>
    <x v="1"/>
    <s v="US"/>
    <s v="USD"/>
    <n v="1462827000"/>
    <n v="1457710589"/>
    <b v="0"/>
    <n v="1"/>
    <b v="0"/>
    <s v="food/food trucks"/>
    <n v="0.01"/>
    <n v="100"/>
    <s v="food"/>
    <s v="food trucks"/>
    <x v="2565"/>
    <d v="2016-05-09T15:50:00"/>
  </r>
  <r>
    <n v="2566"/>
    <x v="2565"/>
    <s v="You can skip the hotdog cart and enjoy fresh, hot, delicious, handmade pizza when Mamma B's takes her show on the road!"/>
    <x v="19"/>
    <x v="117"/>
    <x v="1"/>
    <s v="US"/>
    <s v="USD"/>
    <n v="1408663948"/>
    <n v="1406071948"/>
    <b v="0"/>
    <n v="0"/>
    <b v="0"/>
    <s v="food/food trucks"/>
    <n v="0"/>
    <n v="0"/>
    <s v="food"/>
    <s v="food trucks"/>
    <x v="2566"/>
    <d v="2014-08-21T18:32:28"/>
  </r>
  <r>
    <n v="2567"/>
    <x v="2566"/>
    <s v="You're leaving a Bar/Nightclub what else would you want more than to have a Juicy Burger and to see Beautiful Girls making it."/>
    <x v="101"/>
    <x v="678"/>
    <x v="1"/>
    <s v="US"/>
    <s v="USD"/>
    <n v="1429823138"/>
    <n v="1427231138"/>
    <b v="0"/>
    <n v="2"/>
    <b v="0"/>
    <s v="food/food trucks"/>
    <n v="2.6666666666666666E-3"/>
    <n v="60"/>
    <s v="food"/>
    <s v="food trucks"/>
    <x v="2567"/>
    <d v="2015-04-23T16:05:38"/>
  </r>
  <r>
    <n v="2568"/>
    <x v="2567"/>
    <s v="Barney's is seriously delicious New York food. Cooking everything from scratch on our American food truck. London here we come..."/>
    <x v="3"/>
    <x v="155"/>
    <x v="1"/>
    <s v="GB"/>
    <s v="GBP"/>
    <n v="1472745594"/>
    <n v="1470153594"/>
    <b v="0"/>
    <n v="1"/>
    <b v="0"/>
    <s v="food/food trucks"/>
    <n v="5.0000000000000001E-3"/>
    <n v="50"/>
    <s v="food"/>
    <s v="food trucks"/>
    <x v="2568"/>
    <d v="2016-09-01T10:59:54"/>
  </r>
  <r>
    <n v="2569"/>
    <x v="2568"/>
    <s v="With your help, I would be able to get a truck and start the process of getting it ready for the 2016 season."/>
    <x v="115"/>
    <x v="1011"/>
    <x v="1"/>
    <s v="US"/>
    <s v="USD"/>
    <n v="1442457112"/>
    <n v="1439865112"/>
    <b v="0"/>
    <n v="2"/>
    <b v="0"/>
    <s v="food/food trucks"/>
    <n v="2.2307692307692306E-2"/>
    <n v="72.5"/>
    <s v="food"/>
    <s v="food trucks"/>
    <x v="2569"/>
    <d v="2015-09-16T21:31:52"/>
  </r>
  <r>
    <n v="2570"/>
    <x v="2569"/>
    <s v="A family run mobile wood fired pizza oven serving up unique artisan pizzas created by award winning Chef Brandon Mathias!"/>
    <x v="39"/>
    <x v="1765"/>
    <x v="1"/>
    <s v="US"/>
    <s v="USD"/>
    <n v="1486590035"/>
    <n v="1483998035"/>
    <b v="0"/>
    <n v="2"/>
    <b v="0"/>
    <s v="food/food trucks"/>
    <n v="8.4285714285714294E-3"/>
    <n v="29.5"/>
    <s v="food"/>
    <s v="food trucks"/>
    <x v="2570"/>
    <d v="2017-02-08T16:40:35"/>
  </r>
  <r>
    <n v="2571"/>
    <x v="2570"/>
    <s v="Perth locals who dream of opening a health food van, and serving treats that not only taste amazing but also benefit your body."/>
    <x v="57"/>
    <x v="156"/>
    <x v="1"/>
    <s v="AU"/>
    <s v="AUD"/>
    <n v="1463645521"/>
    <n v="1458461521"/>
    <b v="0"/>
    <n v="4"/>
    <b v="0"/>
    <s v="food/food trucks"/>
    <n v="2.5000000000000001E-3"/>
    <n v="62.5"/>
    <s v="food"/>
    <s v="food trucks"/>
    <x v="2571"/>
    <d v="2016-05-19T03:12:01"/>
  </r>
  <r>
    <n v="2572"/>
    <x v="2571"/>
    <s v="Mesquite smoked brisket nachos, food truck style, with homemade salsa to make your taste buds dance."/>
    <x v="11"/>
    <x v="117"/>
    <x v="1"/>
    <s v="US"/>
    <s v="USD"/>
    <n v="1428893517"/>
    <n v="1426301517"/>
    <b v="0"/>
    <n v="0"/>
    <b v="0"/>
    <s v="food/food trucks"/>
    <n v="0"/>
    <n v="0"/>
    <s v="food"/>
    <s v="food trucks"/>
    <x v="2572"/>
    <d v="2015-04-12T21:51:57"/>
  </r>
  <r>
    <n v="2573"/>
    <x v="2572"/>
    <s v="I have perfected my porkkabob recipe.I'm ready to start my own business!I need funds for the bbq pit and trailer and start up supplies."/>
    <x v="6"/>
    <x v="117"/>
    <x v="1"/>
    <s v="US"/>
    <s v="USD"/>
    <n v="1408803149"/>
    <n v="1404915149"/>
    <b v="0"/>
    <n v="0"/>
    <b v="0"/>
    <s v="food/food trucks"/>
    <n v="0"/>
    <n v="0"/>
    <s v="food"/>
    <s v="food trucks"/>
    <x v="2573"/>
    <d v="2014-08-23T09:12:29"/>
  </r>
  <r>
    <n v="2574"/>
    <x v="2573"/>
    <s v="The Best Jamaican Jerk outside of Kingston! The name means &quot;for the children&quot;, my children, the reasons why I cook and why I live!"/>
    <x v="3"/>
    <x v="117"/>
    <x v="1"/>
    <s v="US"/>
    <s v="USD"/>
    <n v="1463600945"/>
    <n v="1461786545"/>
    <b v="0"/>
    <n v="0"/>
    <b v="0"/>
    <s v="food/food trucks"/>
    <n v="0"/>
    <n v="0"/>
    <s v="food"/>
    <s v="food trucks"/>
    <x v="2574"/>
    <d v="2016-05-18T14:49:05"/>
  </r>
  <r>
    <n v="2575"/>
    <x v="2574"/>
    <s v="Hello everyone, Iv'e decided to put my love for old Volkswagen buses and my love for cooking together! Support vdub dogs hot dog bus!"/>
    <x v="94"/>
    <x v="117"/>
    <x v="1"/>
    <s v="US"/>
    <s v="USD"/>
    <n v="1421030194"/>
    <n v="1418438194"/>
    <b v="0"/>
    <n v="0"/>
    <b v="0"/>
    <s v="food/food trucks"/>
    <n v="0"/>
    <n v="0"/>
    <s v="food"/>
    <s v="food trucks"/>
    <x v="2575"/>
    <d v="2015-01-11T21:36:34"/>
  </r>
  <r>
    <n v="2576"/>
    <x v="2575"/>
    <s v="A New Twist with an American and Philippine fast food Mobile Trailer."/>
    <x v="3"/>
    <x v="117"/>
    <x v="1"/>
    <s v="US"/>
    <s v="USD"/>
    <n v="1428707647"/>
    <n v="1424823247"/>
    <b v="0"/>
    <n v="0"/>
    <b v="0"/>
    <s v="food/food trucks"/>
    <n v="0"/>
    <n v="0"/>
    <s v="food"/>
    <s v="food trucks"/>
    <x v="2576"/>
    <d v="2015-04-10T18:14:07"/>
  </r>
  <r>
    <n v="2577"/>
    <x v="2576"/>
    <s v="This is not your average cake, it's fruit with yogurt fruit dip icing and fruit toppings! Great for events, parties, weddings and more!"/>
    <x v="36"/>
    <x v="117"/>
    <x v="1"/>
    <s v="US"/>
    <s v="USD"/>
    <n v="1407181297"/>
    <n v="1405021297"/>
    <b v="0"/>
    <n v="0"/>
    <b v="0"/>
    <s v="food/food trucks"/>
    <n v="0"/>
    <n v="0"/>
    <s v="food"/>
    <s v="food trucks"/>
    <x v="2577"/>
    <d v="2014-08-04T14:41:37"/>
  </r>
  <r>
    <n v="2578"/>
    <x v="2577"/>
    <s v="Madhuri means &quot;inner beauty, inner sweetness&quot;. At Madhuri Kitchen, we're bringing the spiritual practice of food to festivals &amp; events."/>
    <x v="12"/>
    <x v="117"/>
    <x v="1"/>
    <s v="US"/>
    <s v="USD"/>
    <n v="1444410000"/>
    <n v="1440203579"/>
    <b v="0"/>
    <n v="0"/>
    <b v="0"/>
    <s v="food/food trucks"/>
    <n v="0"/>
    <n v="0"/>
    <s v="food"/>
    <s v="food trucks"/>
    <x v="2578"/>
    <d v="2015-10-09T12:00:00"/>
  </r>
  <r>
    <n v="2579"/>
    <x v="2578"/>
    <s v="For those who know me, I love to bake &amp; I'm pretty good at it. My dream is to own a food truck that is a bakery &amp; Coffee shop."/>
    <x v="61"/>
    <x v="1766"/>
    <x v="1"/>
    <s v="US"/>
    <s v="USD"/>
    <n v="1410810903"/>
    <n v="1405626903"/>
    <b v="0"/>
    <n v="12"/>
    <b v="0"/>
    <s v="food/food trucks"/>
    <n v="1.3849999999999999E-3"/>
    <n v="23.083333333333332"/>
    <s v="food"/>
    <s v="food trucks"/>
    <x v="2579"/>
    <d v="2014-09-15T14:55:03"/>
  </r>
  <r>
    <n v="2580"/>
    <x v="2579"/>
    <s v="Planning to build this truck into a full rolling fold out cook shack,providing clean cold drinking water to all festival goers"/>
    <x v="0"/>
    <x v="152"/>
    <x v="1"/>
    <s v="US"/>
    <s v="USD"/>
    <n v="1431745200"/>
    <n v="1429170603"/>
    <b v="0"/>
    <n v="2"/>
    <b v="0"/>
    <s v="food/food trucks"/>
    <n v="6.0000000000000001E-3"/>
    <n v="25.5"/>
    <s v="food"/>
    <s v="food trucks"/>
    <x v="2580"/>
    <d v="2015-05-15T22:00:00"/>
  </r>
  <r>
    <n v="2581"/>
    <x v="2580"/>
    <s v="Creating a Food Truck to bring gourmet sausage sliders to Jacksonville, FL for breakfast, lunch, and special events."/>
    <x v="10"/>
    <x v="798"/>
    <x v="2"/>
    <s v="US"/>
    <s v="USD"/>
    <n v="1447689898"/>
    <n v="1445094298"/>
    <b v="0"/>
    <n v="11"/>
    <b v="0"/>
    <s v="food/food trucks"/>
    <n v="0.106"/>
    <n v="48.18181818181818"/>
    <s v="food"/>
    <s v="food trucks"/>
    <x v="2581"/>
    <d v="2015-11-16T11:04:58"/>
  </r>
  <r>
    <n v="2582"/>
    <x v="2581"/>
    <s v="The place where chicken meets liquor for the first time!"/>
    <x v="161"/>
    <x v="116"/>
    <x v="2"/>
    <s v="US"/>
    <s v="USD"/>
    <n v="1477784634"/>
    <n v="1475192634"/>
    <b v="0"/>
    <n v="1"/>
    <b v="0"/>
    <s v="food/food trucks"/>
    <n v="1.1111111111111112E-5"/>
    <n v="1"/>
    <s v="food"/>
    <s v="food trucks"/>
    <x v="2582"/>
    <d v="2016-10-29T18:43:54"/>
  </r>
  <r>
    <n v="2583"/>
    <x v="2582"/>
    <s v="Crazy Daisy will become the newest member of the food truck distributors in Kansas City, Missouri."/>
    <x v="28"/>
    <x v="139"/>
    <x v="2"/>
    <s v="US"/>
    <s v="USD"/>
    <n v="1426526880"/>
    <n v="1421346480"/>
    <b v="0"/>
    <n v="5"/>
    <b v="0"/>
    <s v="food/food trucks"/>
    <n v="5.0000000000000001E-3"/>
    <n v="1"/>
    <s v="food"/>
    <s v="food trucks"/>
    <x v="2583"/>
    <d v="2015-03-16T12:28:00"/>
  </r>
  <r>
    <n v="2584"/>
    <x v="2583"/>
    <s v="Bringing quality food to the masses using local premium ingredients, but at a food truck price!"/>
    <x v="3"/>
    <x v="117"/>
    <x v="2"/>
    <s v="US"/>
    <s v="USD"/>
    <n v="1434341369"/>
    <n v="1431749369"/>
    <b v="0"/>
    <n v="0"/>
    <b v="0"/>
    <s v="food/food trucks"/>
    <n v="0"/>
    <n v="0"/>
    <s v="food"/>
    <s v="food trucks"/>
    <x v="2584"/>
    <d v="2015-06-14T23:09:29"/>
  </r>
  <r>
    <n v="2585"/>
    <x v="2584"/>
    <s v="Evie's Eats uses local ingredients to create sweet treats, healthy snacks and on the go meals, all with the family budget in mind!"/>
    <x v="11"/>
    <x v="155"/>
    <x v="2"/>
    <s v="US"/>
    <s v="USD"/>
    <n v="1404601632"/>
    <n v="1402009632"/>
    <b v="0"/>
    <n v="1"/>
    <b v="0"/>
    <s v="food/food trucks"/>
    <n v="1.6666666666666668E-3"/>
    <n v="50"/>
    <s v="food"/>
    <s v="food trucks"/>
    <x v="2585"/>
    <d v="2014-07-05T18:07:12"/>
  </r>
  <r>
    <n v="2586"/>
    <x v="2585"/>
    <s v="I would like to bring fresh salad and food to the streets of London at a reasonable price."/>
    <x v="9"/>
    <x v="139"/>
    <x v="2"/>
    <s v="GB"/>
    <s v="GBP"/>
    <n v="1451030136"/>
    <n v="1448438136"/>
    <b v="0"/>
    <n v="1"/>
    <b v="0"/>
    <s v="food/food trucks"/>
    <n v="1.6666666666666668E-3"/>
    <n v="5"/>
    <s v="food"/>
    <s v="food trucks"/>
    <x v="2586"/>
    <d v="2015-12-25T02:55:36"/>
  </r>
  <r>
    <n v="2587"/>
    <x v="2586"/>
    <s v="Providing creative, healthy signature dishes for active, conscientious lifestylers through a community of culinary artists."/>
    <x v="63"/>
    <x v="1272"/>
    <x v="2"/>
    <s v="US"/>
    <s v="USD"/>
    <n v="1451491953"/>
    <n v="1448899953"/>
    <b v="0"/>
    <n v="6"/>
    <b v="0"/>
    <s v="food/food trucks"/>
    <n v="2.4340000000000001E-2"/>
    <n v="202.83333333333334"/>
    <s v="food"/>
    <s v="food trucks"/>
    <x v="2587"/>
    <d v="2015-12-30T11:12:33"/>
  </r>
  <r>
    <n v="2588"/>
    <x v="2587"/>
    <s v="We are a Asian fusion inspired American Fare Food Truck Home of the Freak Sandwich So that means Come And Get Your Freak On! eat big."/>
    <x v="12"/>
    <x v="694"/>
    <x v="2"/>
    <s v="US"/>
    <s v="USD"/>
    <n v="1427807640"/>
    <n v="1423325626"/>
    <b v="0"/>
    <n v="8"/>
    <b v="0"/>
    <s v="food/food trucks"/>
    <n v="3.8833333333333331E-2"/>
    <n v="29.125"/>
    <s v="food"/>
    <s v="food trucks"/>
    <x v="2588"/>
    <d v="2015-03-31T08:14:00"/>
  </r>
  <r>
    <n v="2589"/>
    <x v="2588"/>
    <s v="A Brazilian-inspired food truck in one of the busiest spots in Copenhagen, delicious pancakes made by the healthy tapiÃ³ca flour"/>
    <x v="63"/>
    <x v="139"/>
    <x v="2"/>
    <s v="DK"/>
    <s v="DKK"/>
    <n v="1458733927"/>
    <n v="1456145527"/>
    <b v="0"/>
    <n v="1"/>
    <b v="0"/>
    <s v="food/food trucks"/>
    <n v="1E-4"/>
    <n v="5"/>
    <s v="food"/>
    <s v="food trucks"/>
    <x v="2589"/>
    <d v="2016-03-23T06:52:07"/>
  </r>
  <r>
    <n v="2590"/>
    <x v="2589"/>
    <s v="First in Perth self-contained eco-friendly coffee car based on Ford Fiesta. In the end of the projrct I need your help to make it real!"/>
    <x v="9"/>
    <x v="117"/>
    <x v="2"/>
    <s v="AU"/>
    <s v="AUD"/>
    <n v="1453817297"/>
    <n v="1453212497"/>
    <b v="0"/>
    <n v="0"/>
    <b v="0"/>
    <s v="food/food trucks"/>
    <n v="0"/>
    <n v="0"/>
    <s v="food"/>
    <s v="food trucks"/>
    <x v="2590"/>
    <d v="2016-01-26T09:08:17"/>
  </r>
  <r>
    <n v="2591"/>
    <x v="2590"/>
    <s v="Hi everyone I am a 26 year old single mom trying to start her own food business! I need to first afford the patent to reveal more!"/>
    <x v="15"/>
    <x v="375"/>
    <x v="2"/>
    <s v="US"/>
    <s v="USD"/>
    <n v="1457901924"/>
    <n v="1452721524"/>
    <b v="0"/>
    <n v="2"/>
    <b v="0"/>
    <s v="food/food trucks"/>
    <n v="1.7333333333333333E-2"/>
    <n v="13"/>
    <s v="food"/>
    <s v="food trucks"/>
    <x v="2591"/>
    <d v="2016-03-13T15:45:24"/>
  </r>
  <r>
    <n v="2592"/>
    <x v="2591"/>
    <s v="El Carte is revolutionizing the food truck industry. Meet the new food trike. #oneandonly  we going to spread the awesomeness all over!"/>
    <x v="11"/>
    <x v="155"/>
    <x v="2"/>
    <s v="US"/>
    <s v="USD"/>
    <n v="1412536421"/>
    <n v="1409944421"/>
    <b v="0"/>
    <n v="1"/>
    <b v="0"/>
    <s v="food/food trucks"/>
    <n v="1.6666666666666668E-3"/>
    <n v="50"/>
    <s v="food"/>
    <s v="food trucks"/>
    <x v="2592"/>
    <d v="2014-10-05T14:13:41"/>
  </r>
  <r>
    <n v="2593"/>
    <x v="2592"/>
    <s v="What could be better than satisfying your hunger with ice cream or a taco (or both) from a 1970's mural van blastin disco music!"/>
    <x v="3"/>
    <x v="117"/>
    <x v="2"/>
    <s v="US"/>
    <s v="USD"/>
    <n v="1429993026"/>
    <n v="1427401026"/>
    <b v="0"/>
    <n v="0"/>
    <b v="0"/>
    <s v="food/food trucks"/>
    <n v="0"/>
    <n v="0"/>
    <s v="food"/>
    <s v="food trucks"/>
    <x v="2593"/>
    <d v="2015-04-25T15:17:06"/>
  </r>
  <r>
    <n v="2594"/>
    <x v="2593"/>
    <s v="New, small home business, looking to take some Granny's old recipes along with some of my own creations to the streets!"/>
    <x v="58"/>
    <x v="116"/>
    <x v="2"/>
    <s v="US"/>
    <s v="USD"/>
    <n v="1407453228"/>
    <n v="1404861228"/>
    <b v="0"/>
    <n v="1"/>
    <b v="0"/>
    <s v="food/food trucks"/>
    <n v="1.2500000000000001E-5"/>
    <n v="1"/>
    <s v="food"/>
    <s v="food trucks"/>
    <x v="2594"/>
    <d v="2014-08-07T18:13:48"/>
  </r>
  <r>
    <n v="2595"/>
    <x v="2594"/>
    <s v="Looking to put the best baked goods in Bowling Green on wheels"/>
    <x v="36"/>
    <x v="1767"/>
    <x v="2"/>
    <s v="US"/>
    <s v="USD"/>
    <n v="1487915500"/>
    <n v="1485323500"/>
    <b v="0"/>
    <n v="19"/>
    <b v="0"/>
    <s v="food/food trucks"/>
    <n v="0.12166666666666667"/>
    <n v="96.05263157894737"/>
    <s v="food"/>
    <s v="food trucks"/>
    <x v="2595"/>
    <d v="2017-02-24T00:51:40"/>
  </r>
  <r>
    <n v="2596"/>
    <x v="2595"/>
    <s v="I'm bringing passion, talent, and most importantly some amazing gourmet food to the streets of Lethbridge and southern Alberta."/>
    <x v="19"/>
    <x v="1768"/>
    <x v="2"/>
    <s v="CA"/>
    <s v="CAD"/>
    <n v="1407427009"/>
    <n v="1404835009"/>
    <b v="0"/>
    <n v="27"/>
    <b v="0"/>
    <s v="food/food trucks"/>
    <n v="0.23588571428571428"/>
    <n v="305.77777777777777"/>
    <s v="food"/>
    <s v="food trucks"/>
    <x v="2596"/>
    <d v="2014-08-07T10:56:49"/>
  </r>
  <r>
    <n v="2597"/>
    <x v="2596"/>
    <s v="We have a great little coffee business but the van is currently limping! We don't have the capital to replace it. Please help us!"/>
    <x v="15"/>
    <x v="1079"/>
    <x v="2"/>
    <s v="GB"/>
    <s v="GBP"/>
    <n v="1466323917"/>
    <n v="1463731917"/>
    <b v="0"/>
    <n v="7"/>
    <b v="0"/>
    <s v="food/food trucks"/>
    <n v="5.6666666666666664E-2"/>
    <n v="12.142857142857142"/>
    <s v="food"/>
    <s v="food trucks"/>
    <x v="2597"/>
    <d v="2016-06-19T03:11:57"/>
  </r>
  <r>
    <n v="2598"/>
    <x v="2597"/>
    <s v="I'm ready to make Tulsa happy and aware that love and kindness go hand in hand with good food!"/>
    <x v="9"/>
    <x v="1769"/>
    <x v="2"/>
    <s v="US"/>
    <s v="USD"/>
    <n v="1443039001"/>
    <n v="1440447001"/>
    <b v="0"/>
    <n v="14"/>
    <b v="0"/>
    <s v="food/food trucks"/>
    <n v="0.39"/>
    <n v="83.571428571428569"/>
    <s v="food"/>
    <s v="food trucks"/>
    <x v="2598"/>
    <d v="2015-09-23T15:10:01"/>
  </r>
  <r>
    <n v="2599"/>
    <x v="2598"/>
    <s v="The Empty Ramekins Catering Group is looking for your help to start up in Miami Florida!!!!"/>
    <x v="354"/>
    <x v="456"/>
    <x v="2"/>
    <s v="US"/>
    <s v="USD"/>
    <n v="1407089147"/>
    <n v="1403201147"/>
    <b v="0"/>
    <n v="5"/>
    <b v="0"/>
    <s v="food/food trucks"/>
    <n v="9.9546510341776348E-3"/>
    <n v="18"/>
    <s v="food"/>
    <s v="food trucks"/>
    <x v="2599"/>
    <d v="2014-08-03T13:05:47"/>
  </r>
  <r>
    <n v="2600"/>
    <x v="2599"/>
    <s v="On Sunday November 8, 2015 our food truck burned to the ground. Please help us get rebuilt."/>
    <x v="63"/>
    <x v="1505"/>
    <x v="2"/>
    <s v="US"/>
    <s v="USD"/>
    <n v="1458938200"/>
    <n v="1453757800"/>
    <b v="0"/>
    <n v="30"/>
    <b v="0"/>
    <s v="food/food trucks"/>
    <n v="6.9320000000000007E-2"/>
    <n v="115.53333333333333"/>
    <s v="food"/>
    <s v="food trucks"/>
    <x v="2600"/>
    <d v="2016-03-25T15:36:40"/>
  </r>
  <r>
    <n v="2601"/>
    <x v="2600"/>
    <s v="I'll be launching a small model TARDIS into (near) SPACE and filming the ascension and descension as a mini-documentary for YouTube."/>
    <x v="2"/>
    <x v="1770"/>
    <x v="0"/>
    <s v="US"/>
    <s v="USD"/>
    <n v="1347508740"/>
    <n v="1346276349"/>
    <b v="1"/>
    <n v="151"/>
    <b v="1"/>
    <s v="technology/space exploration"/>
    <n v="6.6139999999999999"/>
    <n v="21.900662251655628"/>
    <s v="technology"/>
    <s v="space exploration"/>
    <x v="2601"/>
    <d v="2012-09-12T22:59:00"/>
  </r>
  <r>
    <n v="2602"/>
    <x v="2601"/>
    <s v="Three screen-printed posters celebrating the most popular and most notable interplanetary robotic space missions."/>
    <x v="14"/>
    <x v="1771"/>
    <x v="0"/>
    <s v="US"/>
    <s v="USD"/>
    <n v="1415827200"/>
    <n v="1412358968"/>
    <b v="1"/>
    <n v="489"/>
    <b v="1"/>
    <s v="technology/space exploration"/>
    <n v="3.2609166666666667"/>
    <n v="80.022494887525568"/>
    <s v="technology"/>
    <s v="space exploration"/>
    <x v="2602"/>
    <d v="2014-11-12T16:20:00"/>
  </r>
  <r>
    <n v="2603"/>
    <x v="2602"/>
    <s v="I will be building a mock space station and simulate living on Mars for two weeks."/>
    <x v="257"/>
    <x v="702"/>
    <x v="0"/>
    <s v="US"/>
    <s v="USD"/>
    <n v="1387835654"/>
    <n v="1386626054"/>
    <b v="1"/>
    <n v="50"/>
    <b v="1"/>
    <s v="technology/space exploration"/>
    <n v="1.0148571428571429"/>
    <n v="35.520000000000003"/>
    <s v="technology"/>
    <s v="space exploration"/>
    <x v="2603"/>
    <d v="2013-12-23T16:54:14"/>
  </r>
  <r>
    <n v="2604"/>
    <x v="2603"/>
    <s v="We're building a full size rocket motor for our Hermes Spacecraft.  Help us Kickstart the next generation of space travel!"/>
    <x v="22"/>
    <x v="1772"/>
    <x v="0"/>
    <s v="US"/>
    <s v="USD"/>
    <n v="1335662023"/>
    <n v="1333070023"/>
    <b v="1"/>
    <n v="321"/>
    <b v="1"/>
    <s v="technology/space exploration"/>
    <n v="1.0421799999999999"/>
    <n v="64.933333333333323"/>
    <s v="technology"/>
    <s v="space exploration"/>
    <x v="2604"/>
    <d v="2012-04-28T20:13:43"/>
  </r>
  <r>
    <n v="2605"/>
    <x v="2604"/>
    <s v="Help astronomers get the data they need to unravel one of the biggest mysteries of all time, KIC 8462852 --- Whereâ€™s the Flux?"/>
    <x v="57"/>
    <x v="1773"/>
    <x v="0"/>
    <s v="US"/>
    <s v="USD"/>
    <n v="1466168390"/>
    <n v="1463576390"/>
    <b v="1"/>
    <n v="1762"/>
    <b v="1"/>
    <s v="technology/space exploration"/>
    <n v="1.0742157000000001"/>
    <n v="60.965703745743475"/>
    <s v="technology"/>
    <s v="space exploration"/>
    <x v="2605"/>
    <d v="2016-06-17T07:59:50"/>
  </r>
  <r>
    <n v="2606"/>
    <x v="2605"/>
    <s v="PongSat 2 !!!!!_x000a__x000a_On September 27, 2014 we are going to send 2000 student projects to the edge of space."/>
    <x v="34"/>
    <x v="1774"/>
    <x v="0"/>
    <s v="US"/>
    <s v="USD"/>
    <n v="1398791182"/>
    <n v="1396026382"/>
    <b v="1"/>
    <n v="385"/>
    <b v="1"/>
    <s v="technology/space exploration"/>
    <n v="1.1005454545454545"/>
    <n v="31.444155844155844"/>
    <s v="technology"/>
    <s v="space exploration"/>
    <x v="2606"/>
    <d v="2014-04-29T12:06:22"/>
  </r>
  <r>
    <n v="2607"/>
    <x v="2606"/>
    <s v="Chop Shopâ€™s second series of posters celebrating the most popular and most notable robotic space exploration missions."/>
    <x v="6"/>
    <x v="1775"/>
    <x v="0"/>
    <s v="US"/>
    <s v="USD"/>
    <n v="1439344800"/>
    <n v="1435611572"/>
    <b v="1"/>
    <n v="398"/>
    <b v="1"/>
    <s v="technology/space exploration"/>
    <n v="4.077"/>
    <n v="81.949748743718587"/>
    <s v="technology"/>
    <s v="space exploration"/>
    <x v="2607"/>
    <d v="2015-08-11T21:00:00"/>
  </r>
  <r>
    <n v="2608"/>
    <x v="2607"/>
    <s v="Giant Leaps featuring the historic missions of human spaceflight is the third in our series of space exploration prints"/>
    <x v="6"/>
    <x v="1776"/>
    <x v="0"/>
    <s v="US"/>
    <s v="USD"/>
    <n v="1489536000"/>
    <n v="1485976468"/>
    <b v="1"/>
    <n v="304"/>
    <b v="1"/>
    <s v="technology/space exploration"/>
    <n v="2.2392500000000002"/>
    <n v="58.92763157894737"/>
    <s v="technology"/>
    <s v="space exploration"/>
    <x v="2608"/>
    <d v="2017-03-14T19:00:00"/>
  </r>
  <r>
    <n v="2609"/>
    <x v="2608"/>
    <s v="We love Arduino and we love space exploration. So we decided to combine them and let people run their own space experiments!"/>
    <x v="19"/>
    <x v="1777"/>
    <x v="0"/>
    <s v="US"/>
    <s v="USD"/>
    <n v="1342330951"/>
    <n v="1339738951"/>
    <b v="1"/>
    <n v="676"/>
    <b v="1"/>
    <s v="technology/space exploration"/>
    <n v="3.038011142857143"/>
    <n v="157.29347633136095"/>
    <s v="technology"/>
    <s v="space exploration"/>
    <x v="2609"/>
    <d v="2012-07-15T00:42:31"/>
  </r>
  <r>
    <n v="2610"/>
    <x v="2609"/>
    <s v="Preserve the telescope that Clyde Tombaugh used to discover Pluto for generations to come!"/>
    <x v="355"/>
    <x v="1778"/>
    <x v="0"/>
    <s v="US"/>
    <s v="USD"/>
    <n v="1471849140"/>
    <n v="1468444125"/>
    <b v="1"/>
    <n v="577"/>
    <b v="1"/>
    <s v="technology/space exploration"/>
    <n v="1.4132510432681749"/>
    <n v="55.758509532062391"/>
    <s v="technology"/>
    <s v="space exploration"/>
    <x v="2610"/>
    <d v="2016-08-22T01:59:00"/>
  </r>
  <r>
    <n v="2611"/>
    <x v="2610"/>
    <s v="Laniakea is the name of the supercluster of galaxies we are part of.This tremendous structure of 380,000 Galaxies can now be yours! 39â‚¬"/>
    <x v="34"/>
    <x v="1779"/>
    <x v="0"/>
    <s v="DE"/>
    <s v="EUR"/>
    <n v="1483397940"/>
    <n v="1480493014"/>
    <b v="1"/>
    <n v="3663"/>
    <b v="1"/>
    <s v="technology/space exploration"/>
    <n v="27.906363636363636"/>
    <n v="83.802893802893806"/>
    <s v="technology"/>
    <s v="space exploration"/>
    <x v="2611"/>
    <d v="2017-01-02T17:59:00"/>
  </r>
  <r>
    <n v="2612"/>
    <x v="2611"/>
    <s v="What if we built a rocket that is better than a NASA or commercially available rocket? What if we did it with students?"/>
    <x v="3"/>
    <x v="1780"/>
    <x v="0"/>
    <s v="US"/>
    <s v="USD"/>
    <n v="1420773970"/>
    <n v="1418095570"/>
    <b v="1"/>
    <n v="294"/>
    <b v="1"/>
    <s v="technology/space exploration"/>
    <n v="1.7176130000000001"/>
    <n v="58.422210884353746"/>
    <s v="technology"/>
    <s v="space exploration"/>
    <x v="2612"/>
    <d v="2015-01-08T22:26:10"/>
  </r>
  <r>
    <n v="2613"/>
    <x v="2612"/>
    <s v="Re-inventing the way we look at our planet by sending 5 cameras to near space to create the first 360 panoramic view of the earth."/>
    <x v="51"/>
    <x v="1781"/>
    <x v="0"/>
    <s v="US"/>
    <s v="USD"/>
    <n v="1348256294"/>
    <n v="1345664294"/>
    <b v="1"/>
    <n v="28"/>
    <b v="1"/>
    <s v="technology/space exploration"/>
    <n v="1.0101333333333333"/>
    <n v="270.57142857142856"/>
    <s v="technology"/>
    <s v="space exploration"/>
    <x v="2613"/>
    <d v="2012-09-21T14:38:14"/>
  </r>
  <r>
    <n v="2614"/>
    <x v="2613"/>
    <s v="Middle-schoolers designed a microgravity experiment that's going to the ISS! Help us send them to the launch in Wallops Island, VA."/>
    <x v="124"/>
    <x v="1782"/>
    <x v="0"/>
    <s v="US"/>
    <s v="USD"/>
    <n v="1398834000"/>
    <n v="1396371612"/>
    <b v="1"/>
    <n v="100"/>
    <b v="1"/>
    <s v="technology/space exploration"/>
    <n v="1.02"/>
    <n v="107.1"/>
    <s v="technology"/>
    <s v="space exploration"/>
    <x v="2614"/>
    <d v="2014-04-30T00:00:00"/>
  </r>
  <r>
    <n v="2615"/>
    <x v="2614"/>
    <s v="Mission to launch a vintage Action Man and Space Capsule into space and film from his birthplace in UK to mark his 50th Anniversary."/>
    <x v="356"/>
    <x v="1783"/>
    <x v="0"/>
    <s v="GB"/>
    <s v="GBP"/>
    <n v="1462017600"/>
    <n v="1458820564"/>
    <b v="0"/>
    <n v="72"/>
    <b v="1"/>
    <s v="technology/space exploration"/>
    <n v="1.6976511744127936"/>
    <n v="47.180555555555557"/>
    <s v="technology"/>
    <s v="space exploration"/>
    <x v="2615"/>
    <d v="2016-04-30T07:00:00"/>
  </r>
  <r>
    <n v="2616"/>
    <x v="2615"/>
    <s v="Production of variously-sized deployable models of NASA's James Webb Space Telescope to promote hands-on learning."/>
    <x v="31"/>
    <x v="1784"/>
    <x v="0"/>
    <s v="US"/>
    <s v="USD"/>
    <n v="1440546729"/>
    <n v="1437954729"/>
    <b v="1"/>
    <n v="238"/>
    <b v="1"/>
    <s v="technology/space exploration"/>
    <n v="1.14534"/>
    <n v="120.30882352941177"/>
    <s v="technology"/>
    <s v="space exploration"/>
    <x v="2616"/>
    <d v="2015-08-25T18:52:09"/>
  </r>
  <r>
    <n v="2617"/>
    <x v="2616"/>
    <s v="A simple way to learn and teach complex astronomical concepts. Awesome educational experiment, class demo or desktop display."/>
    <x v="2"/>
    <x v="1785"/>
    <x v="0"/>
    <s v="US"/>
    <s v="USD"/>
    <n v="1413838751"/>
    <n v="1411246751"/>
    <b v="1"/>
    <n v="159"/>
    <b v="1"/>
    <s v="technology/space exploration"/>
    <n v="8.7759999999999998"/>
    <n v="27.59748427672956"/>
    <s v="technology"/>
    <s v="space exploration"/>
    <x v="2617"/>
    <d v="2014-10-20T15:59:11"/>
  </r>
  <r>
    <n v="2618"/>
    <x v="2617"/>
    <s v="LTD ED COLLECTIBLE SPACE ART FEAT. ASTRONAUTS"/>
    <x v="36"/>
    <x v="1786"/>
    <x v="0"/>
    <s v="US"/>
    <s v="USD"/>
    <n v="1449000061"/>
    <n v="1443812461"/>
    <b v="1"/>
    <n v="77"/>
    <b v="1"/>
    <s v="technology/space exploration"/>
    <n v="1.0538666666666667"/>
    <n v="205.2987012987013"/>
    <s v="technology"/>
    <s v="space exploration"/>
    <x v="2618"/>
    <d v="2015-12-01T15:01:01"/>
  </r>
  <r>
    <n v="2619"/>
    <x v="2618"/>
    <s v="Help a fine art photographer continue her project about space exploration, Mars, and the scientists who are going to make it possible!"/>
    <x v="28"/>
    <x v="1787"/>
    <x v="0"/>
    <s v="US"/>
    <s v="USD"/>
    <n v="1445598000"/>
    <n v="1443302004"/>
    <b v="1"/>
    <n v="53"/>
    <b v="1"/>
    <s v="technology/space exploration"/>
    <n v="1.8839999999999999"/>
    <n v="35.547169811320757"/>
    <s v="technology"/>
    <s v="space exploration"/>
    <x v="2619"/>
    <d v="2015-10-23T06:00:00"/>
  </r>
  <r>
    <n v="2620"/>
    <x v="2619"/>
    <s v="Come and join us on a voyage of interstellar exploration as we chart the least known part of the Milky Way â€“ its Delta Quadrant."/>
    <x v="99"/>
    <x v="1788"/>
    <x v="0"/>
    <s v="AU"/>
    <s v="AUD"/>
    <n v="1444525200"/>
    <n v="1441339242"/>
    <b v="1"/>
    <n v="1251"/>
    <b v="1"/>
    <s v="technology/space exploration"/>
    <n v="1.436523076923077"/>
    <n v="74.639488409272587"/>
    <s v="technology"/>
    <s v="space exploration"/>
    <x v="2620"/>
    <d v="2015-10-10T20:00:00"/>
  </r>
  <r>
    <n v="2621"/>
    <x v="2620"/>
    <s v="Team of undergraduates racing to be the first student organization to successfully launch a rocket powered by a 3D-printed engine."/>
    <x v="36"/>
    <x v="1789"/>
    <x v="0"/>
    <s v="US"/>
    <s v="USD"/>
    <n v="1432230988"/>
    <n v="1429638988"/>
    <b v="1"/>
    <n v="465"/>
    <b v="1"/>
    <s v="technology/space exploration"/>
    <n v="1.4588000000000001"/>
    <n v="47.058064516129029"/>
    <s v="technology"/>
    <s v="space exploration"/>
    <x v="2621"/>
    <d v="2015-05-21T12:56:28"/>
  </r>
  <r>
    <n v="2622"/>
    <x v="2621"/>
    <s v="University team from Pisa in collaboration with ESA, creating an innovative heat transfer device that will be tested into space."/>
    <x v="15"/>
    <x v="1790"/>
    <x v="0"/>
    <s v="IT"/>
    <s v="EUR"/>
    <n v="1483120216"/>
    <n v="1479232216"/>
    <b v="0"/>
    <n v="74"/>
    <b v="1"/>
    <s v="technology/space exploration"/>
    <n v="1.3118399999999999"/>
    <n v="26.591351351351353"/>
    <s v="technology"/>
    <s v="space exploration"/>
    <x v="2622"/>
    <d v="2016-12-30T12:50:16"/>
  </r>
  <r>
    <n v="2623"/>
    <x v="2622"/>
    <s v="We have designed an antimatter thruster capable of reaching the nearest star.  A plan for antimatter fuel production is now needed."/>
    <x v="13"/>
    <x v="1791"/>
    <x v="0"/>
    <s v="US"/>
    <s v="USD"/>
    <n v="1480658966"/>
    <n v="1479449366"/>
    <b v="0"/>
    <n v="62"/>
    <b v="1"/>
    <s v="technology/space exploration"/>
    <n v="1.1399999999999999"/>
    <n v="36.774193548387096"/>
    <s v="technology"/>
    <s v="space exploration"/>
    <x v="2623"/>
    <d v="2016-12-02T01:09:26"/>
  </r>
  <r>
    <n v="2624"/>
    <x v="2623"/>
    <s v="Itâ€™s Space Elevator research! Smart robots climbing 2 km straight up. The Ribbon is held aloft by large helium balloons."/>
    <x v="6"/>
    <x v="1792"/>
    <x v="0"/>
    <s v="US"/>
    <s v="USD"/>
    <n v="1347530822"/>
    <n v="1345716422"/>
    <b v="0"/>
    <n v="3468"/>
    <b v="1"/>
    <s v="technology/space exploration"/>
    <n v="13.794206249999998"/>
    <n v="31.820544982698959"/>
    <s v="technology"/>
    <s v="space exploration"/>
    <x v="2624"/>
    <d v="2012-09-13T05:07:02"/>
  </r>
  <r>
    <n v="2625"/>
    <x v="2624"/>
    <s v="We are two upper sixth-form students specialized in physics who wanna take some majestic pictures from stratosphere - about 35km high"/>
    <x v="325"/>
    <x v="1793"/>
    <x v="0"/>
    <s v="DE"/>
    <s v="EUR"/>
    <n v="1478723208"/>
    <n v="1476559608"/>
    <b v="0"/>
    <n v="52"/>
    <b v="1"/>
    <s v="technology/space exploration"/>
    <n v="9.56"/>
    <n v="27.576923076923077"/>
    <s v="technology"/>
    <s v="space exploration"/>
    <x v="2625"/>
    <d v="2016-11-09T15:26:48"/>
  </r>
  <r>
    <n v="2626"/>
    <x v="2625"/>
    <s v="Support the accreditation of our online STEM Mentoring Program with the International Mentoring Association"/>
    <x v="30"/>
    <x v="1794"/>
    <x v="0"/>
    <s v="US"/>
    <s v="USD"/>
    <n v="1433343869"/>
    <n v="1430751869"/>
    <b v="0"/>
    <n v="50"/>
    <b v="1"/>
    <s v="technology/space exploration"/>
    <n v="1.1200000000000001"/>
    <n v="56"/>
    <s v="technology"/>
    <s v="space exploration"/>
    <x v="2626"/>
    <d v="2015-06-03T10:04:29"/>
  </r>
  <r>
    <n v="2627"/>
    <x v="2626"/>
    <s v="A group of high school students are building a near-space balloon, that will capture stunning HD video of the earth from near-space."/>
    <x v="325"/>
    <x v="1795"/>
    <x v="0"/>
    <s v="US"/>
    <s v="USD"/>
    <n v="1448571261"/>
    <n v="1445975661"/>
    <b v="0"/>
    <n v="45"/>
    <b v="1"/>
    <s v="technology/space exploration"/>
    <n v="6.4666666666666668"/>
    <n v="21.555555555555557"/>
    <s v="technology"/>
    <s v="space exploration"/>
    <x v="2627"/>
    <d v="2015-11-26T15:54:21"/>
  </r>
  <r>
    <n v="2628"/>
    <x v="2627"/>
    <s v="A high school freshman is sending pie into space and you can be a part of it.  GO SCIENCE!!!"/>
    <x v="357"/>
    <x v="1796"/>
    <x v="0"/>
    <s v="US"/>
    <s v="USD"/>
    <n v="1417389067"/>
    <n v="1415661067"/>
    <b v="0"/>
    <n v="21"/>
    <b v="1"/>
    <s v="technology/space exploration"/>
    <n v="1.1036948748510131"/>
    <n v="44.095238095238095"/>
    <s v="technology"/>
    <s v="space exploration"/>
    <x v="2628"/>
    <d v="2014-11-30T18:11:07"/>
  </r>
  <r>
    <n v="2629"/>
    <x v="2628"/>
    <s v="The first international contest to let students shape the future of interstellar travel."/>
    <x v="10"/>
    <x v="1797"/>
    <x v="0"/>
    <s v="GB"/>
    <s v="GBP"/>
    <n v="1431608122"/>
    <n v="1429016122"/>
    <b v="0"/>
    <n v="100"/>
    <b v="1"/>
    <s v="technology/space exploration"/>
    <n v="1.2774000000000001"/>
    <n v="63.87"/>
    <s v="technology"/>
    <s v="space exploration"/>
    <x v="2629"/>
    <d v="2015-05-14T07:55:22"/>
  </r>
  <r>
    <n v="2630"/>
    <x v="2629"/>
    <s v="Free and easy to use information when asteroids pass closer than the Moon. Stretch - take photos of all of these asteroids"/>
    <x v="13"/>
    <x v="1798"/>
    <x v="0"/>
    <s v="AU"/>
    <s v="AUD"/>
    <n v="1467280800"/>
    <n v="1464921112"/>
    <b v="0"/>
    <n v="81"/>
    <b v="1"/>
    <s v="technology/space exploration"/>
    <n v="1.579"/>
    <n v="38.987654320987652"/>
    <s v="technology"/>
    <s v="space exploration"/>
    <x v="2630"/>
    <d v="2016-06-30T05:00:00"/>
  </r>
  <r>
    <n v="2631"/>
    <x v="2630"/>
    <s v="Starship Congress 2015 is a deep-space &amp; interstellar science summit staged by Icarus Interstellar."/>
    <x v="22"/>
    <x v="1799"/>
    <x v="0"/>
    <s v="US"/>
    <s v="USD"/>
    <n v="1440907427"/>
    <n v="1438488227"/>
    <b v="0"/>
    <n v="286"/>
    <b v="1"/>
    <s v="technology/space exploration"/>
    <n v="1.1466525000000001"/>
    <n v="80.185489510489504"/>
    <s v="technology"/>
    <s v="space exploration"/>
    <x v="2631"/>
    <d v="2015-08-29T23:03:47"/>
  </r>
  <r>
    <n v="2632"/>
    <x v="2631"/>
    <s v="Students from 3 universities are designing a dual stage rocket to test experimental rocket technology."/>
    <x v="358"/>
    <x v="1800"/>
    <x v="0"/>
    <s v="US"/>
    <s v="USD"/>
    <n v="1464485339"/>
    <n v="1462325339"/>
    <b v="0"/>
    <n v="42"/>
    <b v="1"/>
    <s v="technology/space exploration"/>
    <n v="1.3700934579439252"/>
    <n v="34.904761904761905"/>
    <s v="technology"/>
    <s v="space exploration"/>
    <x v="2632"/>
    <d v="2016-05-28T20:28:59"/>
  </r>
  <r>
    <n v="2633"/>
    <x v="2632"/>
    <s v="A device that lights up whenever the International Space Station is nearby (that happens more often than you might expect)"/>
    <x v="10"/>
    <x v="1801"/>
    <x v="0"/>
    <s v="US"/>
    <s v="USD"/>
    <n v="1393542000"/>
    <n v="1390938332"/>
    <b v="0"/>
    <n v="199"/>
    <b v="1"/>
    <s v="technology/space exploration"/>
    <n v="3.5461999999999998"/>
    <n v="89.100502512562812"/>
    <s v="technology"/>
    <s v="space exploration"/>
    <x v="2633"/>
    <d v="2014-02-27T18:00:00"/>
  </r>
  <r>
    <n v="2634"/>
    <x v="2633"/>
    <s v="After a unsuccessful recovery last time we are trying again to successfully launch and recover a weather balloon from space."/>
    <x v="359"/>
    <x v="1802"/>
    <x v="0"/>
    <s v="US"/>
    <s v="USD"/>
    <n v="1475163921"/>
    <n v="1472571921"/>
    <b v="0"/>
    <n v="25"/>
    <b v="1"/>
    <s v="technology/space exploration"/>
    <n v="1.0602150537634409"/>
    <n v="39.44"/>
    <s v="technology"/>
    <s v="space exploration"/>
    <x v="2634"/>
    <d v="2016-09-29T10:45:21"/>
  </r>
  <r>
    <n v="2635"/>
    <x v="2634"/>
    <s v="Help UTS Ontario students raise money to get their experiments on the ISS. Promote space science in Canada! We can't do it without you!"/>
    <x v="236"/>
    <x v="1803"/>
    <x v="0"/>
    <s v="CA"/>
    <s v="CAD"/>
    <n v="1425937761"/>
    <n v="1422917361"/>
    <b v="0"/>
    <n v="84"/>
    <b v="1"/>
    <s v="technology/space exploration"/>
    <n v="1"/>
    <n v="136.9047619047619"/>
    <s v="technology"/>
    <s v="space exploration"/>
    <x v="2635"/>
    <d v="2015-03-09T16:49:21"/>
  </r>
  <r>
    <n v="2636"/>
    <x v="2635"/>
    <s v="Real-time high-altitude weather balloon tracking using amateur radios - capturing stunning near-space visuals - now with more science!"/>
    <x v="28"/>
    <x v="1804"/>
    <x v="0"/>
    <s v="US"/>
    <s v="USD"/>
    <n v="1476579600"/>
    <n v="1474641914"/>
    <b v="0"/>
    <n v="50"/>
    <b v="1"/>
    <s v="technology/space exploration"/>
    <n v="1.873"/>
    <n v="37.46"/>
    <s v="technology"/>
    <s v="space exploration"/>
    <x v="2636"/>
    <d v="2016-10-15T20:00:00"/>
  </r>
  <r>
    <n v="2637"/>
    <x v="2636"/>
    <s v="Help us collect the data to solve the mystery of the century: Is light slowing down?"/>
    <x v="2"/>
    <x v="1805"/>
    <x v="0"/>
    <s v="US"/>
    <s v="USD"/>
    <n v="1476277875"/>
    <n v="1474895475"/>
    <b v="0"/>
    <n v="26"/>
    <b v="1"/>
    <s v="technology/space exploration"/>
    <n v="1.6619999999999999"/>
    <n v="31.96153846153846"/>
    <s v="technology"/>
    <s v="space exploration"/>
    <x v="2637"/>
    <d v="2016-10-12T08:11:15"/>
  </r>
  <r>
    <n v="2638"/>
    <x v="2637"/>
    <s v="The second round of funding for the most amazing project ever where a high school freshman is sending pie into SPACE!!!"/>
    <x v="360"/>
    <x v="1806"/>
    <x v="0"/>
    <s v="US"/>
    <s v="USD"/>
    <n v="1421358895"/>
    <n v="1418766895"/>
    <b v="0"/>
    <n v="14"/>
    <b v="1"/>
    <s v="technology/space exploration"/>
    <n v="1.0172910662824208"/>
    <n v="25.214285714285715"/>
    <s v="technology"/>
    <s v="space exploration"/>
    <x v="2638"/>
    <d v="2015-01-15T16:54:55"/>
  </r>
  <r>
    <n v="2639"/>
    <x v="2638"/>
    <s v="Mission Space is run by me, a teenager who has a passion for space! I will fly a weather balloon to the edge of space with your help."/>
    <x v="43"/>
    <x v="1807"/>
    <x v="0"/>
    <s v="GB"/>
    <s v="GBP"/>
    <n v="1424378748"/>
    <n v="1421786748"/>
    <b v="0"/>
    <n v="49"/>
    <b v="1"/>
    <s v="technology/space exploration"/>
    <n v="1.64"/>
    <n v="10.040816326530612"/>
    <s v="technology"/>
    <s v="space exploration"/>
    <x v="2639"/>
    <d v="2015-02-19T15:45:48"/>
  </r>
  <r>
    <n v="2640"/>
    <x v="2639"/>
    <s v="Hi,_x000a_My Name is David Frey and I Provide Free Public Astronomy programs in San Francisco, Mt. Tamalpias, Yosemite and Novato CA."/>
    <x v="9"/>
    <x v="1808"/>
    <x v="0"/>
    <s v="US"/>
    <s v="USD"/>
    <n v="1433735474"/>
    <n v="1428551474"/>
    <b v="0"/>
    <n v="69"/>
    <b v="1"/>
    <s v="technology/space exploration"/>
    <n v="1.0566666666666666"/>
    <n v="45.94202898550725"/>
    <s v="technology"/>
    <s v="space exploration"/>
    <x v="2640"/>
    <d v="2015-06-07T22:51:14"/>
  </r>
  <r>
    <n v="2641"/>
    <x v="2640"/>
    <s v="Building a Flying saucer that has Artificial Intelligent made from sea shell."/>
    <x v="15"/>
    <x v="493"/>
    <x v="2"/>
    <s v="US"/>
    <s v="USD"/>
    <n v="1410811740"/>
    <n v="1409341863"/>
    <b v="0"/>
    <n v="1"/>
    <b v="0"/>
    <s v="technology/space exploration"/>
    <n v="0.01"/>
    <n v="15"/>
    <s v="technology"/>
    <s v="space exploration"/>
    <x v="2641"/>
    <d v="2014-09-15T15:09:00"/>
  </r>
  <r>
    <n v="2642"/>
    <x v="2641"/>
    <s v="Innovatives MAschinenbau projekt mit verarbeitende Metalle vom Mars_x000a_Stehe mit Mars one einer hollÃ¤ndischen space company in cooperatio"/>
    <x v="69"/>
    <x v="117"/>
    <x v="2"/>
    <s v="DE"/>
    <s v="EUR"/>
    <n v="1468565820"/>
    <n v="1465970108"/>
    <b v="0"/>
    <n v="0"/>
    <b v="0"/>
    <s v="technology/space exploration"/>
    <n v="0"/>
    <n v="0"/>
    <s v="technology"/>
    <s v="space exploration"/>
    <x v="2642"/>
    <d v="2016-07-15T01:57:00"/>
  </r>
  <r>
    <n v="2643"/>
    <x v="2642"/>
    <s v="A mission to build and launch a telescope to observe and photograph Earth-like planets around our nearest star system, Alpha Centauri."/>
    <x v="80"/>
    <x v="1809"/>
    <x v="1"/>
    <s v="US"/>
    <s v="USD"/>
    <n v="1482307140"/>
    <n v="1479218315"/>
    <b v="1"/>
    <n v="1501"/>
    <b v="0"/>
    <s v="technology/space exploration"/>
    <n v="0.33559730999999998"/>
    <n v="223.58248500999335"/>
    <s v="technology"/>
    <s v="space exploration"/>
    <x v="2643"/>
    <d v="2016-12-21T02:59:00"/>
  </r>
  <r>
    <n v="2644"/>
    <x v="2643"/>
    <s v="A historic manned launch into near space by 3 brave pilots to capture the 2017 total solar eclipse in virtual reality."/>
    <x v="57"/>
    <x v="1254"/>
    <x v="1"/>
    <s v="US"/>
    <s v="USD"/>
    <n v="1489172435"/>
    <n v="1486580435"/>
    <b v="1"/>
    <n v="52"/>
    <b v="0"/>
    <s v="technology/space exploration"/>
    <n v="2.053E-2"/>
    <n v="39.480769230769234"/>
    <s v="technology"/>
    <s v="space exploration"/>
    <x v="2644"/>
    <d v="2017-03-10T14:00:35"/>
  </r>
  <r>
    <n v="2645"/>
    <x v="2644"/>
    <s v="Phase one of a small winged reentry craft. This phase will be testing the supersonic stability of a small craft traveling at 1,800kph"/>
    <x v="22"/>
    <x v="1740"/>
    <x v="1"/>
    <s v="AU"/>
    <s v="AUD"/>
    <n v="1415481203"/>
    <n v="1412885603"/>
    <b v="1"/>
    <n v="23"/>
    <b v="0"/>
    <s v="technology/space exploration"/>
    <n v="0.105"/>
    <n v="91.304347826086953"/>
    <s v="technology"/>
    <s v="space exploration"/>
    <x v="2645"/>
    <d v="2014-11-08T16:13:23"/>
  </r>
  <r>
    <n v="2646"/>
    <x v="2645"/>
    <s v="We're a small group with a big mission: making it possible for everyone to explore space using the power of virtual reality."/>
    <x v="69"/>
    <x v="1810"/>
    <x v="1"/>
    <s v="US"/>
    <s v="USD"/>
    <n v="1441783869"/>
    <n v="1439191869"/>
    <b v="1"/>
    <n v="535"/>
    <b v="0"/>
    <s v="technology/space exploration"/>
    <n v="8.4172839999999999E-2"/>
    <n v="78.666205607476627"/>
    <s v="technology"/>
    <s v="space exploration"/>
    <x v="2646"/>
    <d v="2015-09-09T02:31:09"/>
  </r>
  <r>
    <n v="2647"/>
    <x v="2646"/>
    <s v="The telescope will serve as a path for the youth of Toronto to the skies, it will be 18&quot; easily portable meant for schools in the GTA."/>
    <x v="30"/>
    <x v="1275"/>
    <x v="1"/>
    <s v="CA"/>
    <s v="CAD"/>
    <n v="1439533019"/>
    <n v="1436941019"/>
    <b v="0"/>
    <n v="3"/>
    <b v="0"/>
    <s v="technology/space exploration"/>
    <n v="1.44E-2"/>
    <n v="12"/>
    <s v="technology"/>
    <s v="space exploration"/>
    <x v="2647"/>
    <d v="2015-08-14T01:16:59"/>
  </r>
  <r>
    <n v="2648"/>
    <x v="2647"/>
    <s v="Calvert Co 1977 planetarium acquired by Spaceflight America! Education science program star projector needs overhaul, upgrade, repairs!"/>
    <x v="14"/>
    <x v="437"/>
    <x v="1"/>
    <s v="US"/>
    <s v="USD"/>
    <n v="1457543360"/>
    <n v="1454951360"/>
    <b v="0"/>
    <n v="6"/>
    <b v="0"/>
    <s v="technology/space exploration"/>
    <n v="8.8333333333333337E-3"/>
    <n v="17.666666666666668"/>
    <s v="technology"/>
    <s v="space exploration"/>
    <x v="2648"/>
    <d v="2016-03-09T12:09:20"/>
  </r>
  <r>
    <n v="2649"/>
    <x v="2648"/>
    <s v="They have launched a Kickstarter."/>
    <x v="152"/>
    <x v="1811"/>
    <x v="1"/>
    <s v="US"/>
    <s v="USD"/>
    <n v="1454370941"/>
    <n v="1449186941"/>
    <b v="0"/>
    <n v="3"/>
    <b v="0"/>
    <s v="technology/space exploration"/>
    <n v="9.9200000000000004E-4"/>
    <n v="41.333333333333336"/>
    <s v="technology"/>
    <s v="space exploration"/>
    <x v="2649"/>
    <d v="2016-02-01T18:55:41"/>
  </r>
  <r>
    <n v="2650"/>
    <x v="2649"/>
    <s v="A fully stabilized, mobile, research grade telescope/media platform, used to bring outreach astronomy to those who don't have access."/>
    <x v="127"/>
    <x v="1812"/>
    <x v="1"/>
    <s v="US"/>
    <s v="USD"/>
    <n v="1482332343"/>
    <n v="1479740343"/>
    <b v="0"/>
    <n v="5"/>
    <b v="0"/>
    <s v="technology/space exploration"/>
    <n v="5.966666666666667E-3"/>
    <n v="71.599999999999994"/>
    <s v="technology"/>
    <s v="space exploration"/>
    <x v="2650"/>
    <d v="2016-12-21T09:59:03"/>
  </r>
  <r>
    <n v="2651"/>
    <x v="2650"/>
    <s v="Conceived at NASA JPL, FireSat is a satellite-installed sensor constellation for the near real-time detection of global thermal events."/>
    <x v="361"/>
    <x v="1813"/>
    <x v="1"/>
    <s v="US"/>
    <s v="USD"/>
    <n v="1450380009"/>
    <n v="1447960809"/>
    <b v="0"/>
    <n v="17"/>
    <b v="0"/>
    <s v="technology/space exploration"/>
    <n v="1.8689285714285714E-2"/>
    <n v="307.8235294117647"/>
    <s v="technology"/>
    <s v="space exploration"/>
    <x v="2651"/>
    <d v="2015-12-17T14:20:09"/>
  </r>
  <r>
    <n v="2652"/>
    <x v="2651"/>
    <s v="We're looking to set an Australian Amateur Rocketry record of 100 000 ft. You are invited on this 4500km per hour ride into history"/>
    <x v="57"/>
    <x v="1197"/>
    <x v="1"/>
    <s v="AU"/>
    <s v="AUD"/>
    <n v="1418183325"/>
    <n v="1415591325"/>
    <b v="0"/>
    <n v="11"/>
    <b v="0"/>
    <s v="technology/space exploration"/>
    <n v="8.8500000000000002E-3"/>
    <n v="80.454545454545453"/>
    <s v="technology"/>
    <s v="space exploration"/>
    <x v="2652"/>
    <d v="2014-12-09T22:48:45"/>
  </r>
  <r>
    <n v="2653"/>
    <x v="2652"/>
    <s v="DREAM BIG. Explore the universe through STEAM education. (Science, Technology, Engineering, Art, Mathematics)"/>
    <x v="362"/>
    <x v="1814"/>
    <x v="1"/>
    <s v="US"/>
    <s v="USD"/>
    <n v="1402632000"/>
    <n v="1399909127"/>
    <b v="0"/>
    <n v="70"/>
    <b v="0"/>
    <s v="technology/space exploration"/>
    <n v="0.1152156862745098"/>
    <n v="83.942857142857136"/>
    <s v="technology"/>
    <s v="space exploration"/>
    <x v="2653"/>
    <d v="2014-06-12T23:00:00"/>
  </r>
  <r>
    <n v="2654"/>
    <x v="2653"/>
    <s v="I want to launch a rocket to the moon, I plan on having this lunar rocket carry a small payload of solar internet connected cameras"/>
    <x v="57"/>
    <x v="152"/>
    <x v="1"/>
    <s v="US"/>
    <s v="USD"/>
    <n v="1429622726"/>
    <n v="1424442326"/>
    <b v="0"/>
    <n v="6"/>
    <b v="0"/>
    <s v="technology/space exploration"/>
    <n v="5.1000000000000004E-4"/>
    <n v="8.5"/>
    <s v="technology"/>
    <s v="space exploration"/>
    <x v="2654"/>
    <d v="2015-04-21T08:25:26"/>
  </r>
  <r>
    <n v="2655"/>
    <x v="2654"/>
    <s v="Thank you for your support!"/>
    <x v="36"/>
    <x v="1815"/>
    <x v="1"/>
    <s v="US"/>
    <s v="USD"/>
    <n v="1455048000"/>
    <n v="1452631647"/>
    <b v="0"/>
    <n v="43"/>
    <b v="0"/>
    <s v="technology/space exploration"/>
    <n v="0.21033333333333334"/>
    <n v="73.372093023255815"/>
    <s v="technology"/>
    <s v="space exploration"/>
    <x v="2655"/>
    <d v="2016-02-09T15:00:00"/>
  </r>
  <r>
    <n v="2656"/>
    <x v="2655"/>
    <s v="MoonWatcher will be bringing the Moon closer to all of us."/>
    <x v="60"/>
    <x v="1816"/>
    <x v="1"/>
    <s v="US"/>
    <s v="USD"/>
    <n v="1489345200"/>
    <n v="1485966688"/>
    <b v="0"/>
    <n v="152"/>
    <b v="0"/>
    <s v="technology/space exploration"/>
    <n v="0.11436666666666667"/>
    <n v="112.86184210526316"/>
    <s v="technology"/>
    <s v="space exploration"/>
    <x v="2656"/>
    <d v="2017-03-12T14:00:00"/>
  </r>
  <r>
    <n v="2657"/>
    <x v="2656"/>
    <s v="Miles, a team of citizen scientists is reaching for the moon. We've bootstrapped our way to the top and now we need your help."/>
    <x v="11"/>
    <x v="1817"/>
    <x v="1"/>
    <s v="US"/>
    <s v="USD"/>
    <n v="1470187800"/>
    <n v="1467325053"/>
    <b v="0"/>
    <n v="59"/>
    <b v="0"/>
    <s v="technology/space exploration"/>
    <n v="0.18737933333333334"/>
    <n v="95.277627118644077"/>
    <s v="technology"/>
    <s v="space exploration"/>
    <x v="2657"/>
    <d v="2016-08-02T20:30:00"/>
  </r>
  <r>
    <n v="2658"/>
    <x v="2657"/>
    <s v="Funding will allow free participation for 20 schools, grades 4-12, (thousands of students) anywhere in the nation."/>
    <x v="316"/>
    <x v="1818"/>
    <x v="1"/>
    <s v="US"/>
    <s v="USD"/>
    <n v="1469913194"/>
    <n v="1467321194"/>
    <b v="0"/>
    <n v="4"/>
    <b v="0"/>
    <s v="technology/space exploration"/>
    <n v="9.2857142857142856E-4"/>
    <n v="22.75"/>
    <s v="technology"/>
    <s v="space exploration"/>
    <x v="2658"/>
    <d v="2016-07-30T16:13:14"/>
  </r>
  <r>
    <n v="2659"/>
    <x v="2658"/>
    <s v="test"/>
    <x v="197"/>
    <x v="1819"/>
    <x v="1"/>
    <s v="US"/>
    <s v="USD"/>
    <n v="1429321210"/>
    <n v="1426729210"/>
    <b v="0"/>
    <n v="10"/>
    <b v="0"/>
    <s v="technology/space exploration"/>
    <n v="2.720408163265306E-2"/>
    <n v="133.30000000000001"/>
    <s v="technology"/>
    <s v="space exploration"/>
    <x v="2659"/>
    <d v="2015-04-17T20:40:10"/>
  </r>
  <r>
    <n v="2660"/>
    <x v="2659"/>
    <s v="COAS is an organization that does community outreach programs to encourage and educate children and adults on Astronomy related subject"/>
    <x v="22"/>
    <x v="1820"/>
    <x v="1"/>
    <s v="US"/>
    <s v="USD"/>
    <n v="1448388418"/>
    <n v="1443200818"/>
    <b v="0"/>
    <n v="5"/>
    <b v="0"/>
    <s v="technology/space exploration"/>
    <n v="9.5E-4"/>
    <n v="3.8"/>
    <s v="technology"/>
    <s v="space exploration"/>
    <x v="2660"/>
    <d v="2015-11-24T13:06:58"/>
  </r>
  <r>
    <n v="2661"/>
    <x v="2660"/>
    <s v="Summer Camp is an old gas station that will have workshops, custom art framing, and carry vintage &amp; home goods."/>
    <x v="10"/>
    <x v="1821"/>
    <x v="0"/>
    <s v="US"/>
    <s v="USD"/>
    <n v="1382742010"/>
    <n v="1380150010"/>
    <b v="0"/>
    <n v="60"/>
    <b v="1"/>
    <s v="technology/makerspaces"/>
    <n v="1.0289999999999999"/>
    <n v="85.75"/>
    <s v="technology"/>
    <s v="makerspaces"/>
    <x v="2661"/>
    <d v="2013-10-25T18:00:10"/>
  </r>
  <r>
    <n v="2662"/>
    <x v="2661"/>
    <s v="The Mini Maker is Lansing Michigan's new kid friendly makerspace. We're dedicated to help kids imagine, develop and build."/>
    <x v="22"/>
    <x v="1822"/>
    <x v="0"/>
    <s v="US"/>
    <s v="USD"/>
    <n v="1440179713"/>
    <n v="1437587713"/>
    <b v="0"/>
    <n v="80"/>
    <b v="1"/>
    <s v="technology/makerspaces"/>
    <n v="1.0680000000000001"/>
    <n v="267"/>
    <s v="technology"/>
    <s v="makerspaces"/>
    <x v="2662"/>
    <d v="2015-08-21T12:55:13"/>
  </r>
  <r>
    <n v="2663"/>
    <x v="2662"/>
    <s v="The Ville. A local cooperative helping communities learn, share and grow in the spirit of health, wellness and sustainability."/>
    <x v="22"/>
    <x v="1823"/>
    <x v="0"/>
    <s v="CA"/>
    <s v="CAD"/>
    <n v="1441378800"/>
    <n v="1438873007"/>
    <b v="0"/>
    <n v="56"/>
    <b v="1"/>
    <s v="technology/makerspaces"/>
    <n v="1.0459624999999999"/>
    <n v="373.55803571428572"/>
    <s v="technology"/>
    <s v="makerspaces"/>
    <x v="2663"/>
    <d v="2015-09-04T10:00:00"/>
  </r>
  <r>
    <n v="2664"/>
    <x v="2663"/>
    <s v="We believe that the true purpose of education is to enable people to create real things that make the world better. Join us!"/>
    <x v="178"/>
    <x v="1824"/>
    <x v="0"/>
    <s v="US"/>
    <s v="USD"/>
    <n v="1449644340"/>
    <n v="1446683797"/>
    <b v="0"/>
    <n v="104"/>
    <b v="1"/>
    <s v="technology/makerspaces"/>
    <n v="1.0342857142857143"/>
    <n v="174.03846153846155"/>
    <s v="technology"/>
    <s v="makerspaces"/>
    <x v="2664"/>
    <d v="2015-12-09T01:59:00"/>
  </r>
  <r>
    <n v="2665"/>
    <x v="2664"/>
    <s v="Giving the best tech access and tools to Bayview Hunters Point youth - developing the next generation of tech savvy youth who excel!"/>
    <x v="8"/>
    <x v="1825"/>
    <x v="0"/>
    <s v="US"/>
    <s v="USD"/>
    <n v="1430774974"/>
    <n v="1426886974"/>
    <b v="0"/>
    <n v="46"/>
    <b v="1"/>
    <s v="technology/makerspaces"/>
    <n v="1.2314285714285715"/>
    <n v="93.695652173913047"/>
    <s v="technology"/>
    <s v="makerspaces"/>
    <x v="2665"/>
    <d v="2015-05-04T16:29:34"/>
  </r>
  <r>
    <n v="2666"/>
    <x v="2665"/>
    <s v="StartMart is a 35,000 sqft entrepreneurial hub and co-working space located on the 2nd floor of the Terminal Tower in Cleveland, Ohio."/>
    <x v="3"/>
    <x v="1826"/>
    <x v="0"/>
    <s v="US"/>
    <s v="USD"/>
    <n v="1443214800"/>
    <n v="1440008439"/>
    <b v="0"/>
    <n v="206"/>
    <b v="1"/>
    <s v="technology/makerspaces"/>
    <n v="1.592951"/>
    <n v="77.327718446601949"/>
    <s v="technology"/>
    <s v="makerspaces"/>
    <x v="2666"/>
    <d v="2015-09-25T16:00:00"/>
  </r>
  <r>
    <n v="2667"/>
    <x v="2666"/>
    <s v="Websmith Studio is a makerspace where the people most impacted by broken systems are empowered to think, build, and own the solution."/>
    <x v="15"/>
    <x v="1827"/>
    <x v="0"/>
    <s v="US"/>
    <s v="USD"/>
    <n v="1455142416"/>
    <n v="1452550416"/>
    <b v="0"/>
    <n v="18"/>
    <b v="1"/>
    <s v="technology/makerspaces"/>
    <n v="1.1066666666666667"/>
    <n v="92.222222222222229"/>
    <s v="technology"/>
    <s v="makerspaces"/>
    <x v="2667"/>
    <d v="2016-02-10T17:13:36"/>
  </r>
  <r>
    <n v="2668"/>
    <x v="2667"/>
    <s v="Creativity on the go! |_x000a_CrÃ©ativitÃ© en mouvement !"/>
    <x v="28"/>
    <x v="1240"/>
    <x v="0"/>
    <s v="CA"/>
    <s v="CAD"/>
    <n v="1447079520"/>
    <n v="1443449265"/>
    <b v="0"/>
    <n v="28"/>
    <b v="1"/>
    <s v="technology/makerspaces"/>
    <n v="1.7070000000000001"/>
    <n v="60.964285714285715"/>
    <s v="technology"/>
    <s v="makerspaces"/>
    <x v="2668"/>
    <d v="2015-11-09T09:32:00"/>
  </r>
  <r>
    <n v="2669"/>
    <x v="2668"/>
    <s v="The brand new Makers Club wants something to draw the students into science and engineering and also be very inclusive."/>
    <x v="134"/>
    <x v="1099"/>
    <x v="0"/>
    <s v="US"/>
    <s v="USD"/>
    <n v="1452387096"/>
    <n v="1447203096"/>
    <b v="0"/>
    <n v="11"/>
    <b v="1"/>
    <s v="technology/makerspaces"/>
    <n v="1.25125"/>
    <n v="91"/>
    <s v="technology"/>
    <s v="makerspaces"/>
    <x v="2669"/>
    <d v="2016-01-09T19:51:36"/>
  </r>
  <r>
    <n v="2670"/>
    <x v="2669"/>
    <s v="A revolution in the rapidly growing container housing space. Transportable, expandable, green and versatile. A global game-changer."/>
    <x v="363"/>
    <x v="1828"/>
    <x v="2"/>
    <s v="AU"/>
    <s v="AUD"/>
    <n v="1406593780"/>
    <n v="1404174580"/>
    <b v="1"/>
    <n v="60"/>
    <b v="0"/>
    <s v="technology/makerspaces"/>
    <n v="6.4158609339642042E-2"/>
    <n v="41.583333333333336"/>
    <s v="technology"/>
    <s v="makerspaces"/>
    <x v="2670"/>
    <d v="2014-07-28T19:29:40"/>
  </r>
  <r>
    <n v="2671"/>
    <x v="2670"/>
    <s v="We will build hubs so that teens can use tech to develop business solutions to their communities greatest challenges. Help us!"/>
    <x v="31"/>
    <x v="1829"/>
    <x v="2"/>
    <s v="US"/>
    <s v="USD"/>
    <n v="1419017880"/>
    <n v="1416419916"/>
    <b v="1"/>
    <n v="84"/>
    <b v="0"/>
    <s v="technology/makerspaces"/>
    <n v="0.11344"/>
    <n v="33.761904761904759"/>
    <s v="technology"/>
    <s v="makerspaces"/>
    <x v="2671"/>
    <d v="2014-12-19T14:38:00"/>
  </r>
  <r>
    <n v="2672"/>
    <x v="2671"/>
    <s v="Manylabs aims to help support 20 new residents working on open, low-cost, accessible tools for science and science education."/>
    <x v="3"/>
    <x v="1830"/>
    <x v="2"/>
    <s v="US"/>
    <s v="USD"/>
    <n v="1451282400"/>
    <n v="1449436390"/>
    <b v="1"/>
    <n v="47"/>
    <b v="0"/>
    <s v="technology/makerspaces"/>
    <n v="0.33189999999999997"/>
    <n v="70.61702127659575"/>
    <s v="technology"/>
    <s v="makerspaces"/>
    <x v="2672"/>
    <d v="2015-12-28T01:00:00"/>
  </r>
  <r>
    <n v="2673"/>
    <x v="2672"/>
    <s v="We're opening up a Pixel Academy in Manhattan and we need your help to fill it with technology and tools for New York City's kids!"/>
    <x v="79"/>
    <x v="1831"/>
    <x v="2"/>
    <s v="US"/>
    <s v="USD"/>
    <n v="1414622700"/>
    <n v="1412081999"/>
    <b v="1"/>
    <n v="66"/>
    <b v="0"/>
    <s v="technology/makerspaces"/>
    <n v="0.27579999999999999"/>
    <n v="167.15151515151516"/>
    <s v="technology"/>
    <s v="makerspaces"/>
    <x v="2673"/>
    <d v="2014-10-29T17:45:00"/>
  </r>
  <r>
    <n v="2674"/>
    <x v="2673"/>
    <s v="A project to give the people of Playa Blanca an independent, energized future - _x000a_â€œLocal de Mariposas EÃ³licas Para un Futuro Mejorâ€"/>
    <x v="19"/>
    <x v="1832"/>
    <x v="2"/>
    <s v="US"/>
    <s v="USD"/>
    <n v="1467694740"/>
    <n v="1465398670"/>
    <b v="1"/>
    <n v="171"/>
    <b v="0"/>
    <s v="technology/makerspaces"/>
    <n v="0.62839999999999996"/>
    <n v="128.61988304093566"/>
    <s v="technology"/>
    <s v="makerspaces"/>
    <x v="2674"/>
    <d v="2016-07-04T23:59:00"/>
  </r>
  <r>
    <n v="2675"/>
    <x v="2674"/>
    <s v="We are working to establish a collaborative work-space with the goal of creating a community of knowledge, design, and creativity."/>
    <x v="31"/>
    <x v="1833"/>
    <x v="2"/>
    <s v="US"/>
    <s v="USD"/>
    <n v="1415655289"/>
    <n v="1413059689"/>
    <b v="1"/>
    <n v="29"/>
    <b v="0"/>
    <s v="technology/makerspaces"/>
    <n v="7.5880000000000003E-2"/>
    <n v="65.41379310344827"/>
    <s v="technology"/>
    <s v="makerspaces"/>
    <x v="2675"/>
    <d v="2014-11-10T16:34:49"/>
  </r>
  <r>
    <n v="2676"/>
    <x v="2675"/>
    <s v="Our aim is to provide high-end equipment and space for Toronto coders, filmmakers, and artists to develop cutting-edge VR content."/>
    <x v="190"/>
    <x v="1834"/>
    <x v="2"/>
    <s v="CA"/>
    <s v="CAD"/>
    <n v="1463929174"/>
    <n v="1461337174"/>
    <b v="0"/>
    <n v="9"/>
    <b v="0"/>
    <s v="technology/makerspaces"/>
    <n v="0.50380952380952382"/>
    <n v="117.55555555555556"/>
    <s v="technology"/>
    <s v="makerspaces"/>
    <x v="2676"/>
    <d v="2016-05-22T09:59:34"/>
  </r>
  <r>
    <n v="2677"/>
    <x v="2676"/>
    <s v="A mobile tech lab with cutting edge maker tools that travels to schools to offer free creative workshops for school age kids."/>
    <x v="330"/>
    <x v="1835"/>
    <x v="2"/>
    <s v="US"/>
    <s v="USD"/>
    <n v="1404348143"/>
    <n v="1401756143"/>
    <b v="0"/>
    <n v="27"/>
    <b v="0"/>
    <s v="technology/makerspaces"/>
    <n v="0.17512820512820512"/>
    <n v="126.48148148148148"/>
    <s v="technology"/>
    <s v="makerspaces"/>
    <x v="2677"/>
    <d v="2014-07-02T19:42:23"/>
  </r>
  <r>
    <n v="2678"/>
    <x v="2677"/>
    <s v="Wavegarden is the worldâ€™s longest man-made wave that creates ideal conditions for surfing. Help us and let's open one in Malaga!!"/>
    <x v="364"/>
    <x v="1742"/>
    <x v="2"/>
    <s v="ES"/>
    <s v="EUR"/>
    <n v="1443121765"/>
    <n v="1440529765"/>
    <b v="0"/>
    <n v="2"/>
    <b v="0"/>
    <s v="technology/makerspaces"/>
    <n v="1.3750000000000001E-4"/>
    <n v="550"/>
    <s v="technology"/>
    <s v="makerspaces"/>
    <x v="2678"/>
    <d v="2015-09-24T14:09:25"/>
  </r>
  <r>
    <n v="2679"/>
    <x v="2678"/>
    <s v="A do-it-yourself auto garage in Des Moines, Iowa where people can learn how to work on cars &amp; those who know can share their knowledge."/>
    <x v="79"/>
    <x v="849"/>
    <x v="2"/>
    <s v="US"/>
    <s v="USD"/>
    <n v="1425081694"/>
    <n v="1422489694"/>
    <b v="0"/>
    <n v="3"/>
    <b v="0"/>
    <s v="technology/makerspaces"/>
    <n v="3.3E-3"/>
    <n v="44"/>
    <s v="technology"/>
    <s v="makerspaces"/>
    <x v="2679"/>
    <d v="2015-02-27T19:01:34"/>
  </r>
  <r>
    <n v="2680"/>
    <x v="2679"/>
    <s v="iHeartPillow, Connecting loved ones"/>
    <x v="261"/>
    <x v="1836"/>
    <x v="2"/>
    <s v="ES"/>
    <s v="EUR"/>
    <n v="1459915491"/>
    <n v="1457327091"/>
    <b v="0"/>
    <n v="4"/>
    <b v="0"/>
    <s v="technology/makerspaces"/>
    <n v="8.6250000000000007E-3"/>
    <n v="69"/>
    <s v="technology"/>
    <s v="makerspaces"/>
    <x v="2680"/>
    <d v="2016-04-05T23:04:51"/>
  </r>
  <r>
    <n v="2681"/>
    <x v="2680"/>
    <s v="Jolly's Hot Dogs: A beef hot dog topped with deliciously seasoned ground beef, mustard and minced onions."/>
    <x v="6"/>
    <x v="434"/>
    <x v="2"/>
    <s v="US"/>
    <s v="USD"/>
    <n v="1405027750"/>
    <n v="1402867750"/>
    <b v="0"/>
    <n v="2"/>
    <b v="0"/>
    <s v="food/food trucks"/>
    <n v="6.875E-3"/>
    <n v="27.5"/>
    <s v="food"/>
    <s v="food trucks"/>
    <x v="2681"/>
    <d v="2014-07-10T16:29:10"/>
  </r>
  <r>
    <n v="2682"/>
    <x v="2681"/>
    <s v="Gourmet Toast is the culinary combination, neigh, perfection of America's most under-utilized snack: Toast."/>
    <x v="12"/>
    <x v="1837"/>
    <x v="2"/>
    <s v="US"/>
    <s v="USD"/>
    <n v="1416635940"/>
    <n v="1413838540"/>
    <b v="0"/>
    <n v="20"/>
    <b v="0"/>
    <s v="food/food trucks"/>
    <n v="0.28299999999999997"/>
    <n v="84.9"/>
    <s v="food"/>
    <s v="food trucks"/>
    <x v="2682"/>
    <d v="2014-11-22T00:59:00"/>
  </r>
  <r>
    <n v="2683"/>
    <x v="2682"/>
    <s v="Cereal isn't only for breakfast! Help me bring cereal to the 92% of Americans who eat cereal everyday. Out of the home and to you!"/>
    <x v="36"/>
    <x v="1275"/>
    <x v="2"/>
    <s v="US"/>
    <s v="USD"/>
    <n v="1425233240"/>
    <n v="1422641240"/>
    <b v="0"/>
    <n v="3"/>
    <b v="0"/>
    <s v="food/food trucks"/>
    <n v="2.3999999999999998E-3"/>
    <n v="12"/>
    <s v="food"/>
    <s v="food trucks"/>
    <x v="2683"/>
    <d v="2015-03-01T13:07:20"/>
  </r>
  <r>
    <n v="2684"/>
    <x v="2683"/>
    <s v="Not all wings are created equal. We believe ours take flight above the rest. Come judge for yourself. To us it Ain't No Thang..."/>
    <x v="54"/>
    <x v="25"/>
    <x v="2"/>
    <s v="US"/>
    <s v="USD"/>
    <n v="1407621425"/>
    <n v="1404165425"/>
    <b v="0"/>
    <n v="4"/>
    <b v="0"/>
    <s v="food/food trucks"/>
    <n v="1.1428571428571429E-2"/>
    <n v="200"/>
    <s v="food"/>
    <s v="food trucks"/>
    <x v="2684"/>
    <d v="2014-08-09T16:57:05"/>
  </r>
  <r>
    <n v="2685"/>
    <x v="2684"/>
    <s v="Home cooked meals made by Nana. Indiana's famous tenderloin sandwiches, Nana's homemade cole slaw and so much more."/>
    <x v="63"/>
    <x v="115"/>
    <x v="2"/>
    <s v="US"/>
    <s v="USD"/>
    <n v="1430149330"/>
    <n v="1424968930"/>
    <b v="0"/>
    <n v="1"/>
    <b v="0"/>
    <s v="food/food trucks"/>
    <n v="2.0000000000000001E-4"/>
    <n v="10"/>
    <s v="food"/>
    <s v="food trucks"/>
    <x v="2685"/>
    <d v="2015-04-27T10:42:10"/>
  </r>
  <r>
    <n v="2686"/>
    <x v="2685"/>
    <s v="2 years after a car accident, I was told that I could no longer work... I want to change that AND create something amazing Fair FOOD!"/>
    <x v="11"/>
    <x v="117"/>
    <x v="2"/>
    <s v="US"/>
    <s v="USD"/>
    <n v="1412119423"/>
    <n v="1410391423"/>
    <b v="0"/>
    <n v="0"/>
    <b v="0"/>
    <s v="food/food trucks"/>
    <n v="0"/>
    <n v="0"/>
    <s v="food"/>
    <s v="food trucks"/>
    <x v="2686"/>
    <d v="2014-09-30T18:23:43"/>
  </r>
  <r>
    <n v="2687"/>
    <x v="2686"/>
    <s v="Your American Pizzas, Wings, Stuffed Gouda Burger, Sweet &amp; Russet Potato Fries served on a food Truck!!"/>
    <x v="36"/>
    <x v="117"/>
    <x v="2"/>
    <s v="US"/>
    <s v="USD"/>
    <n v="1435591318"/>
    <n v="1432999318"/>
    <b v="0"/>
    <n v="0"/>
    <b v="0"/>
    <s v="food/food trucks"/>
    <n v="0"/>
    <n v="0"/>
    <s v="food"/>
    <s v="food trucks"/>
    <x v="2687"/>
    <d v="2015-06-29T10:21:58"/>
  </r>
  <r>
    <n v="2688"/>
    <x v="2687"/>
    <s v="The amazing gourmet Mac N Cheez Food Truck Campaigne!"/>
    <x v="63"/>
    <x v="1838"/>
    <x v="2"/>
    <s v="US"/>
    <s v="USD"/>
    <n v="1424746800"/>
    <n v="1422067870"/>
    <b v="0"/>
    <n v="14"/>
    <b v="0"/>
    <s v="food/food trucks"/>
    <n v="1.48E-3"/>
    <n v="5.2857142857142856"/>
    <s v="food"/>
    <s v="food trucks"/>
    <x v="2688"/>
    <d v="2015-02-23T22:00:00"/>
  </r>
  <r>
    <n v="2689"/>
    <x v="2688"/>
    <s v="I am creating a high quality, local product only, concession trailer for local and remote events. Dearborn Brand, Winter's Brand, more."/>
    <x v="19"/>
    <x v="116"/>
    <x v="2"/>
    <s v="US"/>
    <s v="USD"/>
    <n v="1469919890"/>
    <n v="1467327890"/>
    <b v="0"/>
    <n v="1"/>
    <b v="0"/>
    <s v="food/food trucks"/>
    <n v="2.8571428571428571E-5"/>
    <n v="1"/>
    <s v="food"/>
    <s v="food trucks"/>
    <x v="2689"/>
    <d v="2016-07-30T18:04:50"/>
  </r>
  <r>
    <n v="2690"/>
    <x v="2689"/>
    <s v="The stuffed chicken wing originators need YOUR help starting a restaurant so our AMAZING wings will be available to you 7 days a week!"/>
    <x v="58"/>
    <x v="1839"/>
    <x v="2"/>
    <s v="US"/>
    <s v="USD"/>
    <n v="1433298676"/>
    <n v="1429410676"/>
    <b v="0"/>
    <n v="118"/>
    <b v="0"/>
    <s v="food/food trucks"/>
    <n v="0.107325"/>
    <n v="72.762711864406782"/>
    <s v="food"/>
    <s v="food trucks"/>
    <x v="2690"/>
    <d v="2015-06-02T21:31:16"/>
  </r>
  <r>
    <n v="2691"/>
    <x v="2690"/>
    <s v="A Great New local Food Truck serving up ethnic fusion inspired eats in Ottawa."/>
    <x v="99"/>
    <x v="428"/>
    <x v="2"/>
    <s v="CA"/>
    <s v="CAD"/>
    <n v="1431278557"/>
    <n v="1427390557"/>
    <b v="0"/>
    <n v="2"/>
    <b v="0"/>
    <s v="food/food trucks"/>
    <n v="5.3846153846153844E-4"/>
    <n v="17.5"/>
    <s v="food"/>
    <s v="food trucks"/>
    <x v="2691"/>
    <d v="2015-05-10T12:22:37"/>
  </r>
  <r>
    <n v="2692"/>
    <x v="2691"/>
    <s v="Our food truck will bring you -_x000a_                       Fast, Fresh, Food -_x000a_                            Throughout the Omaha area"/>
    <x v="8"/>
    <x v="379"/>
    <x v="2"/>
    <s v="US"/>
    <s v="USD"/>
    <n v="1427266860"/>
    <n v="1424678460"/>
    <b v="0"/>
    <n v="1"/>
    <b v="0"/>
    <s v="food/food trucks"/>
    <n v="7.1428571428571426E-3"/>
    <n v="25"/>
    <s v="food"/>
    <s v="food trucks"/>
    <x v="2692"/>
    <d v="2015-03-25T02:01:00"/>
  </r>
  <r>
    <n v="2693"/>
    <x v="2692"/>
    <s v="I want to start a food truck that specializes in chili cheese dogs, using new kinds of meats, cheeses and toppings you wouldn't imagine"/>
    <x v="10"/>
    <x v="130"/>
    <x v="2"/>
    <s v="US"/>
    <s v="USD"/>
    <n v="1407899966"/>
    <n v="1405307966"/>
    <b v="0"/>
    <n v="3"/>
    <b v="0"/>
    <s v="food/food trucks"/>
    <n v="8.0000000000000002E-3"/>
    <n v="13.333333333333334"/>
    <s v="food"/>
    <s v="food trucks"/>
    <x v="2693"/>
    <d v="2014-08-12T22:19:26"/>
  </r>
  <r>
    <n v="2694"/>
    <x v="2693"/>
    <s v="Gourmet taco truck infusing savory smoky flavors into your tacos, so when you open your container the aroma and actual smoke  flows out"/>
    <x v="11"/>
    <x v="116"/>
    <x v="2"/>
    <s v="US"/>
    <s v="USD"/>
    <n v="1411701739"/>
    <n v="1409109739"/>
    <b v="0"/>
    <n v="1"/>
    <b v="0"/>
    <s v="food/food trucks"/>
    <n v="3.3333333333333335E-5"/>
    <n v="1"/>
    <s v="food"/>
    <s v="food trucks"/>
    <x v="2694"/>
    <d v="2014-09-25T22:22:19"/>
  </r>
  <r>
    <n v="2695"/>
    <x v="2694"/>
    <s v="I am creating food magic on the go! Amazing food isn't just for sitdown restaraunts anymore!"/>
    <x v="36"/>
    <x v="1840"/>
    <x v="2"/>
    <s v="US"/>
    <s v="USD"/>
    <n v="1428981718"/>
    <n v="1423801318"/>
    <b v="0"/>
    <n v="3"/>
    <b v="0"/>
    <s v="food/food trucks"/>
    <n v="4.7333333333333333E-3"/>
    <n v="23.666666666666668"/>
    <s v="food"/>
    <s v="food trucks"/>
    <x v="2695"/>
    <d v="2015-04-13T22:21:58"/>
  </r>
  <r>
    <n v="2696"/>
    <x v="2695"/>
    <s v="The dream to own a food truck, rolling wherever the army sends me, hiring other military spouses and veterans alike! Giving back!"/>
    <x v="127"/>
    <x v="1841"/>
    <x v="2"/>
    <s v="US"/>
    <s v="USD"/>
    <n v="1419538560"/>
    <n v="1416600960"/>
    <b v="0"/>
    <n v="38"/>
    <b v="0"/>
    <s v="food/food trucks"/>
    <n v="5.6500000000000002E-2"/>
    <n v="89.21052631578948"/>
    <s v="food"/>
    <s v="food trucks"/>
    <x v="2696"/>
    <d v="2014-12-25T15:16:00"/>
  </r>
  <r>
    <n v="2697"/>
    <x v="2696"/>
    <s v="Stuffed waffles made from Dough. Sweet, savory, salty and then stuffed with meats, fruits, and sauces!"/>
    <x v="165"/>
    <x v="1842"/>
    <x v="2"/>
    <s v="US"/>
    <s v="USD"/>
    <n v="1438552800"/>
    <n v="1435876423"/>
    <b v="0"/>
    <n v="52"/>
    <b v="0"/>
    <s v="food/food trucks"/>
    <n v="0.26352173913043481"/>
    <n v="116.55769230769231"/>
    <s v="food"/>
    <s v="food trucks"/>
    <x v="2697"/>
    <d v="2015-08-02T17:00:00"/>
  </r>
  <r>
    <n v="2698"/>
    <x v="2697"/>
    <s v="We 'd love to give some TLC to our vintage pink taco trailer so we can continue to cook our signature Baja style shrimp tacos!"/>
    <x v="6"/>
    <x v="1843"/>
    <x v="2"/>
    <s v="US"/>
    <s v="USD"/>
    <n v="1403904808"/>
    <n v="1401312808"/>
    <b v="0"/>
    <n v="2"/>
    <b v="0"/>
    <s v="food/food trucks"/>
    <n v="3.2512500000000002E-3"/>
    <n v="13.005000000000001"/>
    <s v="food"/>
    <s v="food trucks"/>
    <x v="2698"/>
    <d v="2014-06-27T16:33:28"/>
  </r>
  <r>
    <n v="2699"/>
    <x v="2698"/>
    <s v="Hi, I want make my first bakery. Food truck was great, but I not have a car licence. So, help me to be my dream!"/>
    <x v="365"/>
    <x v="117"/>
    <x v="2"/>
    <s v="CA"/>
    <s v="CAD"/>
    <n v="1407533463"/>
    <n v="1404941463"/>
    <b v="0"/>
    <n v="0"/>
    <b v="0"/>
    <s v="food/food trucks"/>
    <n v="0"/>
    <n v="0"/>
    <s v="food"/>
    <s v="food trucks"/>
    <x v="2699"/>
    <d v="2014-08-08T16:31:03"/>
  </r>
  <r>
    <n v="2700"/>
    <x v="2699"/>
    <s v="I currently own and operate a hot dog cart. I am hoping to purchase a used food truck so I can do business year round!"/>
    <x v="204"/>
    <x v="119"/>
    <x v="2"/>
    <s v="US"/>
    <s v="USD"/>
    <n v="1411073972"/>
    <n v="1408481972"/>
    <b v="0"/>
    <n v="4"/>
    <b v="0"/>
    <s v="food/food trucks"/>
    <n v="7.0007000700070005E-3"/>
    <n v="17.5"/>
    <s v="food"/>
    <s v="food trucks"/>
    <x v="2700"/>
    <d v="2014-09-18T15:59:32"/>
  </r>
  <r>
    <n v="2701"/>
    <x v="2700"/>
    <s v="We have been working extra hard to get our new training space ready and with a little extra help we hope to dream big for the future!"/>
    <x v="104"/>
    <x v="76"/>
    <x v="3"/>
    <s v="IE"/>
    <s v="EUR"/>
    <n v="1491586534"/>
    <n v="1488911734"/>
    <b v="0"/>
    <n v="46"/>
    <b v="0"/>
    <s v="theater/spaces"/>
    <n v="0.46176470588235297"/>
    <n v="34.130434782608695"/>
    <s v="theater"/>
    <s v="spaces"/>
    <x v="2701"/>
    <d v="2017-04-07T12:35:34"/>
  </r>
  <r>
    <n v="2702"/>
    <x v="2701"/>
    <s v="The next phase of the evolution of Hygienic Art is the building of New London's first amphitheater, a covering for the Art Park."/>
    <x v="3"/>
    <x v="1844"/>
    <x v="3"/>
    <s v="US"/>
    <s v="USD"/>
    <n v="1491416077"/>
    <n v="1488827677"/>
    <b v="1"/>
    <n v="26"/>
    <b v="0"/>
    <s v="theater/spaces"/>
    <n v="0.34410000000000002"/>
    <n v="132.34615384615384"/>
    <s v="theater"/>
    <s v="spaces"/>
    <x v="2702"/>
    <d v="2017-04-05T13:14:37"/>
  </r>
  <r>
    <n v="2703"/>
    <x v="2702"/>
    <s v="Â¡Tu nuevo espacio cultural multidisciplinario en el centro de Pachuca, Hidalgo"/>
    <x v="79"/>
    <x v="1845"/>
    <x v="3"/>
    <s v="MX"/>
    <s v="MXN"/>
    <n v="1490196830"/>
    <n v="1485016430"/>
    <b v="0"/>
    <n v="45"/>
    <b v="0"/>
    <s v="theater/spaces"/>
    <n v="1.0375000000000001"/>
    <n v="922.22222222222217"/>
    <s v="theater"/>
    <s v="spaces"/>
    <x v="2703"/>
    <d v="2017-03-22T10:33:50"/>
  </r>
  <r>
    <n v="2704"/>
    <x v="2703"/>
    <s v="We plan to rescue, relocate, and repurpose, a historic Little Red Brick House, to be incorporated into a riverfront amphitheater."/>
    <x v="266"/>
    <x v="1288"/>
    <x v="3"/>
    <s v="US"/>
    <s v="USD"/>
    <n v="1491421314"/>
    <n v="1487709714"/>
    <b v="0"/>
    <n v="7"/>
    <b v="0"/>
    <s v="theater/spaces"/>
    <n v="6.0263157894736845E-2"/>
    <n v="163.57142857142858"/>
    <s v="theater"/>
    <s v="spaces"/>
    <x v="2704"/>
    <d v="2017-04-05T14:41:54"/>
  </r>
  <r>
    <n v="2705"/>
    <x v="2704"/>
    <s v="Help light the lights at the historic Fischer Theatre in Danville, IL."/>
    <x v="281"/>
    <x v="1846"/>
    <x v="3"/>
    <s v="US"/>
    <s v="USD"/>
    <n v="1490389158"/>
    <n v="1486504758"/>
    <b v="0"/>
    <n v="8"/>
    <b v="0"/>
    <s v="theater/spaces"/>
    <n v="0.10539393939393939"/>
    <n v="217.375"/>
    <s v="theater"/>
    <s v="spaces"/>
    <x v="2705"/>
    <d v="2017-03-24T15:59:18"/>
  </r>
  <r>
    <n v="2706"/>
    <x v="2705"/>
    <s v="A place where innovation, food, creativity and performance live year round in a historic building in Pioneer Square."/>
    <x v="19"/>
    <x v="1847"/>
    <x v="0"/>
    <s v="US"/>
    <s v="USD"/>
    <n v="1413442740"/>
    <n v="1410937483"/>
    <b v="1"/>
    <n v="263"/>
    <b v="1"/>
    <s v="theater/spaces"/>
    <n v="1.1229714285714285"/>
    <n v="149.44486692015209"/>
    <s v="theater"/>
    <s v="spaces"/>
    <x v="2706"/>
    <d v="2014-10-16T01:59:00"/>
  </r>
  <r>
    <n v="2707"/>
    <x v="2706"/>
    <s v="A new performance space in Seattle. A place for artists, comedians, and audiences to meet and collaborate!"/>
    <x v="6"/>
    <x v="1848"/>
    <x v="0"/>
    <s v="US"/>
    <s v="USD"/>
    <n v="1369637940"/>
    <n v="1367088443"/>
    <b v="1"/>
    <n v="394"/>
    <b v="1"/>
    <s v="theater/spaces"/>
    <n v="3.50844625"/>
    <n v="71.237487309644663"/>
    <s v="theater"/>
    <s v="spaces"/>
    <x v="2707"/>
    <d v="2013-05-27T01:59:00"/>
  </r>
  <r>
    <n v="2708"/>
    <x v="2707"/>
    <s v="Angel Comedy Club: A permanent home for Londonâ€™s loveliest comedy night - a community comedy club"/>
    <x v="22"/>
    <x v="1849"/>
    <x v="0"/>
    <s v="GB"/>
    <s v="GBP"/>
    <n v="1469119526"/>
    <n v="1463935526"/>
    <b v="1"/>
    <n v="1049"/>
    <b v="1"/>
    <s v="theater/spaces"/>
    <n v="2.3321535"/>
    <n v="44.464318398474738"/>
    <s v="theater"/>
    <s v="spaces"/>
    <x v="2708"/>
    <d v="2016-07-21T11:45:26"/>
  </r>
  <r>
    <n v="2709"/>
    <x v="2708"/>
    <s v="Give contemporary circus an artistic home in America.  Help us launch the nationâ€™s first higher education program for circus."/>
    <x v="63"/>
    <x v="1850"/>
    <x v="0"/>
    <s v="US"/>
    <s v="USD"/>
    <n v="1475553540"/>
    <n v="1472528141"/>
    <b v="1"/>
    <n v="308"/>
    <b v="1"/>
    <s v="theater/spaces"/>
    <n v="1.01606"/>
    <n v="164.94480519480518"/>
    <s v="theater"/>
    <s v="spaces"/>
    <x v="2709"/>
    <d v="2016-10-03T22:59:00"/>
  </r>
  <r>
    <n v="2710"/>
    <x v="2709"/>
    <s v="Building Brooklyn's own creative venue for circus, theater and events of all types."/>
    <x v="127"/>
    <x v="1851"/>
    <x v="0"/>
    <s v="US"/>
    <s v="USD"/>
    <n v="1407549600"/>
    <n v="1404797428"/>
    <b v="1"/>
    <n v="1088"/>
    <b v="1"/>
    <s v="theater/spaces"/>
    <n v="1.5390035000000002"/>
    <n v="84.871516544117654"/>
    <s v="theater"/>
    <s v="spaces"/>
    <x v="2710"/>
    <d v="2014-08-08T21:00:00"/>
  </r>
  <r>
    <n v="2711"/>
    <x v="2710"/>
    <s v="We're aiming to launch a production involving circus performers, musicians and artists in a new space, creating a night of live art."/>
    <x v="366"/>
    <x v="1852"/>
    <x v="0"/>
    <s v="GB"/>
    <s v="GBP"/>
    <n v="1403301660"/>
    <n v="1400694790"/>
    <b v="1"/>
    <n v="73"/>
    <b v="1"/>
    <s v="theater/spaces"/>
    <n v="1.007161125319693"/>
    <n v="53.945205479452056"/>
    <s v="theater"/>
    <s v="spaces"/>
    <x v="2711"/>
    <d v="2014-06-20T17:01:00"/>
  </r>
  <r>
    <n v="2712"/>
    <x v="2711"/>
    <s v="Voix de Ville is a pop-up imaginarium of neo-vaudeville, musical extravaganza, circus arts, comedy, and theatre in a tiny circus tent!"/>
    <x v="62"/>
    <x v="1853"/>
    <x v="0"/>
    <s v="US"/>
    <s v="USD"/>
    <n v="1373738400"/>
    <n v="1370568560"/>
    <b v="1"/>
    <n v="143"/>
    <b v="1"/>
    <s v="theater/spaces"/>
    <n v="1.3138181818181818"/>
    <n v="50.531468531468533"/>
    <s v="theater"/>
    <s v="spaces"/>
    <x v="2712"/>
    <d v="2013-07-13T13:00:00"/>
  </r>
  <r>
    <n v="2713"/>
    <x v="2712"/>
    <s v="Help support the Acro-Cats kitten and cat rescue and adoption effort! They need a bus to continue finding felines homes across the US."/>
    <x v="60"/>
    <x v="1854"/>
    <x v="0"/>
    <s v="US"/>
    <s v="USD"/>
    <n v="1450971684"/>
    <n v="1447515684"/>
    <b v="1"/>
    <n v="1420"/>
    <b v="1"/>
    <s v="theater/spaces"/>
    <n v="1.0224133333333334"/>
    <n v="108.00140845070422"/>
    <s v="theater"/>
    <s v="spaces"/>
    <x v="2713"/>
    <d v="2015-12-24T10:41:24"/>
  </r>
  <r>
    <n v="2714"/>
    <x v="2713"/>
    <s v="The Crane will be the new home for independent theater in Northeast Minneapolis"/>
    <x v="31"/>
    <x v="1855"/>
    <x v="0"/>
    <s v="US"/>
    <s v="USD"/>
    <n v="1476486000"/>
    <n v="1474040596"/>
    <b v="1"/>
    <n v="305"/>
    <b v="1"/>
    <s v="theater/spaces"/>
    <n v="1.1635599999999999"/>
    <n v="95.373770491803285"/>
    <s v="theater"/>
    <s v="spaces"/>
    <x v="2714"/>
    <d v="2016-10-14T18:00:00"/>
  </r>
  <r>
    <n v="2715"/>
    <x v="2714"/>
    <s v="The creators of Five Dollar Comedy Week are building a permanent home for affordable live comedy shows and classes in Philadelphia."/>
    <x v="14"/>
    <x v="1856"/>
    <x v="0"/>
    <s v="US"/>
    <s v="USD"/>
    <n v="1456047228"/>
    <n v="1453109628"/>
    <b v="1"/>
    <n v="551"/>
    <b v="1"/>
    <s v="theater/spaces"/>
    <n v="2.6462241666666664"/>
    <n v="57.631016333938291"/>
    <s v="theater"/>
    <s v="spaces"/>
    <x v="2715"/>
    <d v="2016-02-21T04:33:48"/>
  </r>
  <r>
    <n v="2716"/>
    <x v="2715"/>
    <s v="Love comedy? Get involved in creating a dedicated space for alternative comedy in Berlin._x000a__x000a_(Das Video ist untertitelt. Klicke auf CC)"/>
    <x v="3"/>
    <x v="1857"/>
    <x v="0"/>
    <s v="DE"/>
    <s v="EUR"/>
    <n v="1444291193"/>
    <n v="1441699193"/>
    <b v="1"/>
    <n v="187"/>
    <b v="1"/>
    <s v="theater/spaces"/>
    <n v="1.1998010000000001"/>
    <n v="64.160481283422456"/>
    <s v="theater"/>
    <s v="spaces"/>
    <x v="2716"/>
    <d v="2015-10-08T02:59:53"/>
  </r>
  <r>
    <n v="2717"/>
    <x v="2716"/>
    <s v="ONLY HOURS LEFT ON THE CAMPAIGN! Our stretch goal is $35k; let's build a home for standup/improv shows &amp; classes in VT!"/>
    <x v="31"/>
    <x v="1858"/>
    <x v="0"/>
    <s v="US"/>
    <s v="USD"/>
    <n v="1417906649"/>
    <n v="1414015049"/>
    <b v="1"/>
    <n v="325"/>
    <b v="1"/>
    <s v="theater/spaces"/>
    <n v="1.2010400000000001"/>
    <n v="92.387692307692305"/>
    <s v="theater"/>
    <s v="spaces"/>
    <x v="2717"/>
    <d v="2014-12-06T17:57:29"/>
  </r>
  <r>
    <n v="2718"/>
    <x v="2717"/>
    <s v="The Bard has burst beyond the big top and we're reaching out to our Beloved Benefactors to help build our festival's future."/>
    <x v="102"/>
    <x v="1859"/>
    <x v="0"/>
    <s v="US"/>
    <s v="USD"/>
    <n v="1462316400"/>
    <n v="1459865945"/>
    <b v="1"/>
    <n v="148"/>
    <b v="1"/>
    <s v="theater/spaces"/>
    <n v="1.0358333333333334"/>
    <n v="125.97972972972973"/>
    <s v="theater"/>
    <s v="spaces"/>
    <x v="2718"/>
    <d v="2016-05-03T18:00:00"/>
  </r>
  <r>
    <n v="2719"/>
    <x v="2718"/>
    <s v="Our high school theater in Allentown, New Jersey was rad - in 1972. Help us bring our theater into present day and light up our stage!"/>
    <x v="12"/>
    <x v="1860"/>
    <x v="0"/>
    <s v="US"/>
    <s v="USD"/>
    <n v="1460936694"/>
    <n v="1455756294"/>
    <b v="0"/>
    <n v="69"/>
    <b v="1"/>
    <s v="theater/spaces"/>
    <n v="1.0883333333333334"/>
    <n v="94.637681159420296"/>
    <s v="theater"/>
    <s v="spaces"/>
    <x v="2719"/>
    <d v="2016-04-17T18:44:54"/>
  </r>
  <r>
    <n v="2720"/>
    <x v="2719"/>
    <s v="An improv, sketch and experimental comedy and cocktail venue in downtown Grand Rapids, Michigan"/>
    <x v="31"/>
    <x v="1861"/>
    <x v="0"/>
    <s v="US"/>
    <s v="USD"/>
    <n v="1478866253"/>
    <n v="1476270653"/>
    <b v="0"/>
    <n v="173"/>
    <b v="1"/>
    <s v="theater/spaces"/>
    <n v="1.1812400000000001"/>
    <n v="170.69942196531792"/>
    <s v="theater"/>
    <s v="spaces"/>
    <x v="2720"/>
    <d v="2016-11-11T07:10:53"/>
  </r>
  <r>
    <n v="2721"/>
    <x v="2720"/>
    <s v="Pi Crust is a breakout board for the Raspberry Pi that makes it easier to connect electronics - help us to bring this into kit form!"/>
    <x v="47"/>
    <x v="1862"/>
    <x v="0"/>
    <s v="GB"/>
    <s v="GBP"/>
    <n v="1378494000"/>
    <n v="1375880598"/>
    <b v="0"/>
    <n v="269"/>
    <b v="1"/>
    <s v="technology/hardware"/>
    <n v="14.62"/>
    <n v="40.762081784386616"/>
    <s v="technology"/>
    <s v="hardware"/>
    <x v="2721"/>
    <d v="2013-09-06T14:00:00"/>
  </r>
  <r>
    <n v="2722"/>
    <x v="2721"/>
    <s v="Want people to put down their phone more often? Ransomly creates 'quiet' spaces to help us reconnect with the real people in our lives."/>
    <x v="10"/>
    <x v="1863"/>
    <x v="0"/>
    <s v="US"/>
    <s v="USD"/>
    <n v="1485722053"/>
    <n v="1480538053"/>
    <b v="0"/>
    <n v="185"/>
    <b v="1"/>
    <s v="technology/hardware"/>
    <n v="2.5253999999999999"/>
    <n v="68.254054054054052"/>
    <s v="technology"/>
    <s v="hardware"/>
    <x v="2722"/>
    <d v="2017-01-29T15:34:13"/>
  </r>
  <r>
    <n v="2723"/>
    <x v="2722"/>
    <s v="The most compact and versatile workout product designed to give you unlimited exercise options in the comfort of your home or office."/>
    <x v="14"/>
    <x v="1864"/>
    <x v="0"/>
    <s v="US"/>
    <s v="USD"/>
    <n v="1420060088"/>
    <n v="1414872488"/>
    <b v="0"/>
    <n v="176"/>
    <b v="1"/>
    <s v="technology/hardware"/>
    <n v="1.4005000000000001"/>
    <n v="95.48863636363636"/>
    <s v="technology"/>
    <s v="hardware"/>
    <x v="2723"/>
    <d v="2014-12-31T16:08:08"/>
  </r>
  <r>
    <n v="2724"/>
    <x v="2723"/>
    <s v="RPi.GPIO Quick reference for GPIO programming on Raspberry Pi. Python code &amp; port ID labels in a convenient 6&quot; PCB ruler"/>
    <x v="367"/>
    <x v="1865"/>
    <x v="0"/>
    <s v="GB"/>
    <s v="GBP"/>
    <n v="1439625059"/>
    <n v="1436860259"/>
    <b v="0"/>
    <n v="1019"/>
    <b v="1"/>
    <s v="technology/hardware"/>
    <n v="2.9687520259319289"/>
    <n v="7.1902649656526005"/>
    <s v="technology"/>
    <s v="hardware"/>
    <x v="2724"/>
    <d v="2015-08-15T02:50:59"/>
  </r>
  <r>
    <n v="2725"/>
    <x v="2724"/>
    <s v="Best Net Zero energy solution for new or existing house (no more heating or electricity bills)."/>
    <x v="79"/>
    <x v="1866"/>
    <x v="0"/>
    <s v="CA"/>
    <s v="CAD"/>
    <n v="1488390735"/>
    <n v="1484070735"/>
    <b v="0"/>
    <n v="113"/>
    <b v="1"/>
    <s v="technology/hardware"/>
    <n v="1.445425"/>
    <n v="511.65486725663715"/>
    <s v="technology"/>
    <s v="hardware"/>
    <x v="2725"/>
    <d v="2017-03-01T12:52:15"/>
  </r>
  <r>
    <n v="2726"/>
    <x v="2725"/>
    <s v="Krimston TWO: iPhone Dual SIM Case"/>
    <x v="57"/>
    <x v="1867"/>
    <x v="0"/>
    <s v="US"/>
    <s v="USD"/>
    <n v="1461333311"/>
    <n v="1458741311"/>
    <b v="0"/>
    <n v="404"/>
    <b v="1"/>
    <s v="technology/hardware"/>
    <n v="1.05745"/>
    <n v="261.74504950495049"/>
    <s v="technology"/>
    <s v="hardware"/>
    <x v="2726"/>
    <d v="2016-04-22T08:55:11"/>
  </r>
  <r>
    <n v="2727"/>
    <x v="2726"/>
    <s v="Introducing the PiDrive, a high capacity Solid State Drive (SSD) expansion card for the Raspberry Pi B+, A+, and B+ v2!"/>
    <x v="3"/>
    <x v="1868"/>
    <x v="0"/>
    <s v="US"/>
    <s v="USD"/>
    <n v="1438964063"/>
    <n v="1436804063"/>
    <b v="0"/>
    <n v="707"/>
    <b v="1"/>
    <s v="technology/hardware"/>
    <n v="4.9321000000000002"/>
    <n v="69.760961810466767"/>
    <s v="technology"/>
    <s v="hardware"/>
    <x v="2727"/>
    <d v="2015-08-07T11:14:23"/>
  </r>
  <r>
    <n v="2728"/>
    <x v="2727"/>
    <s v="SSD, WiFi, RTC w/Battery and high power USB all in one shield."/>
    <x v="36"/>
    <x v="1869"/>
    <x v="0"/>
    <s v="US"/>
    <s v="USD"/>
    <n v="1451485434"/>
    <n v="1448461434"/>
    <b v="0"/>
    <n v="392"/>
    <b v="1"/>
    <s v="technology/hardware"/>
    <n v="2.0182666666666669"/>
    <n v="77.229591836734699"/>
    <s v="technology"/>
    <s v="hardware"/>
    <x v="2728"/>
    <d v="2015-12-30T09:23:54"/>
  </r>
  <r>
    <n v="2729"/>
    <x v="2728"/>
    <s v="A luggage that is more than a luggage! It is what you want it to be."/>
    <x v="51"/>
    <x v="1870"/>
    <x v="0"/>
    <s v="US"/>
    <s v="USD"/>
    <n v="1430459197"/>
    <n v="1427867197"/>
    <b v="0"/>
    <n v="23"/>
    <b v="1"/>
    <s v="technology/hardware"/>
    <n v="1.0444"/>
    <n v="340.56521739130437"/>
    <s v="technology"/>
    <s v="hardware"/>
    <x v="2729"/>
    <d v="2015-05-01T00:46:37"/>
  </r>
  <r>
    <n v="2730"/>
    <x v="2729"/>
    <s v="The world's most powerful portable speaker and guitar amplifier. Turns any surface into a speaker."/>
    <x v="100"/>
    <x v="1871"/>
    <x v="0"/>
    <s v="US"/>
    <s v="USD"/>
    <n v="1366635575"/>
    <n v="1363611575"/>
    <b v="0"/>
    <n v="682"/>
    <b v="1"/>
    <s v="technology/hardware"/>
    <n v="1.7029262962962963"/>
    <n v="67.417903225806455"/>
    <s v="technology"/>
    <s v="hardware"/>
    <x v="2730"/>
    <d v="2013-04-22T07:59:35"/>
  </r>
  <r>
    <n v="2731"/>
    <x v="2730"/>
    <s v="Providing a control system and cybersecurity hands-on educational platform for professionals, home-use, and academic institutions."/>
    <x v="11"/>
    <x v="1872"/>
    <x v="0"/>
    <s v="US"/>
    <s v="USD"/>
    <n v="1413604800"/>
    <n v="1408624622"/>
    <b v="0"/>
    <n v="37"/>
    <b v="1"/>
    <s v="technology/hardware"/>
    <n v="1.0430333333333333"/>
    <n v="845.70270270270271"/>
    <s v="technology"/>
    <s v="hardware"/>
    <x v="2731"/>
    <d v="2014-10-17T23:00:00"/>
  </r>
  <r>
    <n v="2732"/>
    <x v="2731"/>
    <s v="BrightFingers' lighting keyboard, gloves and software give kids a multi-sensory way to learn to type â€” and the desire to practice."/>
    <x v="14"/>
    <x v="1873"/>
    <x v="0"/>
    <s v="US"/>
    <s v="USD"/>
    <n v="1369699200"/>
    <n v="1366917828"/>
    <b v="0"/>
    <n v="146"/>
    <b v="1"/>
    <s v="technology/hardware"/>
    <n v="1.1825000000000001"/>
    <n v="97.191780821917803"/>
    <s v="technology"/>
    <s v="hardware"/>
    <x v="2732"/>
    <d v="2013-05-27T19:00:00"/>
  </r>
  <r>
    <n v="2733"/>
    <x v="2732"/>
    <s v="Students, makers, and engineers can write Linux software applications to achieve any network functions, such as NAS, VPN and Firewall."/>
    <x v="63"/>
    <x v="1874"/>
    <x v="0"/>
    <s v="US"/>
    <s v="USD"/>
    <n v="1428643974"/>
    <n v="1423463574"/>
    <b v="0"/>
    <n v="119"/>
    <b v="1"/>
    <s v="technology/hardware"/>
    <n v="1.07538"/>
    <n v="451.84033613445376"/>
    <s v="technology"/>
    <s v="hardware"/>
    <x v="2733"/>
    <d v="2015-04-10T00:32:54"/>
  </r>
  <r>
    <n v="2734"/>
    <x v="2733"/>
    <s v="Award-Winning Audio Design Experts Voix are back with their latest product. The amazing mi8| Retro Duo Wireless Stereo Sound System."/>
    <x v="332"/>
    <x v="1875"/>
    <x v="0"/>
    <s v="US"/>
    <s v="USD"/>
    <n v="1476395940"/>
    <n v="1473782592"/>
    <b v="0"/>
    <n v="163"/>
    <b v="1"/>
    <s v="technology/hardware"/>
    <n v="22603"/>
    <n v="138.66871165644173"/>
    <s v="technology"/>
    <s v="hardware"/>
    <x v="2734"/>
    <d v="2016-10-13T16:59:00"/>
  </r>
  <r>
    <n v="2735"/>
    <x v="2734"/>
    <s v="The Pi Supply is an intelligent power switch for the Raspberry Pi which includes hard on and off switches and auto-off on shutdown."/>
    <x v="47"/>
    <x v="1876"/>
    <x v="0"/>
    <s v="GB"/>
    <s v="GBP"/>
    <n v="1363204800"/>
    <n v="1360551250"/>
    <b v="0"/>
    <n v="339"/>
    <b v="1"/>
    <s v="technology/hardware"/>
    <n v="9.7813466666666677"/>
    <n v="21.640147492625371"/>
    <s v="technology"/>
    <s v="hardware"/>
    <x v="2735"/>
    <d v="2013-03-13T15:00:00"/>
  </r>
  <r>
    <n v="2736"/>
    <x v="2735"/>
    <s v="Fully Programmable Solar BMS ( Battery Management System ) Learn to program microcontrollers and HW design video tutorials_x000a_Open Source"/>
    <x v="6"/>
    <x v="1877"/>
    <x v="0"/>
    <s v="CA"/>
    <s v="CAD"/>
    <n v="1398268773"/>
    <n v="1395676773"/>
    <b v="0"/>
    <n v="58"/>
    <b v="1"/>
    <s v="technology/hardware"/>
    <n v="1.2290000000000001"/>
    <n v="169.51724137931035"/>
    <s v="technology"/>
    <s v="hardware"/>
    <x v="2736"/>
    <d v="2014-04-23T10:59:33"/>
  </r>
  <r>
    <n v="2737"/>
    <x v="2736"/>
    <s v="An innovative portable generator that turns heat into electricity. Now with 10 Watts of power at your fingertips... all while you cook!"/>
    <x v="11"/>
    <x v="1878"/>
    <x v="0"/>
    <s v="US"/>
    <s v="USD"/>
    <n v="1389812400"/>
    <n v="1386108087"/>
    <b v="0"/>
    <n v="456"/>
    <b v="1"/>
    <s v="technology/hardware"/>
    <n v="2.4606080000000001"/>
    <n v="161.88210526315791"/>
    <s v="technology"/>
    <s v="hardware"/>
    <x v="2737"/>
    <d v="2014-01-15T14:00:00"/>
  </r>
  <r>
    <n v="2738"/>
    <x v="2737"/>
    <s v="Bringing back the Mojo to the new iPhone with our award winning  removable battery case with customized 3D printed top cover"/>
    <x v="10"/>
    <x v="1879"/>
    <x v="0"/>
    <s v="US"/>
    <s v="USD"/>
    <n v="1478402804"/>
    <n v="1473218804"/>
    <b v="0"/>
    <n v="15"/>
    <b v="1"/>
    <s v="technology/hardware"/>
    <n v="1.4794"/>
    <n v="493.13333333333333"/>
    <s v="technology"/>
    <s v="hardware"/>
    <x v="2738"/>
    <d v="2016-11-05T22:26:44"/>
  </r>
  <r>
    <n v="2739"/>
    <x v="2738"/>
    <s v="LPLC Board; A powerful, low cost, ultra low power microcontroller development board with template software and online tutorials."/>
    <x v="184"/>
    <x v="1880"/>
    <x v="0"/>
    <s v="GB"/>
    <s v="GBP"/>
    <n v="1399324717"/>
    <n v="1395436717"/>
    <b v="0"/>
    <n v="191"/>
    <b v="1"/>
    <s v="technology/hardware"/>
    <n v="3.8409090909090908"/>
    <n v="22.120418848167539"/>
    <s v="technology"/>
    <s v="hardware"/>
    <x v="2739"/>
    <d v="2014-05-05T16:18:37"/>
  </r>
  <r>
    <n v="2740"/>
    <x v="2739"/>
    <s v="I am interested in testing the plant yields of this vertical garden as well as some other applications"/>
    <x v="43"/>
    <x v="622"/>
    <x v="0"/>
    <s v="US"/>
    <s v="USD"/>
    <n v="1426117552"/>
    <n v="1423529152"/>
    <b v="0"/>
    <n v="17"/>
    <b v="1"/>
    <s v="technology/hardware"/>
    <n v="1.0333333333333334"/>
    <n v="18.235294117647058"/>
    <s v="technology"/>
    <s v="hardware"/>
    <x v="2740"/>
    <d v="2015-03-11T18:45:52"/>
  </r>
  <r>
    <n v="2741"/>
    <x v="2740"/>
    <s v="Help me publish my 1st children's book as an aspiring author!"/>
    <x v="6"/>
    <x v="428"/>
    <x v="2"/>
    <s v="US"/>
    <s v="USD"/>
    <n v="1413770820"/>
    <n v="1412005602"/>
    <b v="0"/>
    <n v="4"/>
    <b v="0"/>
    <s v="publishing/children's books"/>
    <n v="4.3750000000000004E-3"/>
    <n v="8.75"/>
    <s v="publishing"/>
    <s v="children's books"/>
    <x v="2741"/>
    <d v="2014-10-19T21:07:00"/>
  </r>
  <r>
    <n v="2742"/>
    <x v="2741"/>
    <s v="The pachyderms at the Denver Zoo are moving. Follow along on the convoluted journey to their new home."/>
    <x v="30"/>
    <x v="1881"/>
    <x v="2"/>
    <s v="US"/>
    <s v="USD"/>
    <n v="1337102187"/>
    <n v="1335892587"/>
    <b v="0"/>
    <n v="18"/>
    <b v="0"/>
    <s v="publishing/children's books"/>
    <n v="0.29239999999999999"/>
    <n v="40.611111111111114"/>
    <s v="publishing"/>
    <s v="children's books"/>
    <x v="2742"/>
    <d v="2012-05-15T12:16:27"/>
  </r>
  <r>
    <n v="2743"/>
    <x v="2742"/>
    <s v="One Christmas every child was naughty, and Santa's son _x000a_St. Nick Jr sacrifices all his gifts over his whole life, for the children"/>
    <x v="368"/>
    <x v="117"/>
    <x v="2"/>
    <s v="US"/>
    <s v="USD"/>
    <n v="1476863607"/>
    <n v="1474271607"/>
    <b v="0"/>
    <n v="0"/>
    <b v="0"/>
    <s v="publishing/children's books"/>
    <n v="0"/>
    <n v="0"/>
    <s v="publishing"/>
    <s v="children's books"/>
    <x v="2743"/>
    <d v="2016-10-19T02:53:27"/>
  </r>
  <r>
    <n v="2744"/>
    <x v="2743"/>
    <s v="A fun &amp; exciting story to educate kids and their parents about the importance of honeybees &amp; the easy &amp; fun ways we can help the world."/>
    <x v="194"/>
    <x v="1882"/>
    <x v="2"/>
    <s v="US"/>
    <s v="USD"/>
    <n v="1330478998"/>
    <n v="1327886998"/>
    <b v="0"/>
    <n v="22"/>
    <b v="0"/>
    <s v="publishing/children's books"/>
    <n v="5.2187499999999998E-2"/>
    <n v="37.954545454545453"/>
    <s v="publishing"/>
    <s v="children's books"/>
    <x v="2744"/>
    <d v="2012-02-28T20:29:58"/>
  </r>
  <r>
    <n v="2745"/>
    <x v="2744"/>
    <s v="A spunky little girl, driven by a love of pumpkin pie, overcomes her fears and serendipitiously discovers what she'll be for Halloween"/>
    <x v="6"/>
    <x v="1883"/>
    <x v="2"/>
    <s v="US"/>
    <s v="USD"/>
    <n v="1342309368"/>
    <n v="1337125368"/>
    <b v="0"/>
    <n v="49"/>
    <b v="0"/>
    <s v="publishing/children's books"/>
    <n v="0.21887499999999999"/>
    <n v="35.734693877551024"/>
    <s v="publishing"/>
    <s v="children's books"/>
    <x v="2745"/>
    <d v="2012-07-14T18:42:48"/>
  </r>
  <r>
    <n v="2746"/>
    <x v="2745"/>
    <s v="An easy fun way for children to understand the physical limitations of someone with CFIDS and Fibromyalgia using marbles and a jar."/>
    <x v="9"/>
    <x v="1688"/>
    <x v="2"/>
    <s v="US"/>
    <s v="USD"/>
    <n v="1409337911"/>
    <n v="1406745911"/>
    <b v="0"/>
    <n v="19"/>
    <b v="0"/>
    <s v="publishing/children's books"/>
    <n v="0.26700000000000002"/>
    <n v="42.157894736842103"/>
    <s v="publishing"/>
    <s v="children's books"/>
    <x v="2746"/>
    <d v="2014-08-29T13:45:11"/>
  </r>
  <r>
    <n v="2747"/>
    <x v="2746"/>
    <s v="A collection of childrens poems written to educate, inspire and create quality time with parents. Beautifully illustrated, 44 pp."/>
    <x v="2"/>
    <x v="133"/>
    <x v="2"/>
    <s v="US"/>
    <s v="USD"/>
    <n v="1339816200"/>
    <n v="1337095997"/>
    <b v="0"/>
    <n v="4"/>
    <b v="0"/>
    <s v="publishing/children's books"/>
    <n v="0.28000000000000003"/>
    <n v="35"/>
    <s v="publishing"/>
    <s v="children's books"/>
    <x v="2747"/>
    <d v="2012-06-15T22:10:00"/>
  </r>
  <r>
    <n v="2748"/>
    <x v="2747"/>
    <s v="Interactive Book with Audio to learn the Ojibwe Language for Children.  Website, Ebook and more!"/>
    <x v="10"/>
    <x v="500"/>
    <x v="2"/>
    <s v="US"/>
    <s v="USD"/>
    <n v="1472835802"/>
    <n v="1470243802"/>
    <b v="0"/>
    <n v="4"/>
    <b v="0"/>
    <s v="publishing/children's books"/>
    <n v="1.06E-2"/>
    <n v="13.25"/>
    <s v="publishing"/>
    <s v="children's books"/>
    <x v="2748"/>
    <d v="2016-09-02T12:03:22"/>
  </r>
  <r>
    <n v="2749"/>
    <x v="2748"/>
    <s v="Self-publishing my children's book."/>
    <x v="3"/>
    <x v="178"/>
    <x v="2"/>
    <s v="US"/>
    <s v="USD"/>
    <n v="1428171037"/>
    <n v="1425582637"/>
    <b v="0"/>
    <n v="2"/>
    <b v="0"/>
    <s v="publishing/children's books"/>
    <n v="1.0999999999999999E-2"/>
    <n v="55"/>
    <s v="publishing"/>
    <s v="children's books"/>
    <x v="2749"/>
    <d v="2015-04-04T13:10:37"/>
  </r>
  <r>
    <n v="2750"/>
    <x v="2749"/>
    <s v="This is a journal where parents daily write something positive about their child.  Places for pictures, too."/>
    <x v="369"/>
    <x v="117"/>
    <x v="2"/>
    <s v="US"/>
    <s v="USD"/>
    <n v="1341086400"/>
    <n v="1340055345"/>
    <b v="0"/>
    <n v="0"/>
    <b v="0"/>
    <s v="publishing/children's books"/>
    <n v="0"/>
    <n v="0"/>
    <s v="publishing"/>
    <s v="children's books"/>
    <x v="2750"/>
    <d v="2012-06-30T15:00:00"/>
  </r>
  <r>
    <n v="2751"/>
    <x v="2750"/>
    <s v="&quot;Daddy what's a divorce?&quot; A child gains insight and wisdom to the miracles of GOD and helps a family reunite; in &quot; GRACE SAVES THE DAY&quot;"/>
    <x v="370"/>
    <x v="117"/>
    <x v="2"/>
    <s v="US"/>
    <s v="USD"/>
    <n v="1403039842"/>
    <n v="1397855842"/>
    <b v="0"/>
    <n v="0"/>
    <b v="0"/>
    <s v="publishing/children's books"/>
    <n v="0"/>
    <n v="0"/>
    <s v="publishing"/>
    <s v="children's books"/>
    <x v="2751"/>
    <d v="2014-06-17T16:17:22"/>
  </r>
  <r>
    <n v="2752"/>
    <x v="2751"/>
    <s v="Andrew wonders if his life would be more exciting if he'd been hatched a frog. Shiny and green just seems more exciting to him. Until.."/>
    <x v="225"/>
    <x v="1100"/>
    <x v="2"/>
    <s v="US"/>
    <s v="USD"/>
    <n v="1324232504"/>
    <n v="1320776504"/>
    <b v="0"/>
    <n v="14"/>
    <b v="0"/>
    <s v="publishing/children's books"/>
    <n v="0.11458333333333333"/>
    <n v="39.285714285714285"/>
    <s v="publishing"/>
    <s v="children's books"/>
    <x v="2752"/>
    <d v="2011-12-18T13:21:44"/>
  </r>
  <r>
    <n v="2753"/>
    <x v="2752"/>
    <s v="Written by my daughter and myself, illustrated by Jack Wiens. Everything is complete except for publishing."/>
    <x v="13"/>
    <x v="163"/>
    <x v="2"/>
    <s v="US"/>
    <s v="USD"/>
    <n v="1346017023"/>
    <n v="1343425023"/>
    <b v="0"/>
    <n v="8"/>
    <b v="0"/>
    <s v="publishing/children's books"/>
    <n v="0.19"/>
    <n v="47.5"/>
    <s v="publishing"/>
    <s v="children's books"/>
    <x v="2753"/>
    <d v="2012-08-26T16:37:03"/>
  </r>
  <r>
    <n v="2754"/>
    <x v="2753"/>
    <s v="I have been a writer all my life. But until recently never a parent. I want to write a children book for my children, and yours!"/>
    <x v="3"/>
    <x v="117"/>
    <x v="2"/>
    <s v="US"/>
    <s v="USD"/>
    <n v="1410448551"/>
    <n v="1407856551"/>
    <b v="0"/>
    <n v="0"/>
    <b v="0"/>
    <s v="publishing/children's books"/>
    <n v="0"/>
    <n v="0"/>
    <s v="publishing"/>
    <s v="children's books"/>
    <x v="2754"/>
    <d v="2014-09-11T10:15:51"/>
  </r>
  <r>
    <n v="2755"/>
    <x v="2754"/>
    <s v="Colourful and imaginative book app for children, will be relished especially by those with Irish roots."/>
    <x v="2"/>
    <x v="92"/>
    <x v="2"/>
    <s v="IE"/>
    <s v="EUR"/>
    <n v="1428519527"/>
    <n v="1425927527"/>
    <b v="0"/>
    <n v="15"/>
    <b v="0"/>
    <s v="publishing/children's books"/>
    <n v="0.52"/>
    <n v="17.333333333333332"/>
    <s v="publishing"/>
    <s v="children's books"/>
    <x v="2755"/>
    <d v="2015-04-08T13:58:47"/>
  </r>
  <r>
    <n v="2756"/>
    <x v="2755"/>
    <s v="We all pray to the same God no matter what name we might refer to Him as.  Our children deserve to know this basic truth."/>
    <x v="3"/>
    <x v="1884"/>
    <x v="2"/>
    <s v="US"/>
    <s v="USD"/>
    <n v="1389476201"/>
    <n v="1386884201"/>
    <b v="0"/>
    <n v="33"/>
    <b v="0"/>
    <s v="publishing/children's books"/>
    <n v="0.1048"/>
    <n v="31.757575757575758"/>
    <s v="publishing"/>
    <s v="children's books"/>
    <x v="2756"/>
    <d v="2014-01-11T16:36:41"/>
  </r>
  <r>
    <n v="2757"/>
    <x v="2756"/>
    <s v="A children's letter book that Lampoons Hillary Clinton"/>
    <x v="15"/>
    <x v="115"/>
    <x v="2"/>
    <s v="US"/>
    <s v="USD"/>
    <n v="1470498332"/>
    <n v="1469202332"/>
    <b v="0"/>
    <n v="2"/>
    <b v="0"/>
    <s v="publishing/children's books"/>
    <n v="6.6666666666666671E-3"/>
    <n v="5"/>
    <s v="publishing"/>
    <s v="children's books"/>
    <x v="2757"/>
    <d v="2016-08-06T10:45:32"/>
  </r>
  <r>
    <n v="2758"/>
    <x v="2757"/>
    <s v="Water Bomb Fight, Swooped &amp; Moon You Are Unique by Soraya Yvette are Christ centred Aussie outdoor fun adventure books for tween/teens"/>
    <x v="13"/>
    <x v="731"/>
    <x v="2"/>
    <s v="AU"/>
    <s v="AUD"/>
    <n v="1476095783"/>
    <n v="1474886183"/>
    <b v="0"/>
    <n v="6"/>
    <b v="0"/>
    <s v="publishing/children's books"/>
    <n v="0.11700000000000001"/>
    <n v="39"/>
    <s v="publishing"/>
    <s v="children's books"/>
    <x v="2758"/>
    <d v="2016-10-10T05:36:23"/>
  </r>
  <r>
    <n v="2759"/>
    <x v="2758"/>
    <s v="READY TO PRINT. A fun 38 page full color, hand illustrated children's book based on Australian animals and Indigenous Legends."/>
    <x v="28"/>
    <x v="522"/>
    <x v="2"/>
    <s v="AU"/>
    <s v="AUD"/>
    <n v="1468658866"/>
    <n v="1464943666"/>
    <b v="0"/>
    <n v="2"/>
    <b v="0"/>
    <s v="publishing/children's books"/>
    <n v="0.105"/>
    <n v="52.5"/>
    <s v="publishing"/>
    <s v="children's books"/>
    <x v="2759"/>
    <d v="2016-07-16T03:47:46"/>
  </r>
  <r>
    <n v="2760"/>
    <x v="2759"/>
    <s v="A fantastic Doggie Adventure filled with laughter, tears and heroics. Lets get a fresh New Edition of Bosley published for all to enjoy"/>
    <x v="10"/>
    <x v="117"/>
    <x v="2"/>
    <s v="GB"/>
    <s v="GBP"/>
    <n v="1371726258"/>
    <n v="1369134258"/>
    <b v="0"/>
    <n v="0"/>
    <b v="0"/>
    <s v="publishing/children's books"/>
    <n v="0"/>
    <n v="0"/>
    <s v="publishing"/>
    <s v="children's books"/>
    <x v="2760"/>
    <d v="2013-06-20T06:04:18"/>
  </r>
  <r>
    <n v="2761"/>
    <x v="2760"/>
    <s v="Help me give away 500 copies of my picture book so more kids will know US geography!"/>
    <x v="10"/>
    <x v="1275"/>
    <x v="2"/>
    <s v="US"/>
    <s v="USD"/>
    <n v="1357176693"/>
    <n v="1354584693"/>
    <b v="0"/>
    <n v="4"/>
    <b v="0"/>
    <s v="publishing/children's books"/>
    <n v="7.1999999999999998E-3"/>
    <n v="9"/>
    <s v="publishing"/>
    <s v="children's books"/>
    <x v="2761"/>
    <d v="2013-01-02T20:31:33"/>
  </r>
  <r>
    <n v="2762"/>
    <x v="2761"/>
    <s v="How-to book of toys and games constructed from materials found in nature, recyclable and easily available."/>
    <x v="53"/>
    <x v="379"/>
    <x v="2"/>
    <s v="US"/>
    <s v="USD"/>
    <n v="1332114795"/>
    <n v="1326934395"/>
    <b v="0"/>
    <n v="1"/>
    <b v="0"/>
    <s v="publishing/children's books"/>
    <n v="7.6923076923076927E-3"/>
    <n v="25"/>
    <s v="publishing"/>
    <s v="children's books"/>
    <x v="2762"/>
    <d v="2012-03-18T18:53:15"/>
  </r>
  <r>
    <n v="2763"/>
    <x v="2762"/>
    <s v="How Santa finds childrens homes without getting lost by following certain stars."/>
    <x v="371"/>
    <x v="456"/>
    <x v="2"/>
    <s v="US"/>
    <s v="USD"/>
    <n v="1369403684"/>
    <n v="1365515684"/>
    <b v="0"/>
    <n v="3"/>
    <b v="0"/>
    <s v="publishing/children's books"/>
    <n v="2.2842639593908631E-3"/>
    <n v="30"/>
    <s v="publishing"/>
    <s v="children's books"/>
    <x v="2763"/>
    <d v="2013-05-24T08:54:44"/>
  </r>
  <r>
    <n v="2764"/>
    <x v="2763"/>
    <s v="My Budding Bears are four teddy bears living in an enchanted garden sharing friendship, tea parties and delightful adventures."/>
    <x v="23"/>
    <x v="372"/>
    <x v="2"/>
    <s v="US"/>
    <s v="USD"/>
    <n v="1338404400"/>
    <n v="1335855631"/>
    <b v="0"/>
    <n v="4"/>
    <b v="0"/>
    <s v="publishing/children's books"/>
    <n v="1.125E-2"/>
    <n v="11.25"/>
    <s v="publishing"/>
    <s v="children's books"/>
    <x v="2764"/>
    <d v="2012-05-30T14:00:00"/>
  </r>
  <r>
    <n v="2765"/>
    <x v="2764"/>
    <s v="I am writing an illustrated book for children ages 3 to 7 that meshes technology in everyday life stories."/>
    <x v="23"/>
    <x v="117"/>
    <x v="2"/>
    <s v="US"/>
    <s v="USD"/>
    <n v="1351432428"/>
    <n v="1350050028"/>
    <b v="0"/>
    <n v="0"/>
    <b v="0"/>
    <s v="publishing/children's books"/>
    <n v="0"/>
    <n v="0"/>
    <s v="publishing"/>
    <s v="children's books"/>
    <x v="2765"/>
    <d v="2012-10-28T08:53:48"/>
  </r>
  <r>
    <n v="2766"/>
    <x v="2765"/>
    <s v="Jambie is a children's book geared towards kids ages 4-9 years of age. This book teaches young children about making wise decisions."/>
    <x v="10"/>
    <x v="173"/>
    <x v="2"/>
    <s v="US"/>
    <s v="USD"/>
    <n v="1313078518"/>
    <n v="1310486518"/>
    <b v="0"/>
    <n v="4"/>
    <b v="0"/>
    <s v="publishing/children's books"/>
    <n v="0.02"/>
    <n v="25"/>
    <s v="publishing"/>
    <s v="children's books"/>
    <x v="2766"/>
    <d v="2011-08-11T11:01:58"/>
  </r>
  <r>
    <n v="2767"/>
    <x v="2766"/>
    <s v="An animated bedtime story with Dedka, Babka and the rest of the family working together on a BIG problem"/>
    <x v="23"/>
    <x v="1172"/>
    <x v="2"/>
    <s v="CA"/>
    <s v="CAD"/>
    <n v="1439766050"/>
    <n v="1434582050"/>
    <b v="0"/>
    <n v="3"/>
    <b v="0"/>
    <s v="publishing/children's books"/>
    <n v="8.5000000000000006E-3"/>
    <n v="11.333333333333334"/>
    <s v="publishing"/>
    <s v="children's books"/>
    <x v="2767"/>
    <d v="2015-08-16T18:00:50"/>
  </r>
  <r>
    <n v="2768"/>
    <x v="2767"/>
    <s v="â€œItâ€™s Okay to Waitâ€ is the story of a father who sits down with his adolescent daughter to have â€œthe talkâ€ about sex."/>
    <x v="39"/>
    <x v="1885"/>
    <x v="2"/>
    <s v="US"/>
    <s v="USD"/>
    <n v="1333028723"/>
    <n v="1330440323"/>
    <b v="0"/>
    <n v="34"/>
    <b v="0"/>
    <s v="publishing/children's books"/>
    <n v="0.14314285714285716"/>
    <n v="29.470588235294116"/>
    <s v="publishing"/>
    <s v="children's books"/>
    <x v="2768"/>
    <d v="2012-03-29T08:45:23"/>
  </r>
  <r>
    <n v="2769"/>
    <x v="2768"/>
    <s v="Raph the Ninja Giraffe is a project that is my 5 year old sons idea, &amp; I am working with him to bring his idea to life."/>
    <x v="134"/>
    <x v="369"/>
    <x v="2"/>
    <s v="GB"/>
    <s v="GBP"/>
    <n v="1401997790"/>
    <n v="1397677790"/>
    <b v="0"/>
    <n v="2"/>
    <b v="0"/>
    <s v="publishing/children's books"/>
    <n v="2.5000000000000001E-3"/>
    <n v="1"/>
    <s v="publishing"/>
    <s v="children's books"/>
    <x v="2769"/>
    <d v="2014-06-05T14:49:50"/>
  </r>
  <r>
    <n v="2770"/>
    <x v="2769"/>
    <s v="A story about two friends who part ways because they are different, then reunite after learning they both are made of atoms."/>
    <x v="22"/>
    <x v="1886"/>
    <x v="2"/>
    <s v="US"/>
    <s v="USD"/>
    <n v="1395158130"/>
    <n v="1392569730"/>
    <b v="0"/>
    <n v="33"/>
    <b v="0"/>
    <s v="publishing/children's books"/>
    <n v="0.1041125"/>
    <n v="63.098484848484851"/>
    <s v="publishing"/>
    <s v="children's books"/>
    <x v="2770"/>
    <d v="2014-03-18T10:55:30"/>
  </r>
  <r>
    <n v="2771"/>
    <x v="2770"/>
    <s v="Hello Vermont are books that demonstrate the 4 seasons. Subtitles: Soggy Spring, Sizzling Summer, Fabulous Fall &amp; Winter Wonderland."/>
    <x v="372"/>
    <x v="117"/>
    <x v="2"/>
    <s v="US"/>
    <s v="USD"/>
    <n v="1359738000"/>
    <n v="1355489140"/>
    <b v="0"/>
    <n v="0"/>
    <b v="0"/>
    <s v="publishing/children's books"/>
    <n v="0"/>
    <n v="0"/>
    <s v="publishing"/>
    <s v="children's books"/>
    <x v="2771"/>
    <d v="2013-02-01T12:00:00"/>
  </r>
  <r>
    <n v="2772"/>
    <x v="2771"/>
    <s v="See the little boy in the photo? Doesn't he look angelic? Wouldn't you like to read his story? Take a look at this......."/>
    <x v="6"/>
    <x v="117"/>
    <x v="2"/>
    <s v="US"/>
    <s v="USD"/>
    <n v="1381006294"/>
    <n v="1379710294"/>
    <b v="0"/>
    <n v="0"/>
    <b v="0"/>
    <s v="publishing/children's books"/>
    <n v="0"/>
    <n v="0"/>
    <s v="publishing"/>
    <s v="children's books"/>
    <x v="2772"/>
    <d v="2013-10-05T15:51:34"/>
  </r>
  <r>
    <n v="2773"/>
    <x v="2772"/>
    <s v="Parents know the pain of rereading bad bedtime stories. I want to write stories that all ages will enjoy"/>
    <x v="373"/>
    <x v="116"/>
    <x v="2"/>
    <s v="CA"/>
    <s v="CAD"/>
    <n v="1461530721"/>
    <n v="1460666721"/>
    <b v="0"/>
    <n v="1"/>
    <b v="0"/>
    <s v="publishing/children's books"/>
    <n v="1.8867924528301887E-3"/>
    <n v="1"/>
    <s v="publishing"/>
    <s v="children's books"/>
    <x v="2773"/>
    <d v="2016-04-24T15:45:21"/>
  </r>
  <r>
    <n v="2774"/>
    <x v="2773"/>
    <s v="Building the inner wealth of children builds stronger families, schools and communities. Peaceful and positive relationships flourish."/>
    <x v="23"/>
    <x v="365"/>
    <x v="2"/>
    <s v="US"/>
    <s v="USD"/>
    <n v="1362711728"/>
    <n v="1360119728"/>
    <b v="0"/>
    <n v="13"/>
    <b v="0"/>
    <s v="publishing/children's books"/>
    <n v="0.14249999999999999"/>
    <n v="43.846153846153847"/>
    <s v="publishing"/>
    <s v="children's books"/>
    <x v="2774"/>
    <d v="2013-03-07T22:02:08"/>
  </r>
  <r>
    <n v="2775"/>
    <x v="2774"/>
    <s v="Kids Radio Theatre is a radio show played on National Pubic Radio to teach children all about theatre every Sunday 20 states."/>
    <x v="10"/>
    <x v="403"/>
    <x v="2"/>
    <s v="US"/>
    <s v="USD"/>
    <n v="1323994754"/>
    <n v="1321402754"/>
    <b v="0"/>
    <n v="2"/>
    <b v="0"/>
    <s v="publishing/children's books"/>
    <n v="0.03"/>
    <n v="75"/>
    <s v="publishing"/>
    <s v="children's books"/>
    <x v="2775"/>
    <d v="2011-12-15T19:19:14"/>
  </r>
  <r>
    <n v="2776"/>
    <x v="2775"/>
    <s v="A young girlâ€™s journey into a world of superheroesâ€”exploring love, compassion and acceptance with mystical creatures from far away."/>
    <x v="223"/>
    <x v="1308"/>
    <x v="2"/>
    <s v="US"/>
    <s v="USD"/>
    <n v="1434092876"/>
    <n v="1431414476"/>
    <b v="0"/>
    <n v="36"/>
    <b v="0"/>
    <s v="publishing/children's books"/>
    <n v="7.8809523809523815E-2"/>
    <n v="45.972222222222221"/>
    <s v="publishing"/>
    <s v="children's books"/>
    <x v="2776"/>
    <d v="2015-06-12T02:07:56"/>
  </r>
  <r>
    <n v="2777"/>
    <x v="2776"/>
    <s v="Thisis a children's story.It teaches family values and about other animals in the forest.It teaches the value of friendship also.Thanks"/>
    <x v="9"/>
    <x v="115"/>
    <x v="2"/>
    <s v="US"/>
    <s v="USD"/>
    <n v="1437149004"/>
    <n v="1434557004"/>
    <b v="0"/>
    <n v="1"/>
    <b v="0"/>
    <s v="publishing/children's books"/>
    <n v="3.3333333333333335E-3"/>
    <n v="10"/>
    <s v="publishing"/>
    <s v="children's books"/>
    <x v="2777"/>
    <d v="2015-07-17T11:03:24"/>
  </r>
  <r>
    <n v="2778"/>
    <x v="2777"/>
    <s v="Mariah is an illustrated story of a girl and a tiny Mermaid._x000a_Make  your own Mermaid Doll with the included knitting or sewing pattern!"/>
    <x v="62"/>
    <x v="1166"/>
    <x v="2"/>
    <s v="US"/>
    <s v="USD"/>
    <n v="1409009306"/>
    <n v="1406417306"/>
    <b v="0"/>
    <n v="15"/>
    <b v="0"/>
    <s v="publishing/children's books"/>
    <n v="0.25545454545454543"/>
    <n v="93.666666666666671"/>
    <s v="publishing"/>
    <s v="children's books"/>
    <x v="2778"/>
    <d v="2014-08-25T18:28:26"/>
  </r>
  <r>
    <n v="2779"/>
    <x v="2778"/>
    <s v="Our Moon is a simple book based on a nightly tradition my mother and youngest son started while I was working away."/>
    <x v="30"/>
    <x v="500"/>
    <x v="2"/>
    <s v="US"/>
    <s v="USD"/>
    <n v="1448204621"/>
    <n v="1445609021"/>
    <b v="0"/>
    <n v="1"/>
    <b v="0"/>
    <s v="publishing/children's books"/>
    <n v="2.12E-2"/>
    <n v="53"/>
    <s v="publishing"/>
    <s v="children's books"/>
    <x v="2779"/>
    <d v="2015-11-22T10:03:41"/>
  </r>
  <r>
    <n v="2780"/>
    <x v="2779"/>
    <s v="Turn the World with my kids, and then write a book with the advice for traveling with baby"/>
    <x v="57"/>
    <x v="117"/>
    <x v="2"/>
    <s v="IT"/>
    <s v="EUR"/>
    <n v="1489142688"/>
    <n v="1486550688"/>
    <b v="0"/>
    <n v="0"/>
    <b v="0"/>
    <s v="publishing/children's books"/>
    <n v="0"/>
    <n v="0"/>
    <s v="publishing"/>
    <s v="children's books"/>
    <x v="2780"/>
    <d v="2017-03-10T05:44:48"/>
  </r>
  <r>
    <n v="2781"/>
    <x v="2780"/>
    <s v="STRIKE, DANCE AND RISE with us at the University of Utah to end violence against women and girls!"/>
    <x v="21"/>
    <x v="1887"/>
    <x v="0"/>
    <s v="US"/>
    <s v="USD"/>
    <n v="1423724400"/>
    <n v="1421274954"/>
    <b v="0"/>
    <n v="28"/>
    <b v="1"/>
    <s v="theater/plays"/>
    <n v="1.0528"/>
    <n v="47"/>
    <s v="theater"/>
    <s v="plays"/>
    <x v="2781"/>
    <d v="2015-02-12T02:00:00"/>
  </r>
  <r>
    <n v="2782"/>
    <x v="2781"/>
    <s v="The premiere theatre troupe in SE Michigan offering acting opportunities for the 50+ actor."/>
    <x v="28"/>
    <x v="647"/>
    <x v="0"/>
    <s v="US"/>
    <s v="USD"/>
    <n v="1424149140"/>
    <n v="1421964718"/>
    <b v="0"/>
    <n v="18"/>
    <b v="1"/>
    <s v="theater/plays"/>
    <n v="1.2"/>
    <n v="66.666666666666671"/>
    <s v="theater"/>
    <s v="plays"/>
    <x v="2782"/>
    <d v="2015-02-16T23:59:00"/>
  </r>
  <r>
    <n v="2783"/>
    <x v="2782"/>
    <s v="A new, LGBTQ focused adaptation of As You Like It that puts Celia and Rosalind's romantic relationship centre stage for the first time."/>
    <x v="28"/>
    <x v="1288"/>
    <x v="0"/>
    <s v="GB"/>
    <s v="GBP"/>
    <n v="1429793446"/>
    <n v="1428583846"/>
    <b v="0"/>
    <n v="61"/>
    <b v="1"/>
    <s v="theater/plays"/>
    <n v="1.145"/>
    <n v="18.770491803278688"/>
    <s v="theater"/>
    <s v="plays"/>
    <x v="2783"/>
    <d v="2015-04-23T07:50:46"/>
  </r>
  <r>
    <n v="2784"/>
    <x v="2783"/>
    <s v="David Sedaris' &quot;The Santaland Diaries&quot; starring Matt Crabtree at The Working Stage Theatre in Hollywood!"/>
    <x v="12"/>
    <x v="583"/>
    <x v="0"/>
    <s v="US"/>
    <s v="USD"/>
    <n v="1414608843"/>
    <n v="1412794443"/>
    <b v="0"/>
    <n v="108"/>
    <b v="1"/>
    <s v="theater/plays"/>
    <n v="1.19"/>
    <n v="66.111111111111114"/>
    <s v="theater"/>
    <s v="plays"/>
    <x v="2784"/>
    <d v="2014-10-29T13:54:03"/>
  </r>
  <r>
    <n v="2785"/>
    <x v="2784"/>
    <s v="Bare Theatre and Raleigh Little Theatre present Shakespeare's epic, set in a post-apocalyptic dystopia."/>
    <x v="10"/>
    <x v="1888"/>
    <x v="0"/>
    <s v="US"/>
    <s v="USD"/>
    <n v="1470430800"/>
    <n v="1467865967"/>
    <b v="0"/>
    <n v="142"/>
    <b v="1"/>
    <s v="theater/plays"/>
    <n v="1.0468"/>
    <n v="36.859154929577464"/>
    <s v="theater"/>
    <s v="plays"/>
    <x v="2785"/>
    <d v="2016-08-05T16:00:00"/>
  </r>
  <r>
    <n v="2786"/>
    <x v="2785"/>
    <s v="A heart-melting farce about sex, art and the lovelorn lay-abouts of London-town."/>
    <x v="30"/>
    <x v="1889"/>
    <x v="0"/>
    <s v="GB"/>
    <s v="GBP"/>
    <n v="1404913180"/>
    <n v="1403703580"/>
    <b v="0"/>
    <n v="74"/>
    <b v="1"/>
    <s v="theater/plays"/>
    <n v="1.1783999999999999"/>
    <n v="39.810810810810814"/>
    <s v="theater"/>
    <s v="plays"/>
    <x v="2786"/>
    <d v="2014-07-09T08:39:40"/>
  </r>
  <r>
    <n v="2787"/>
    <x v="2786"/>
    <s v="Orson Welles and Superman meet up to record a radio drama version of their &quot;true&quot; adventure triumphing over Fascist Martians."/>
    <x v="28"/>
    <x v="1890"/>
    <x v="0"/>
    <s v="US"/>
    <s v="USD"/>
    <n v="1405658752"/>
    <n v="1403066752"/>
    <b v="0"/>
    <n v="38"/>
    <b v="1"/>
    <s v="theater/plays"/>
    <n v="1.1970000000000001"/>
    <n v="31.5"/>
    <s v="theater"/>
    <s v="plays"/>
    <x v="2787"/>
    <d v="2014-07-17T23:45:52"/>
  </r>
  <r>
    <n v="2788"/>
    <x v="2787"/>
    <s v="MOVING FORWARD! WE HAVE REACHED GOAL BUT HAVE MORE TIME!! PLEASE CONSIDER PLEDGING."/>
    <x v="13"/>
    <x v="420"/>
    <x v="0"/>
    <s v="US"/>
    <s v="USD"/>
    <n v="1469811043"/>
    <n v="1467219043"/>
    <b v="0"/>
    <n v="20"/>
    <b v="1"/>
    <s v="theater/plays"/>
    <n v="1.0249999999999999"/>
    <n v="102.5"/>
    <s v="theater"/>
    <s v="plays"/>
    <x v="2788"/>
    <d v="2016-07-29T11:50:43"/>
  </r>
  <r>
    <n v="2789"/>
    <x v="2788"/>
    <s v="BNT's Biggest Adventure So Far: Our 2015 full length production!"/>
    <x v="9"/>
    <x v="1891"/>
    <x v="0"/>
    <s v="US"/>
    <s v="USD"/>
    <n v="1426132800"/>
    <n v="1424477934"/>
    <b v="0"/>
    <n v="24"/>
    <b v="1"/>
    <s v="theater/plays"/>
    <n v="1.0116666666666667"/>
    <n v="126.45833333333333"/>
    <s v="theater"/>
    <s v="plays"/>
    <x v="2789"/>
    <d v="2015-03-11T23:00:00"/>
  </r>
  <r>
    <n v="2790"/>
    <x v="2789"/>
    <s v="We want to perform the one act play &quot;Old Friends&quot; at the El Portal Theatre in North Hollywood, CA.!!  Help us to get on the stage!!"/>
    <x v="9"/>
    <x v="1892"/>
    <x v="0"/>
    <s v="US"/>
    <s v="USD"/>
    <n v="1423693903"/>
    <n v="1421101903"/>
    <b v="0"/>
    <n v="66"/>
    <b v="1"/>
    <s v="theater/plays"/>
    <n v="1.0533333333333332"/>
    <n v="47.878787878787875"/>
    <s v="theater"/>
    <s v="plays"/>
    <x v="2790"/>
    <d v="2015-02-11T17:31:43"/>
  </r>
  <r>
    <n v="2791"/>
    <x v="2790"/>
    <s v="A one act play, one act cabaret focusing on various social issues to remind us that when we come together, beautiful things can happen."/>
    <x v="13"/>
    <x v="420"/>
    <x v="0"/>
    <s v="US"/>
    <s v="USD"/>
    <n v="1473393600"/>
    <n v="1470778559"/>
    <b v="0"/>
    <n v="28"/>
    <b v="1"/>
    <s v="theater/plays"/>
    <n v="1.0249999999999999"/>
    <n v="73.214285714285708"/>
    <s v="theater"/>
    <s v="plays"/>
    <x v="2791"/>
    <d v="2016-09-08T23:00:00"/>
  </r>
  <r>
    <n v="2792"/>
    <x v="2791"/>
    <s v="Homeless and hopeless, this prequel tells the story of a Colorado youth who leans on her friends when family leaves her behind."/>
    <x v="13"/>
    <x v="778"/>
    <x v="0"/>
    <s v="US"/>
    <s v="USD"/>
    <n v="1439357559"/>
    <n v="1435469559"/>
    <b v="0"/>
    <n v="24"/>
    <b v="1"/>
    <s v="theater/plays"/>
    <n v="1.0760000000000001"/>
    <n v="89.666666666666671"/>
    <s v="theater"/>
    <s v="plays"/>
    <x v="2792"/>
    <d v="2015-08-12T00:32:39"/>
  </r>
  <r>
    <n v="2793"/>
    <x v="2792"/>
    <s v="THE GOODS are Premiering the NEW Australian play DROPPED by Katy Warner @ OLD FITZ THEATRE Dec 8-20 _x000a_Its Godot with Gals n Grenades"/>
    <x v="3"/>
    <x v="1893"/>
    <x v="0"/>
    <s v="AU"/>
    <s v="AUD"/>
    <n v="1437473005"/>
    <n v="1434881005"/>
    <b v="0"/>
    <n v="73"/>
    <b v="1"/>
    <s v="theater/plays"/>
    <n v="1.105675"/>
    <n v="151.4623287671233"/>
    <s v="theater"/>
    <s v="plays"/>
    <x v="2793"/>
    <d v="2015-07-21T05:03:25"/>
  </r>
  <r>
    <n v="2794"/>
    <x v="2793"/>
    <s v="Dusk Theatre have created a brand new adaptation of the hilarious BBC4 comedy &quot;Macbeth Rebothered&quot; originally by The Penny Dreadfuls."/>
    <x v="45"/>
    <x v="735"/>
    <x v="0"/>
    <s v="GB"/>
    <s v="GBP"/>
    <n v="1457031600"/>
    <n v="1455640559"/>
    <b v="0"/>
    <n v="3"/>
    <b v="1"/>
    <s v="theater/plays"/>
    <n v="1.5"/>
    <n v="25"/>
    <s v="theater"/>
    <s v="plays"/>
    <x v="2794"/>
    <d v="2016-03-03T14:00:00"/>
  </r>
  <r>
    <n v="2795"/>
    <x v="2794"/>
    <s v="A new play about five bad bitches who fought in the Civil War disguised as men, premiering at Ars Nova's ANT Fest."/>
    <x v="176"/>
    <x v="655"/>
    <x v="0"/>
    <s v="US"/>
    <s v="USD"/>
    <n v="1402095600"/>
    <n v="1400675841"/>
    <b v="0"/>
    <n v="20"/>
    <b v="1"/>
    <s v="theater/plays"/>
    <n v="1.0428571428571429"/>
    <n v="36.5"/>
    <s v="theater"/>
    <s v="plays"/>
    <x v="2795"/>
    <d v="2014-06-06T18:00:00"/>
  </r>
  <r>
    <n v="2796"/>
    <x v="2795"/>
    <s v="Fishcakes is a piece of new writing for the Camden Fringe that explores a story of love, loss, and all the â€˜little things'."/>
    <x v="134"/>
    <x v="1894"/>
    <x v="0"/>
    <s v="GB"/>
    <s v="GBP"/>
    <n v="1404564028"/>
    <n v="1401972028"/>
    <b v="0"/>
    <n v="21"/>
    <b v="1"/>
    <s v="theater/plays"/>
    <n v="1.155"/>
    <n v="44"/>
    <s v="theater"/>
    <s v="plays"/>
    <x v="2796"/>
    <d v="2014-07-05T07:40:28"/>
  </r>
  <r>
    <n v="2797"/>
    <x v="2796"/>
    <s v="&quot;Labyrinth&quot; meets &quot;Jumanji&quot;  in this dark adventure fantasy play from the makers of the five star fringe hit &quot;Death Ship 666&quot;"/>
    <x v="6"/>
    <x v="1895"/>
    <x v="0"/>
    <s v="GB"/>
    <s v="GBP"/>
    <n v="1404858840"/>
    <n v="1402266840"/>
    <b v="0"/>
    <n v="94"/>
    <b v="1"/>
    <s v="theater/plays"/>
    <n v="1.02645125"/>
    <n v="87.357553191489373"/>
    <s v="theater"/>
    <s v="plays"/>
    <x v="2797"/>
    <d v="2014-07-08T17:34:00"/>
  </r>
  <r>
    <n v="2798"/>
    <x v="2797"/>
    <s v="A darkly funny new play about the supermarket industry and its impact on all of our lives by award-nominated playwright Michael Ross."/>
    <x v="10"/>
    <x v="1896"/>
    <x v="0"/>
    <s v="GB"/>
    <s v="GBP"/>
    <n v="1438358400"/>
    <n v="1437063121"/>
    <b v="0"/>
    <n v="139"/>
    <b v="1"/>
    <s v="theater/plays"/>
    <n v="1.014"/>
    <n v="36.474820143884891"/>
    <s v="theater"/>
    <s v="plays"/>
    <x v="2798"/>
    <d v="2015-07-31T11:00:00"/>
  </r>
  <r>
    <n v="2799"/>
    <x v="2798"/>
    <s v="August012 make their debut at Edinburgh Fringe with their play about the absurdity of wanting to bring children into a deranged world"/>
    <x v="10"/>
    <x v="1897"/>
    <x v="0"/>
    <s v="GB"/>
    <s v="GBP"/>
    <n v="1466179200"/>
    <n v="1463466070"/>
    <b v="0"/>
    <n v="130"/>
    <b v="1"/>
    <s v="theater/plays"/>
    <n v="1.1663479999999999"/>
    <n v="44.859538461538463"/>
    <s v="theater"/>
    <s v="plays"/>
    <x v="2799"/>
    <d v="2016-06-17T11:00:00"/>
  </r>
  <r>
    <n v="2800"/>
    <x v="2799"/>
    <s v="Exeter University Theatre Company is bringing the award winning play by Dale Wasserman to Exeter's Northcott Theatre"/>
    <x v="28"/>
    <x v="414"/>
    <x v="0"/>
    <s v="GB"/>
    <s v="GBP"/>
    <n v="1420377366"/>
    <n v="1415193366"/>
    <b v="0"/>
    <n v="31"/>
    <b v="1"/>
    <s v="theater/plays"/>
    <n v="1.33"/>
    <n v="42.903225806451616"/>
    <s v="theater"/>
    <s v="plays"/>
    <x v="2800"/>
    <d v="2015-01-04T08:16:06"/>
  </r>
  <r>
    <n v="2801"/>
    <x v="2800"/>
    <s v="Arise Theatre Company's production of August Strindberg's expressionist masterpiece 'A Dream Play'."/>
    <x v="2"/>
    <x v="1898"/>
    <x v="0"/>
    <s v="AU"/>
    <s v="AUD"/>
    <n v="1412938800"/>
    <n v="1411019409"/>
    <b v="0"/>
    <n v="13"/>
    <b v="1"/>
    <s v="theater/plays"/>
    <n v="1.3320000000000001"/>
    <n v="51.230769230769234"/>
    <s v="theater"/>
    <s v="plays"/>
    <x v="2801"/>
    <d v="2014-10-10T06:00:00"/>
  </r>
  <r>
    <n v="2802"/>
    <x v="2801"/>
    <s v="An honest &amp; inspiring journey with cancer, discovery of self-mortality &amp; celebration of life. Winner of IdeasTap Underbelly Award 2015."/>
    <x v="9"/>
    <x v="987"/>
    <x v="0"/>
    <s v="GB"/>
    <s v="GBP"/>
    <n v="1438875107"/>
    <n v="1436283107"/>
    <b v="0"/>
    <n v="90"/>
    <b v="1"/>
    <s v="theater/plays"/>
    <n v="1.0183333333333333"/>
    <n v="33.944444444444443"/>
    <s v="theater"/>
    <s v="plays"/>
    <x v="2802"/>
    <d v="2015-08-06T10:31:47"/>
  </r>
  <r>
    <n v="2803"/>
    <x v="2802"/>
    <s v="An original theatrical production using music, movement and monologues to tell the story of a TN native growing up within a sex ring."/>
    <x v="3"/>
    <x v="1899"/>
    <x v="0"/>
    <s v="US"/>
    <s v="USD"/>
    <n v="1437004800"/>
    <n v="1433295276"/>
    <b v="0"/>
    <n v="141"/>
    <b v="1"/>
    <s v="theater/plays"/>
    <n v="1.2795000000000001"/>
    <n v="90.744680851063833"/>
    <s v="theater"/>
    <s v="plays"/>
    <x v="2803"/>
    <d v="2015-07-15T19:00:00"/>
  </r>
  <r>
    <n v="2804"/>
    <x v="2803"/>
    <s v="The real-life story of the mysterious 'Piano Man' who washed ashore with no memory; with no speech; but with an amazing ability..."/>
    <x v="28"/>
    <x v="1900"/>
    <x v="0"/>
    <s v="GB"/>
    <s v="GBP"/>
    <n v="1411987990"/>
    <n v="1409395990"/>
    <b v="0"/>
    <n v="23"/>
    <b v="1"/>
    <s v="theater/plays"/>
    <n v="1.1499999999999999"/>
    <n v="50"/>
    <s v="theater"/>
    <s v="plays"/>
    <x v="2804"/>
    <d v="2014-09-29T05:53:10"/>
  </r>
  <r>
    <n v="2805"/>
    <x v="2804"/>
    <s v="1 game, 7 levels, 45 attempts; Lorraine, Esbe &amp; David; 1 Grandmaester._x000a_Help us take our metatheatrical nutshell volcano to the Fringe!"/>
    <x v="44"/>
    <x v="1901"/>
    <x v="0"/>
    <s v="GB"/>
    <s v="GBP"/>
    <n v="1440245273"/>
    <n v="1438085273"/>
    <b v="0"/>
    <n v="18"/>
    <b v="1"/>
    <s v="theater/plays"/>
    <n v="1.1000000000000001"/>
    <n v="24.444444444444443"/>
    <s v="theater"/>
    <s v="plays"/>
    <x v="2805"/>
    <d v="2015-08-22T07:07:53"/>
  </r>
  <r>
    <n v="2806"/>
    <x v="2805"/>
    <s v="A one woman show about the challenges of being a feminist in a digital age. Touring 6 UK cities. Now with Stretch Goals!"/>
    <x v="9"/>
    <x v="1902"/>
    <x v="0"/>
    <s v="GB"/>
    <s v="GBP"/>
    <n v="1438772400"/>
    <n v="1435645490"/>
    <b v="0"/>
    <n v="76"/>
    <b v="1"/>
    <s v="theater/plays"/>
    <n v="1.121"/>
    <n v="44.25"/>
    <s v="theater"/>
    <s v="plays"/>
    <x v="2806"/>
    <d v="2015-08-05T06:00:00"/>
  </r>
  <r>
    <n v="2807"/>
    <x v="2806"/>
    <s v="Bringing Shakespeare back to the Playwrights"/>
    <x v="10"/>
    <x v="540"/>
    <x v="0"/>
    <s v="US"/>
    <s v="USD"/>
    <n v="1435611438"/>
    <n v="1433019438"/>
    <b v="0"/>
    <n v="93"/>
    <b v="1"/>
    <s v="theater/plays"/>
    <n v="1.26"/>
    <n v="67.741935483870961"/>
    <s v="theater"/>
    <s v="plays"/>
    <x v="2807"/>
    <d v="2015-06-29T15:57:18"/>
  </r>
  <r>
    <n v="2808"/>
    <x v="2807"/>
    <s v="Seat of the Pants mounts our first show in a black box space that could become permanent; can you help us excel and seal the deal?"/>
    <x v="37"/>
    <x v="1903"/>
    <x v="0"/>
    <s v="US"/>
    <s v="USD"/>
    <n v="1440274735"/>
    <n v="1437682735"/>
    <b v="0"/>
    <n v="69"/>
    <b v="1"/>
    <s v="theater/plays"/>
    <n v="1.0024444444444445"/>
    <n v="65.376811594202906"/>
    <s v="theater"/>
    <s v="plays"/>
    <x v="2808"/>
    <d v="2015-08-22T15:18:55"/>
  </r>
  <r>
    <n v="2809"/>
    <x v="2808"/>
    <s v="Sugarglass is a Dublin based theatre company committed to international collaboration. 2016 sees the launch of their NYC division."/>
    <x v="30"/>
    <x v="1904"/>
    <x v="0"/>
    <s v="US"/>
    <s v="USD"/>
    <n v="1459348740"/>
    <n v="1458647725"/>
    <b v="0"/>
    <n v="21"/>
    <b v="1"/>
    <s v="theater/plays"/>
    <n v="1.024"/>
    <n v="121.9047619047619"/>
    <s v="theater"/>
    <s v="plays"/>
    <x v="2809"/>
    <d v="2016-03-30T09:39:00"/>
  </r>
  <r>
    <n v="2810"/>
    <x v="2809"/>
    <s v="We're remounting the musical that brought down the Bush Administration: A Brief History of the Earth And Everything In It!"/>
    <x v="30"/>
    <x v="1905"/>
    <x v="0"/>
    <s v="US"/>
    <s v="USD"/>
    <n v="1401595140"/>
    <n v="1398828064"/>
    <b v="0"/>
    <n v="57"/>
    <b v="1"/>
    <s v="theater/plays"/>
    <n v="1.0820000000000001"/>
    <n v="47.456140350877192"/>
    <s v="theater"/>
    <s v="plays"/>
    <x v="2810"/>
    <d v="2014-05-31T22:59:00"/>
  </r>
  <r>
    <n v="2811"/>
    <x v="2810"/>
    <s v="Ray Gunn and Starburst is an audio sci-fi/comedy sending up the tropes of classic and pulp science-fiction."/>
    <x v="3"/>
    <x v="1906"/>
    <x v="0"/>
    <s v="GB"/>
    <s v="GBP"/>
    <n v="1424692503"/>
    <n v="1422100503"/>
    <b v="0"/>
    <n v="108"/>
    <b v="1"/>
    <s v="theater/plays"/>
    <n v="1.0026999999999999"/>
    <n v="92.842592592592595"/>
    <s v="theater"/>
    <s v="plays"/>
    <x v="2811"/>
    <d v="2015-02-23T06:55:03"/>
  </r>
  <r>
    <n v="2812"/>
    <x v="2811"/>
    <s v="&quot;A short, nasty and razor sharp play in one of Toronto's hottest new &quot;off-off Broadway&quot; style venues."/>
    <x v="10"/>
    <x v="1907"/>
    <x v="0"/>
    <s v="CA"/>
    <s v="CAD"/>
    <n v="1428292800"/>
    <n v="1424368298"/>
    <b v="0"/>
    <n v="83"/>
    <b v="1"/>
    <s v="theater/plays"/>
    <n v="1.133"/>
    <n v="68.253012048192772"/>
    <s v="theater"/>
    <s v="plays"/>
    <x v="2812"/>
    <d v="2015-04-05T23:00:00"/>
  </r>
  <r>
    <n v="2813"/>
    <x v="2812"/>
    <s v="Ryan has a higher sex drive than you. He also has cerebral palsy. Join him for his hilarious and poignant new solo show!"/>
    <x v="70"/>
    <x v="1908"/>
    <x v="0"/>
    <s v="US"/>
    <s v="USD"/>
    <n v="1481737761"/>
    <n v="1479577761"/>
    <b v="0"/>
    <n v="96"/>
    <b v="1"/>
    <s v="theater/plays"/>
    <n v="1.2757571428571428"/>
    <n v="37.209583333333335"/>
    <s v="theater"/>
    <s v="plays"/>
    <x v="2813"/>
    <d v="2016-12-14T12:49:21"/>
  </r>
  <r>
    <n v="2814"/>
    <x v="2813"/>
    <s v="Stitching is a play exploring how a couple cope with the loss of their child. It will run for a month at The Drayton Arms Theatre."/>
    <x v="15"/>
    <x v="1909"/>
    <x v="0"/>
    <s v="GB"/>
    <s v="GBP"/>
    <n v="1431164115"/>
    <n v="1428572115"/>
    <b v="0"/>
    <n v="64"/>
    <b v="1"/>
    <s v="theater/plays"/>
    <n v="1.0773333333333333"/>
    <n v="25.25"/>
    <s v="theater"/>
    <s v="plays"/>
    <x v="2814"/>
    <d v="2015-05-09T04:35:15"/>
  </r>
  <r>
    <n v="2815"/>
    <x v="2814"/>
    <s v="Set in 1950s Northern Ireland, this play tells the story of two sisters in a community of Travellers, or Irish Gypsies."/>
    <x v="49"/>
    <x v="898"/>
    <x v="0"/>
    <s v="CA"/>
    <s v="CAD"/>
    <n v="1470595109"/>
    <n v="1468003109"/>
    <b v="0"/>
    <n v="14"/>
    <b v="1"/>
    <s v="theater/plays"/>
    <n v="2.42"/>
    <n v="43.214285714285715"/>
    <s v="theater"/>
    <s v="plays"/>
    <x v="2815"/>
    <d v="2016-08-07T13:38:29"/>
  </r>
  <r>
    <n v="2816"/>
    <x v="2815"/>
    <s v="Inspired by real life interviews 'In My Head' is a new play exploring the lives of those living with a mental health condition."/>
    <x v="9"/>
    <x v="1910"/>
    <x v="0"/>
    <s v="GB"/>
    <s v="GBP"/>
    <n v="1438531200"/>
    <n v="1435921992"/>
    <b v="0"/>
    <n v="169"/>
    <b v="1"/>
    <s v="theater/plays"/>
    <n v="1.4156666666666666"/>
    <n v="25.130177514792898"/>
    <s v="theater"/>
    <s v="plays"/>
    <x v="2816"/>
    <d v="2015-08-02T11:00:00"/>
  </r>
  <r>
    <n v="2817"/>
    <x v="2816"/>
    <s v="Let Go Theatre Co's very first production is going ahead in June 2015. Help support a brand new theatre co as we begin our adventure"/>
    <x v="20"/>
    <x v="1911"/>
    <x v="0"/>
    <s v="GB"/>
    <s v="GBP"/>
    <n v="1425136462"/>
    <n v="1421680462"/>
    <b v="0"/>
    <n v="33"/>
    <b v="1"/>
    <s v="theater/plays"/>
    <n v="1.3"/>
    <n v="23.636363636363637"/>
    <s v="theater"/>
    <s v="plays"/>
    <x v="2817"/>
    <d v="2015-02-28T10:14:22"/>
  </r>
  <r>
    <n v="2818"/>
    <x v="2817"/>
    <s v="Joe West and his wonderful theater company THEATER OF DEATH present original plays both horrific and comical."/>
    <x v="3"/>
    <x v="1912"/>
    <x v="0"/>
    <s v="US"/>
    <s v="USD"/>
    <n v="1443018086"/>
    <n v="1441290086"/>
    <b v="0"/>
    <n v="102"/>
    <b v="1"/>
    <s v="theater/plays"/>
    <n v="1.0603"/>
    <n v="103.95098039215686"/>
    <s v="theater"/>
    <s v="plays"/>
    <x v="2818"/>
    <d v="2015-09-23T09:21:26"/>
  </r>
  <r>
    <n v="2819"/>
    <x v="2818"/>
    <s v="Years of work, my best show, and a top Edinburgh venue.  Help me expose my talents to the UK and tell an important story."/>
    <x v="10"/>
    <x v="1913"/>
    <x v="0"/>
    <s v="GB"/>
    <s v="GBP"/>
    <n v="1434285409"/>
    <n v="1431693409"/>
    <b v="0"/>
    <n v="104"/>
    <b v="1"/>
    <s v="theater/plays"/>
    <n v="1.048"/>
    <n v="50.384615384615387"/>
    <s v="theater"/>
    <s v="plays"/>
    <x v="2819"/>
    <d v="2015-06-14T07:36:49"/>
  </r>
  <r>
    <n v="2820"/>
    <x v="2819"/>
    <s v="Montage Theatre Arts, as part of National Theatre Connections, are performing a show - We need you help to raise vital funds!"/>
    <x v="48"/>
    <x v="1914"/>
    <x v="0"/>
    <s v="GB"/>
    <s v="GBP"/>
    <n v="1456444800"/>
    <n v="1454337589"/>
    <b v="0"/>
    <n v="20"/>
    <b v="1"/>
    <s v="theater/plays"/>
    <n v="1.36"/>
    <n v="13.6"/>
    <s v="theater"/>
    <s v="plays"/>
    <x v="2820"/>
    <d v="2016-02-25T19:00:00"/>
  </r>
  <r>
    <n v="2821"/>
    <x v="2820"/>
    <s v="Help us share an untold story of Britain's involvement in the slave trade, in the church where Wilberforce began his abolition campaign"/>
    <x v="28"/>
    <x v="325"/>
    <x v="0"/>
    <s v="GB"/>
    <s v="GBP"/>
    <n v="1411510135"/>
    <n v="1408918135"/>
    <b v="0"/>
    <n v="35"/>
    <b v="1"/>
    <s v="theater/plays"/>
    <n v="1"/>
    <n v="28.571428571428573"/>
    <s v="theater"/>
    <s v="plays"/>
    <x v="2821"/>
    <d v="2014-09-23T17:08:55"/>
  </r>
  <r>
    <n v="2822"/>
    <x v="2821"/>
    <s v="A campaign to support the artists creating Theatre Forever's The Nature Crown, premiering in the Guthrie Theater's Dowling Studio!"/>
    <x v="12"/>
    <x v="44"/>
    <x v="0"/>
    <s v="US"/>
    <s v="USD"/>
    <n v="1427469892"/>
    <n v="1424881492"/>
    <b v="0"/>
    <n v="94"/>
    <b v="1"/>
    <s v="theater/plays"/>
    <n v="1"/>
    <n v="63.829787234042556"/>
    <s v="theater"/>
    <s v="plays"/>
    <x v="2822"/>
    <d v="2015-03-27T10:24:52"/>
  </r>
  <r>
    <n v="2823"/>
    <x v="2822"/>
    <s v="Seliges Theater is a brand new theatre company based out of Bristol. &quot;The God of Carnage&quot; will be our debut show. Help us get started!"/>
    <x v="213"/>
    <x v="1811"/>
    <x v="0"/>
    <s v="GB"/>
    <s v="GBP"/>
    <n v="1427842740"/>
    <n v="1425428206"/>
    <b v="0"/>
    <n v="14"/>
    <b v="1"/>
    <s v="theater/plays"/>
    <n v="1.24"/>
    <n v="8.8571428571428577"/>
    <s v="theater"/>
    <s v="plays"/>
    <x v="2823"/>
    <d v="2015-03-31T17:59:00"/>
  </r>
  <r>
    <n v="2824"/>
    <x v="2823"/>
    <s v="I wrote a One Act play called The Rooftop for a Female Playwright's festival. Every little bit helps!"/>
    <x v="81"/>
    <x v="1158"/>
    <x v="0"/>
    <s v="US"/>
    <s v="USD"/>
    <n v="1434159780"/>
    <n v="1431412196"/>
    <b v="0"/>
    <n v="15"/>
    <b v="1"/>
    <s v="theater/plays"/>
    <n v="1.1692307692307693"/>
    <n v="50.666666666666664"/>
    <s v="theater"/>
    <s v="plays"/>
    <x v="2824"/>
    <d v="2015-06-12T20:43:00"/>
  </r>
  <r>
    <n v="2825"/>
    <x v="2824"/>
    <s v="Help Saltmine Theatre Company tell the exciting story of St Nicholas and the importance of gratefulness in their new Christmas show."/>
    <x v="9"/>
    <x v="109"/>
    <x v="0"/>
    <s v="GB"/>
    <s v="GBP"/>
    <n v="1449255686"/>
    <n v="1446663686"/>
    <b v="0"/>
    <n v="51"/>
    <b v="1"/>
    <s v="theater/plays"/>
    <n v="1.0333333333333334"/>
    <n v="60.784313725490193"/>
    <s v="theater"/>
    <s v="plays"/>
    <x v="2825"/>
    <d v="2015-12-04T14:01:26"/>
  </r>
  <r>
    <n v="2826"/>
    <x v="2825"/>
    <s v="Mickey &amp; Worm is a Noir stage experience, written by Santa Paula playwright John McKinley and back again on tour by popular demand!"/>
    <x v="13"/>
    <x v="1915"/>
    <x v="0"/>
    <s v="US"/>
    <s v="USD"/>
    <n v="1436511600"/>
    <n v="1434415812"/>
    <b v="0"/>
    <n v="19"/>
    <b v="1"/>
    <s v="theater/plays"/>
    <n v="1.0774999999999999"/>
    <n v="113.42105263157895"/>
    <s v="theater"/>
    <s v="plays"/>
    <x v="2826"/>
    <d v="2015-07-10T02:00:00"/>
  </r>
  <r>
    <n v="2827"/>
    <x v="2826"/>
    <s v="We are Capital J Theater Company and are looking to create the first production of an Alumni Theater Series at The Pennington School!"/>
    <x v="13"/>
    <x v="858"/>
    <x v="0"/>
    <s v="US"/>
    <s v="USD"/>
    <n v="1464971400"/>
    <n v="1462379066"/>
    <b v="0"/>
    <n v="23"/>
    <b v="1"/>
    <s v="theater/plays"/>
    <n v="1.2024999999999999"/>
    <n v="104.56521739130434"/>
    <s v="theater"/>
    <s v="plays"/>
    <x v="2827"/>
    <d v="2016-06-03T11:30:00"/>
  </r>
  <r>
    <n v="2828"/>
    <x v="2827"/>
    <s v="The Battle of Britain has been lost; London is occupied, who can you trust? Help produce this classic piece of theatre. Drama for now."/>
    <x v="196"/>
    <x v="1916"/>
    <x v="0"/>
    <s v="GB"/>
    <s v="GBP"/>
    <n v="1443826800"/>
    <n v="1441606869"/>
    <b v="0"/>
    <n v="97"/>
    <b v="1"/>
    <s v="theater/plays"/>
    <n v="1.0037894736842106"/>
    <n v="98.30927835051547"/>
    <s v="theater"/>
    <s v="plays"/>
    <x v="2828"/>
    <d v="2015-10-02T18:00:00"/>
  </r>
  <r>
    <n v="2829"/>
    <x v="2828"/>
    <s v="In a visceral new play about family, grief and red meat, Sarah Kosar (Royal Court) asks how far we'd go to connect with those we love."/>
    <x v="30"/>
    <x v="1917"/>
    <x v="0"/>
    <s v="GB"/>
    <s v="GBP"/>
    <n v="1464863118"/>
    <n v="1462443918"/>
    <b v="0"/>
    <n v="76"/>
    <b v="1"/>
    <s v="theater/plays"/>
    <n v="1.0651999999999999"/>
    <n v="35.039473684210527"/>
    <s v="theater"/>
    <s v="plays"/>
    <x v="2829"/>
    <d v="2016-06-02T05:25:18"/>
  </r>
  <r>
    <n v="2830"/>
    <x v="2829"/>
    <s v="Avalon is a new South African Township play and Nakhtik is a  danced political lecture."/>
    <x v="9"/>
    <x v="142"/>
    <x v="0"/>
    <s v="US"/>
    <s v="USD"/>
    <n v="1399867140"/>
    <n v="1398802148"/>
    <b v="0"/>
    <n v="11"/>
    <b v="1"/>
    <s v="theater/plays"/>
    <n v="1"/>
    <n v="272.72727272727275"/>
    <s v="theater"/>
    <s v="plays"/>
    <x v="2830"/>
    <d v="2014-05-11T22:59:00"/>
  </r>
  <r>
    <n v="2831"/>
    <x v="2830"/>
    <s v="We each wrote a play and would like to produce them for you for nothing more than art's sake!"/>
    <x v="9"/>
    <x v="1918"/>
    <x v="0"/>
    <s v="US"/>
    <s v="USD"/>
    <n v="1437076070"/>
    <n v="1434484070"/>
    <b v="0"/>
    <n v="52"/>
    <b v="1"/>
    <s v="theater/plays"/>
    <n v="1.1066666666666667"/>
    <n v="63.846153846153847"/>
    <s v="theater"/>
    <s v="plays"/>
    <x v="2831"/>
    <d v="2015-07-16T14:47:50"/>
  </r>
  <r>
    <n v="2832"/>
    <x v="2831"/>
    <s v="Charting the big stuff in life from dance routines to coming out; exploring homophobia, family, friendship &amp; finding your own voice."/>
    <x v="30"/>
    <x v="1919"/>
    <x v="0"/>
    <s v="GB"/>
    <s v="GBP"/>
    <n v="1416780000"/>
    <n v="1414342894"/>
    <b v="0"/>
    <n v="95"/>
    <b v="1"/>
    <s v="theater/plays"/>
    <n v="1.1471959999999999"/>
    <n v="30.189368421052631"/>
    <s v="theater"/>
    <s v="plays"/>
    <x v="2832"/>
    <d v="2014-11-23T17:00:00"/>
  </r>
  <r>
    <n v="2833"/>
    <x v="2832"/>
    <s v="A new play about exploring outer space"/>
    <x v="200"/>
    <x v="1920"/>
    <x v="0"/>
    <s v="US"/>
    <s v="USD"/>
    <n v="1444528800"/>
    <n v="1442804633"/>
    <b v="0"/>
    <n v="35"/>
    <b v="1"/>
    <s v="theater/plays"/>
    <n v="1.0825925925925926"/>
    <n v="83.51428571428572"/>
    <s v="theater"/>
    <s v="plays"/>
    <x v="2833"/>
    <d v="2015-10-10T21:00:00"/>
  </r>
  <r>
    <n v="2834"/>
    <x v="2833"/>
    <s v="Thank You For Smoking. A play about love, 5 trillion cigarettes and how the Flintstones earned the tobacco industry millions."/>
    <x v="134"/>
    <x v="1467"/>
    <x v="0"/>
    <s v="GB"/>
    <s v="GBP"/>
    <n v="1422658930"/>
    <n v="1421362930"/>
    <b v="0"/>
    <n v="21"/>
    <b v="1"/>
    <s v="theater/plays"/>
    <n v="1.7"/>
    <n v="64.761904761904759"/>
    <s v="theater"/>
    <s v="plays"/>
    <x v="2834"/>
    <d v="2015-01-30T18:02:10"/>
  </r>
  <r>
    <n v="2835"/>
    <x v="2834"/>
    <s v="A celebratory community theatre project about the Focus E15 Occupation of empty council homes on Carpenters Estate."/>
    <x v="28"/>
    <x v="1921"/>
    <x v="0"/>
    <s v="GB"/>
    <s v="GBP"/>
    <n v="1449273600"/>
    <n v="1446742417"/>
    <b v="0"/>
    <n v="93"/>
    <b v="1"/>
    <s v="theater/plays"/>
    <n v="1.8709899999999999"/>
    <n v="20.118172043010752"/>
    <s v="theater"/>
    <s v="plays"/>
    <x v="2835"/>
    <d v="2015-12-04T19:00:00"/>
  </r>
  <r>
    <n v="2836"/>
    <x v="2835"/>
    <s v="We're fundraising $450 by Feb.17, 2017 to purchase the rights for the show &amp; any extra proceeds will be used toward props and costume."/>
    <x v="52"/>
    <x v="1922"/>
    <x v="0"/>
    <s v="US"/>
    <s v="USD"/>
    <n v="1487393940"/>
    <n v="1484115418"/>
    <b v="0"/>
    <n v="11"/>
    <b v="1"/>
    <s v="theater/plays"/>
    <n v="1.0777777777777777"/>
    <n v="44.090909090909093"/>
    <s v="theater"/>
    <s v="plays"/>
    <x v="2836"/>
    <d v="2017-02-17T23:59:00"/>
  </r>
  <r>
    <n v="2837"/>
    <x v="2836"/>
    <s v="Aidez-nous Ã  financer notre projet Stop the tempo prÃ©sentÃ© du 18 nov au 12 dÃ©c 2015 au ThÃ©Ã¢tre Prospero! M.E.S de Michel-Maxime Legault"/>
    <x v="16"/>
    <x v="447"/>
    <x v="0"/>
    <s v="CA"/>
    <s v="CAD"/>
    <n v="1449701284"/>
    <n v="1446241684"/>
    <b v="0"/>
    <n v="21"/>
    <b v="1"/>
    <s v="theater/plays"/>
    <n v="1"/>
    <n v="40.476190476190474"/>
    <s v="theater"/>
    <s v="plays"/>
    <x v="2837"/>
    <d v="2015-12-09T17:48:04"/>
  </r>
  <r>
    <n v="2838"/>
    <x v="2837"/>
    <s v="You like things that are funny. You (secretly) like murder. So why not support the NYC return of this hilarious whodunit?"/>
    <x v="13"/>
    <x v="858"/>
    <x v="0"/>
    <s v="US"/>
    <s v="USD"/>
    <n v="1407967200"/>
    <n v="1406039696"/>
    <b v="0"/>
    <n v="54"/>
    <b v="1"/>
    <s v="theater/plays"/>
    <n v="1.2024999999999999"/>
    <n v="44.537037037037038"/>
    <s v="theater"/>
    <s v="plays"/>
    <x v="2838"/>
    <d v="2014-08-13T17:00:00"/>
  </r>
  <r>
    <n v="2839"/>
    <x v="2838"/>
    <s v="Help us tour our brand new show &quot;Stripe and Spot (Learn to) Get Along&quot; to neighborhoods throughout the Twin Cities metro area!"/>
    <x v="8"/>
    <x v="1923"/>
    <x v="0"/>
    <s v="US"/>
    <s v="USD"/>
    <n v="1408942740"/>
    <n v="1406958354"/>
    <b v="0"/>
    <n v="31"/>
    <b v="1"/>
    <s v="theater/plays"/>
    <n v="1.1142857142857143"/>
    <n v="125.80645161290323"/>
    <s v="theater"/>
    <s v="plays"/>
    <x v="2839"/>
    <d v="2014-08-24T23:59:00"/>
  </r>
  <r>
    <n v="2840"/>
    <x v="2839"/>
    <s v="The world premiere of an astounding new play at Southwark Playhouse exploring slut shaming/cyber bullying &amp; the emotional repercussions"/>
    <x v="30"/>
    <x v="1287"/>
    <x v="0"/>
    <s v="GB"/>
    <s v="GBP"/>
    <n v="1426698000"/>
    <n v="1424825479"/>
    <b v="0"/>
    <n v="132"/>
    <b v="1"/>
    <s v="theater/plays"/>
    <n v="1.04"/>
    <n v="19.696969696969695"/>
    <s v="theater"/>
    <s v="plays"/>
    <x v="2840"/>
    <d v="2015-03-18T12:00:00"/>
  </r>
  <r>
    <n v="2841"/>
    <x v="2840"/>
    <s v="1920's London; two brothers try to make a name for themselves in the underground crime world but encounter a ruthless Irish mob boss."/>
    <x v="28"/>
    <x v="115"/>
    <x v="2"/>
    <s v="GB"/>
    <s v="GBP"/>
    <n v="1450032297"/>
    <n v="1444844697"/>
    <b v="0"/>
    <n v="1"/>
    <b v="0"/>
    <s v="theater/plays"/>
    <n v="0.01"/>
    <n v="10"/>
    <s v="theater"/>
    <s v="plays"/>
    <x v="2841"/>
    <d v="2015-12-13T13:44:57"/>
  </r>
  <r>
    <n v="2842"/>
    <x v="2841"/>
    <s v="A play performed at the FCO Global Summit on the Preventing Sexual Violence Initiative, hosted by William Hague and Angelina Jolie"/>
    <x v="15"/>
    <x v="117"/>
    <x v="2"/>
    <s v="GB"/>
    <s v="GBP"/>
    <n v="1403348400"/>
    <n v="1401058295"/>
    <b v="0"/>
    <n v="0"/>
    <b v="0"/>
    <s v="theater/plays"/>
    <n v="0"/>
    <n v="0"/>
    <s v="theater"/>
    <s v="plays"/>
    <x v="2842"/>
    <d v="2014-06-21T06:00:00"/>
  </r>
  <r>
    <n v="2843"/>
    <x v="2842"/>
    <s v="We're high school students directing a film adaptation of the play, Fallen Angels, written by NoÃ«l Coward and set in the 1920's."/>
    <x v="38"/>
    <x v="117"/>
    <x v="2"/>
    <s v="US"/>
    <s v="USD"/>
    <n v="1465790400"/>
    <n v="1462210950"/>
    <b v="0"/>
    <n v="0"/>
    <b v="0"/>
    <s v="theater/plays"/>
    <n v="0"/>
    <n v="0"/>
    <s v="theater"/>
    <s v="plays"/>
    <x v="2843"/>
    <d v="2016-06-12T23:00:00"/>
  </r>
  <r>
    <n v="2844"/>
    <x v="2843"/>
    <s v="Zwei ausgebildete Schauspieler, ein Musiker - gemeinsam bringt man ein waschechtes KabarettstÃ¼ck auf die BÃ¼hne."/>
    <x v="131"/>
    <x v="134"/>
    <x v="2"/>
    <s v="AT"/>
    <s v="EUR"/>
    <n v="1483535180"/>
    <n v="1480943180"/>
    <b v="0"/>
    <n v="1"/>
    <b v="0"/>
    <s v="theater/plays"/>
    <n v="5.4545454545454543E-2"/>
    <n v="30"/>
    <s v="theater"/>
    <s v="plays"/>
    <x v="2844"/>
    <d v="2017-01-04T08:06:20"/>
  </r>
  <r>
    <n v="2845"/>
    <x v="2844"/>
    <s v="The Maderati: A bitingly witty absurdest comedy, which pokes wickedly perceptive fun at NY artist lifestyle."/>
    <x v="51"/>
    <x v="1924"/>
    <x v="2"/>
    <s v="US"/>
    <s v="USD"/>
    <n v="1433723033"/>
    <n v="1428539033"/>
    <b v="0"/>
    <n v="39"/>
    <b v="0"/>
    <s v="theater/plays"/>
    <n v="0.31546666666666667"/>
    <n v="60.666666666666664"/>
    <s v="theater"/>
    <s v="plays"/>
    <x v="2845"/>
    <d v="2015-06-07T19:23:53"/>
  </r>
  <r>
    <n v="2846"/>
    <x v="2845"/>
    <s v="SIN, has an important message, outstanding music, uplifting performances and amazing entertainment. SIN, is a &quot;must see&quot; for everyone!"/>
    <x v="6"/>
    <x v="117"/>
    <x v="2"/>
    <s v="US"/>
    <s v="USD"/>
    <n v="1432917394"/>
    <n v="1429029394"/>
    <b v="0"/>
    <n v="0"/>
    <b v="0"/>
    <s v="theater/plays"/>
    <n v="0"/>
    <n v="0"/>
    <s v="theater"/>
    <s v="plays"/>
    <x v="2846"/>
    <d v="2015-05-29T11:36:34"/>
  </r>
  <r>
    <n v="2847"/>
    <x v="2846"/>
    <s v="Dark secrets come to light when Mariah meets Stella. They find a way to face the south's largest elephant in the room: RACISM."/>
    <x v="13"/>
    <x v="117"/>
    <x v="2"/>
    <s v="US"/>
    <s v="USD"/>
    <n v="1464031265"/>
    <n v="1458847265"/>
    <b v="0"/>
    <n v="0"/>
    <b v="0"/>
    <s v="theater/plays"/>
    <n v="0"/>
    <n v="0"/>
    <s v="theater"/>
    <s v="plays"/>
    <x v="2847"/>
    <d v="2016-05-23T14:21:05"/>
  </r>
  <r>
    <n v="2848"/>
    <x v="2847"/>
    <s v="Wendell Pierce stars in Brothers from the Bottom by Jackie Alexander to mark Hurricane Katrinaâ€™s 10th Anniversary. June 2015 in NoLA."/>
    <x v="19"/>
    <x v="119"/>
    <x v="2"/>
    <s v="US"/>
    <s v="USD"/>
    <n v="1432913659"/>
    <n v="1430321659"/>
    <b v="0"/>
    <n v="3"/>
    <b v="0"/>
    <s v="theater/plays"/>
    <n v="2E-3"/>
    <n v="23.333333333333332"/>
    <s v="theater"/>
    <s v="plays"/>
    <x v="2848"/>
    <d v="2015-05-29T10:34:19"/>
  </r>
  <r>
    <n v="2849"/>
    <x v="2848"/>
    <s v="NonSens!cal tackles the struggles of four people with mental health issues/disorders inspired by A.A Milne's Winnie the Pooh"/>
    <x v="2"/>
    <x v="139"/>
    <x v="2"/>
    <s v="GB"/>
    <s v="GBP"/>
    <n v="1461406600"/>
    <n v="1458814600"/>
    <b v="0"/>
    <n v="1"/>
    <b v="0"/>
    <s v="theater/plays"/>
    <n v="0.01"/>
    <n v="5"/>
    <s v="theater"/>
    <s v="plays"/>
    <x v="2849"/>
    <d v="2016-04-23T05:16:40"/>
  </r>
  <r>
    <n v="2850"/>
    <x v="2849"/>
    <s v="Romeo and Juliet: Wouldn't it be great if they didn't all die at the end? Now YOU get to control the fate of these timeless characters!"/>
    <x v="6"/>
    <x v="1925"/>
    <x v="2"/>
    <s v="US"/>
    <s v="USD"/>
    <n v="1409962211"/>
    <n v="1407370211"/>
    <b v="0"/>
    <n v="13"/>
    <b v="0"/>
    <s v="theater/plays"/>
    <n v="3.8875E-2"/>
    <n v="23.923076923076923"/>
    <s v="theater"/>
    <s v="plays"/>
    <x v="2850"/>
    <d v="2014-09-05T19:10:11"/>
  </r>
  <r>
    <n v="2851"/>
    <x v="2850"/>
    <s v="Set in Southern America â€œThe Divideâ€ is a stage play that touches on the issues that are forefront in America and the world."/>
    <x v="37"/>
    <x v="117"/>
    <x v="2"/>
    <s v="IE"/>
    <s v="EUR"/>
    <n v="1454109420"/>
    <n v="1453334629"/>
    <b v="0"/>
    <n v="0"/>
    <b v="0"/>
    <s v="theater/plays"/>
    <n v="0"/>
    <n v="0"/>
    <s v="theater"/>
    <s v="plays"/>
    <x v="2851"/>
    <d v="2016-01-29T18:17:00"/>
  </r>
  <r>
    <n v="2852"/>
    <x v="2851"/>
    <s v="Just one time back to the past on the Freedom Train will open your eyes and your lives will never ever be the same!"/>
    <x v="10"/>
    <x v="483"/>
    <x v="2"/>
    <s v="US"/>
    <s v="USD"/>
    <n v="1403312703"/>
    <n v="1400720703"/>
    <b v="0"/>
    <n v="6"/>
    <b v="0"/>
    <s v="theater/plays"/>
    <n v="1.9E-2"/>
    <n v="15.833333333333334"/>
    <s v="theater"/>
    <s v="plays"/>
    <x v="2852"/>
    <d v="2014-06-20T20:05:03"/>
  </r>
  <r>
    <n v="2853"/>
    <x v="2852"/>
    <s v="Much has been written by women on breast cancer. Yet, there is little that has been written for the theatre on this by men. I have!"/>
    <x v="196"/>
    <x v="117"/>
    <x v="2"/>
    <s v="CA"/>
    <s v="CAD"/>
    <n v="1410669297"/>
    <n v="1405485297"/>
    <b v="0"/>
    <n v="0"/>
    <b v="0"/>
    <s v="theater/plays"/>
    <n v="0"/>
    <n v="0"/>
    <s v="theater"/>
    <s v="plays"/>
    <x v="2853"/>
    <d v="2014-09-13T23:34:57"/>
  </r>
  <r>
    <n v="2854"/>
    <x v="2853"/>
    <s v="Almost Random Theatre's play about a candidate - with no policies - who is seeking election in May 2015"/>
    <x v="28"/>
    <x v="1926"/>
    <x v="2"/>
    <s v="GB"/>
    <s v="GBP"/>
    <n v="1431018719"/>
    <n v="1429290719"/>
    <b v="0"/>
    <n v="14"/>
    <b v="0"/>
    <s v="theater/plays"/>
    <n v="0.41699999999999998"/>
    <n v="29.785714285714285"/>
    <s v="theater"/>
    <s v="plays"/>
    <x v="2854"/>
    <d v="2015-05-07T12:11:59"/>
  </r>
  <r>
    <n v="2855"/>
    <x v="2854"/>
    <s v="Raising funds to have a private stage reading for an upcoming play from THE ENSEMBLE THEATRE COMPANY OF NEW YORK (www.tetcny.org)"/>
    <x v="20"/>
    <x v="452"/>
    <x v="2"/>
    <s v="US"/>
    <s v="USD"/>
    <n v="1454110440"/>
    <n v="1451607071"/>
    <b v="0"/>
    <n v="5"/>
    <b v="0"/>
    <s v="theater/plays"/>
    <n v="0.5"/>
    <n v="60"/>
    <s v="theater"/>
    <s v="plays"/>
    <x v="2855"/>
    <d v="2016-01-29T18:34:00"/>
  </r>
  <r>
    <n v="2856"/>
    <x v="2855"/>
    <s v="This will be the fifth play of The Jokeress, based on the ebook/paperback novelette series. It is scifi, suspense, terror, and noir."/>
    <x v="9"/>
    <x v="1927"/>
    <x v="2"/>
    <s v="US"/>
    <s v="USD"/>
    <n v="1439069640"/>
    <n v="1433897647"/>
    <b v="0"/>
    <n v="6"/>
    <b v="0"/>
    <s v="theater/plays"/>
    <n v="4.8666666666666664E-2"/>
    <n v="24.333333333333332"/>
    <s v="theater"/>
    <s v="plays"/>
    <x v="2856"/>
    <d v="2015-08-08T16:34:00"/>
  </r>
  <r>
    <n v="2857"/>
    <x v="2856"/>
    <s v="Somos una compaÃ±Ã­a de teatro independiente. Y en el 2017 queremos arrancar con el montaje de 3 obras._x000a_3 elencos, 3 espacios."/>
    <x v="114"/>
    <x v="1928"/>
    <x v="2"/>
    <s v="MX"/>
    <s v="MXN"/>
    <n v="1487613600"/>
    <n v="1482444295"/>
    <b v="0"/>
    <n v="15"/>
    <b v="0"/>
    <s v="theater/plays"/>
    <n v="0.19736842105263158"/>
    <n v="500"/>
    <s v="theater"/>
    <s v="plays"/>
    <x v="2857"/>
    <d v="2017-02-20T13:00:00"/>
  </r>
  <r>
    <n v="2858"/>
    <x v="2857"/>
    <s v="Een Gay Party in het centrum van Amersfoort. _x000a_Een geweldige avond uit, met een show, optredens en DJ's."/>
    <x v="28"/>
    <x v="117"/>
    <x v="2"/>
    <s v="NL"/>
    <s v="EUR"/>
    <n v="1417778880"/>
    <n v="1415711095"/>
    <b v="0"/>
    <n v="0"/>
    <b v="0"/>
    <s v="theater/plays"/>
    <n v="0"/>
    <n v="0"/>
    <s v="theater"/>
    <s v="plays"/>
    <x v="2858"/>
    <d v="2014-12-05T06:28:00"/>
  </r>
  <r>
    <n v="2859"/>
    <x v="2858"/>
    <s v="A theatre company that will create works to inspire young people and get everyone involved."/>
    <x v="13"/>
    <x v="428"/>
    <x v="2"/>
    <s v="AU"/>
    <s v="AUD"/>
    <n v="1444984904"/>
    <n v="1439800904"/>
    <b v="0"/>
    <n v="1"/>
    <b v="0"/>
    <s v="theater/plays"/>
    <n v="1.7500000000000002E-2"/>
    <n v="35"/>
    <s v="theater"/>
    <s v="plays"/>
    <x v="2859"/>
    <d v="2015-10-16T03:41:44"/>
  </r>
  <r>
    <n v="2860"/>
    <x v="2859"/>
    <s v="The Bard's classic tale set in the 2016 Presidential Campaign. Power, corruption, greed, and conspiracy. How far are you willing to go?"/>
    <x v="23"/>
    <x v="764"/>
    <x v="2"/>
    <s v="US"/>
    <s v="USD"/>
    <n v="1466363576"/>
    <n v="1461179576"/>
    <b v="0"/>
    <n v="9"/>
    <b v="0"/>
    <s v="theater/plays"/>
    <n v="6.6500000000000004E-2"/>
    <n v="29.555555555555557"/>
    <s v="theater"/>
    <s v="plays"/>
    <x v="2860"/>
    <d v="2016-06-19T14:12:56"/>
  </r>
  <r>
    <n v="2861"/>
    <x v="2860"/>
    <s v="The University of Queensland Drama Production Course is putting on an adaptation of William Shakespeares Julius Caesar"/>
    <x v="49"/>
    <x v="439"/>
    <x v="2"/>
    <s v="AU"/>
    <s v="AUD"/>
    <n v="1443103848"/>
    <n v="1441894248"/>
    <b v="0"/>
    <n v="3"/>
    <b v="0"/>
    <s v="theater/plays"/>
    <n v="0.32"/>
    <n v="26.666666666666668"/>
    <s v="theater"/>
    <s v="plays"/>
    <x v="2861"/>
    <d v="2015-09-24T09:10:48"/>
  </r>
  <r>
    <n v="2862"/>
    <x v="2861"/>
    <s v="&quot;Get Your Life Back&quot; is a dynamic stage play that deals with true issues of life that reign in the lives of many people everyday."/>
    <x v="83"/>
    <x v="434"/>
    <x v="2"/>
    <s v="US"/>
    <s v="USD"/>
    <n v="1403636229"/>
    <n v="1401044229"/>
    <b v="0"/>
    <n v="3"/>
    <b v="0"/>
    <s v="theater/plays"/>
    <n v="4.3307086614173228E-3"/>
    <n v="18.333333333333332"/>
    <s v="theater"/>
    <s v="plays"/>
    <x v="2862"/>
    <d v="2014-06-24T13:57:09"/>
  </r>
  <r>
    <n v="2863"/>
    <x v="2862"/>
    <s v="I would like to start a Acting Company that supports and includes LGBTQ youth and young adults in very conservative North Texas"/>
    <x v="63"/>
    <x v="170"/>
    <x v="2"/>
    <s v="US"/>
    <s v="USD"/>
    <n v="1410279123"/>
    <n v="1405095123"/>
    <b v="0"/>
    <n v="1"/>
    <b v="0"/>
    <s v="theater/plays"/>
    <n v="4.0000000000000002E-4"/>
    <n v="20"/>
    <s v="theater"/>
    <s v="plays"/>
    <x v="2863"/>
    <d v="2014-09-09T11:12:03"/>
  </r>
  <r>
    <n v="2864"/>
    <x v="2863"/>
    <s v="Accessible, original theatre for all!"/>
    <x v="30"/>
    <x v="130"/>
    <x v="2"/>
    <s v="GB"/>
    <s v="GBP"/>
    <n v="1437139080"/>
    <n v="1434552207"/>
    <b v="0"/>
    <n v="3"/>
    <b v="0"/>
    <s v="theater/plays"/>
    <n v="1.6E-2"/>
    <n v="13.333333333333334"/>
    <s v="theater"/>
    <s v="plays"/>
    <x v="2864"/>
    <d v="2015-07-17T08:18:00"/>
  </r>
  <r>
    <n v="2865"/>
    <x v="2864"/>
    <s v="Prepare to be Swept Away. Three short plays from three master playwrights; LANDFALL, SNIPER and DANGERS of TOBACCO!"/>
    <x v="374"/>
    <x v="117"/>
    <x v="2"/>
    <s v="US"/>
    <s v="USD"/>
    <n v="1420512259"/>
    <n v="1415328259"/>
    <b v="0"/>
    <n v="0"/>
    <b v="0"/>
    <s v="theater/plays"/>
    <n v="0"/>
    <n v="0"/>
    <s v="theater"/>
    <s v="plays"/>
    <x v="2865"/>
    <d v="2015-01-05T21:44:19"/>
  </r>
  <r>
    <n v="2866"/>
    <x v="2865"/>
    <s v="The reality is dark, sinister. The milieu is not as friendly as it claims. What is this place? Where is it? Is it your local church?"/>
    <x v="10"/>
    <x v="372"/>
    <x v="2"/>
    <s v="US"/>
    <s v="USD"/>
    <n v="1476482400"/>
    <n v="1473893721"/>
    <b v="0"/>
    <n v="2"/>
    <b v="0"/>
    <s v="theater/plays"/>
    <n v="8.9999999999999993E-3"/>
    <n v="22.5"/>
    <s v="theater"/>
    <s v="plays"/>
    <x v="2866"/>
    <d v="2016-10-14T17:00:00"/>
  </r>
  <r>
    <n v="2867"/>
    <x v="2866"/>
    <s v="This production is being put together by Wilson's newest professional theater company, the Wyldepine Players in conjunction w/ Taiplab"/>
    <x v="30"/>
    <x v="1929"/>
    <x v="2"/>
    <s v="US"/>
    <s v="USD"/>
    <n v="1467604800"/>
    <n v="1465533672"/>
    <b v="0"/>
    <n v="10"/>
    <b v="0"/>
    <s v="theater/plays"/>
    <n v="0.2016"/>
    <n v="50.4"/>
    <s v="theater"/>
    <s v="plays"/>
    <x v="2867"/>
    <d v="2016-07-03T23:00:00"/>
  </r>
  <r>
    <n v="2868"/>
    <x v="2867"/>
    <s v="7 billion people &amp; most of us feel alone.  It's time we become emotionally unzipped.  &quot;Unzipped&quot; a new play about men &amp; relationships."/>
    <x v="36"/>
    <x v="1930"/>
    <x v="2"/>
    <s v="US"/>
    <s v="USD"/>
    <n v="1475697054"/>
    <n v="1473105054"/>
    <b v="0"/>
    <n v="60"/>
    <b v="0"/>
    <s v="theater/plays"/>
    <n v="0.42011733333333334"/>
    <n v="105.02933333333334"/>
    <s v="theater"/>
    <s v="plays"/>
    <x v="2868"/>
    <d v="2016-10-05T14:50:54"/>
  </r>
  <r>
    <n v="2869"/>
    <x v="2868"/>
    <s v="We provide performing arts training and experience to young people of low income families in NYC, building confidence and self esteem"/>
    <x v="22"/>
    <x v="571"/>
    <x v="2"/>
    <s v="US"/>
    <s v="USD"/>
    <n v="1468937681"/>
    <n v="1466345681"/>
    <b v="0"/>
    <n v="5"/>
    <b v="0"/>
    <s v="theater/plays"/>
    <n v="8.8500000000000002E-3"/>
    <n v="35.4"/>
    <s v="theater"/>
    <s v="plays"/>
    <x v="2869"/>
    <d v="2016-07-19T09:14:41"/>
  </r>
  <r>
    <n v="2870"/>
    <x v="2869"/>
    <s v="The war in Iraq changed everything -one journey from the safe haven of the 99% to the shadows of veteran. How would you persevere?"/>
    <x v="10"/>
    <x v="661"/>
    <x v="2"/>
    <s v="US"/>
    <s v="USD"/>
    <n v="1400301165"/>
    <n v="1397709165"/>
    <b v="0"/>
    <n v="9"/>
    <b v="0"/>
    <s v="theater/plays"/>
    <n v="0.15"/>
    <n v="83.333333333333329"/>
    <s v="theater"/>
    <s v="plays"/>
    <x v="2870"/>
    <d v="2014-05-16T23:32:45"/>
  </r>
  <r>
    <n v="2871"/>
    <x v="2870"/>
    <s v="America's dad or serial rapist? Or both? The stories of the Bill Cosby accusers and the society so skeptical of them."/>
    <x v="3"/>
    <x v="720"/>
    <x v="2"/>
    <s v="US"/>
    <s v="USD"/>
    <n v="1419183813"/>
    <n v="1417455813"/>
    <b v="0"/>
    <n v="13"/>
    <b v="0"/>
    <s v="theater/plays"/>
    <n v="4.6699999999999998E-2"/>
    <n v="35.92307692307692"/>
    <s v="theater"/>
    <s v="plays"/>
    <x v="2871"/>
    <d v="2014-12-21T12:43:33"/>
  </r>
  <r>
    <n v="2872"/>
    <x v="2871"/>
    <s v="Local Theatre group in Loudoun County, Virginia. Looking for funds to start producing shows!"/>
    <x v="9"/>
    <x v="117"/>
    <x v="2"/>
    <s v="US"/>
    <s v="USD"/>
    <n v="1434768438"/>
    <n v="1429584438"/>
    <b v="0"/>
    <n v="0"/>
    <b v="0"/>
    <s v="theater/plays"/>
    <n v="0"/>
    <n v="0"/>
    <s v="theater"/>
    <s v="plays"/>
    <x v="2872"/>
    <d v="2015-06-19T21:47:18"/>
  </r>
  <r>
    <n v="2873"/>
    <x v="2872"/>
    <s v="DC/Baltimore AEA actors band together produce a world premiere of a touching, bittersweet, award winning play about letting go to live"/>
    <x v="30"/>
    <x v="1931"/>
    <x v="2"/>
    <s v="US"/>
    <s v="USD"/>
    <n v="1422473831"/>
    <n v="1419881831"/>
    <b v="0"/>
    <n v="8"/>
    <b v="0"/>
    <s v="theater/plays"/>
    <n v="0.38119999999999998"/>
    <n v="119.125"/>
    <s v="theater"/>
    <s v="plays"/>
    <x v="2873"/>
    <d v="2015-01-28T14:37:11"/>
  </r>
  <r>
    <n v="2874"/>
    <x v="2873"/>
    <s v="We present Classics made for the 21st Century and we need a space! Please help us rent a space for The Importance of Being Earnest!"/>
    <x v="10"/>
    <x v="1932"/>
    <x v="2"/>
    <s v="US"/>
    <s v="USD"/>
    <n v="1484684186"/>
    <n v="1482092186"/>
    <b v="0"/>
    <n v="3"/>
    <b v="0"/>
    <s v="theater/plays"/>
    <n v="5.4199999999999998E-2"/>
    <n v="90.333333333333329"/>
    <s v="theater"/>
    <s v="plays"/>
    <x v="2874"/>
    <d v="2017-01-17T15:16:26"/>
  </r>
  <r>
    <n v="2875"/>
    <x v="2874"/>
    <s v="Play about Tracey a gay man trapped in his room by his Bible thumping mother. He finds love but the room can not keep the love alive."/>
    <x v="22"/>
    <x v="1001"/>
    <x v="2"/>
    <s v="US"/>
    <s v="USD"/>
    <n v="1462417493"/>
    <n v="1459825493"/>
    <b v="0"/>
    <n v="3"/>
    <b v="0"/>
    <s v="theater/plays"/>
    <n v="3.5E-4"/>
    <n v="2.3333333333333335"/>
    <s v="theater"/>
    <s v="plays"/>
    <x v="2875"/>
    <d v="2016-05-04T22:04:53"/>
  </r>
  <r>
    <n v="2876"/>
    <x v="2875"/>
    <s v="Charlotte NC playwright looking to showcase a series of three stage plays.  Plays are funny, completed and ready to run!"/>
    <x v="60"/>
    <x v="117"/>
    <x v="2"/>
    <s v="US"/>
    <s v="USD"/>
    <n v="1437069079"/>
    <n v="1434477079"/>
    <b v="0"/>
    <n v="0"/>
    <b v="0"/>
    <s v="theater/plays"/>
    <n v="0"/>
    <n v="0"/>
    <s v="theater"/>
    <s v="plays"/>
    <x v="2876"/>
    <d v="2015-07-16T12:51:19"/>
  </r>
  <r>
    <n v="2877"/>
    <x v="2876"/>
    <s v="Two of the 20th Centuryâ€™s Greatest Artists _x000a_navigate the perilous terrain of Art &amp; Fame _x000a_in a historic Collaboration."/>
    <x v="12"/>
    <x v="1084"/>
    <x v="2"/>
    <s v="US"/>
    <s v="USD"/>
    <n v="1480525200"/>
    <n v="1477781724"/>
    <b v="0"/>
    <n v="6"/>
    <b v="0"/>
    <s v="theater/plays"/>
    <n v="0.10833333333333334"/>
    <n v="108.33333333333333"/>
    <s v="theater"/>
    <s v="plays"/>
    <x v="2877"/>
    <d v="2016-11-30T12:00:00"/>
  </r>
  <r>
    <n v="2878"/>
    <x v="2877"/>
    <s v="World premiere of &quot;I'm Just Here to Buy Soy Sauce&quot;, a play about China &amp; the UK housing crisis by Jingan Young location TBC"/>
    <x v="9"/>
    <x v="1933"/>
    <x v="2"/>
    <s v="GB"/>
    <s v="GBP"/>
    <n v="1435934795"/>
    <n v="1430750795"/>
    <b v="0"/>
    <n v="4"/>
    <b v="0"/>
    <s v="theater/plays"/>
    <n v="2.1000000000000001E-2"/>
    <n v="15.75"/>
    <s v="theater"/>
    <s v="plays"/>
    <x v="2878"/>
    <d v="2015-07-03T09:46:35"/>
  </r>
  <r>
    <n v="2879"/>
    <x v="2878"/>
    <s v="She that fines a husband? Wait, is that right? Girl... you better check yourself, before you wreck yourself!"/>
    <x v="375"/>
    <x v="792"/>
    <x v="2"/>
    <s v="US"/>
    <s v="USD"/>
    <n v="1453310661"/>
    <n v="1450718661"/>
    <b v="0"/>
    <n v="1"/>
    <b v="0"/>
    <s v="theater/plays"/>
    <n v="2.5892857142857141E-3"/>
    <n v="29"/>
    <s v="theater"/>
    <s v="plays"/>
    <x v="2879"/>
    <d v="2016-01-20T12:24:21"/>
  </r>
  <r>
    <n v="2880"/>
    <x v="2879"/>
    <s v="BELIEF leaves res &amp; crosses nations, swims the Atlantic, landing on Isle where Salish meets Gaelic, where humanity transcends barriers"/>
    <x v="14"/>
    <x v="1794"/>
    <x v="2"/>
    <s v="US"/>
    <s v="USD"/>
    <n v="1440090300"/>
    <n v="1436305452"/>
    <b v="0"/>
    <n v="29"/>
    <b v="0"/>
    <s v="theater/plays"/>
    <n v="0.23333333333333334"/>
    <n v="96.551724137931032"/>
    <s v="theater"/>
    <s v="plays"/>
    <x v="2880"/>
    <d v="2015-08-20T12:05:00"/>
  </r>
  <r>
    <n v="2881"/>
    <x v="2880"/>
    <s v="&quot;The struggles of Alzheimer's  &amp; Alcoholism. &quot;Courage is the quiet voice at the end of the day, saying, I will try again tomorrow.&quot;"/>
    <x v="62"/>
    <x v="117"/>
    <x v="2"/>
    <s v="US"/>
    <s v="USD"/>
    <n v="1417620036"/>
    <n v="1412432436"/>
    <b v="0"/>
    <n v="0"/>
    <b v="0"/>
    <s v="theater/plays"/>
    <n v="0"/>
    <n v="0"/>
    <s v="theater"/>
    <s v="plays"/>
    <x v="2881"/>
    <d v="2014-12-03T10:20:36"/>
  </r>
  <r>
    <n v="2882"/>
    <x v="2881"/>
    <s v="A one-woman show about the life of Eva Schloss, her time in Auschwitz, and the positive impact she has had on thousands of lives."/>
    <x v="47"/>
    <x v="800"/>
    <x v="2"/>
    <s v="US"/>
    <s v="USD"/>
    <n v="1462112318"/>
    <n v="1459520318"/>
    <b v="0"/>
    <n v="4"/>
    <b v="0"/>
    <s v="theater/plays"/>
    <n v="0.33600000000000002"/>
    <n v="63"/>
    <s v="theater"/>
    <s v="plays"/>
    <x v="2882"/>
    <d v="2016-05-01T09:18:38"/>
  </r>
  <r>
    <n v="2883"/>
    <x v="2882"/>
    <s v="Ticket sales benefit Bedford Hills Maximum Security Prison, Women's College Program Library. Presented by Theater For The New City."/>
    <x v="3"/>
    <x v="1934"/>
    <x v="2"/>
    <s v="US"/>
    <s v="USD"/>
    <n v="1454734740"/>
    <n v="1451684437"/>
    <b v="0"/>
    <n v="5"/>
    <b v="0"/>
    <s v="theater/plays"/>
    <n v="0.1908"/>
    <n v="381.6"/>
    <s v="theater"/>
    <s v="plays"/>
    <x v="2883"/>
    <d v="2016-02-05T23:59:00"/>
  </r>
  <r>
    <n v="2884"/>
    <x v="2883"/>
    <s v="Come explore the dream world of Jim Morrison, rock singer, mystic, poet, shaman."/>
    <x v="101"/>
    <x v="1935"/>
    <x v="2"/>
    <s v="US"/>
    <s v="USD"/>
    <n v="1417800435"/>
    <n v="1415208435"/>
    <b v="0"/>
    <n v="4"/>
    <b v="0"/>
    <s v="theater/plays"/>
    <n v="4.1111111111111114E-3"/>
    <n v="46.25"/>
    <s v="theater"/>
    <s v="plays"/>
    <x v="2884"/>
    <d v="2014-12-05T12:27:15"/>
  </r>
  <r>
    <n v="2885"/>
    <x v="2884"/>
    <s v="An historic and proud work of Polish nationalistic literature performed on stage."/>
    <x v="44"/>
    <x v="176"/>
    <x v="2"/>
    <s v="US"/>
    <s v="USD"/>
    <n v="1426294201"/>
    <n v="1423705801"/>
    <b v="0"/>
    <n v="5"/>
    <b v="0"/>
    <s v="theater/plays"/>
    <n v="0.32500000000000001"/>
    <n v="26"/>
    <s v="theater"/>
    <s v="plays"/>
    <x v="2885"/>
    <d v="2015-03-13T19:50:01"/>
  </r>
  <r>
    <n v="2886"/>
    <x v="2885"/>
    <s v="Help us provide half-price tickets to the 11th annual Variations Project, allowing our fellow artists to see this wonderful production."/>
    <x v="48"/>
    <x v="115"/>
    <x v="2"/>
    <s v="US"/>
    <s v="USD"/>
    <n v="1442635140"/>
    <n v="1442243484"/>
    <b v="0"/>
    <n v="1"/>
    <b v="0"/>
    <s v="theater/plays"/>
    <n v="0.05"/>
    <n v="10"/>
    <s v="theater"/>
    <s v="plays"/>
    <x v="2886"/>
    <d v="2015-09-18T22:59:00"/>
  </r>
  <r>
    <n v="2887"/>
    <x v="2886"/>
    <s v="A stage play of love, faith, &amp; relationships in a comical &amp; spirit message that is sure to make you laugh &amp; rejoice to the ART OF LOVE"/>
    <x v="9"/>
    <x v="139"/>
    <x v="2"/>
    <s v="US"/>
    <s v="USD"/>
    <n v="1420971324"/>
    <n v="1418379324"/>
    <b v="0"/>
    <n v="1"/>
    <b v="0"/>
    <s v="theater/plays"/>
    <n v="1.6666666666666668E-3"/>
    <n v="5"/>
    <s v="theater"/>
    <s v="plays"/>
    <x v="2887"/>
    <d v="2015-01-11T05:15:24"/>
  </r>
  <r>
    <n v="2888"/>
    <x v="2887"/>
    <s v="We're dedicated to writing &amp; producing plays, infusing inspirational, universal principles that aren't commonly displayed in America."/>
    <x v="11"/>
    <x v="117"/>
    <x v="2"/>
    <s v="US"/>
    <s v="USD"/>
    <n v="1413608340"/>
    <n v="1412945440"/>
    <b v="0"/>
    <n v="0"/>
    <b v="0"/>
    <s v="theater/plays"/>
    <n v="0"/>
    <n v="0"/>
    <s v="theater"/>
    <s v="plays"/>
    <x v="2888"/>
    <d v="2014-10-17T23:59:00"/>
  </r>
  <r>
    <n v="2889"/>
    <x v="2888"/>
    <s v="Halfway, Nebraska explores the limits of hope and what it means to love someone who may be too far damaged to save."/>
    <x v="9"/>
    <x v="1936"/>
    <x v="2"/>
    <s v="US"/>
    <s v="USD"/>
    <n v="1409344985"/>
    <n v="1406752985"/>
    <b v="0"/>
    <n v="14"/>
    <b v="0"/>
    <s v="theater/plays"/>
    <n v="0.38066666666666665"/>
    <n v="81.571428571428569"/>
    <s v="theater"/>
    <s v="plays"/>
    <x v="2889"/>
    <d v="2014-08-29T15:43:05"/>
  </r>
  <r>
    <n v="2890"/>
    <x v="2889"/>
    <s v="This Theological Comedy tells a story of when seemingly similar beliefs are discovered to be worlds apart; Damnation-Southern Style."/>
    <x v="13"/>
    <x v="577"/>
    <x v="2"/>
    <s v="US"/>
    <s v="USD"/>
    <n v="1407553200"/>
    <n v="1405100992"/>
    <b v="0"/>
    <n v="3"/>
    <b v="0"/>
    <s v="theater/plays"/>
    <n v="1.0500000000000001E-2"/>
    <n v="7"/>
    <s v="theater"/>
    <s v="plays"/>
    <x v="2890"/>
    <d v="2014-08-08T22:00:00"/>
  </r>
  <r>
    <n v="2891"/>
    <x v="2890"/>
    <s v="Did you know that we are enriching the lives of Brooklyn kids through literacy and educational theater? We just need a little help."/>
    <x v="3"/>
    <x v="687"/>
    <x v="2"/>
    <s v="US"/>
    <s v="USD"/>
    <n v="1460751128"/>
    <n v="1455570728"/>
    <b v="0"/>
    <n v="10"/>
    <b v="0"/>
    <s v="theater/plays"/>
    <n v="2.7300000000000001E-2"/>
    <n v="27.3"/>
    <s v="theater"/>
    <s v="plays"/>
    <x v="2891"/>
    <d v="2016-04-15T15:12:08"/>
  </r>
  <r>
    <n v="2892"/>
    <x v="2891"/>
    <s v="Something Precious is the world's first musical to alert folks to the harmful effects of technology on the human spirit."/>
    <x v="62"/>
    <x v="83"/>
    <x v="2"/>
    <s v="US"/>
    <s v="USD"/>
    <n v="1409000400"/>
    <n v="1408381704"/>
    <b v="0"/>
    <n v="17"/>
    <b v="0"/>
    <s v="theater/plays"/>
    <n v="9.0909090909090912E-2"/>
    <n v="29.411764705882351"/>
    <s v="theater"/>
    <s v="plays"/>
    <x v="2892"/>
    <d v="2014-08-25T16:00:00"/>
  </r>
  <r>
    <n v="2893"/>
    <x v="2892"/>
    <s v="Fundraising for REDISCOVERING KIA THE PLAY"/>
    <x v="10"/>
    <x v="379"/>
    <x v="2"/>
    <s v="US"/>
    <s v="USD"/>
    <n v="1420768800"/>
    <n v="1415644395"/>
    <b v="0"/>
    <n v="2"/>
    <b v="0"/>
    <s v="theater/plays"/>
    <n v="5.0000000000000001E-3"/>
    <n v="12.5"/>
    <s v="theater"/>
    <s v="plays"/>
    <x v="2893"/>
    <d v="2015-01-08T21:00:00"/>
  </r>
  <r>
    <n v="2894"/>
    <x v="2893"/>
    <s v="This Is A Story About A Woman A Man And A Woman"/>
    <x v="63"/>
    <x v="117"/>
    <x v="2"/>
    <s v="US"/>
    <s v="USD"/>
    <n v="1428100815"/>
    <n v="1422920415"/>
    <b v="0"/>
    <n v="0"/>
    <b v="0"/>
    <s v="theater/plays"/>
    <n v="0"/>
    <n v="0"/>
    <s v="theater"/>
    <s v="plays"/>
    <x v="2894"/>
    <d v="2015-04-03T17:40:15"/>
  </r>
  <r>
    <n v="2895"/>
    <x v="2894"/>
    <s v="Alice on stage with a magical twist to brighten your smile and warm your heart. Project is in Polish with semi-pro actors and children."/>
    <x v="2"/>
    <x v="1937"/>
    <x v="2"/>
    <s v="US"/>
    <s v="USD"/>
    <n v="1403470800"/>
    <n v="1403356792"/>
    <b v="0"/>
    <n v="4"/>
    <b v="0"/>
    <s v="theater/plays"/>
    <n v="4.5999999999999999E-2"/>
    <n v="5.75"/>
    <s v="theater"/>
    <s v="plays"/>
    <x v="2895"/>
    <d v="2014-06-22T16:00:00"/>
  </r>
  <r>
    <n v="2896"/>
    <x v="2895"/>
    <s v="&quot;Miracle on 34th Street&quot; is about faith and believing in others. _x000a_We believe. Do you?"/>
    <x v="9"/>
    <x v="1370"/>
    <x v="2"/>
    <s v="US"/>
    <s v="USD"/>
    <n v="1481522400"/>
    <n v="1480283321"/>
    <b v="0"/>
    <n v="12"/>
    <b v="0"/>
    <s v="theater/plays"/>
    <n v="0.20833333333333334"/>
    <n v="52.083333333333336"/>
    <s v="theater"/>
    <s v="plays"/>
    <x v="2896"/>
    <d v="2016-12-12T01:00:00"/>
  </r>
  <r>
    <n v="2897"/>
    <x v="2896"/>
    <s v="A unique stage play about the epic struggle of psychic Edgar Cayce to deal with his extraordinary abilities and find his place in life."/>
    <x v="14"/>
    <x v="1100"/>
    <x v="2"/>
    <s v="US"/>
    <s v="USD"/>
    <n v="1444577345"/>
    <n v="1441985458"/>
    <b v="0"/>
    <n v="3"/>
    <b v="0"/>
    <s v="theater/plays"/>
    <n v="4.583333333333333E-2"/>
    <n v="183.33333333333334"/>
    <s v="theater"/>
    <s v="plays"/>
    <x v="2897"/>
    <d v="2015-10-11T10:29:05"/>
  </r>
  <r>
    <n v="2898"/>
    <x v="2897"/>
    <s v="This is an action packed Sci-Fi stage play, using foam latex creature puppets, projected video footage, and audience participation."/>
    <x v="51"/>
    <x v="1938"/>
    <x v="2"/>
    <s v="US"/>
    <s v="USD"/>
    <n v="1446307053"/>
    <n v="1443715053"/>
    <b v="0"/>
    <n v="12"/>
    <b v="0"/>
    <s v="theater/plays"/>
    <n v="4.2133333333333335E-2"/>
    <n v="26.333333333333332"/>
    <s v="theater"/>
    <s v="plays"/>
    <x v="2898"/>
    <d v="2015-10-31T10:57:33"/>
  </r>
  <r>
    <n v="2899"/>
    <x v="2898"/>
    <s v="Sex, intrigue, lust, &amp; love; follow the lives of two individuals as their romance turns from innocent online flirting to something more"/>
    <x v="3"/>
    <x v="117"/>
    <x v="2"/>
    <s v="US"/>
    <s v="USD"/>
    <n v="1469325158"/>
    <n v="1464141158"/>
    <b v="0"/>
    <n v="0"/>
    <b v="0"/>
    <s v="theater/plays"/>
    <n v="0"/>
    <n v="0"/>
    <s v="theater"/>
    <s v="plays"/>
    <x v="2899"/>
    <d v="2016-07-23T20:52:38"/>
  </r>
  <r>
    <n v="2900"/>
    <x v="2899"/>
    <s v="In October, we plan to premiere Oedipus Revenant, a historically grounded horror adaptation of Sophoclesâ€™ classic, Oedipus the Tyrant."/>
    <x v="62"/>
    <x v="1939"/>
    <x v="2"/>
    <s v="US"/>
    <s v="USD"/>
    <n v="1407562632"/>
    <n v="1404970632"/>
    <b v="0"/>
    <n v="7"/>
    <b v="0"/>
    <s v="theater/plays"/>
    <n v="0.61909090909090914"/>
    <n v="486.42857142857144"/>
    <s v="theater"/>
    <s v="plays"/>
    <x v="2900"/>
    <d v="2014-08-09T00:37:12"/>
  </r>
  <r>
    <n v="2901"/>
    <x v="2900"/>
    <s v="How can the visual age appreciate something that cant see? With these Audio Plays I will show you, if your willing to listen."/>
    <x v="47"/>
    <x v="360"/>
    <x v="2"/>
    <s v="US"/>
    <s v="USD"/>
    <n v="1423345339"/>
    <n v="1418161339"/>
    <b v="0"/>
    <n v="2"/>
    <b v="0"/>
    <s v="theater/plays"/>
    <n v="8.0000000000000002E-3"/>
    <n v="3"/>
    <s v="theater"/>
    <s v="plays"/>
    <x v="2901"/>
    <d v="2015-02-07T16:42:19"/>
  </r>
  <r>
    <n v="2902"/>
    <x v="2901"/>
    <s v="Help me honor and bring &quot;The American Soprano&quot; Leontyne Price back to the stage one more time."/>
    <x v="60"/>
    <x v="379"/>
    <x v="2"/>
    <s v="US"/>
    <s v="USD"/>
    <n v="1440412396"/>
    <n v="1437820396"/>
    <b v="0"/>
    <n v="1"/>
    <b v="0"/>
    <s v="theater/plays"/>
    <n v="1.6666666666666666E-4"/>
    <n v="25"/>
    <s v="theater"/>
    <s v="plays"/>
    <x v="2902"/>
    <d v="2015-08-24T05:33:16"/>
  </r>
  <r>
    <n v="2903"/>
    <x v="2902"/>
    <s v="We are raising funds to rent a theater hall for a play to help educate teenagers and parents on the pitfalls teenagers currently face."/>
    <x v="10"/>
    <x v="1665"/>
    <x v="2"/>
    <s v="US"/>
    <s v="USD"/>
    <n v="1441771218"/>
    <n v="1436587218"/>
    <b v="0"/>
    <n v="4"/>
    <b v="0"/>
    <s v="theater/plays"/>
    <n v="7.7999999999999996E-3"/>
    <n v="9.75"/>
    <s v="theater"/>
    <s v="plays"/>
    <x v="2903"/>
    <d v="2015-09-08T23:00:18"/>
  </r>
  <r>
    <n v="2904"/>
    <x v="2903"/>
    <s v="A Tequila slammer with a slice of Tarantino, a line of the London Fringe scene and a shot of â€œBreaking Badâ€. New Writing."/>
    <x v="15"/>
    <x v="735"/>
    <x v="2"/>
    <s v="GB"/>
    <s v="GBP"/>
    <n v="1415534400"/>
    <n v="1414538031"/>
    <b v="0"/>
    <n v="4"/>
    <b v="0"/>
    <s v="theater/plays"/>
    <n v="0.05"/>
    <n v="18.75"/>
    <s v="theater"/>
    <s v="plays"/>
    <x v="2904"/>
    <d v="2014-11-09T07:00:00"/>
  </r>
  <r>
    <n v="2905"/>
    <x v="2904"/>
    <s v="Philly-based feminist theatre's inaugural production about a woman's friendship with an awesome lady cowboy."/>
    <x v="8"/>
    <x v="1940"/>
    <x v="2"/>
    <s v="US"/>
    <s v="USD"/>
    <n v="1473211313"/>
    <n v="1472001713"/>
    <b v="0"/>
    <n v="17"/>
    <b v="0"/>
    <s v="theater/plays"/>
    <n v="0.17771428571428571"/>
    <n v="36.588235294117645"/>
    <s v="theater"/>
    <s v="plays"/>
    <x v="2905"/>
    <d v="2016-09-06T20:21:53"/>
  </r>
  <r>
    <n v="2906"/>
    <x v="2905"/>
    <s v="The smash hit, award-winning comedy sashays onto the Los Angeles Theater Scene in a fabulous new production at Atwater Village Theatre."/>
    <x v="12"/>
    <x v="1941"/>
    <x v="2"/>
    <s v="US"/>
    <s v="USD"/>
    <n v="1438390800"/>
    <n v="1436888066"/>
    <b v="0"/>
    <n v="7"/>
    <b v="0"/>
    <s v="theater/plays"/>
    <n v="9.4166666666666662E-2"/>
    <n v="80.714285714285708"/>
    <s v="theater"/>
    <s v="plays"/>
    <x v="2906"/>
    <d v="2015-07-31T20:00:00"/>
  </r>
  <r>
    <n v="2907"/>
    <x v="2906"/>
    <s v="Spend an evening in the afterlife with some of the greatest women who ever lived. LITTLE NELL's,by Jill Hughes, Los Angeles- June, 2016"/>
    <x v="30"/>
    <x v="369"/>
    <x v="2"/>
    <s v="US"/>
    <s v="USD"/>
    <n v="1463259837"/>
    <n v="1458075837"/>
    <b v="0"/>
    <n v="2"/>
    <b v="0"/>
    <s v="theater/plays"/>
    <n v="8.0000000000000004E-4"/>
    <n v="1"/>
    <s v="theater"/>
    <s v="plays"/>
    <x v="2907"/>
    <d v="2016-05-14T16:03:57"/>
  </r>
  <r>
    <n v="2908"/>
    <x v="2907"/>
    <s v="A dinner theatre/show about a day in the life of a Vegas &quot;Mob Boss&quot;_x000a_circa 1965- ish. It is all at once realistic,tragic, farce/comical"/>
    <x v="376"/>
    <x v="1942"/>
    <x v="2"/>
    <s v="US"/>
    <s v="USD"/>
    <n v="1465407219"/>
    <n v="1462815219"/>
    <b v="0"/>
    <n v="5"/>
    <b v="0"/>
    <s v="theater/plays"/>
    <n v="2.75E-2"/>
    <n v="52.8"/>
    <s v="theater"/>
    <s v="plays"/>
    <x v="2908"/>
    <d v="2016-06-08T12:33:39"/>
  </r>
  <r>
    <n v="2909"/>
    <x v="2908"/>
    <s v="CONVERSATIONS WITH AN AVERAGE JOE tells our stories exposing those in charge of our lives and tells how to take control of country back"/>
    <x v="237"/>
    <x v="170"/>
    <x v="2"/>
    <s v="US"/>
    <s v="USD"/>
    <n v="1416944760"/>
    <n v="1413527001"/>
    <b v="0"/>
    <n v="1"/>
    <b v="0"/>
    <s v="theater/plays"/>
    <n v="1.1111111111111112E-4"/>
    <n v="20"/>
    <s v="theater"/>
    <s v="plays"/>
    <x v="2909"/>
    <d v="2014-11-25T14:46:00"/>
  </r>
  <r>
    <n v="2910"/>
    <x v="2909"/>
    <s v="Free drama, dance and singing workshops for disadvantaged young people to inspire, create and help them follow their dreams."/>
    <x v="11"/>
    <x v="116"/>
    <x v="2"/>
    <s v="GB"/>
    <s v="GBP"/>
    <n v="1434139887"/>
    <n v="1428955887"/>
    <b v="0"/>
    <n v="1"/>
    <b v="0"/>
    <s v="theater/plays"/>
    <n v="3.3333333333333335E-5"/>
    <n v="1"/>
    <s v="theater"/>
    <s v="plays"/>
    <x v="2910"/>
    <d v="2015-06-12T15:11:27"/>
  </r>
  <r>
    <n v="2911"/>
    <x v="2910"/>
    <s v="The Most Beautiful Things in Japan are Hidden...Our different &amp; original play from the Japanese folk tale The Bamboo Cutters Daughter."/>
    <x v="40"/>
    <x v="1943"/>
    <x v="2"/>
    <s v="US"/>
    <s v="USD"/>
    <n v="1435429626"/>
    <n v="1431973626"/>
    <b v="0"/>
    <n v="14"/>
    <b v="0"/>
    <s v="theater/plays"/>
    <n v="0.36499999999999999"/>
    <n v="46.928571428571431"/>
    <s v="theater"/>
    <s v="plays"/>
    <x v="2911"/>
    <d v="2015-06-27T13:27:06"/>
  </r>
  <r>
    <n v="2912"/>
    <x v="2911"/>
    <s v="Set in Iceland, Fair Play is a a dark comedy- a play within a play. An extravaganza, fueled by Absinthe, and touched by the Surreal."/>
    <x v="377"/>
    <x v="1944"/>
    <x v="2"/>
    <s v="US"/>
    <s v="USD"/>
    <n v="1452827374"/>
    <n v="1450235374"/>
    <b v="0"/>
    <n v="26"/>
    <b v="0"/>
    <s v="theater/plays"/>
    <n v="0.14058171745152354"/>
    <n v="78.07692307692308"/>
    <s v="theater"/>
    <s v="plays"/>
    <x v="2912"/>
    <d v="2016-01-14T22:09:34"/>
  </r>
  <r>
    <n v="2913"/>
    <x v="2912"/>
    <s v="A LIVE history infused, frightening magic and mind reading show in the heart of the Halloween capital of the world, Salem, MA!!"/>
    <x v="3"/>
    <x v="369"/>
    <x v="2"/>
    <s v="US"/>
    <s v="USD"/>
    <n v="1410041339"/>
    <n v="1404857339"/>
    <b v="0"/>
    <n v="2"/>
    <b v="0"/>
    <s v="theater/plays"/>
    <n v="2.0000000000000001E-4"/>
    <n v="1"/>
    <s v="theater"/>
    <s v="plays"/>
    <x v="2913"/>
    <d v="2014-09-06T17:08:59"/>
  </r>
  <r>
    <n v="2914"/>
    <x v="2913"/>
    <s v="Hercules must complete four challenges in order to meet the father he never knew"/>
    <x v="31"/>
    <x v="116"/>
    <x v="2"/>
    <s v="GB"/>
    <s v="GBP"/>
    <n v="1426365994"/>
    <n v="1421185594"/>
    <b v="0"/>
    <n v="1"/>
    <b v="0"/>
    <s v="theater/plays"/>
    <n v="4.0000000000000003E-5"/>
    <n v="1"/>
    <s v="theater"/>
    <s v="plays"/>
    <x v="2914"/>
    <d v="2015-03-14T15:46:34"/>
  </r>
  <r>
    <n v="2915"/>
    <x v="2914"/>
    <s v="An inclusive, cross community, multi-cultural theatre production for children aged 3 to 16 and their families"/>
    <x v="28"/>
    <x v="1945"/>
    <x v="2"/>
    <s v="GB"/>
    <s v="GBP"/>
    <n v="1458117190"/>
    <n v="1455528790"/>
    <b v="0"/>
    <n v="3"/>
    <b v="0"/>
    <s v="theater/plays"/>
    <n v="0.61099999999999999"/>
    <n v="203.66666666666666"/>
    <s v="theater"/>
    <s v="plays"/>
    <x v="2915"/>
    <d v="2016-03-16T03:33:10"/>
  </r>
  <r>
    <n v="2916"/>
    <x v="2915"/>
    <s v="The moving dramatisation of one man's journey to find the truth behind the Libyan regime change."/>
    <x v="378"/>
    <x v="1011"/>
    <x v="2"/>
    <s v="GB"/>
    <s v="GBP"/>
    <n v="1400498789"/>
    <n v="1398511589"/>
    <b v="0"/>
    <n v="7"/>
    <b v="0"/>
    <s v="theater/plays"/>
    <n v="7.8378378378378383E-2"/>
    <n v="20.714285714285715"/>
    <s v="theater"/>
    <s v="plays"/>
    <x v="2916"/>
    <d v="2014-05-19T06:26:29"/>
  </r>
  <r>
    <n v="2917"/>
    <x v="2916"/>
    <s v="Cross dressing, cross gartering, crossed swords. Cross a bridge and come see this fantastically fun rendition of Twelfth Night"/>
    <x v="13"/>
    <x v="1946"/>
    <x v="2"/>
    <s v="US"/>
    <s v="USD"/>
    <n v="1442381847"/>
    <n v="1440826647"/>
    <b v="0"/>
    <n v="9"/>
    <b v="0"/>
    <s v="theater/plays"/>
    <n v="0.2185"/>
    <n v="48.555555555555557"/>
    <s v="theater"/>
    <s v="plays"/>
    <x v="2917"/>
    <d v="2015-09-16T00:37:27"/>
  </r>
  <r>
    <n v="2918"/>
    <x v="2917"/>
    <s v="A meta-theatrical retelling of Chekhov's Three Sisters, framed with Civil War Hymns, Dance, and wild theatricality."/>
    <x v="10"/>
    <x v="1947"/>
    <x v="2"/>
    <s v="US"/>
    <s v="USD"/>
    <n v="1446131207"/>
    <n v="1443712007"/>
    <b v="0"/>
    <n v="20"/>
    <b v="0"/>
    <s v="theater/plays"/>
    <n v="0.27239999999999998"/>
    <n v="68.099999999999994"/>
    <s v="theater"/>
    <s v="plays"/>
    <x v="2918"/>
    <d v="2015-10-29T10:06:47"/>
  </r>
  <r>
    <n v="2919"/>
    <x v="2918"/>
    <s v="A full staged reading of a new play about a boy who learns how to be happy from the most unexpected person."/>
    <x v="20"/>
    <x v="152"/>
    <x v="2"/>
    <s v="US"/>
    <s v="USD"/>
    <n v="1407250329"/>
    <n v="1404658329"/>
    <b v="0"/>
    <n v="6"/>
    <b v="0"/>
    <s v="theater/plays"/>
    <n v="8.5000000000000006E-2"/>
    <n v="8.5"/>
    <s v="theater"/>
    <s v="plays"/>
    <x v="2919"/>
    <d v="2014-08-05T09:52:09"/>
  </r>
  <r>
    <n v="2920"/>
    <x v="2919"/>
    <s v="Help save this village theatre group. Funding required for lighting, stage equipment, &amp; ongoing productions. Involves youth  &amp; adults."/>
    <x v="30"/>
    <x v="1948"/>
    <x v="2"/>
    <s v="CA"/>
    <s v="CAD"/>
    <n v="1427306470"/>
    <n v="1424718070"/>
    <b v="0"/>
    <n v="13"/>
    <b v="0"/>
    <s v="theater/plays"/>
    <n v="0.26840000000000003"/>
    <n v="51.615384615384613"/>
    <s v="theater"/>
    <s v="plays"/>
    <x v="2920"/>
    <d v="2015-03-25T13:01:10"/>
  </r>
  <r>
    <n v="2921"/>
    <x v="2920"/>
    <s v="I'm creating a cabaret in which all donations go directly to Broadway Cares/Equity Fights AIDS."/>
    <x v="213"/>
    <x v="1949"/>
    <x v="0"/>
    <s v="US"/>
    <s v="USD"/>
    <n v="1411679804"/>
    <n v="1409087804"/>
    <b v="0"/>
    <n v="3"/>
    <b v="1"/>
    <s v="theater/musical"/>
    <n v="1.29"/>
    <n v="43"/>
    <s v="theater"/>
    <s v="musical"/>
    <x v="2921"/>
    <d v="2014-09-25T16:16:44"/>
  </r>
  <r>
    <n v="2922"/>
    <x v="2921"/>
    <s v="We as a Performing Arts College are to perform 'Les Miserables'. We need backing in order to afford the set, costume and other aspects."/>
    <x v="2"/>
    <x v="83"/>
    <x v="0"/>
    <s v="GB"/>
    <s v="GBP"/>
    <n v="1431982727"/>
    <n v="1428094727"/>
    <b v="0"/>
    <n v="6"/>
    <b v="1"/>
    <s v="theater/musical"/>
    <n v="1"/>
    <n v="83.333333333333329"/>
    <s v="theater"/>
    <s v="musical"/>
    <x v="2922"/>
    <d v="2015-05-18T15:58:47"/>
  </r>
  <r>
    <n v="2923"/>
    <x v="2922"/>
    <s v="Spreading the love of theatre, one step at a time. I would like to produce a reading of one of my favorite musicals"/>
    <x v="43"/>
    <x v="452"/>
    <x v="0"/>
    <s v="US"/>
    <s v="USD"/>
    <n v="1422068400"/>
    <n v="1420774779"/>
    <b v="0"/>
    <n v="10"/>
    <b v="1"/>
    <s v="theater/musical"/>
    <n v="1"/>
    <n v="30"/>
    <s v="theater"/>
    <s v="musical"/>
    <x v="2923"/>
    <d v="2015-01-23T22:00:00"/>
  </r>
  <r>
    <n v="2924"/>
    <x v="2923"/>
    <s v="Theatre is home and there's no place like home!  So, click your heels three times, and come home to the magic we create for you!"/>
    <x v="31"/>
    <x v="1950"/>
    <x v="0"/>
    <s v="US"/>
    <s v="USD"/>
    <n v="1431143940"/>
    <n v="1428585710"/>
    <b v="0"/>
    <n v="147"/>
    <b v="1"/>
    <s v="theater/musical"/>
    <n v="1.032"/>
    <n v="175.51020408163265"/>
    <s v="theater"/>
    <s v="musical"/>
    <x v="2924"/>
    <d v="2015-05-08T22:59:00"/>
  </r>
  <r>
    <n v="2925"/>
    <x v="2924"/>
    <s v="Help the Gold Dust Orphans bring their new musical 'SNOW WHITE AND THE SEVEN BOTTOMS' to New York City this fall!"/>
    <x v="101"/>
    <x v="1951"/>
    <x v="0"/>
    <s v="US"/>
    <s v="USD"/>
    <n v="1410444068"/>
    <n v="1407852068"/>
    <b v="0"/>
    <n v="199"/>
    <b v="1"/>
    <s v="theater/musical"/>
    <n v="1.0244597777777777"/>
    <n v="231.66175879396985"/>
    <s v="theater"/>
    <s v="musical"/>
    <x v="2925"/>
    <d v="2014-09-11T09:01:08"/>
  </r>
  <r>
    <n v="2926"/>
    <x v="2925"/>
    <s v="A musical, by Louis Lagalante and Patty Hamilton, that explores loss and the different ways we can choose to move on from it."/>
    <x v="9"/>
    <x v="1952"/>
    <x v="0"/>
    <s v="US"/>
    <s v="USD"/>
    <n v="1424715779"/>
    <n v="1423506179"/>
    <b v="0"/>
    <n v="50"/>
    <b v="1"/>
    <s v="theater/musical"/>
    <n v="1.25"/>
    <n v="75"/>
    <s v="theater"/>
    <s v="musical"/>
    <x v="2926"/>
    <d v="2015-02-23T13:22:59"/>
  </r>
  <r>
    <n v="2927"/>
    <x v="2926"/>
    <s v="They're Creepy, They're Kooky, And They're coming to Tuscaloosa this October! Help Us Bring the World of The Addams Family To Life!"/>
    <x v="40"/>
    <x v="1229"/>
    <x v="0"/>
    <s v="US"/>
    <s v="USD"/>
    <n v="1405400400"/>
    <n v="1402934629"/>
    <b v="0"/>
    <n v="21"/>
    <b v="1"/>
    <s v="theater/musical"/>
    <n v="1.3083333333333333"/>
    <n v="112.14285714285714"/>
    <s v="theater"/>
    <s v="musical"/>
    <x v="2927"/>
    <d v="2014-07-15T00:00:00"/>
  </r>
  <r>
    <n v="2928"/>
    <x v="2927"/>
    <s v="This is a touring production for schools in the Treasure Valley!"/>
    <x v="28"/>
    <x v="325"/>
    <x v="0"/>
    <s v="US"/>
    <s v="USD"/>
    <n v="1457135846"/>
    <n v="1454543846"/>
    <b v="0"/>
    <n v="24"/>
    <b v="1"/>
    <s v="theater/musical"/>
    <n v="1"/>
    <n v="41.666666666666664"/>
    <s v="theater"/>
    <s v="musical"/>
    <x v="2928"/>
    <d v="2016-03-04T18:57:26"/>
  </r>
  <r>
    <n v="2929"/>
    <x v="2928"/>
    <s v="Help fund ROCKT's first production!  We want to bring musical theater to kids who have limited access to it, and offer it free to kids."/>
    <x v="6"/>
    <x v="1953"/>
    <x v="0"/>
    <s v="US"/>
    <s v="USD"/>
    <n v="1401024758"/>
    <n v="1398432758"/>
    <b v="0"/>
    <n v="32"/>
    <b v="1"/>
    <s v="theater/musical"/>
    <n v="1.02069375"/>
    <n v="255.17343750000001"/>
    <s v="theater"/>
    <s v="musical"/>
    <x v="2929"/>
    <d v="2014-05-25T08:32:38"/>
  </r>
  <r>
    <n v="2930"/>
    <x v="2929"/>
    <s v="Forbear! is a new theatre company aiming to produce exciting and innovative theatre using performers from a variety of disciplines."/>
    <x v="3"/>
    <x v="1954"/>
    <x v="0"/>
    <s v="GB"/>
    <s v="GBP"/>
    <n v="1431007264"/>
    <n v="1428415264"/>
    <b v="0"/>
    <n v="62"/>
    <b v="1"/>
    <s v="theater/musical"/>
    <n v="1.0092000000000001"/>
    <n v="162.7741935483871"/>
    <s v="theater"/>
    <s v="musical"/>
    <x v="2930"/>
    <d v="2015-05-07T09:01:04"/>
  </r>
  <r>
    <n v="2931"/>
    <x v="2930"/>
    <s v="And More Shenanigans Theatre is a brand new Edmonton based theatre company dedicated to creating and developing quirky original works"/>
    <x v="47"/>
    <x v="1955"/>
    <x v="0"/>
    <s v="CA"/>
    <s v="CAD"/>
    <n v="1410761280"/>
    <n v="1408604363"/>
    <b v="0"/>
    <n v="9"/>
    <b v="1"/>
    <s v="theater/musical"/>
    <n v="1.06"/>
    <n v="88.333333333333329"/>
    <s v="theater"/>
    <s v="musical"/>
    <x v="2931"/>
    <d v="2014-09-15T01:08:00"/>
  </r>
  <r>
    <n v="2932"/>
    <x v="2931"/>
    <s v="When a rich girl fakes destitution so she can audition for a homeless talent show, she bridges our wealth gap with a tragic love."/>
    <x v="379"/>
    <x v="1681"/>
    <x v="0"/>
    <s v="AU"/>
    <s v="AUD"/>
    <n v="1424516400"/>
    <n v="1421812637"/>
    <b v="0"/>
    <n v="38"/>
    <b v="1"/>
    <s v="theater/musical"/>
    <n v="1.0509677419354839"/>
    <n v="85.736842105263165"/>
    <s v="theater"/>
    <s v="musical"/>
    <x v="2932"/>
    <d v="2015-02-21T06:00:00"/>
  </r>
  <r>
    <n v="2933"/>
    <x v="2932"/>
    <s v="An intimate musical about friendship and time, growing up, and coming of age. Music and words that will stay with you for years to come"/>
    <x v="30"/>
    <x v="1956"/>
    <x v="0"/>
    <s v="US"/>
    <s v="USD"/>
    <n v="1465081053"/>
    <n v="1462489053"/>
    <b v="0"/>
    <n v="54"/>
    <b v="1"/>
    <s v="theater/musical"/>
    <n v="1.0276000000000001"/>
    <n v="47.574074074074076"/>
    <s v="theater"/>
    <s v="musical"/>
    <x v="2933"/>
    <d v="2016-06-04T17:57:33"/>
  </r>
  <r>
    <n v="2934"/>
    <x v="2933"/>
    <s v="Powerful community theatre production of Jason Robert Brown's &quot;Songs for a New World&quot; in London, Ontario."/>
    <x v="30"/>
    <x v="651"/>
    <x v="0"/>
    <s v="CA"/>
    <s v="CAD"/>
    <n v="1402845364"/>
    <n v="1400253364"/>
    <b v="0"/>
    <n v="37"/>
    <b v="1"/>
    <s v="theater/musical"/>
    <n v="1.08"/>
    <n v="72.972972972972968"/>
    <s v="theater"/>
    <s v="musical"/>
    <x v="2934"/>
    <d v="2014-06-15T10:16:04"/>
  </r>
  <r>
    <n v="2935"/>
    <x v="2934"/>
    <s v="Fresco brings a full scale operatic production to your neighborhood - SNOW WHITE, set to the world's greatest music!"/>
    <x v="8"/>
    <x v="1957"/>
    <x v="0"/>
    <s v="US"/>
    <s v="USD"/>
    <n v="1472490000"/>
    <n v="1467468008"/>
    <b v="0"/>
    <n v="39"/>
    <b v="1"/>
    <s v="theater/musical"/>
    <n v="1.0088571428571429"/>
    <n v="90.538461538461533"/>
    <s v="theater"/>
    <s v="musical"/>
    <x v="2935"/>
    <d v="2016-08-29T12:00:00"/>
  </r>
  <r>
    <n v="2936"/>
    <x v="2935"/>
    <s v="We need your help to complete our musical! Help us add two more original songs to our winter show, Babes in Toyland."/>
    <x v="28"/>
    <x v="1958"/>
    <x v="0"/>
    <s v="US"/>
    <s v="USD"/>
    <n v="1413176340"/>
    <n v="1412091423"/>
    <b v="0"/>
    <n v="34"/>
    <b v="1"/>
    <s v="theater/musical"/>
    <n v="1.28"/>
    <n v="37.647058823529413"/>
    <s v="theater"/>
    <s v="musical"/>
    <x v="2936"/>
    <d v="2014-10-12T23:59:00"/>
  </r>
  <r>
    <n v="2937"/>
    <x v="2936"/>
    <s v="UCAS is a new British musical premiering at the Edinburgh Fringe Festival 2014."/>
    <x v="15"/>
    <x v="41"/>
    <x v="0"/>
    <s v="GB"/>
    <s v="GBP"/>
    <n v="1405249113"/>
    <n v="1402657113"/>
    <b v="0"/>
    <n v="55"/>
    <b v="1"/>
    <s v="theater/musical"/>
    <n v="1.3333333333333333"/>
    <n v="36.363636363636367"/>
    <s v="theater"/>
    <s v="musical"/>
    <x v="2937"/>
    <d v="2014-07-13T05:58:33"/>
  </r>
  <r>
    <n v="2938"/>
    <x v="2937"/>
    <s v="Keep It Spinning! Is an after-school, six week workshop, during which students create an musical based on on an overarching theme."/>
    <x v="23"/>
    <x v="1959"/>
    <x v="0"/>
    <s v="US"/>
    <s v="USD"/>
    <n v="1422636814"/>
    <n v="1420044814"/>
    <b v="0"/>
    <n v="32"/>
    <b v="1"/>
    <s v="theater/musical"/>
    <n v="1.0137499999999999"/>
    <n v="126.71875"/>
    <s v="theater"/>
    <s v="musical"/>
    <x v="2938"/>
    <d v="2015-01-30T11:53:34"/>
  </r>
  <r>
    <n v="2939"/>
    <x v="2938"/>
    <s v="Skyline Board Trustees have offered matching grants to help fund next season's production of Dreamgirls! Your donation will be doubled!"/>
    <x v="6"/>
    <x v="1960"/>
    <x v="0"/>
    <s v="US"/>
    <s v="USD"/>
    <n v="1409187600"/>
    <n v="1406316312"/>
    <b v="0"/>
    <n v="25"/>
    <b v="1"/>
    <s v="theater/musical"/>
    <n v="1.0287500000000001"/>
    <n v="329.2"/>
    <s v="theater"/>
    <s v="musical"/>
    <x v="2939"/>
    <d v="2014-08-27T20:00:00"/>
  </r>
  <r>
    <n v="2940"/>
    <x v="2939"/>
    <s v="We are asking for people to donate to our theater club, the ITAVA Players, a public high school club from Brooklyn, NY."/>
    <x v="30"/>
    <x v="615"/>
    <x v="0"/>
    <s v="US"/>
    <s v="USD"/>
    <n v="1421606018"/>
    <n v="1418150018"/>
    <b v="0"/>
    <n v="33"/>
    <b v="1"/>
    <s v="theater/musical"/>
    <n v="1.0724"/>
    <n v="81.242424242424249"/>
    <s v="theater"/>
    <s v="musical"/>
    <x v="2940"/>
    <d v="2015-01-18T13:33:38"/>
  </r>
  <r>
    <n v="2941"/>
    <x v="2940"/>
    <s v="Ovations wants to buy property to open a variety club to become the 1st minority owned club in Cincy, focusing on artists on the rise."/>
    <x v="31"/>
    <x v="116"/>
    <x v="2"/>
    <s v="US"/>
    <s v="USD"/>
    <n v="1425250955"/>
    <n v="1422658955"/>
    <b v="0"/>
    <n v="1"/>
    <b v="0"/>
    <s v="theater/spaces"/>
    <n v="4.0000000000000003E-5"/>
    <n v="1"/>
    <s v="theater"/>
    <s v="spaces"/>
    <x v="2941"/>
    <d v="2015-03-01T18:02:35"/>
  </r>
  <r>
    <n v="2942"/>
    <x v="2941"/>
    <s v="YOUR community theatre:  provide a facility that is usable for presentation of movies, live music, live theatre and community events"/>
    <x v="61"/>
    <x v="1961"/>
    <x v="2"/>
    <s v="CA"/>
    <s v="CAD"/>
    <n v="1450297080"/>
    <n v="1448565459"/>
    <b v="0"/>
    <n v="202"/>
    <b v="0"/>
    <s v="theater/spaces"/>
    <n v="0.20424999999999999"/>
    <n v="202.22772277227722"/>
    <s v="theater"/>
    <s v="spaces"/>
    <x v="2942"/>
    <d v="2015-12-16T15:18:00"/>
  </r>
  <r>
    <n v="2943"/>
    <x v="2942"/>
    <s v="Building a Resource Network and Funding Capacity to support, empower and promote Afrocentric Arts in Metro Columbus"/>
    <x v="9"/>
    <x v="117"/>
    <x v="2"/>
    <s v="US"/>
    <s v="USD"/>
    <n v="1428894380"/>
    <n v="1426302380"/>
    <b v="0"/>
    <n v="0"/>
    <b v="0"/>
    <s v="theater/spaces"/>
    <n v="0"/>
    <n v="0"/>
    <s v="theater"/>
    <s v="spaces"/>
    <x v="2943"/>
    <d v="2015-04-12T22:06:20"/>
  </r>
  <r>
    <n v="2944"/>
    <x v="2943"/>
    <s v="Our vision: build and operate a Theater Arts Center for south-central Washington state in Goldendale."/>
    <x v="3"/>
    <x v="173"/>
    <x v="2"/>
    <s v="US"/>
    <s v="USD"/>
    <n v="1433714198"/>
    <n v="1431122198"/>
    <b v="0"/>
    <n v="1"/>
    <b v="0"/>
    <s v="theater/spaces"/>
    <n v="0.01"/>
    <n v="100"/>
    <s v="theater"/>
    <s v="spaces"/>
    <x v="2944"/>
    <d v="2015-06-07T16:56:38"/>
  </r>
  <r>
    <n v="2945"/>
    <x v="2944"/>
    <s v="Where people that enjoy theater, or just something new can go to have fun and experience varying types of theater in Albuquerque."/>
    <x v="63"/>
    <x v="117"/>
    <x v="2"/>
    <s v="US"/>
    <s v="USD"/>
    <n v="1432437660"/>
    <n v="1429845660"/>
    <b v="0"/>
    <n v="0"/>
    <b v="0"/>
    <s v="theater/spaces"/>
    <n v="0"/>
    <n v="0"/>
    <s v="theater"/>
    <s v="spaces"/>
    <x v="2945"/>
    <d v="2015-05-23T22:21:00"/>
  </r>
  <r>
    <n v="2946"/>
    <x v="2945"/>
    <s v="I have set up a new theatre company, and am looking to raise funds to purchase a venue with a difference to a standard theatre."/>
    <x v="13"/>
    <x v="369"/>
    <x v="2"/>
    <s v="GB"/>
    <s v="GBP"/>
    <n v="1471265092"/>
    <n v="1468673092"/>
    <b v="0"/>
    <n v="2"/>
    <b v="0"/>
    <s v="theater/spaces"/>
    <n v="1E-3"/>
    <n v="1"/>
    <s v="theater"/>
    <s v="spaces"/>
    <x v="2946"/>
    <d v="2016-08-15T07:44:52"/>
  </r>
  <r>
    <n v="2947"/>
    <x v="2946"/>
    <s v="Bringing Health, Wellness and Creative Empowerment to an active community in a whole new way... are you ready to 'FLOAT', Duluth?"/>
    <x v="31"/>
    <x v="1962"/>
    <x v="2"/>
    <s v="US"/>
    <s v="USD"/>
    <n v="1480007460"/>
    <n v="1475760567"/>
    <b v="0"/>
    <n v="13"/>
    <b v="0"/>
    <s v="theater/spaces"/>
    <n v="4.2880000000000001E-2"/>
    <n v="82.461538461538467"/>
    <s v="theater"/>
    <s v="spaces"/>
    <x v="2947"/>
    <d v="2016-11-24T12:11:00"/>
  </r>
  <r>
    <n v="2948"/>
    <x v="2947"/>
    <s v="The Space Opera is an action packed reenactment of Xenu's story, a sacred teaching thats considered a secret of the Scientology church"/>
    <x v="69"/>
    <x v="363"/>
    <x v="2"/>
    <s v="US"/>
    <s v="USD"/>
    <n v="1433259293"/>
    <n v="1428075293"/>
    <b v="0"/>
    <n v="9"/>
    <b v="0"/>
    <s v="theater/spaces"/>
    <n v="4.8000000000000001E-5"/>
    <n v="2.6666666666666665"/>
    <s v="theater"/>
    <s v="spaces"/>
    <x v="2948"/>
    <d v="2015-06-02T10:34:53"/>
  </r>
  <r>
    <n v="2949"/>
    <x v="2948"/>
    <s v="This center will be open to any and all people regardless of their religion.   We will be offering art, music, empowerment, and more!"/>
    <x v="28"/>
    <x v="379"/>
    <x v="2"/>
    <s v="US"/>
    <s v="USD"/>
    <n v="1447965917"/>
    <n v="1445370317"/>
    <b v="0"/>
    <n v="2"/>
    <b v="0"/>
    <s v="theater/spaces"/>
    <n v="2.5000000000000001E-2"/>
    <n v="12.5"/>
    <s v="theater"/>
    <s v="spaces"/>
    <x v="2949"/>
    <d v="2015-11-19T15:45:17"/>
  </r>
  <r>
    <n v="2950"/>
    <x v="2949"/>
    <s v="Help www.KidZoneMuseum.org grow to serve children 1-18 with science, engineering, arts and PLAY especially low-income families."/>
    <x v="380"/>
    <x v="117"/>
    <x v="2"/>
    <s v="US"/>
    <s v="USD"/>
    <n v="1453538752"/>
    <n v="1450946752"/>
    <b v="0"/>
    <n v="0"/>
    <b v="0"/>
    <s v="theater/spaces"/>
    <n v="0"/>
    <n v="0"/>
    <s v="theater"/>
    <s v="spaces"/>
    <x v="2950"/>
    <d v="2016-01-23T03:45:52"/>
  </r>
  <r>
    <n v="2951"/>
    <x v="2950"/>
    <s v="A building w/office, rehearsal space and classrooms centered on performing arts._x000a_Brentwood Theater Company is a non-profit 501(c)(3)"/>
    <x v="63"/>
    <x v="1963"/>
    <x v="1"/>
    <s v="US"/>
    <s v="USD"/>
    <n v="1412536573"/>
    <n v="1408648573"/>
    <b v="0"/>
    <n v="58"/>
    <b v="0"/>
    <s v="theater/spaces"/>
    <n v="2.1919999999999999E-2"/>
    <n v="18.896551724137932"/>
    <s v="theater"/>
    <s v="spaces"/>
    <x v="2951"/>
    <d v="2014-10-05T14:16:13"/>
  </r>
  <r>
    <n v="2952"/>
    <x v="2951"/>
    <s v="Mountain Haven transforms a former disused Mt Laguna Church into space for celebrations, events, learning, conferences, retreats &amp; more"/>
    <x v="22"/>
    <x v="1964"/>
    <x v="1"/>
    <s v="US"/>
    <s v="USD"/>
    <n v="1476676800"/>
    <n v="1473957239"/>
    <b v="0"/>
    <n v="8"/>
    <b v="0"/>
    <s v="theater/spaces"/>
    <n v="8.0250000000000002E-2"/>
    <n v="200.625"/>
    <s v="theater"/>
    <s v="spaces"/>
    <x v="2952"/>
    <d v="2016-10-16T23:00:00"/>
  </r>
  <r>
    <n v="2953"/>
    <x v="2952"/>
    <s v="I want to purchase the former Bread Of Life Church and convert it into a multipurpose theater space for local talent."/>
    <x v="307"/>
    <x v="898"/>
    <x v="1"/>
    <s v="US"/>
    <s v="USD"/>
    <n v="1444330821"/>
    <n v="1441738821"/>
    <b v="0"/>
    <n v="3"/>
    <b v="0"/>
    <s v="theater/spaces"/>
    <n v="1.5125E-3"/>
    <n v="201.66666666666666"/>
    <s v="theater"/>
    <s v="spaces"/>
    <x v="2953"/>
    <d v="2015-10-08T14:00:21"/>
  </r>
  <r>
    <n v="2954"/>
    <x v="2953"/>
    <s v="Independent film theater, studio and tech lab with storefront, open space for creative people to grow their dream into a profit."/>
    <x v="36"/>
    <x v="117"/>
    <x v="1"/>
    <s v="US"/>
    <s v="USD"/>
    <n v="1489669203"/>
    <n v="1487944803"/>
    <b v="0"/>
    <n v="0"/>
    <b v="0"/>
    <s v="theater/spaces"/>
    <n v="0"/>
    <n v="0"/>
    <s v="theater"/>
    <s v="spaces"/>
    <x v="2954"/>
    <d v="2017-03-16T08:00:03"/>
  </r>
  <r>
    <n v="2955"/>
    <x v="2954"/>
    <s v="Stage Door Theater needs a stage for its current and future productions. Can you help?"/>
    <x v="38"/>
    <x v="526"/>
    <x v="1"/>
    <s v="US"/>
    <s v="USD"/>
    <n v="1434476849"/>
    <n v="1431884849"/>
    <b v="0"/>
    <n v="11"/>
    <b v="0"/>
    <s v="theater/spaces"/>
    <n v="0.59583333333333333"/>
    <n v="65"/>
    <s v="theater"/>
    <s v="spaces"/>
    <x v="2955"/>
    <d v="2015-06-16T12:47:29"/>
  </r>
  <r>
    <n v="2956"/>
    <x v="2955"/>
    <s v="Family-owned and community-operated haunted Halloween attraction in Bladensburg, OH, needs your help to grow bigger!"/>
    <x v="278"/>
    <x v="1965"/>
    <x v="1"/>
    <s v="US"/>
    <s v="USD"/>
    <n v="1462402850"/>
    <n v="1459810850"/>
    <b v="0"/>
    <n v="20"/>
    <b v="0"/>
    <s v="theater/spaces"/>
    <n v="0.16734177215189874"/>
    <n v="66.099999999999994"/>
    <s v="theater"/>
    <s v="spaces"/>
    <x v="2956"/>
    <d v="2016-05-04T18:00:50"/>
  </r>
  <r>
    <n v="2957"/>
    <x v="2956"/>
    <s v="Theatre in Tuscaloosa, AL built in the 1930s.  The headsets seem about that old. They are almost unusable."/>
    <x v="36"/>
    <x v="668"/>
    <x v="1"/>
    <s v="US"/>
    <s v="USD"/>
    <n v="1427498172"/>
    <n v="1422317772"/>
    <b v="0"/>
    <n v="3"/>
    <b v="0"/>
    <s v="theater/spaces"/>
    <n v="1.8666666666666668E-2"/>
    <n v="93.333333333333329"/>
    <s v="theater"/>
    <s v="spaces"/>
    <x v="2957"/>
    <d v="2015-03-27T18:16:12"/>
  </r>
  <r>
    <n v="2958"/>
    <x v="2957"/>
    <s v="Chicago Based Theater Company and Venue Dedicated to Social Justice and Mainstreaming the Palestinian Narrative"/>
    <x v="58"/>
    <x v="117"/>
    <x v="1"/>
    <s v="US"/>
    <s v="USD"/>
    <n v="1462729317"/>
    <n v="1457548917"/>
    <b v="0"/>
    <n v="0"/>
    <b v="0"/>
    <s v="theater/spaces"/>
    <n v="0"/>
    <n v="0"/>
    <s v="theater"/>
    <s v="spaces"/>
    <x v="2958"/>
    <d v="2016-05-08T12:41:57"/>
  </r>
  <r>
    <n v="2959"/>
    <x v="2958"/>
    <s v="A magical, unique, theatre bus which aims to inspire the creative communities around Bath and create unique performance opportunities."/>
    <x v="3"/>
    <x v="117"/>
    <x v="1"/>
    <s v="GB"/>
    <s v="GBP"/>
    <n v="1465258325"/>
    <n v="1462666325"/>
    <b v="0"/>
    <n v="0"/>
    <b v="0"/>
    <s v="theater/spaces"/>
    <n v="0"/>
    <n v="0"/>
    <s v="theater"/>
    <s v="spaces"/>
    <x v="2959"/>
    <d v="2016-06-06T19:12:05"/>
  </r>
  <r>
    <n v="2960"/>
    <x v="2959"/>
    <s v="Built in the late 1800's, this 70K sq. feet estate has fallen into disrepair.  Seeking to buy and convert to useful space"/>
    <x v="381"/>
    <x v="117"/>
    <x v="1"/>
    <s v="US"/>
    <s v="USD"/>
    <n v="1410459023"/>
    <n v="1407867023"/>
    <b v="0"/>
    <n v="0"/>
    <b v="0"/>
    <s v="theater/spaces"/>
    <n v="0"/>
    <n v="0"/>
    <s v="theater"/>
    <s v="spaces"/>
    <x v="2960"/>
    <d v="2014-09-11T13:10:23"/>
  </r>
  <r>
    <n v="2961"/>
    <x v="2960"/>
    <s v="Teens in Take Note Troupe put on Shakespeare in the Park annually. Keep relevant, family-friendly Shakespeare in the community!"/>
    <x v="10"/>
    <x v="1966"/>
    <x v="0"/>
    <s v="US"/>
    <s v="USD"/>
    <n v="1427342400"/>
    <n v="1424927159"/>
    <b v="0"/>
    <n v="108"/>
    <b v="1"/>
    <s v="theater/plays"/>
    <n v="1.0962000000000001"/>
    <n v="50.75"/>
    <s v="theater"/>
    <s v="plays"/>
    <x v="2961"/>
    <d v="2015-03-25T23:00:00"/>
  </r>
  <r>
    <n v="2962"/>
    <x v="2961"/>
    <s v="A pop-up outdoor theatre company bringing accessible Shakespeare to parks and other locations in the greater Phoenix area!"/>
    <x v="28"/>
    <x v="1967"/>
    <x v="0"/>
    <s v="US"/>
    <s v="USD"/>
    <n v="1425193140"/>
    <n v="1422769906"/>
    <b v="0"/>
    <n v="20"/>
    <b v="1"/>
    <s v="theater/plays"/>
    <n v="1.218"/>
    <n v="60.9"/>
    <s v="theater"/>
    <s v="plays"/>
    <x v="2962"/>
    <d v="2015-03-01T01:59:00"/>
  </r>
  <r>
    <n v="2963"/>
    <x v="2962"/>
    <s v="A hilarious comedy show about motherhood...through stories, videos and stand-up you'll realize YOUâ€™RE NOT CRAZY, motherhood is!"/>
    <x v="3"/>
    <x v="1968"/>
    <x v="0"/>
    <s v="US"/>
    <s v="USD"/>
    <n v="1435835824"/>
    <n v="1433243824"/>
    <b v="0"/>
    <n v="98"/>
    <b v="1"/>
    <s v="theater/plays"/>
    <n v="1.0685"/>
    <n v="109.03061224489795"/>
    <s v="theater"/>
    <s v="plays"/>
    <x v="2963"/>
    <d v="2015-07-02T06:17:04"/>
  </r>
  <r>
    <n v="2964"/>
    <x v="2963"/>
    <s v="I want to produce the first-ever all-pug production of &quot;Hamlet.&quot;  As you can imagine, this will require finding very talented pugs."/>
    <x v="10"/>
    <x v="1969"/>
    <x v="0"/>
    <s v="US"/>
    <s v="USD"/>
    <n v="1407360720"/>
    <n v="1404769819"/>
    <b v="0"/>
    <n v="196"/>
    <b v="1"/>
    <s v="theater/plays"/>
    <n v="1.0071379999999999"/>
    <n v="25.692295918367346"/>
    <s v="theater"/>
    <s v="plays"/>
    <x v="2964"/>
    <d v="2014-08-06T16:32:00"/>
  </r>
  <r>
    <n v="2965"/>
    <x v="2964"/>
    <s v="Marina's mother has disappeared at sea.  Everyone believes she has drowned.  But Marina believes her mother has become a mermaid."/>
    <x v="15"/>
    <x v="1970"/>
    <x v="0"/>
    <s v="US"/>
    <s v="USD"/>
    <n v="1436290233"/>
    <n v="1433698233"/>
    <b v="0"/>
    <n v="39"/>
    <b v="1"/>
    <s v="theater/plays"/>
    <n v="1.0900000000000001"/>
    <n v="41.92307692307692"/>
    <s v="theater"/>
    <s v="plays"/>
    <x v="2965"/>
    <d v="2015-07-07T12:30:33"/>
  </r>
  <r>
    <n v="2966"/>
    <x v="2965"/>
    <s v="Bringing one of Neil LaBute's incredibly witty and viciously honest plays, about body image and the effect it has on us, to life!"/>
    <x v="3"/>
    <x v="1971"/>
    <x v="0"/>
    <s v="US"/>
    <s v="USD"/>
    <n v="1442425412"/>
    <n v="1439833412"/>
    <b v="0"/>
    <n v="128"/>
    <b v="1"/>
    <s v="theater/plays"/>
    <n v="1.1363000000000001"/>
    <n v="88.7734375"/>
    <s v="theater"/>
    <s v="plays"/>
    <x v="2966"/>
    <d v="2015-09-16T12:43:32"/>
  </r>
  <r>
    <n v="2967"/>
    <x v="2966"/>
    <s v="Scissortail is a story of loss, grief, and recovery based on the events of the 1995 Oklahoma City Bombing."/>
    <x v="10"/>
    <x v="1972"/>
    <x v="0"/>
    <s v="US"/>
    <s v="USD"/>
    <n v="1425872692"/>
    <n v="1423284292"/>
    <b v="0"/>
    <n v="71"/>
    <b v="1"/>
    <s v="theater/plays"/>
    <n v="1.1392"/>
    <n v="80.225352112676063"/>
    <s v="theater"/>
    <s v="plays"/>
    <x v="2967"/>
    <d v="2015-03-08T22:44:52"/>
  </r>
  <r>
    <n v="2968"/>
    <x v="2967"/>
    <s v="The Curse of the Babywoman is real â€” and it is coming to FringeNYC this August."/>
    <x v="8"/>
    <x v="1973"/>
    <x v="0"/>
    <s v="US"/>
    <s v="USD"/>
    <n v="1471406340"/>
    <n v="1470227660"/>
    <b v="0"/>
    <n v="47"/>
    <b v="1"/>
    <s v="theater/plays"/>
    <n v="1.06"/>
    <n v="78.936170212765958"/>
    <s v="theater"/>
    <s v="plays"/>
    <x v="2968"/>
    <d v="2016-08-16T22:59:00"/>
  </r>
  <r>
    <n v="2969"/>
    <x v="2968"/>
    <s v="A poignant &amp; hilarious tale of Charlie Brown &amp; friends navigating high school. A fresh take on the off Broadway hit by YYC artists."/>
    <x v="28"/>
    <x v="897"/>
    <x v="0"/>
    <s v="CA"/>
    <s v="CAD"/>
    <n v="1430693460"/>
    <n v="1428087153"/>
    <b v="0"/>
    <n v="17"/>
    <b v="1"/>
    <s v="theater/plays"/>
    <n v="1.625"/>
    <n v="95.588235294117652"/>
    <s v="theater"/>
    <s v="plays"/>
    <x v="2969"/>
    <d v="2015-05-03T17:51:00"/>
  </r>
  <r>
    <n v="2970"/>
    <x v="2969"/>
    <s v="Kara Ayn Napolitano's latest play about a young mother's attempt to reclaim her life after making a serious mistake."/>
    <x v="12"/>
    <x v="834"/>
    <x v="0"/>
    <s v="US"/>
    <s v="USD"/>
    <n v="1405699451"/>
    <n v="1403107451"/>
    <b v="0"/>
    <n v="91"/>
    <b v="1"/>
    <s v="theater/plays"/>
    <n v="1.06"/>
    <n v="69.890109890109883"/>
    <s v="theater"/>
    <s v="plays"/>
    <x v="2970"/>
    <d v="2014-07-18T11:04:11"/>
  </r>
  <r>
    <n v="2971"/>
    <x v="2970"/>
    <s v="An Asian-Jewish-American family collides with music, food, and identity crises in this world premiere New York theater production."/>
    <x v="50"/>
    <x v="1974"/>
    <x v="0"/>
    <s v="US"/>
    <s v="USD"/>
    <n v="1409500078"/>
    <n v="1406908078"/>
    <b v="0"/>
    <n v="43"/>
    <b v="1"/>
    <s v="theater/plays"/>
    <n v="1.0015624999999999"/>
    <n v="74.534883720930239"/>
    <s v="theater"/>
    <s v="plays"/>
    <x v="2971"/>
    <d v="2014-08-31T10:47:58"/>
  </r>
  <r>
    <n v="2972"/>
    <x v="2971"/>
    <s v="A group of artists. A mythical art piece. A harrowing quest. And some margaritas."/>
    <x v="13"/>
    <x v="1975"/>
    <x v="0"/>
    <s v="US"/>
    <s v="USD"/>
    <n v="1480899600"/>
    <n v="1479609520"/>
    <b v="0"/>
    <n v="17"/>
    <b v="1"/>
    <s v="theater/plays"/>
    <n v="1.0535000000000001"/>
    <n v="123.94117647058823"/>
    <s v="theater"/>
    <s v="plays"/>
    <x v="2972"/>
    <d v="2016-12-04T20:00:00"/>
  </r>
  <r>
    <n v="2973"/>
    <x v="2972"/>
    <s v="We're going to represent the entire USA at the World Festival of Children's Theater in Stratford, ON in June, 2016. Help us get there!"/>
    <x v="10"/>
    <x v="1976"/>
    <x v="0"/>
    <s v="US"/>
    <s v="USD"/>
    <n v="1451620800"/>
    <n v="1449171508"/>
    <b v="0"/>
    <n v="33"/>
    <b v="1"/>
    <s v="theater/plays"/>
    <n v="1.748"/>
    <n v="264.84848484848487"/>
    <s v="theater"/>
    <s v="plays"/>
    <x v="2973"/>
    <d v="2015-12-31T23:00:00"/>
  </r>
  <r>
    <n v="2974"/>
    <x v="2973"/>
    <s v="Known for producing gritty new work, TheatreFIRST presents an exciting new romantic comedy by the hottest playwright in the country."/>
    <x v="10"/>
    <x v="1977"/>
    <x v="0"/>
    <s v="US"/>
    <s v="USD"/>
    <n v="1411695300"/>
    <n v="1409275671"/>
    <b v="0"/>
    <n v="87"/>
    <b v="1"/>
    <s v="theater/plays"/>
    <n v="1.02"/>
    <n v="58.620689655172413"/>
    <s v="theater"/>
    <s v="plays"/>
    <x v="2974"/>
    <d v="2014-09-25T20:35:00"/>
  </r>
  <r>
    <n v="2975"/>
    <x v="2974"/>
    <s v="[By The Mummers] needs your help this holiday season to stage a full scale production of William Gibson's &quot;The Butterfingers Angel...&quot;"/>
    <x v="6"/>
    <x v="1978"/>
    <x v="0"/>
    <s v="US"/>
    <s v="USD"/>
    <n v="1417057200"/>
    <n v="1414599886"/>
    <b v="0"/>
    <n v="113"/>
    <b v="1"/>
    <s v="theater/plays"/>
    <n v="1.00125"/>
    <n v="70.884955752212392"/>
    <s v="theater"/>
    <s v="plays"/>
    <x v="2975"/>
    <d v="2014-11-26T22:00:00"/>
  </r>
  <r>
    <n v="2976"/>
    <x v="2975"/>
    <s v="A play that addresses an important social issue, brought to light by members of the UoM Drama Society."/>
    <x v="159"/>
    <x v="678"/>
    <x v="0"/>
    <s v="GB"/>
    <s v="GBP"/>
    <n v="1457870400"/>
    <n v="1456421530"/>
    <b v="0"/>
    <n v="14"/>
    <b v="1"/>
    <s v="theater/plays"/>
    <n v="1.7142857142857142"/>
    <n v="8.5714285714285712"/>
    <s v="theater"/>
    <s v="plays"/>
    <x v="2976"/>
    <d v="2016-03-13T07:00:00"/>
  </r>
  <r>
    <n v="2977"/>
    <x v="2976"/>
    <s v="In celebration of THE MEDEA PROJECT: THEATER FOR INCARCERATED WOMENâ€™S 25TH ANNIVERSARY Brava Theater  presents â€œBIRTHRIGHT?&quot;"/>
    <x v="9"/>
    <x v="767"/>
    <x v="0"/>
    <s v="US"/>
    <s v="USD"/>
    <n v="1427076840"/>
    <n v="1421960934"/>
    <b v="0"/>
    <n v="30"/>
    <b v="1"/>
    <s v="theater/plays"/>
    <n v="1.1356666666666666"/>
    <n v="113.56666666666666"/>
    <s v="theater"/>
    <s v="plays"/>
    <x v="2977"/>
    <d v="2015-03-22T21:14:00"/>
  </r>
  <r>
    <n v="2978"/>
    <x v="2977"/>
    <s v="The Border Theatre presents The Fall of Wallace Winter, an exploration of American obsessions, this Nov. 7th-9th at the Plaza Theatre"/>
    <x v="47"/>
    <x v="1979"/>
    <x v="0"/>
    <s v="US"/>
    <s v="USD"/>
    <n v="1413784740"/>
    <n v="1412954547"/>
    <b v="0"/>
    <n v="16"/>
    <b v="1"/>
    <s v="theater/plays"/>
    <n v="1.2946666666666666"/>
    <n v="60.6875"/>
    <s v="theater"/>
    <s v="plays"/>
    <x v="2978"/>
    <d v="2014-10-20T00:59:00"/>
  </r>
  <r>
    <n v="2979"/>
    <x v="2978"/>
    <s v="Dear Stone returns with Yasmina Reza's 'ART', a compelling, clever exploration of friendship under duress. Thanks for watching!"/>
    <x v="10"/>
    <x v="1896"/>
    <x v="0"/>
    <s v="US"/>
    <s v="USD"/>
    <n v="1420524000"/>
    <n v="1419104823"/>
    <b v="0"/>
    <n v="46"/>
    <b v="1"/>
    <s v="theater/plays"/>
    <n v="1.014"/>
    <n v="110.21739130434783"/>
    <s v="theater"/>
    <s v="plays"/>
    <x v="2979"/>
    <d v="2015-01-06T01:00:00"/>
  </r>
  <r>
    <n v="2980"/>
    <x v="2979"/>
    <s v="1 director, 4 actors, and a whole lotta determination. Help us bring this brilliant story to the heart of NYC!"/>
    <x v="9"/>
    <x v="1980"/>
    <x v="0"/>
    <s v="US"/>
    <s v="USD"/>
    <n v="1440381600"/>
    <n v="1438639130"/>
    <b v="0"/>
    <n v="24"/>
    <b v="1"/>
    <s v="theater/plays"/>
    <n v="1.0916666666666666"/>
    <n v="136.45833333333334"/>
    <s v="theater"/>
    <s v="plays"/>
    <x v="2980"/>
    <d v="2015-08-23T21:00:00"/>
  </r>
  <r>
    <n v="2981"/>
    <x v="2980"/>
    <s v="We are fundraising to create a Dublin based circus training centre for public and professionals to learn, upskill, perform and teach."/>
    <x v="23"/>
    <x v="1981"/>
    <x v="0"/>
    <s v="IE"/>
    <s v="EUR"/>
    <n v="1443014756"/>
    <n v="1439126756"/>
    <b v="1"/>
    <n v="97"/>
    <b v="1"/>
    <s v="theater/spaces"/>
    <n v="1.28925"/>
    <n v="53.164948453608247"/>
    <s v="theater"/>
    <s v="spaces"/>
    <x v="2981"/>
    <d v="2015-09-23T08:25:56"/>
  </r>
  <r>
    <n v="2982"/>
    <x v="2981"/>
    <s v="Renovating this historical landmark, into an arts venue and theatre space for the community."/>
    <x v="10"/>
    <x v="1982"/>
    <x v="0"/>
    <s v="GB"/>
    <s v="GBP"/>
    <n v="1455208143"/>
    <n v="1452616143"/>
    <b v="1"/>
    <n v="59"/>
    <b v="1"/>
    <s v="theater/spaces"/>
    <n v="1.0206"/>
    <n v="86.491525423728817"/>
    <s v="theater"/>
    <s v="spaces"/>
    <x v="2982"/>
    <d v="2016-02-11T11:29:03"/>
  </r>
  <r>
    <n v="2983"/>
    <x v="2982"/>
    <s v="Dad's Garage Theatre Company needs your help buying our new, forever home by hitting our $150,000 STRETCH GOAL!"/>
    <x v="382"/>
    <x v="1983"/>
    <x v="0"/>
    <s v="US"/>
    <s v="USD"/>
    <n v="1415722236"/>
    <n v="1410534636"/>
    <b v="1"/>
    <n v="1095"/>
    <b v="1"/>
    <s v="theater/spaces"/>
    <n v="1.465395775862069"/>
    <n v="155.23827397260274"/>
    <s v="theater"/>
    <s v="spaces"/>
    <x v="2983"/>
    <d v="2014-11-11T11:10:36"/>
  </r>
  <r>
    <n v="2984"/>
    <x v="2983"/>
    <s v="A traveling wooden wagon that transforms into a theatrical playing space presenting FREE original performance while building community!"/>
    <x v="31"/>
    <x v="1984"/>
    <x v="0"/>
    <s v="US"/>
    <s v="USD"/>
    <n v="1472020881"/>
    <n v="1469428881"/>
    <b v="1"/>
    <n v="218"/>
    <b v="1"/>
    <s v="theater/spaces"/>
    <n v="1.00352"/>
    <n v="115.08256880733946"/>
    <s v="theater"/>
    <s v="spaces"/>
    <x v="2984"/>
    <d v="2016-08-24T01:41:21"/>
  </r>
  <r>
    <n v="2985"/>
    <x v="2984"/>
    <s v="From the moment we flew in to the world of The Circus, we have dreamed of opening our own studio. Help us get our dream off the ground!"/>
    <x v="3"/>
    <x v="297"/>
    <x v="0"/>
    <s v="NZ"/>
    <s v="NZD"/>
    <n v="1477886400"/>
    <n v="1476228128"/>
    <b v="0"/>
    <n v="111"/>
    <b v="1"/>
    <s v="theater/spaces"/>
    <n v="1.2164999999999999"/>
    <n v="109.5945945945946"/>
    <s v="theater"/>
    <s v="spaces"/>
    <x v="2985"/>
    <d v="2016-10-30T23:00:00"/>
  </r>
  <r>
    <n v="2986"/>
    <x v="2985"/>
    <s v="Support the circus arts and help our aerial students work with more height. With your support, we will install beams at 19ft!"/>
    <x v="262"/>
    <x v="1985"/>
    <x v="0"/>
    <s v="GB"/>
    <s v="GBP"/>
    <n v="1462100406"/>
    <n v="1456920006"/>
    <b v="0"/>
    <n v="56"/>
    <b v="1"/>
    <s v="theater/spaces"/>
    <n v="1.0549999999999999"/>
    <n v="45.214285714285715"/>
    <s v="theater"/>
    <s v="spaces"/>
    <x v="2986"/>
    <d v="2016-05-01T06:00:06"/>
  </r>
  <r>
    <n v="2987"/>
    <x v="2986"/>
    <s v="Help Curious Comedy evolve into an independent comedy theater with a complete professional digital production studio built right in."/>
    <x v="31"/>
    <x v="1986"/>
    <x v="0"/>
    <s v="US"/>
    <s v="USD"/>
    <n v="1476316800"/>
    <n v="1473837751"/>
    <b v="0"/>
    <n v="265"/>
    <b v="1"/>
    <s v="theater/spaces"/>
    <n v="1.1040080000000001"/>
    <n v="104.15169811320754"/>
    <s v="theater"/>
    <s v="spaces"/>
    <x v="2987"/>
    <d v="2016-10-12T19:00:00"/>
  </r>
  <r>
    <n v="2988"/>
    <x v="2987"/>
    <s v="Since October 2015 the Shoebox Theatre has become a hub of creativity - The next step in our journey is to hang stage curtains!"/>
    <x v="28"/>
    <x v="325"/>
    <x v="0"/>
    <s v="GB"/>
    <s v="GBP"/>
    <n v="1466412081"/>
    <n v="1463820081"/>
    <b v="0"/>
    <n v="28"/>
    <b v="1"/>
    <s v="theater/spaces"/>
    <n v="1"/>
    <n v="35.714285714285715"/>
    <s v="theater"/>
    <s v="spaces"/>
    <x v="2988"/>
    <d v="2016-06-20T03:41:21"/>
  </r>
  <r>
    <n v="2989"/>
    <x v="2988"/>
    <s v="Bring the movies back to Bethel, Maine."/>
    <x v="22"/>
    <x v="1987"/>
    <x v="0"/>
    <s v="US"/>
    <s v="USD"/>
    <n v="1450673940"/>
    <n v="1448756962"/>
    <b v="0"/>
    <n v="364"/>
    <b v="1"/>
    <s v="theater/spaces"/>
    <n v="1.76535"/>
    <n v="96.997252747252745"/>
    <s v="theater"/>
    <s v="spaces"/>
    <x v="2989"/>
    <d v="2015-12-20T23:59:00"/>
  </r>
  <r>
    <n v="2990"/>
    <x v="2989"/>
    <s v="We are a non-profit revitalizing the Gloria Theatre - our gift to the community - and we need your help #arts #community #theater"/>
    <x v="3"/>
    <x v="1117"/>
    <x v="0"/>
    <s v="US"/>
    <s v="USD"/>
    <n v="1452174420"/>
    <n v="1449150420"/>
    <b v="0"/>
    <n v="27"/>
    <b v="1"/>
    <s v="theater/spaces"/>
    <n v="1"/>
    <n v="370.37037037037038"/>
    <s v="theater"/>
    <s v="spaces"/>
    <x v="2990"/>
    <d v="2016-01-07T08:47:00"/>
  </r>
  <r>
    <n v="2991"/>
    <x v="2990"/>
    <s v="A new intimate listening room with tables &amp; theatre seating where artist &amp; fans connect through music, comedy &amp; performing arts."/>
    <x v="0"/>
    <x v="1988"/>
    <x v="0"/>
    <s v="US"/>
    <s v="USD"/>
    <n v="1485547530"/>
    <n v="1483646730"/>
    <b v="0"/>
    <n v="93"/>
    <b v="1"/>
    <s v="theater/spaces"/>
    <n v="1.0329411764705883"/>
    <n v="94.408602150537632"/>
    <s v="theater"/>
    <s v="spaces"/>
    <x v="2991"/>
    <d v="2017-01-27T15:05:30"/>
  </r>
  <r>
    <n v="2992"/>
    <x v="2991"/>
    <s v="Creating a non-profit CAFE &amp; VILLAGE COMMONS in SE Portland, in service to Neighbors, Kids, Artists &amp; the Underserved"/>
    <x v="9"/>
    <x v="1989"/>
    <x v="0"/>
    <s v="US"/>
    <s v="USD"/>
    <n v="1476037510"/>
    <n v="1473445510"/>
    <b v="0"/>
    <n v="64"/>
    <b v="1"/>
    <s v="theater/spaces"/>
    <n v="1.0449999999999999"/>
    <n v="48.984375"/>
    <s v="theater"/>
    <s v="spaces"/>
    <x v="2992"/>
    <d v="2016-10-09T13:25:10"/>
  </r>
  <r>
    <n v="2993"/>
    <x v="2992"/>
    <s v="Help us build the Kitchen from Hell!"/>
    <x v="28"/>
    <x v="1141"/>
    <x v="0"/>
    <s v="US"/>
    <s v="USD"/>
    <n v="1455998867"/>
    <n v="1453406867"/>
    <b v="0"/>
    <n v="22"/>
    <b v="1"/>
    <s v="theater/spaces"/>
    <n v="1.0029999999999999"/>
    <n v="45.590909090909093"/>
    <s v="theater"/>
    <s v="spaces"/>
    <x v="2993"/>
    <d v="2016-02-20T15:07:47"/>
  </r>
  <r>
    <n v="2994"/>
    <x v="2993"/>
    <s v="Help the hosts of the infamous St. Michael sustain and create epic boat parties through Halloween and into 2015"/>
    <x v="43"/>
    <x v="1990"/>
    <x v="0"/>
    <s v="GB"/>
    <s v="GBP"/>
    <n v="1412335772"/>
    <n v="1409743772"/>
    <b v="0"/>
    <n v="59"/>
    <b v="1"/>
    <s v="theater/spaces"/>
    <n v="4.577466666666667"/>
    <n v="23.275254237288134"/>
    <s v="theater"/>
    <s v="spaces"/>
    <x v="2994"/>
    <d v="2014-10-03T06:29:32"/>
  </r>
  <r>
    <n v="2995"/>
    <x v="2994"/>
    <s v="Keeping the drive-in culture alive for 6 years, we now ask for your help so we can CREATE A NEW HOME and save 35MM movies!"/>
    <x v="36"/>
    <x v="1991"/>
    <x v="0"/>
    <s v="US"/>
    <s v="USD"/>
    <n v="1484841471"/>
    <n v="1482249471"/>
    <b v="0"/>
    <n v="249"/>
    <b v="1"/>
    <s v="theater/spaces"/>
    <n v="1.0496000000000001"/>
    <n v="63.2289156626506"/>
    <s v="theater"/>
    <s v="spaces"/>
    <x v="2995"/>
    <d v="2017-01-19T10:57:51"/>
  </r>
  <r>
    <n v="2996"/>
    <x v="2995"/>
    <s v="A permanent home for comedy in Connecticut in the heart of downtown Hartford."/>
    <x v="19"/>
    <x v="1992"/>
    <x v="0"/>
    <s v="US"/>
    <s v="USD"/>
    <n v="1432677240"/>
    <n v="1427493240"/>
    <b v="0"/>
    <n v="392"/>
    <b v="1"/>
    <s v="theater/spaces"/>
    <n v="1.7194285714285715"/>
    <n v="153.5204081632653"/>
    <s v="theater"/>
    <s v="spaces"/>
    <x v="2996"/>
    <d v="2015-05-26T16:54:00"/>
  </r>
  <r>
    <n v="2997"/>
    <x v="2996"/>
    <s v="We're moving to a new space and upgrading our facilities to continue providing a local theatre venue and arts education program!"/>
    <x v="3"/>
    <x v="1993"/>
    <x v="0"/>
    <s v="US"/>
    <s v="USD"/>
    <n v="1488171540"/>
    <n v="1486661793"/>
    <b v="0"/>
    <n v="115"/>
    <b v="1"/>
    <s v="theater/spaces"/>
    <n v="1.0373000000000001"/>
    <n v="90.2"/>
    <s v="theater"/>
    <s v="spaces"/>
    <x v="2997"/>
    <d v="2017-02-26T23:59:00"/>
  </r>
  <r>
    <n v="2998"/>
    <x v="2997"/>
    <s v="The New Movement works tirelessly to put Nola on the comedy map. This project will upgrade our theater and production facilities."/>
    <x v="63"/>
    <x v="1994"/>
    <x v="0"/>
    <s v="US"/>
    <s v="USD"/>
    <n v="1402892700"/>
    <n v="1400474329"/>
    <b v="0"/>
    <n v="433"/>
    <b v="1"/>
    <s v="theater/spaces"/>
    <n v="1.0302899999999999"/>
    <n v="118.97113163972287"/>
    <s v="theater"/>
    <s v="spaces"/>
    <x v="2998"/>
    <d v="2014-06-15T23:25:00"/>
  </r>
  <r>
    <n v="2999"/>
    <x v="2998"/>
    <s v="Restless Artists' Theatre is building risers and installing better lighting for our patrons.  We need to purchase raw materials."/>
    <x v="383"/>
    <x v="1964"/>
    <x v="0"/>
    <s v="US"/>
    <s v="USD"/>
    <n v="1488333600"/>
    <n v="1487094360"/>
    <b v="0"/>
    <n v="20"/>
    <b v="1"/>
    <s v="theater/spaces"/>
    <n v="1.1888888888888889"/>
    <n v="80.25"/>
    <s v="theater"/>
    <s v="spaces"/>
    <x v="2999"/>
    <d v="2017-02-28T21:00:00"/>
  </r>
  <r>
    <n v="3000"/>
    <x v="2999"/>
    <s v="A benefit show featuring musicians, dancers &amp; poets all under age 30 to raise money in support of LGBTQ rights and programs."/>
    <x v="2"/>
    <x v="83"/>
    <x v="0"/>
    <s v="US"/>
    <s v="USD"/>
    <n v="1485885600"/>
    <n v="1484682670"/>
    <b v="0"/>
    <n v="8"/>
    <b v="1"/>
    <s v="theater/spaces"/>
    <n v="1"/>
    <n v="62.5"/>
    <s v="theater"/>
    <s v="spaces"/>
    <x v="3000"/>
    <d v="2017-01-31T13:00:00"/>
  </r>
  <r>
    <n v="3001"/>
    <x v="3000"/>
    <s v="Get Scene Studios and Highwire Comedy Co. creating an amazing training facility and theater for Atlanta comedy and film talent!"/>
    <x v="384"/>
    <x v="1995"/>
    <x v="0"/>
    <s v="US"/>
    <s v="USD"/>
    <n v="1468445382"/>
    <n v="1465853382"/>
    <b v="0"/>
    <n v="175"/>
    <b v="1"/>
    <s v="theater/spaces"/>
    <n v="3.1869988910451896"/>
    <n v="131.37719999999999"/>
    <s v="theater"/>
    <s v="spaces"/>
    <x v="3001"/>
    <d v="2016-07-13T16:29:42"/>
  </r>
  <r>
    <n v="3002"/>
    <x v="3001"/>
    <s v="Make the workshop/ small stage space at Jimmy's No 43 even better than before!"/>
    <x v="39"/>
    <x v="1996"/>
    <x v="0"/>
    <s v="US"/>
    <s v="USD"/>
    <n v="1356552252"/>
    <n v="1353960252"/>
    <b v="0"/>
    <n v="104"/>
    <b v="1"/>
    <s v="theater/spaces"/>
    <n v="1.0850614285714286"/>
    <n v="73.032980769230775"/>
    <s v="theater"/>
    <s v="spaces"/>
    <x v="3002"/>
    <d v="2012-12-26T15:04:12"/>
  </r>
  <r>
    <n v="3003"/>
    <x v="3002"/>
    <s v="We finally found a place to call home! Help us move in to (and collaborate with) the NEW Fischer Creative Arts Center in Waukesha, WI!"/>
    <x v="9"/>
    <x v="1891"/>
    <x v="0"/>
    <s v="US"/>
    <s v="USD"/>
    <n v="1456811940"/>
    <n v="1454098976"/>
    <b v="0"/>
    <n v="17"/>
    <b v="1"/>
    <s v="theater/spaces"/>
    <n v="1.0116666666666667"/>
    <n v="178.52941176470588"/>
    <s v="theater"/>
    <s v="spaces"/>
    <x v="3003"/>
    <d v="2016-03-01T00:59:00"/>
  </r>
  <r>
    <n v="3004"/>
    <x v="3003"/>
    <s v="The Agawam Cinemas is to be successfully reopened by new ownership and the twin theaters must be converted to digital projection."/>
    <x v="79"/>
    <x v="1997"/>
    <x v="0"/>
    <s v="US"/>
    <s v="USD"/>
    <n v="1416089324"/>
    <n v="1413493724"/>
    <b v="0"/>
    <n v="277"/>
    <b v="1"/>
    <s v="theater/spaces"/>
    <n v="1.12815"/>
    <n v="162.90974729241879"/>
    <s v="theater"/>
    <s v="spaces"/>
    <x v="3004"/>
    <d v="2014-11-15T17:08:44"/>
  </r>
  <r>
    <n v="3005"/>
    <x v="3004"/>
    <s v="Pangea House is a collectively run, all ages music venue and community space in desperate need of some renovation and updates."/>
    <x v="385"/>
    <x v="1998"/>
    <x v="0"/>
    <s v="US"/>
    <s v="USD"/>
    <n v="1412611905"/>
    <n v="1410019905"/>
    <b v="0"/>
    <n v="118"/>
    <b v="1"/>
    <s v="theater/spaces"/>
    <n v="1.2049622641509434"/>
    <n v="108.24237288135593"/>
    <s v="theater"/>
    <s v="spaces"/>
    <x v="3005"/>
    <d v="2014-10-06T11:11:45"/>
  </r>
  <r>
    <n v="3006"/>
    <x v="3005"/>
    <s v="We're an affordable theatre and rental space that can be molded into anything by anyone."/>
    <x v="6"/>
    <x v="1999"/>
    <x v="0"/>
    <s v="CA"/>
    <s v="CAD"/>
    <n v="1418580591"/>
    <n v="1415988591"/>
    <b v="0"/>
    <n v="97"/>
    <b v="1"/>
    <s v="theater/spaces"/>
    <n v="1.0774999999999999"/>
    <n v="88.865979381443296"/>
    <s v="theater"/>
    <s v="spaces"/>
    <x v="3006"/>
    <d v="2014-12-14T13:09:51"/>
  </r>
  <r>
    <n v="3007"/>
    <x v="3006"/>
    <s v="Consuite for 2015 CoreCon.  An adventure into insanity."/>
    <x v="20"/>
    <x v="1144"/>
    <x v="0"/>
    <s v="US"/>
    <s v="USD"/>
    <n v="1429938683"/>
    <n v="1428124283"/>
    <b v="0"/>
    <n v="20"/>
    <b v="1"/>
    <s v="theater/spaces"/>
    <n v="1.8"/>
    <n v="54"/>
    <s v="theater"/>
    <s v="spaces"/>
    <x v="3007"/>
    <d v="2015-04-25T00:11:23"/>
  </r>
  <r>
    <n v="3008"/>
    <x v="3007"/>
    <s v="Help fund Silver Spring Stage's HVAC costs for the upcoming year! Don't leave us out in the cold (pun intended)!"/>
    <x v="9"/>
    <x v="1891"/>
    <x v="0"/>
    <s v="US"/>
    <s v="USD"/>
    <n v="1453352719"/>
    <n v="1450760719"/>
    <b v="0"/>
    <n v="26"/>
    <b v="1"/>
    <s v="theater/spaces"/>
    <n v="1.0116666666666667"/>
    <n v="116.73076923076923"/>
    <s v="theater"/>
    <s v="spaces"/>
    <x v="3008"/>
    <d v="2016-01-21T00:05:19"/>
  </r>
  <r>
    <n v="3009"/>
    <x v="3008"/>
    <s v="The Montauk Surf Museum will present ocean science, as well as the art and history of surfing to visitors and schools in creative ways."/>
    <x v="31"/>
    <x v="2000"/>
    <x v="0"/>
    <s v="US"/>
    <s v="USD"/>
    <n v="1417012840"/>
    <n v="1414417240"/>
    <b v="0"/>
    <n v="128"/>
    <b v="1"/>
    <s v="theater/spaces"/>
    <n v="1.19756"/>
    <n v="233.8984375"/>
    <s v="theater"/>
    <s v="spaces"/>
    <x v="3009"/>
    <d v="2014-11-26T09:40:40"/>
  </r>
  <r>
    <n v="3010"/>
    <x v="3009"/>
    <s v="STC &amp; the Sheboygan Area School District are working tirelessly to renovate our 30-year-old sound system. Help us sound better for you!"/>
    <x v="15"/>
    <x v="23"/>
    <x v="0"/>
    <s v="US"/>
    <s v="USD"/>
    <n v="1424548719"/>
    <n v="1419364719"/>
    <b v="0"/>
    <n v="15"/>
    <b v="1"/>
    <s v="theater/spaces"/>
    <n v="1.58"/>
    <n v="158"/>
    <s v="theater"/>
    <s v="spaces"/>
    <x v="3010"/>
    <d v="2015-02-21T14:58:39"/>
  </r>
  <r>
    <n v="3011"/>
    <x v="3010"/>
    <s v="Necesitamos tu ayuda para poder llevar la magia del teatro universitario al Teatro Lagrada de Madrid el 23 de diciembre :)"/>
    <x v="43"/>
    <x v="2001"/>
    <x v="0"/>
    <s v="ES"/>
    <s v="EUR"/>
    <n v="1450911540"/>
    <n v="1448536516"/>
    <b v="0"/>
    <n v="25"/>
    <b v="1"/>
    <s v="theater/spaces"/>
    <n v="1.2366666666666666"/>
    <n v="14.84"/>
    <s v="theater"/>
    <s v="spaces"/>
    <x v="3011"/>
    <d v="2015-12-23T17:59:00"/>
  </r>
  <r>
    <n v="3012"/>
    <x v="3011"/>
    <s v="Spring Theatre has recently found a new home in the heart of Winston Salem. We need your help for an up-lifting up-fit!"/>
    <x v="23"/>
    <x v="2002"/>
    <x v="0"/>
    <s v="US"/>
    <s v="USD"/>
    <n v="1423587130"/>
    <n v="1421772730"/>
    <b v="0"/>
    <n v="55"/>
    <b v="1"/>
    <s v="theater/spaces"/>
    <n v="1.1712499999999999"/>
    <n v="85.181818181818187"/>
    <s v="theater"/>
    <s v="spaces"/>
    <x v="3012"/>
    <d v="2015-02-10T11:52:10"/>
  </r>
  <r>
    <n v="3013"/>
    <x v="3012"/>
    <s v="Barebones Productions is developing a new theater and performance facility in Braddock, Pa. &quot;The barebones black box&quot;"/>
    <x v="3"/>
    <x v="2003"/>
    <x v="0"/>
    <s v="US"/>
    <s v="USD"/>
    <n v="1434917049"/>
    <n v="1432325049"/>
    <b v="0"/>
    <n v="107"/>
    <b v="1"/>
    <s v="theater/spaces"/>
    <n v="1.5696000000000001"/>
    <n v="146.69158878504672"/>
    <s v="theater"/>
    <s v="spaces"/>
    <x v="3013"/>
    <d v="2015-06-21T15:04:09"/>
  </r>
  <r>
    <n v="3014"/>
    <x v="3013"/>
    <s v="Help build an immersion experience for kids to have fun with Santa and make their Christmas season shine just a little bit brighter."/>
    <x v="31"/>
    <x v="2004"/>
    <x v="0"/>
    <s v="US"/>
    <s v="USD"/>
    <n v="1415163600"/>
    <n v="1412737080"/>
    <b v="0"/>
    <n v="557"/>
    <b v="1"/>
    <s v="theater/spaces"/>
    <n v="1.13104"/>
    <n v="50.764811490125673"/>
    <s v="theater"/>
    <s v="spaces"/>
    <x v="3014"/>
    <d v="2014-11-05T00:00:00"/>
  </r>
  <r>
    <n v="3015"/>
    <x v="3014"/>
    <s v="We're turning an old yogurt shop into a live theater in downtown Charleston.   Please help us hang our sign!"/>
    <x v="104"/>
    <x v="2005"/>
    <x v="0"/>
    <s v="US"/>
    <s v="USD"/>
    <n v="1402459200"/>
    <n v="1401125238"/>
    <b v="0"/>
    <n v="40"/>
    <b v="1"/>
    <s v="theater/spaces"/>
    <n v="1.0317647058823529"/>
    <n v="87.7"/>
    <s v="theater"/>
    <s v="spaces"/>
    <x v="3015"/>
    <d v="2014-06-10T23:00:00"/>
  </r>
  <r>
    <n v="3016"/>
    <x v="3015"/>
    <s v="Let there be sound! Make our new theatre more accessible by installing a modern sound and hearing assistance system for our audience."/>
    <x v="0"/>
    <x v="2006"/>
    <x v="0"/>
    <s v="US"/>
    <s v="USD"/>
    <n v="1405688952"/>
    <n v="1400504952"/>
    <b v="0"/>
    <n v="36"/>
    <b v="1"/>
    <s v="theater/spaces"/>
    <n v="1.0261176470588236"/>
    <n v="242.27777777777777"/>
    <s v="theater"/>
    <s v="spaces"/>
    <x v="3016"/>
    <d v="2014-07-18T08:09:12"/>
  </r>
  <r>
    <n v="3017"/>
    <x v="3016"/>
    <s v="Help us build a 200 seat theater and classroom space in North Andover, MA. Let's get kids off the screens, and into the spotlight!"/>
    <x v="29"/>
    <x v="2007"/>
    <x v="0"/>
    <s v="US"/>
    <s v="USD"/>
    <n v="1408566243"/>
    <n v="1405974243"/>
    <b v="0"/>
    <n v="159"/>
    <b v="1"/>
    <s v="theater/spaces"/>
    <n v="1.0584090909090909"/>
    <n v="146.44654088050314"/>
    <s v="theater"/>
    <s v="spaces"/>
    <x v="3017"/>
    <d v="2014-08-20T15:24:03"/>
  </r>
  <r>
    <n v="3018"/>
    <x v="3017"/>
    <s v="Le projet vise la crÃ©ation dâ€™un lieu de rÃ©sidence, recherche et formation dÃ©diÃ© Ã  l'art vivant, l'image et la narration."/>
    <x v="285"/>
    <x v="2008"/>
    <x v="0"/>
    <s v="FR"/>
    <s v="EUR"/>
    <n v="1437429600"/>
    <n v="1433747376"/>
    <b v="0"/>
    <n v="41"/>
    <b v="1"/>
    <s v="theater/spaces"/>
    <n v="1.0071428571428571"/>
    <n v="103.17073170731707"/>
    <s v="theater"/>
    <s v="spaces"/>
    <x v="3018"/>
    <d v="2015-07-20T17:00:00"/>
  </r>
  <r>
    <n v="3019"/>
    <x v="3018"/>
    <s v="We plan to transition from 35mm to the new digital projection format to continue to show current first run films for our community."/>
    <x v="36"/>
    <x v="2009"/>
    <x v="0"/>
    <s v="US"/>
    <s v="USD"/>
    <n v="1401159600"/>
    <n v="1398801620"/>
    <b v="0"/>
    <n v="226"/>
    <b v="1"/>
    <s v="theater/spaces"/>
    <n v="1.2123333333333333"/>
    <n v="80.464601769911511"/>
    <s v="theater"/>
    <s v="spaces"/>
    <x v="3019"/>
    <d v="2014-05-26T22:00:00"/>
  </r>
  <r>
    <n v="3020"/>
    <x v="3019"/>
    <s v="Any donation--big or small--will help us upgrade our studio/rehearsal space into a black box theater and offer even more programs."/>
    <x v="39"/>
    <x v="2010"/>
    <x v="0"/>
    <s v="US"/>
    <s v="USD"/>
    <n v="1439583533"/>
    <n v="1434399533"/>
    <b v="0"/>
    <n v="30"/>
    <b v="1"/>
    <s v="theater/spaces"/>
    <n v="1.0057142857142858"/>
    <n v="234.66666666666666"/>
    <s v="theater"/>
    <s v="spaces"/>
    <x v="3020"/>
    <d v="2015-08-14T15:18:53"/>
  </r>
  <r>
    <n v="3021"/>
    <x v="3020"/>
    <s v="At the end of October 2016, 2nd Story will be moving from its current office space to a storefront space in Albany Park, Chicago, IL."/>
    <x v="37"/>
    <x v="2011"/>
    <x v="0"/>
    <s v="US"/>
    <s v="USD"/>
    <n v="1479794340"/>
    <n v="1476715869"/>
    <b v="0"/>
    <n v="103"/>
    <b v="1"/>
    <s v="theater/spaces"/>
    <n v="1.1602222222222223"/>
    <n v="50.689320388349515"/>
    <s v="theater"/>
    <s v="spaces"/>
    <x v="3021"/>
    <d v="2016-11-22T00:59:00"/>
  </r>
  <r>
    <n v="3022"/>
    <x v="3021"/>
    <s v="Help us launch a new performing arts complex in Cambridge! The Thalia provides space for performance, rehearsals, and collaboration!"/>
    <x v="3"/>
    <x v="2012"/>
    <x v="0"/>
    <s v="US"/>
    <s v="USD"/>
    <n v="1472338409"/>
    <n v="1468450409"/>
    <b v="0"/>
    <n v="62"/>
    <b v="1"/>
    <s v="theater/spaces"/>
    <n v="1.0087999999999999"/>
    <n v="162.70967741935485"/>
    <s v="theater"/>
    <s v="spaces"/>
    <x v="3022"/>
    <d v="2016-08-27T17:53:29"/>
  </r>
  <r>
    <n v="3023"/>
    <x v="3022"/>
    <s v="Antonia Goddard Productions in association with Jethro Compton Productions presents THE NIGHT WATCH, an exciting new historical drama."/>
    <x v="176"/>
    <x v="2013"/>
    <x v="0"/>
    <s v="GB"/>
    <s v="GBP"/>
    <n v="1434039186"/>
    <n v="1430151186"/>
    <b v="0"/>
    <n v="6"/>
    <b v="1"/>
    <s v="theater/spaces"/>
    <n v="1.03"/>
    <n v="120.16666666666667"/>
    <s v="theater"/>
    <s v="spaces"/>
    <x v="3023"/>
    <d v="2015-06-11T11:13:06"/>
  </r>
  <r>
    <n v="3024"/>
    <x v="3023"/>
    <s v="Steel City Improv Theater has found a new space in the Shadyside neighborhood of Pittsburgh and we're raising $5000 to build it!"/>
    <x v="10"/>
    <x v="2014"/>
    <x v="0"/>
    <s v="US"/>
    <s v="USD"/>
    <n v="1349567475"/>
    <n v="1346975475"/>
    <b v="0"/>
    <n v="182"/>
    <b v="1"/>
    <s v="theater/spaces"/>
    <n v="2.4641999999999999"/>
    <n v="67.697802197802204"/>
    <s v="theater"/>
    <s v="spaces"/>
    <x v="3024"/>
    <d v="2012-10-06T18:51:15"/>
  </r>
  <r>
    <n v="3025"/>
    <x v="3024"/>
    <s v="Be part of building Cardiff's first pub theatre, located right in the city centre. Launching January 2015."/>
    <x v="30"/>
    <x v="2015"/>
    <x v="0"/>
    <s v="GB"/>
    <s v="GBP"/>
    <n v="1401465600"/>
    <n v="1399032813"/>
    <b v="0"/>
    <n v="145"/>
    <b v="1"/>
    <s v="theater/spaces"/>
    <n v="3.0219999999999998"/>
    <n v="52.103448275862071"/>
    <s v="theater"/>
    <s v="spaces"/>
    <x v="3025"/>
    <d v="2014-05-30T11:00:00"/>
  </r>
  <r>
    <n v="3026"/>
    <x v="3025"/>
    <s v="The Bohemian Balcony is a innovate multi-arts venue created by the people for the community. A platform for our arts to grow and shine."/>
    <x v="42"/>
    <x v="2016"/>
    <x v="0"/>
    <s v="GB"/>
    <s v="GBP"/>
    <n v="1488538892"/>
    <n v="1487329292"/>
    <b v="0"/>
    <n v="25"/>
    <b v="1"/>
    <s v="theater/spaces"/>
    <n v="1.4333333333333333"/>
    <n v="51.6"/>
    <s v="theater"/>
    <s v="spaces"/>
    <x v="3026"/>
    <d v="2017-03-03T06:01:32"/>
  </r>
  <r>
    <n v="3027"/>
    <x v="3026"/>
    <s v="Wavy says let's LIGHT UP THE RAINBOW STAGE and as our stretch reward we'll throw all of us a PARTY!"/>
    <x v="79"/>
    <x v="2017"/>
    <x v="0"/>
    <s v="US"/>
    <s v="USD"/>
    <n v="1426866851"/>
    <n v="1424278451"/>
    <b v="0"/>
    <n v="320"/>
    <b v="1"/>
    <s v="theater/spaces"/>
    <n v="1.3144"/>
    <n v="164.3"/>
    <s v="theater"/>
    <s v="spaces"/>
    <x v="3027"/>
    <d v="2015-03-20T10:54:11"/>
  </r>
  <r>
    <n v="3028"/>
    <x v="3027"/>
    <s v="We have a space! Help us fill it with a stage, chairs, gear and audiences' laughter!"/>
    <x v="10"/>
    <x v="2018"/>
    <x v="0"/>
    <s v="US"/>
    <s v="USD"/>
    <n v="1471242025"/>
    <n v="1468650025"/>
    <b v="0"/>
    <n v="99"/>
    <b v="1"/>
    <s v="theater/spaces"/>
    <n v="1.6801999999999999"/>
    <n v="84.858585858585855"/>
    <s v="theater"/>
    <s v="spaces"/>
    <x v="3028"/>
    <d v="2016-08-15T01:20:25"/>
  </r>
  <r>
    <n v="3029"/>
    <x v="3028"/>
    <s v="We're building a new theatre venue in Austin! Austin is growing, but we are losing space for artists- help us keep local theatre alive!"/>
    <x v="11"/>
    <x v="2019"/>
    <x v="0"/>
    <s v="US"/>
    <s v="USD"/>
    <n v="1416285300"/>
    <n v="1413824447"/>
    <b v="0"/>
    <n v="348"/>
    <b v="1"/>
    <s v="theater/spaces"/>
    <n v="1.0967666666666667"/>
    <n v="94.548850574712645"/>
    <s v="theater"/>
    <s v="spaces"/>
    <x v="3029"/>
    <d v="2014-11-17T23:35:00"/>
  </r>
  <r>
    <n v="3030"/>
    <x v="3029"/>
    <s v="Guilford Center Stage is a new project bringing theater to our 1896 Grange; we need to purchase simple theater lighting for our stage."/>
    <x v="257"/>
    <x v="122"/>
    <x v="0"/>
    <s v="US"/>
    <s v="USD"/>
    <n v="1442426171"/>
    <n v="1439834171"/>
    <b v="0"/>
    <n v="41"/>
    <b v="1"/>
    <s v="theater/spaces"/>
    <n v="1.0668571428571429"/>
    <n v="45.536585365853661"/>
    <s v="theater"/>
    <s v="spaces"/>
    <x v="3030"/>
    <d v="2015-09-16T12:56:11"/>
  </r>
  <r>
    <n v="3031"/>
    <x v="3030"/>
    <s v="Blue Thyme Nights is the production of Am I Blue by Beth Henley &amp; Thymus Vulgaris by Lanford  Wilson._x000a__x000a_Artwork by Charlotte Ager"/>
    <x v="15"/>
    <x v="646"/>
    <x v="0"/>
    <s v="US"/>
    <s v="USD"/>
    <n v="1476479447"/>
    <n v="1471295447"/>
    <b v="0"/>
    <n v="29"/>
    <b v="1"/>
    <s v="theater/spaces"/>
    <n v="1"/>
    <n v="51.724137931034484"/>
    <s v="theater"/>
    <s v="spaces"/>
    <x v="3031"/>
    <d v="2016-10-14T16:10:47"/>
  </r>
  <r>
    <n v="3032"/>
    <x v="3031"/>
    <s v="One night only, not-for-profit, neighborhood haunted attraction that will scare your mask off! Coming this Halloween."/>
    <x v="28"/>
    <x v="2020"/>
    <x v="0"/>
    <s v="US"/>
    <s v="USD"/>
    <n v="1441933459"/>
    <n v="1439341459"/>
    <b v="0"/>
    <n v="25"/>
    <b v="1"/>
    <s v="theater/spaces"/>
    <n v="1.272"/>
    <n v="50.88"/>
    <s v="theater"/>
    <s v="spaces"/>
    <x v="3032"/>
    <d v="2015-09-10T20:04:19"/>
  </r>
  <r>
    <n v="3033"/>
    <x v="3032"/>
    <s v="Finally Stagelights will have a space of our very own!  Be a part of this exciting new adventure in Greensboro!!"/>
    <x v="9"/>
    <x v="2021"/>
    <x v="0"/>
    <s v="US"/>
    <s v="USD"/>
    <n v="1471487925"/>
    <n v="1468895925"/>
    <b v="0"/>
    <n v="23"/>
    <b v="1"/>
    <s v="theater/spaces"/>
    <n v="1.4653333333333334"/>
    <n v="191.13043478260869"/>
    <s v="theater"/>
    <s v="spaces"/>
    <x v="3033"/>
    <d v="2016-08-17T21:38:45"/>
  </r>
  <r>
    <n v="3034"/>
    <x v="3033"/>
    <s v="Pretty please with popcorn on top!Help!!_x000a__x000a_Our family owned &amp; operated Theatre in Fairfax VA is looking to get help upgrading our seats."/>
    <x v="57"/>
    <x v="2022"/>
    <x v="0"/>
    <s v="US"/>
    <s v="USD"/>
    <n v="1477972740"/>
    <n v="1475326255"/>
    <b v="0"/>
    <n v="1260"/>
    <b v="1"/>
    <s v="theater/spaces"/>
    <n v="1.1253599999999999"/>
    <n v="89.314285714285717"/>
    <s v="theater"/>
    <s v="spaces"/>
    <x v="3034"/>
    <d v="2016-10-31T22:59:00"/>
  </r>
  <r>
    <n v="3035"/>
    <x v="3034"/>
    <s v="Help create a permanent home for live comedy shows and classes in Downtown RVA."/>
    <x v="31"/>
    <x v="2023"/>
    <x v="0"/>
    <s v="US"/>
    <s v="USD"/>
    <n v="1367674009"/>
    <n v="1365082009"/>
    <b v="0"/>
    <n v="307"/>
    <b v="1"/>
    <s v="theater/spaces"/>
    <n v="1.0878684000000001"/>
    <n v="88.588631921824103"/>
    <s v="theater"/>
    <s v="spaces"/>
    <x v="3035"/>
    <d v="2013-05-04T08:26:49"/>
  </r>
  <r>
    <n v="3036"/>
    <x v="3035"/>
    <s v="Help Synetic Theater create a new Studio to produce amazing  shows in the 2013/14 season and train awesome artists of all ages!"/>
    <x v="31"/>
    <x v="2024"/>
    <x v="0"/>
    <s v="US"/>
    <s v="USD"/>
    <n v="1376654340"/>
    <n v="1373568644"/>
    <b v="0"/>
    <n v="329"/>
    <b v="1"/>
    <s v="theater/spaces"/>
    <n v="1.26732"/>
    <n v="96.300911854103347"/>
    <s v="theater"/>
    <s v="spaces"/>
    <x v="3036"/>
    <d v="2013-08-16T06:59:00"/>
  </r>
  <r>
    <n v="3037"/>
    <x v="3036"/>
    <s v="SHE&amp;HER PRODUCTIONS! New Space.. New SHOW! We have a home in KC West Bottoms, the Crane Building. We need your help turning this space into a theater!"/>
    <x v="2"/>
    <x v="1761"/>
    <x v="0"/>
    <s v="US"/>
    <s v="USD"/>
    <n v="1285995540"/>
    <n v="1279574773"/>
    <b v="0"/>
    <n v="32"/>
    <b v="1"/>
    <s v="theater/spaces"/>
    <n v="2.1320000000000001"/>
    <n v="33.3125"/>
    <s v="theater"/>
    <s v="spaces"/>
    <x v="3037"/>
    <d v="2010-10-01T23:59:00"/>
  </r>
  <r>
    <n v="3038"/>
    <x v="3037"/>
    <s v="Our little theater needs some love. We took over a lab and need to make our space look more inviting and well, like a theater!"/>
    <x v="28"/>
    <x v="2025"/>
    <x v="0"/>
    <s v="US"/>
    <s v="USD"/>
    <n v="1457071397"/>
    <n v="1451887397"/>
    <b v="0"/>
    <n v="27"/>
    <b v="1"/>
    <s v="theater/spaces"/>
    <n v="1.0049999999999999"/>
    <n v="37.222222222222221"/>
    <s v="theater"/>
    <s v="spaces"/>
    <x v="3038"/>
    <d v="2016-03-04T01:03:17"/>
  </r>
  <r>
    <n v="3039"/>
    <x v="3038"/>
    <s v="After 22 yrs downstairs we are &quot;getting out of  our parents basement&quot; and building a new 50 seat theater in a new location."/>
    <x v="22"/>
    <x v="2026"/>
    <x v="0"/>
    <s v="US"/>
    <s v="USD"/>
    <n v="1388303940"/>
    <n v="1386011038"/>
    <b v="0"/>
    <n v="236"/>
    <b v="1"/>
    <s v="theater/spaces"/>
    <n v="1.0871389999999999"/>
    <n v="92.130423728813554"/>
    <s v="theater"/>
    <s v="spaces"/>
    <x v="3039"/>
    <d v="2013-12-29T02:59:00"/>
  </r>
  <r>
    <n v="3040"/>
    <x v="3039"/>
    <s v="48 hours of deck screws, dry wall, hard hats and needed renovation to help the Jayhawk rise from the ashes."/>
    <x v="9"/>
    <x v="2027"/>
    <x v="0"/>
    <s v="US"/>
    <s v="USD"/>
    <n v="1435359600"/>
    <n v="1434999621"/>
    <b v="0"/>
    <n v="42"/>
    <b v="1"/>
    <s v="theater/spaces"/>
    <n v="1.075"/>
    <n v="76.785714285714292"/>
    <s v="theater"/>
    <s v="spaces"/>
    <x v="3040"/>
    <d v="2015-06-26T18:00:00"/>
  </r>
  <r>
    <n v="3041"/>
    <x v="3040"/>
    <s v="Privet! Hello! Bon Jour! We are the Arlekin Players Theatre and we need a home."/>
    <x v="386"/>
    <x v="2028"/>
    <x v="0"/>
    <s v="US"/>
    <s v="USD"/>
    <n v="1453323048"/>
    <n v="1450731048"/>
    <b v="0"/>
    <n v="95"/>
    <b v="1"/>
    <s v="theater/spaces"/>
    <n v="1.1048192771084338"/>
    <n v="96.526315789473685"/>
    <s v="theater"/>
    <s v="spaces"/>
    <x v="3041"/>
    <d v="2016-01-20T15:50:48"/>
  </r>
  <r>
    <n v="3042"/>
    <x v="3041"/>
    <s v="Hope Mill Theatre is a brand new Fringe Theatre in the heart of Manchester city - bringing a diverse programme of entertainment!"/>
    <x v="15"/>
    <x v="1151"/>
    <x v="0"/>
    <s v="GB"/>
    <s v="GBP"/>
    <n v="1444149047"/>
    <n v="1441557047"/>
    <b v="0"/>
    <n v="37"/>
    <b v="1"/>
    <s v="theater/spaces"/>
    <n v="1.28"/>
    <n v="51.891891891891895"/>
    <s v="theater"/>
    <s v="spaces"/>
    <x v="3042"/>
    <d v="2015-10-06T11:30:47"/>
  </r>
  <r>
    <n v="3043"/>
    <x v="3042"/>
    <s v="Introducing The Post at 750! Join us in the creation of Vancouver's most exciting new cultural space in the heart of downtown."/>
    <x v="36"/>
    <x v="2029"/>
    <x v="0"/>
    <s v="CA"/>
    <s v="CAD"/>
    <n v="1429152600"/>
    <n v="1426815699"/>
    <b v="0"/>
    <n v="128"/>
    <b v="1"/>
    <s v="theater/spaces"/>
    <n v="1.1000666666666667"/>
    <n v="128.9140625"/>
    <s v="theater"/>
    <s v="spaces"/>
    <x v="3043"/>
    <d v="2015-04-15T21:50:00"/>
  </r>
  <r>
    <n v="3044"/>
    <x v="3043"/>
    <s v="Minnsky's - a theater in the Minneapolis NE Arts District that will harken back to a time of Vaudeville and Circus Entertainment!"/>
    <x v="14"/>
    <x v="2030"/>
    <x v="0"/>
    <s v="US"/>
    <s v="USD"/>
    <n v="1454433998"/>
    <n v="1453137998"/>
    <b v="0"/>
    <n v="156"/>
    <b v="1"/>
    <s v="theater/spaces"/>
    <n v="1.0934166666666667"/>
    <n v="84.108974358974365"/>
    <s v="theater"/>
    <s v="spaces"/>
    <x v="3044"/>
    <d v="2016-02-02T12:26:38"/>
  </r>
  <r>
    <n v="3045"/>
    <x v="3044"/>
    <s v="Walmart decided they wanted our space, so we had to move to a new theater. Help us make it an awesome space by painting it all black!"/>
    <x v="23"/>
    <x v="2031"/>
    <x v="0"/>
    <s v="US"/>
    <s v="USD"/>
    <n v="1408679055"/>
    <n v="1406087055"/>
    <b v="0"/>
    <n v="64"/>
    <b v="1"/>
    <s v="theater/spaces"/>
    <n v="1.3270650000000002"/>
    <n v="82.941562500000003"/>
    <s v="theater"/>
    <s v="spaces"/>
    <x v="3045"/>
    <d v="2014-08-21T22:44:15"/>
  </r>
  <r>
    <n v="3046"/>
    <x v="3045"/>
    <s v="Your opportunity to help improvMANIA open Chandler, Arizona's new home for family-friendly improv comedy in Historic Downtown Chandler!"/>
    <x v="278"/>
    <x v="2032"/>
    <x v="0"/>
    <s v="US"/>
    <s v="USD"/>
    <n v="1410324720"/>
    <n v="1407784586"/>
    <b v="0"/>
    <n v="58"/>
    <b v="1"/>
    <s v="theater/spaces"/>
    <n v="1.9084810126582279"/>
    <n v="259.94827586206895"/>
    <s v="theater"/>
    <s v="spaces"/>
    <x v="3046"/>
    <d v="2014-09-09T23:52:00"/>
  </r>
  <r>
    <n v="3047"/>
    <x v="3046"/>
    <s v="Hi! We're the Graduating Seniors Acting V Seniors at Temple University! Welcome to our Kick starter Page!"/>
    <x v="2"/>
    <x v="2033"/>
    <x v="0"/>
    <s v="US"/>
    <s v="USD"/>
    <n v="1461762960"/>
    <n v="1457999054"/>
    <b v="0"/>
    <n v="20"/>
    <b v="1"/>
    <s v="theater/spaces"/>
    <n v="1.49"/>
    <n v="37.25"/>
    <s v="theater"/>
    <s v="spaces"/>
    <x v="3047"/>
    <d v="2016-04-27T08:16:00"/>
  </r>
  <r>
    <n v="3048"/>
    <x v="3047"/>
    <s v="By matching donations up to $5000, Jack Kesler and Maurice Richards have challenged YOU to help Urbanite outfit their brand new space."/>
    <x v="10"/>
    <x v="2034"/>
    <x v="0"/>
    <s v="US"/>
    <s v="USD"/>
    <n v="1420060920"/>
    <n v="1417556262"/>
    <b v="0"/>
    <n v="47"/>
    <b v="1"/>
    <s v="theater/spaces"/>
    <n v="1.6639999999999999"/>
    <n v="177.02127659574469"/>
    <s v="theater"/>
    <s v="spaces"/>
    <x v="3048"/>
    <d v="2014-12-31T16:22:00"/>
  </r>
  <r>
    <n v="3049"/>
    <x v="3048"/>
    <s v="Pickerington Community Theatre is seeking donations to purchase a Pipe &amp; Drape system to increase staging possibilities for the company"/>
    <x v="192"/>
    <x v="417"/>
    <x v="0"/>
    <s v="US"/>
    <s v="USD"/>
    <n v="1434241255"/>
    <n v="1431649255"/>
    <b v="0"/>
    <n v="54"/>
    <b v="1"/>
    <s v="theater/spaces"/>
    <n v="1.0666666666666667"/>
    <n v="74.074074074074076"/>
    <s v="theater"/>
    <s v="spaces"/>
    <x v="3049"/>
    <d v="2015-06-13T19:20:55"/>
  </r>
  <r>
    <n v="3050"/>
    <x v="3049"/>
    <s v="Help fund The Black Pearl Consuite at CoreCon VIII: On Ancient Seas!"/>
    <x v="20"/>
    <x v="69"/>
    <x v="0"/>
    <s v="US"/>
    <s v="USD"/>
    <n v="1462420960"/>
    <n v="1459828960"/>
    <b v="0"/>
    <n v="9"/>
    <b v="1"/>
    <s v="theater/spaces"/>
    <n v="1.06"/>
    <n v="70.666666666666671"/>
    <s v="theater"/>
    <s v="spaces"/>
    <x v="3050"/>
    <d v="2016-05-04T23:02:40"/>
  </r>
  <r>
    <n v="3051"/>
    <x v="3050"/>
    <s v="The ABC tour: 26 comedy-juggling shows in 26 different venues - chosen by YOU - each beginning with a different letter of the alphabet."/>
    <x v="8"/>
    <x v="2035"/>
    <x v="2"/>
    <s v="GB"/>
    <s v="GBP"/>
    <n v="1486547945"/>
    <n v="1483955945"/>
    <b v="1"/>
    <n v="35"/>
    <b v="0"/>
    <s v="theater/spaces"/>
    <n v="0.23628571428571429"/>
    <n v="23.62857142857143"/>
    <s v="theater"/>
    <s v="spaces"/>
    <x v="3051"/>
    <d v="2017-02-08T04:59:05"/>
  </r>
  <r>
    <n v="3052"/>
    <x v="3051"/>
    <s v="To let the arts continue in Walker Minnesota We need a performing arts space and art gallery"/>
    <x v="63"/>
    <x v="735"/>
    <x v="2"/>
    <s v="US"/>
    <s v="USD"/>
    <n v="1432828740"/>
    <n v="1430237094"/>
    <b v="0"/>
    <n v="2"/>
    <b v="0"/>
    <s v="theater/spaces"/>
    <n v="1.5E-3"/>
    <n v="37.5"/>
    <s v="theater"/>
    <s v="spaces"/>
    <x v="3052"/>
    <d v="2015-05-28T10:59:00"/>
  </r>
  <r>
    <n v="3053"/>
    <x v="3052"/>
    <s v="Showroom is a multi-disciplinary space providing unorthodox concerts, events &amp; a platform creatives can express their creative vision"/>
    <x v="3"/>
    <x v="130"/>
    <x v="2"/>
    <s v="US"/>
    <s v="USD"/>
    <n v="1412222340"/>
    <n v="1407781013"/>
    <b v="0"/>
    <n v="3"/>
    <b v="0"/>
    <s v="theater/spaces"/>
    <n v="4.0000000000000001E-3"/>
    <n v="13.333333333333334"/>
    <s v="theater"/>
    <s v="spaces"/>
    <x v="3053"/>
    <d v="2014-10-01T22:59:00"/>
  </r>
  <r>
    <n v="3054"/>
    <x v="3053"/>
    <s v="A &quot;haunted house&quot; that benefits the community by helping local college students with volunteer hours and helping out local charities."/>
    <x v="43"/>
    <x v="117"/>
    <x v="2"/>
    <s v="US"/>
    <s v="USD"/>
    <n v="1425258240"/>
    <n v="1422043154"/>
    <b v="0"/>
    <n v="0"/>
    <b v="0"/>
    <s v="theater/spaces"/>
    <n v="0"/>
    <n v="0"/>
    <s v="theater"/>
    <s v="spaces"/>
    <x v="3054"/>
    <d v="2015-03-01T20:04:00"/>
  </r>
  <r>
    <n v="3055"/>
    <x v="3054"/>
    <s v="I have been in the Surfing business since 1962 have a collection of surfing memorabilia I would like to open a surfing museum"/>
    <x v="22"/>
    <x v="116"/>
    <x v="2"/>
    <s v="US"/>
    <s v="USD"/>
    <n v="1420844390"/>
    <n v="1415660390"/>
    <b v="0"/>
    <n v="1"/>
    <b v="0"/>
    <s v="theater/spaces"/>
    <n v="5.0000000000000002E-5"/>
    <n v="1"/>
    <s v="theater"/>
    <s v="spaces"/>
    <x v="3055"/>
    <d v="2015-01-09T17:59:50"/>
  </r>
  <r>
    <n v="3056"/>
    <x v="3055"/>
    <s v="Looking to establish a communal space for art shows, bands, farmer's markets, environmental education, and traditional skills."/>
    <x v="31"/>
    <x v="117"/>
    <x v="2"/>
    <s v="US"/>
    <s v="USD"/>
    <n v="1412003784"/>
    <n v="1406819784"/>
    <b v="0"/>
    <n v="0"/>
    <b v="0"/>
    <s v="theater/spaces"/>
    <n v="0"/>
    <n v="0"/>
    <s v="theater"/>
    <s v="spaces"/>
    <x v="3056"/>
    <d v="2014-09-29T10:16:24"/>
  </r>
  <r>
    <n v="3057"/>
    <x v="3056"/>
    <s v="A series of 6 educational theme parks. This project is to fund the plans and 3D designs required to build the first park."/>
    <x v="63"/>
    <x v="117"/>
    <x v="2"/>
    <s v="GB"/>
    <s v="GBP"/>
    <n v="1459694211"/>
    <n v="1457105811"/>
    <b v="0"/>
    <n v="0"/>
    <b v="0"/>
    <s v="theater/spaces"/>
    <n v="0"/>
    <n v="0"/>
    <s v="theater"/>
    <s v="spaces"/>
    <x v="3057"/>
    <d v="2016-04-03T09:36:51"/>
  </r>
  <r>
    <n v="3058"/>
    <x v="3057"/>
    <s v="Restoration of a theatre to make an educational center for youngs and a place to socialize for everybody through the power of art."/>
    <x v="102"/>
    <x v="158"/>
    <x v="2"/>
    <s v="IT"/>
    <s v="EUR"/>
    <n v="1463734740"/>
    <n v="1459414740"/>
    <b v="0"/>
    <n v="3"/>
    <b v="0"/>
    <s v="theater/spaces"/>
    <n v="1.6666666666666666E-4"/>
    <n v="1"/>
    <s v="theater"/>
    <s v="spaces"/>
    <x v="3058"/>
    <d v="2016-05-20T03:59:00"/>
  </r>
  <r>
    <n v="3059"/>
    <x v="3058"/>
    <s v="We, as a theatre, are 50 years old and our lights and building are even older so we are looking to update and revamp our lights."/>
    <x v="36"/>
    <x v="2036"/>
    <x v="2"/>
    <s v="US"/>
    <s v="USD"/>
    <n v="1407536846"/>
    <n v="1404944846"/>
    <b v="0"/>
    <n v="11"/>
    <b v="0"/>
    <s v="theater/spaces"/>
    <n v="3.0066666666666665E-2"/>
    <n v="41"/>
    <s v="theater"/>
    <s v="spaces"/>
    <x v="3059"/>
    <d v="2014-08-08T17:27:26"/>
  </r>
  <r>
    <n v="3060"/>
    <x v="3059"/>
    <s v="Save the historic Roxy theatre in Bremerton WA from being repurposed as office space."/>
    <x v="135"/>
    <x v="400"/>
    <x v="2"/>
    <s v="US"/>
    <s v="USD"/>
    <n v="1443422134"/>
    <n v="1440830134"/>
    <b v="0"/>
    <n v="6"/>
    <b v="0"/>
    <s v="theater/spaces"/>
    <n v="1.5227272727272728E-3"/>
    <n v="55.833333333333336"/>
    <s v="theater"/>
    <s v="spaces"/>
    <x v="3060"/>
    <d v="2015-09-28T01:35:34"/>
  </r>
  <r>
    <n v="3061"/>
    <x v="3060"/>
    <s v="Save a historic Local theater."/>
    <x v="80"/>
    <x v="117"/>
    <x v="2"/>
    <s v="US"/>
    <s v="USD"/>
    <n v="1407955748"/>
    <n v="1405363748"/>
    <b v="0"/>
    <n v="0"/>
    <b v="0"/>
    <s v="theater/spaces"/>
    <n v="0"/>
    <n v="0"/>
    <s v="theater"/>
    <s v="spaces"/>
    <x v="3061"/>
    <d v="2014-08-13T13:49:08"/>
  </r>
  <r>
    <n v="3062"/>
    <x v="3061"/>
    <s v="In our 30th year we are relocating to the world famous Choo Choo on The South Side. We will be remodeling the old Station House."/>
    <x v="3"/>
    <x v="2037"/>
    <x v="2"/>
    <s v="US"/>
    <s v="USD"/>
    <n v="1443636000"/>
    <n v="1441111892"/>
    <b v="0"/>
    <n v="67"/>
    <b v="0"/>
    <s v="theater/spaces"/>
    <n v="0.66839999999999999"/>
    <n v="99.761194029850742"/>
    <s v="theater"/>
    <s v="spaces"/>
    <x v="3062"/>
    <d v="2015-09-30T13:00:00"/>
  </r>
  <r>
    <n v="3063"/>
    <x v="3062"/>
    <s v="Members of the local Miami music scene are putting together a venue/creative space in Kendall!"/>
    <x v="9"/>
    <x v="2038"/>
    <x v="2"/>
    <s v="US"/>
    <s v="USD"/>
    <n v="1477174138"/>
    <n v="1474150138"/>
    <b v="0"/>
    <n v="23"/>
    <b v="0"/>
    <s v="theater/spaces"/>
    <n v="0.19566666666666666"/>
    <n v="25.521739130434781"/>
    <s v="theater"/>
    <s v="spaces"/>
    <x v="3063"/>
    <d v="2016-10-22T17:08:58"/>
  </r>
  <r>
    <n v="3064"/>
    <x v="3063"/>
    <s v="An epicenter for connection, creation and expression of the community."/>
    <x v="96"/>
    <x v="2039"/>
    <x v="2"/>
    <s v="US"/>
    <s v="USD"/>
    <n v="1448175540"/>
    <n v="1445483246"/>
    <b v="0"/>
    <n v="72"/>
    <b v="0"/>
    <s v="theater/spaces"/>
    <n v="0.11294666666666667"/>
    <n v="117.65277777777777"/>
    <s v="theater"/>
    <s v="spaces"/>
    <x v="3064"/>
    <d v="2015-11-22T01:59:00"/>
  </r>
  <r>
    <n v="3065"/>
    <x v="3064"/>
    <s v="A castle themed events center with large and small spaces to support a variety of arts i.e. performing, visual, music, theater, dance"/>
    <x v="31"/>
    <x v="115"/>
    <x v="2"/>
    <s v="US"/>
    <s v="USD"/>
    <n v="1406683172"/>
    <n v="1404523172"/>
    <b v="0"/>
    <n v="2"/>
    <b v="0"/>
    <s v="theater/spaces"/>
    <n v="4.0000000000000002E-4"/>
    <n v="5"/>
    <s v="theater"/>
    <s v="spaces"/>
    <x v="3065"/>
    <d v="2014-07-29T20:19:32"/>
  </r>
  <r>
    <n v="3066"/>
    <x v="3065"/>
    <s v="Our mission is to offer an innovative family watersports attraction that is fun, safe, economical and a leader in its field."/>
    <x v="90"/>
    <x v="2040"/>
    <x v="2"/>
    <s v="AU"/>
    <s v="AUD"/>
    <n v="1468128537"/>
    <n v="1465536537"/>
    <b v="0"/>
    <n v="15"/>
    <b v="0"/>
    <s v="theater/spaces"/>
    <n v="0.11985714285714286"/>
    <n v="2796.6666666666665"/>
    <s v="theater"/>
    <s v="spaces"/>
    <x v="3066"/>
    <d v="2016-07-10T00:28:57"/>
  </r>
  <r>
    <n v="3067"/>
    <x v="3066"/>
    <s v="Host a special event in your home, collect donations and turn containers in the foyer to a comfortable welcoming place to sit &amp; chat!"/>
    <x v="6"/>
    <x v="148"/>
    <x v="2"/>
    <s v="NZ"/>
    <s v="NZD"/>
    <n v="1441837879"/>
    <n v="1439245879"/>
    <b v="0"/>
    <n v="1"/>
    <b v="0"/>
    <s v="theater/spaces"/>
    <n v="2.5000000000000001E-2"/>
    <n v="200"/>
    <s v="theater"/>
    <s v="spaces"/>
    <x v="3067"/>
    <d v="2015-09-09T17:31:19"/>
  </r>
  <r>
    <n v="3068"/>
    <x v="3067"/>
    <s v="Hearing loops will be installed in theaters to give hearing loss sufferers with cochlear implants and hearing aids much needed access."/>
    <x v="65"/>
    <x v="442"/>
    <x v="2"/>
    <s v="US"/>
    <s v="USD"/>
    <n v="1445013352"/>
    <n v="1442421352"/>
    <b v="0"/>
    <n v="2"/>
    <b v="0"/>
    <s v="theater/spaces"/>
    <n v="6.9999999999999999E-4"/>
    <n v="87.5"/>
    <s v="theater"/>
    <s v="spaces"/>
    <x v="3068"/>
    <d v="2015-10-16T11:35:52"/>
  </r>
  <r>
    <n v="3069"/>
    <x v="3068"/>
    <s v="708 STL is ONE of a kind! The Best Burlesque &amp; Vaudeville, plus singing/dancing waitresses, high end comfort food &amp; GREAT craft beer!"/>
    <x v="28"/>
    <x v="385"/>
    <x v="2"/>
    <s v="US"/>
    <s v="USD"/>
    <n v="1418587234"/>
    <n v="1415995234"/>
    <b v="0"/>
    <n v="7"/>
    <b v="0"/>
    <s v="theater/spaces"/>
    <n v="0.14099999999999999"/>
    <n v="20.142857142857142"/>
    <s v="theater"/>
    <s v="spaces"/>
    <x v="3069"/>
    <d v="2014-12-14T15:00:34"/>
  </r>
  <r>
    <n v="3070"/>
    <x v="3069"/>
    <s v="Liverpool's 1st purpose built 7 night a week comedy club, bar &amp; restaurant with live music &amp; much more"/>
    <x v="3"/>
    <x v="2041"/>
    <x v="2"/>
    <s v="GB"/>
    <s v="GBP"/>
    <n v="1481132169"/>
    <n v="1479317769"/>
    <b v="0"/>
    <n v="16"/>
    <b v="0"/>
    <s v="theater/spaces"/>
    <n v="3.3399999999999999E-2"/>
    <n v="20.875"/>
    <s v="theater"/>
    <s v="spaces"/>
    <x v="3070"/>
    <d v="2016-12-07T12:36:09"/>
  </r>
  <r>
    <n v="3071"/>
    <x v="3070"/>
    <s v="Anyone can create. They just need a place and an opportunity. The Echo Theatre (Provo) provides that opportunity."/>
    <x v="14"/>
    <x v="2042"/>
    <x v="2"/>
    <s v="US"/>
    <s v="USD"/>
    <n v="1429595940"/>
    <n v="1428082481"/>
    <b v="0"/>
    <n v="117"/>
    <b v="0"/>
    <s v="theater/spaces"/>
    <n v="0.59775"/>
    <n v="61.307692307692307"/>
    <s v="theater"/>
    <s v="spaces"/>
    <x v="3071"/>
    <d v="2015-04-21T00:59:00"/>
  </r>
  <r>
    <n v="3072"/>
    <x v="3071"/>
    <s v="Crosswalk Theatre Company - Network Directory promotes all stage talent. Increasing your odds to connect to the right hiring person."/>
    <x v="14"/>
    <x v="369"/>
    <x v="2"/>
    <s v="US"/>
    <s v="USD"/>
    <n v="1477791960"/>
    <n v="1476549262"/>
    <b v="0"/>
    <n v="2"/>
    <b v="0"/>
    <s v="theater/spaces"/>
    <n v="1.6666666666666666E-4"/>
    <n v="1"/>
    <s v="theater"/>
    <s v="spaces"/>
    <x v="3072"/>
    <d v="2016-10-29T20:46:00"/>
  </r>
  <r>
    <n v="3073"/>
    <x v="3072"/>
    <s v="Conversion of a long dormant synagogue into a Performing and Visual Arts Center, revitalizing Rochester's inner city."/>
    <x v="387"/>
    <x v="2043"/>
    <x v="2"/>
    <s v="US"/>
    <s v="USD"/>
    <n v="1434309540"/>
    <n v="1429287900"/>
    <b v="0"/>
    <n v="7"/>
    <b v="0"/>
    <s v="theater/spaces"/>
    <n v="2.3035714285714285E-4"/>
    <n v="92.142857142857139"/>
    <s v="theater"/>
    <s v="spaces"/>
    <x v="3073"/>
    <d v="2015-06-14T14:19:00"/>
  </r>
  <r>
    <n v="3074"/>
    <x v="3073"/>
    <s v="CrÃ©ation d'un thÃ©Ã¢tre de marionnettes automatisÃ©es et informatisÃ©es portant sur la nature et l'Ã©cologie._x000a_&quot;La symphonie du monde&quot;"/>
    <x v="31"/>
    <x v="1178"/>
    <x v="2"/>
    <s v="FR"/>
    <s v="EUR"/>
    <n v="1457617359"/>
    <n v="1455025359"/>
    <b v="0"/>
    <n v="3"/>
    <b v="0"/>
    <s v="theater/spaces"/>
    <n v="8.8000000000000003E-4"/>
    <n v="7.333333333333333"/>
    <s v="theater"/>
    <s v="spaces"/>
    <x v="3074"/>
    <d v="2016-03-10T08:42:39"/>
  </r>
  <r>
    <n v="3075"/>
    <x v="3074"/>
    <s v="Magic Morgan &amp; Liliana are raising funds to expand their famed traveling magic show to a theater of magic."/>
    <x v="36"/>
    <x v="2044"/>
    <x v="2"/>
    <s v="US"/>
    <s v="USD"/>
    <n v="1471573640"/>
    <n v="1467253640"/>
    <b v="0"/>
    <n v="20"/>
    <b v="0"/>
    <s v="theater/spaces"/>
    <n v="8.6400000000000005E-2"/>
    <n v="64.8"/>
    <s v="theater"/>
    <s v="spaces"/>
    <x v="3075"/>
    <d v="2016-08-18T21:27:20"/>
  </r>
  <r>
    <n v="3076"/>
    <x v="3075"/>
    <s v="Helping female comedians get in their 10,000 Hours of practice!"/>
    <x v="3"/>
    <x v="84"/>
    <x v="2"/>
    <s v="US"/>
    <s v="USD"/>
    <n v="1444405123"/>
    <n v="1439221123"/>
    <b v="0"/>
    <n v="50"/>
    <b v="0"/>
    <s v="theater/spaces"/>
    <n v="0.15060000000000001"/>
    <n v="30.12"/>
    <s v="theater"/>
    <s v="spaces"/>
    <x v="3076"/>
    <d v="2015-10-09T10:38:43"/>
  </r>
  <r>
    <n v="3077"/>
    <x v="3076"/>
    <s v="I've created a live workshop for men who cannot afford it, giving them an opportunity to have healing, peace &amp; love in their lives."/>
    <x v="29"/>
    <x v="522"/>
    <x v="2"/>
    <s v="CA"/>
    <s v="CAD"/>
    <n v="1488495478"/>
    <n v="1485903478"/>
    <b v="0"/>
    <n v="2"/>
    <b v="0"/>
    <s v="theater/spaces"/>
    <n v="4.7727272727272731E-3"/>
    <n v="52.5"/>
    <s v="theater"/>
    <s v="spaces"/>
    <x v="3077"/>
    <d v="2017-03-02T17:57:58"/>
  </r>
  <r>
    <n v="3078"/>
    <x v="3077"/>
    <s v="Help replace a broken chairlift with a vertical lift making all forms of arts and education accessible on our historical antique stage."/>
    <x v="127"/>
    <x v="1840"/>
    <x v="2"/>
    <s v="US"/>
    <s v="USD"/>
    <n v="1424920795"/>
    <n v="1422328795"/>
    <b v="0"/>
    <n v="3"/>
    <b v="0"/>
    <s v="theater/spaces"/>
    <n v="1.1833333333333333E-3"/>
    <n v="23.666666666666668"/>
    <s v="theater"/>
    <s v="spaces"/>
    <x v="3078"/>
    <d v="2015-02-25T22:19:55"/>
  </r>
  <r>
    <n v="3079"/>
    <x v="3078"/>
    <s v="We desire to purchase a portion of Hell, in Michigan just outside of Detroit, to create a world-class performance art space.  Join us."/>
    <x v="388"/>
    <x v="2045"/>
    <x v="2"/>
    <s v="US"/>
    <s v="USD"/>
    <n v="1427040435"/>
    <n v="1424452035"/>
    <b v="0"/>
    <n v="27"/>
    <b v="0"/>
    <s v="theater/spaces"/>
    <n v="8.4173998587352451E-3"/>
    <n v="415.77777777777777"/>
    <s v="theater"/>
    <s v="spaces"/>
    <x v="3079"/>
    <d v="2015-03-22T11:07:15"/>
  </r>
  <r>
    <n v="3080"/>
    <x v="3079"/>
    <s v="Sustainable, fire-proof, carbon-negative, and all-season recreation of the Globe Theater made famous by Shakespeare, with gardens."/>
    <x v="71"/>
    <x v="308"/>
    <x v="2"/>
    <s v="US"/>
    <s v="USD"/>
    <n v="1419644444"/>
    <n v="1414456844"/>
    <b v="0"/>
    <n v="7"/>
    <b v="0"/>
    <s v="theater/spaces"/>
    <n v="1.8799999999999999E-4"/>
    <n v="53.714285714285715"/>
    <s v="theater"/>
    <s v="spaces"/>
    <x v="3080"/>
    <d v="2014-12-26T20:40:44"/>
  </r>
  <r>
    <n v="3081"/>
    <x v="3080"/>
    <s v="Help! is a full scale mobile theatrical musical bringing a Gospel revival through a story of love and hope to communities world wide."/>
    <x v="80"/>
    <x v="2046"/>
    <x v="2"/>
    <s v="US"/>
    <s v="USD"/>
    <n v="1442722891"/>
    <n v="1440130891"/>
    <b v="0"/>
    <n v="5"/>
    <b v="0"/>
    <s v="theater/spaces"/>
    <n v="2.1029999999999998E-3"/>
    <n v="420.6"/>
    <s v="theater"/>
    <s v="spaces"/>
    <x v="3081"/>
    <d v="2015-09-19T23:21:31"/>
  </r>
  <r>
    <n v="3082"/>
    <x v="3081"/>
    <s v="Help expand the time of everyones favorite magic store!  It currently limited to 3 days a week. If not for you, then the children!"/>
    <x v="7"/>
    <x v="117"/>
    <x v="2"/>
    <s v="US"/>
    <s v="USD"/>
    <n v="1447628946"/>
    <n v="1445033346"/>
    <b v="0"/>
    <n v="0"/>
    <b v="0"/>
    <s v="theater/spaces"/>
    <n v="0"/>
    <n v="0"/>
    <s v="theater"/>
    <s v="spaces"/>
    <x v="3082"/>
    <d v="2015-11-15T18:09:06"/>
  </r>
  <r>
    <n v="3083"/>
    <x v="3082"/>
    <s v="Crystal City Underground is a New &amp; Unique_x000a_indoor recreational facility, using an old silica sand mine,_x000a_we are the Haunted Maze"/>
    <x v="22"/>
    <x v="443"/>
    <x v="2"/>
    <s v="US"/>
    <s v="USD"/>
    <n v="1409547600"/>
    <n v="1406986278"/>
    <b v="0"/>
    <n v="3"/>
    <b v="0"/>
    <s v="theater/spaces"/>
    <n v="2.8E-3"/>
    <n v="18.666666666666668"/>
    <s v="theater"/>
    <s v="spaces"/>
    <x v="3083"/>
    <d v="2014-09-01T00:00:00"/>
  </r>
  <r>
    <n v="3084"/>
    <x v="3083"/>
    <s v="18-yr-old handicap-access ramp collapsed, must replace. Help fund &amp; ensure everyone access to our 35-seat non-profit community theater!"/>
    <x v="389"/>
    <x v="2047"/>
    <x v="2"/>
    <s v="US"/>
    <s v="USD"/>
    <n v="1430851680"/>
    <n v="1428340931"/>
    <b v="0"/>
    <n v="6"/>
    <b v="0"/>
    <s v="theater/spaces"/>
    <n v="0.11579206701157921"/>
    <n v="78.333333333333329"/>
    <s v="theater"/>
    <s v="spaces"/>
    <x v="3084"/>
    <d v="2015-05-05T13:48:00"/>
  </r>
  <r>
    <n v="3085"/>
    <x v="3084"/>
    <s v="Get behind a new music venue in our city by helping with equipment! We're pre-selling tickets to our party and offering other perks."/>
    <x v="31"/>
    <x v="904"/>
    <x v="2"/>
    <s v="US"/>
    <s v="USD"/>
    <n v="1443561159"/>
    <n v="1440969159"/>
    <b v="0"/>
    <n v="9"/>
    <b v="0"/>
    <s v="theater/spaces"/>
    <n v="2.4400000000000002E-2"/>
    <n v="67.777777777777771"/>
    <s v="theater"/>
    <s v="spaces"/>
    <x v="3085"/>
    <d v="2015-09-29T16:12:39"/>
  </r>
  <r>
    <n v="3086"/>
    <x v="3085"/>
    <s v="A memorable theatre experience in the middle of Genoa's old town. Summer is coming and we have no intention to stop making you laugh."/>
    <x v="22"/>
    <x v="155"/>
    <x v="2"/>
    <s v="IT"/>
    <s v="EUR"/>
    <n v="1439827559"/>
    <n v="1434643559"/>
    <b v="0"/>
    <n v="3"/>
    <b v="0"/>
    <s v="theater/spaces"/>
    <n v="2.5000000000000001E-3"/>
    <n v="16.666666666666668"/>
    <s v="theater"/>
    <s v="spaces"/>
    <x v="3086"/>
    <d v="2015-08-17T11:05:59"/>
  </r>
  <r>
    <n v="3087"/>
    <x v="3086"/>
    <s v="Austin's &quot;Full Service Rehearsal Space&quot;, APS is a comfortable, convenient place for the theater community to develop scripted plays."/>
    <x v="22"/>
    <x v="366"/>
    <x v="2"/>
    <s v="US"/>
    <s v="USD"/>
    <n v="1482294990"/>
    <n v="1477107390"/>
    <b v="0"/>
    <n v="2"/>
    <b v="0"/>
    <s v="theater/spaces"/>
    <n v="6.2500000000000003E-3"/>
    <n v="62.5"/>
    <s v="theater"/>
    <s v="spaces"/>
    <x v="3087"/>
    <d v="2016-12-20T23:36:30"/>
  </r>
  <r>
    <n v="3088"/>
    <x v="3087"/>
    <s v="We believe it's time to open a visitor's center that highlights the small towns of the upper Midwest."/>
    <x v="99"/>
    <x v="691"/>
    <x v="2"/>
    <s v="US"/>
    <s v="USD"/>
    <n v="1420724460"/>
    <n v="1418046247"/>
    <b v="0"/>
    <n v="3"/>
    <b v="0"/>
    <s v="theater/spaces"/>
    <n v="1.9384615384615384E-3"/>
    <n v="42"/>
    <s v="theater"/>
    <s v="spaces"/>
    <x v="3088"/>
    <d v="2015-01-08T08:41:00"/>
  </r>
  <r>
    <n v="3089"/>
    <x v="3088"/>
    <s v="A community space in Somerville, MA to celebrate the beautiful intersection of sports and creativity."/>
    <x v="31"/>
    <x v="2048"/>
    <x v="2"/>
    <s v="US"/>
    <s v="USD"/>
    <n v="1468029540"/>
    <n v="1465304483"/>
    <b v="0"/>
    <n v="45"/>
    <b v="0"/>
    <s v="theater/spaces"/>
    <n v="0.23416000000000001"/>
    <n v="130.0888888888889"/>
    <s v="theater"/>
    <s v="spaces"/>
    <x v="3089"/>
    <d v="2016-07-08T20:59:00"/>
  </r>
  <r>
    <n v="3090"/>
    <x v="3089"/>
    <s v="To create a space by restoring a historic church in Burlington, Ky where community theater, dance and music and art can be performed."/>
    <x v="390"/>
    <x v="2049"/>
    <x v="2"/>
    <s v="US"/>
    <s v="USD"/>
    <n v="1430505545"/>
    <n v="1425325145"/>
    <b v="0"/>
    <n v="9"/>
    <b v="0"/>
    <s v="theater/spaces"/>
    <n v="5.080888888888889E-2"/>
    <n v="1270.2222222222222"/>
    <s v="theater"/>
    <s v="spaces"/>
    <x v="3090"/>
    <d v="2015-05-01T13:39:05"/>
  </r>
  <r>
    <n v="3091"/>
    <x v="3090"/>
    <s v="Roanoke, Virginia's first long-form improv theatre company. Producing improv and scripted theatre, with a dynamic training program."/>
    <x v="10"/>
    <x v="2050"/>
    <x v="2"/>
    <s v="US"/>
    <s v="USD"/>
    <n v="1471214743"/>
    <n v="1468622743"/>
    <b v="0"/>
    <n v="9"/>
    <b v="0"/>
    <s v="theater/spaces"/>
    <n v="0.15920000000000001"/>
    <n v="88.444444444444443"/>
    <s v="theater"/>
    <s v="spaces"/>
    <x v="3091"/>
    <d v="2016-08-14T17:45:43"/>
  </r>
  <r>
    <n v="3092"/>
    <x v="3091"/>
    <s v="Our goal is to purchase a theater on the Upper East Side of Manhattan that will act as a home for four theater companies."/>
    <x v="57"/>
    <x v="2051"/>
    <x v="2"/>
    <s v="US"/>
    <s v="USD"/>
    <n v="1444946400"/>
    <n v="1441723912"/>
    <b v="0"/>
    <n v="21"/>
    <b v="0"/>
    <s v="theater/spaces"/>
    <n v="1.1831900000000001E-2"/>
    <n v="56.342380952380957"/>
    <s v="theater"/>
    <s v="spaces"/>
    <x v="3092"/>
    <d v="2015-10-15T17:00:00"/>
  </r>
  <r>
    <n v="3093"/>
    <x v="3092"/>
    <s v="Jump in the deep end of the provocative and darkly humourous, POOL (NO WATER)...to be performed in a Pool!  Directed by Gordon McCall."/>
    <x v="23"/>
    <x v="2052"/>
    <x v="2"/>
    <s v="CA"/>
    <s v="CAD"/>
    <n v="1401595140"/>
    <n v="1398980941"/>
    <b v="0"/>
    <n v="17"/>
    <b v="0"/>
    <s v="theater/spaces"/>
    <n v="0.22750000000000001"/>
    <n v="53.529411764705884"/>
    <s v="theater"/>
    <s v="spaces"/>
    <x v="3093"/>
    <d v="2014-05-31T22:59:00"/>
  </r>
  <r>
    <n v="3094"/>
    <x v="3093"/>
    <s v="This is a Kickstarter to help with the start up costs for Illusionist, Chris Lengyel's Summer 2016 Tour!"/>
    <x v="57"/>
    <x v="379"/>
    <x v="2"/>
    <s v="US"/>
    <s v="USD"/>
    <n v="1442775956"/>
    <n v="1437591956"/>
    <b v="0"/>
    <n v="1"/>
    <b v="0"/>
    <s v="theater/spaces"/>
    <n v="2.5000000000000001E-4"/>
    <n v="25"/>
    <s v="theater"/>
    <s v="spaces"/>
    <x v="3094"/>
    <d v="2015-09-20T14:05:56"/>
  </r>
  <r>
    <n v="3095"/>
    <x v="3094"/>
    <s v="We are a small theatre company looking to provide world class theatre to the working class in the Greater New York area."/>
    <x v="391"/>
    <x v="155"/>
    <x v="2"/>
    <s v="US"/>
    <s v="USD"/>
    <n v="1470011780"/>
    <n v="1464827780"/>
    <b v="0"/>
    <n v="1"/>
    <b v="0"/>
    <s v="theater/spaces"/>
    <n v="3.351206434316354E-3"/>
    <n v="50"/>
    <s v="theater"/>
    <s v="spaces"/>
    <x v="3095"/>
    <d v="2016-07-31T19:36:20"/>
  </r>
  <r>
    <n v="3096"/>
    <x v="3095"/>
    <s v="To create a learning center for acting and all art types including anything that expresses the emotion of the human spirit."/>
    <x v="22"/>
    <x v="1955"/>
    <x v="2"/>
    <s v="US"/>
    <s v="USD"/>
    <n v="1432151326"/>
    <n v="1429559326"/>
    <b v="0"/>
    <n v="14"/>
    <b v="0"/>
    <s v="theater/spaces"/>
    <n v="3.9750000000000001E-2"/>
    <n v="56.785714285714285"/>
    <s v="theater"/>
    <s v="spaces"/>
    <x v="3096"/>
    <d v="2015-05-20T14:48:46"/>
  </r>
  <r>
    <n v="3097"/>
    <x v="3096"/>
    <s v="The Bunker makes theatre with purpose: We provide ambitious artists a home in which to share their work with adventurous audiences."/>
    <x v="3"/>
    <x v="2053"/>
    <x v="2"/>
    <s v="GB"/>
    <s v="GBP"/>
    <n v="1475848800"/>
    <n v="1474027501"/>
    <b v="0"/>
    <n v="42"/>
    <b v="0"/>
    <s v="theater/spaces"/>
    <n v="0.17150000000000001"/>
    <n v="40.833333333333336"/>
    <s v="theater"/>
    <s v="spaces"/>
    <x v="3097"/>
    <d v="2016-10-07T09:00:00"/>
  </r>
  <r>
    <n v="3098"/>
    <x v="3097"/>
    <s v="A magical space, full of fairytale favorites, designed to make each individual have a unique experience; children's dreams made real."/>
    <x v="392"/>
    <x v="2054"/>
    <x v="2"/>
    <s v="US"/>
    <s v="USD"/>
    <n v="1454890620"/>
    <n v="1450724449"/>
    <b v="0"/>
    <n v="27"/>
    <b v="0"/>
    <s v="theater/spaces"/>
    <n v="3.608004104669061E-2"/>
    <n v="65.111111111111114"/>
    <s v="theater"/>
    <s v="spaces"/>
    <x v="3098"/>
    <d v="2016-02-07T19:17:00"/>
  </r>
  <r>
    <n v="3099"/>
    <x v="3098"/>
    <s v="I would like to screen this documentary at CSU at their Black Studies Dept. Looking to fly panelist in. Hoping to screen nationwide. &lt;3"/>
    <x v="13"/>
    <x v="2055"/>
    <x v="2"/>
    <s v="US"/>
    <s v="USD"/>
    <n v="1455251591"/>
    <n v="1452659591"/>
    <b v="0"/>
    <n v="5"/>
    <b v="0"/>
    <s v="theater/spaces"/>
    <n v="0.13900000000000001"/>
    <n v="55.6"/>
    <s v="theater"/>
    <s v="spaces"/>
    <x v="3099"/>
    <d v="2016-02-11T23:33:11"/>
  </r>
  <r>
    <n v="3100"/>
    <x v="3099"/>
    <s v="Friends for Change, a group of girls between the ages of 12 and 18 are building an outdoor Amphitheater as a gift to our community!"/>
    <x v="14"/>
    <x v="2056"/>
    <x v="2"/>
    <s v="US"/>
    <s v="USD"/>
    <n v="1413816975"/>
    <n v="1411224975"/>
    <b v="0"/>
    <n v="13"/>
    <b v="0"/>
    <s v="theater/spaces"/>
    <n v="0.15225"/>
    <n v="140.53846153846155"/>
    <s v="theater"/>
    <s v="spaces"/>
    <x v="3100"/>
    <d v="2014-10-20T09:56:15"/>
  </r>
  <r>
    <n v="3101"/>
    <x v="3100"/>
    <s v="LabellisÃ© 14-18, Mots Ã‰crits est un projet itinÃ©rant de lectures Ã  voix haute par des amateurs, mises en espace par une comÃ©dienne."/>
    <x v="30"/>
    <x v="452"/>
    <x v="2"/>
    <s v="FR"/>
    <s v="EUR"/>
    <n v="1437033360"/>
    <n v="1434445937"/>
    <b v="0"/>
    <n v="12"/>
    <b v="0"/>
    <s v="theater/spaces"/>
    <n v="0.12"/>
    <n v="25"/>
    <s v="theater"/>
    <s v="spaces"/>
    <x v="3101"/>
    <d v="2015-07-16T02:56:00"/>
  </r>
  <r>
    <n v="3102"/>
    <x v="3101"/>
    <s v="Imagine being able to take a performance anywhere! Meet the Theatre Bath Bus - a magical performance space where anything is possible."/>
    <x v="194"/>
    <x v="2057"/>
    <x v="2"/>
    <s v="GB"/>
    <s v="GBP"/>
    <n v="1471939818"/>
    <n v="1467619818"/>
    <b v="0"/>
    <n v="90"/>
    <b v="0"/>
    <s v="theater/spaces"/>
    <n v="0.391125"/>
    <n v="69.533333333333331"/>
    <s v="theater"/>
    <s v="spaces"/>
    <x v="3102"/>
    <d v="2016-08-23T03:10:18"/>
  </r>
  <r>
    <n v="3103"/>
    <x v="3102"/>
    <s v="Creating a place for local artists to perform, at substantially less cost for them"/>
    <x v="393"/>
    <x v="143"/>
    <x v="2"/>
    <s v="US"/>
    <s v="USD"/>
    <n v="1434080706"/>
    <n v="1428896706"/>
    <b v="0"/>
    <n v="2"/>
    <b v="0"/>
    <s v="theater/spaces"/>
    <n v="2.6829268292682929E-3"/>
    <n v="5.5"/>
    <s v="theater"/>
    <s v="spaces"/>
    <x v="3103"/>
    <d v="2015-06-11T22:45:06"/>
  </r>
  <r>
    <n v="3104"/>
    <x v="3103"/>
    <s v="The Loft is CQEAP's latest studio. Located in Rockhampton's CBD we'll be running performing arts workshops for 5yrs to adults."/>
    <x v="23"/>
    <x v="1699"/>
    <x v="2"/>
    <s v="AU"/>
    <s v="AUD"/>
    <n v="1422928800"/>
    <n v="1420235311"/>
    <b v="0"/>
    <n v="5"/>
    <b v="0"/>
    <s v="theater/spaces"/>
    <n v="0.29625000000000001"/>
    <n v="237"/>
    <s v="theater"/>
    <s v="spaces"/>
    <x v="3104"/>
    <d v="2015-02-02T21:00:00"/>
  </r>
  <r>
    <n v="3105"/>
    <x v="3104"/>
    <s v="My hope is to raise $5845 and replace old stained and mismatched border curtains, cyclorama curtain, and backdrop."/>
    <x v="394"/>
    <x v="2058"/>
    <x v="2"/>
    <s v="US"/>
    <s v="USD"/>
    <n v="1413694800"/>
    <n v="1408986916"/>
    <b v="0"/>
    <n v="31"/>
    <b v="0"/>
    <s v="theater/spaces"/>
    <n v="0.4236099230111206"/>
    <n v="79.870967741935488"/>
    <s v="theater"/>
    <s v="spaces"/>
    <x v="3105"/>
    <d v="2014-10-19T00:00:00"/>
  </r>
  <r>
    <n v="3106"/>
    <x v="3105"/>
    <s v="Help fund the exciting first collaboration between Hotel Echo and Bristol Cathedral: WILD MEN, a show commemorating those lost in WW1."/>
    <x v="28"/>
    <x v="781"/>
    <x v="2"/>
    <s v="GB"/>
    <s v="GBP"/>
    <n v="1442440800"/>
    <n v="1440497876"/>
    <b v="0"/>
    <n v="4"/>
    <b v="0"/>
    <s v="theater/spaces"/>
    <n v="4.1000000000000002E-2"/>
    <n v="10.25"/>
    <s v="theater"/>
    <s v="spaces"/>
    <x v="3106"/>
    <d v="2015-09-16T17:00:00"/>
  </r>
  <r>
    <n v="3107"/>
    <x v="3106"/>
    <s v="When opportunity knocks, we answer!  Help expand the ravishingly talented troupe into a new and exciting market and venue!"/>
    <x v="79"/>
    <x v="2059"/>
    <x v="2"/>
    <s v="US"/>
    <s v="USD"/>
    <n v="1431372751"/>
    <n v="1430767951"/>
    <b v="0"/>
    <n v="29"/>
    <b v="0"/>
    <s v="theater/spaces"/>
    <n v="0.197625"/>
    <n v="272.58620689655174"/>
    <s v="theater"/>
    <s v="spaces"/>
    <x v="3107"/>
    <d v="2015-05-11T14:32:31"/>
  </r>
  <r>
    <n v="3108"/>
    <x v="3107"/>
    <s v="We need a permanent home for the theater!"/>
    <x v="63"/>
    <x v="375"/>
    <x v="2"/>
    <s v="US"/>
    <s v="USD"/>
    <n v="1430234394"/>
    <n v="1425053994"/>
    <b v="0"/>
    <n v="2"/>
    <b v="0"/>
    <s v="theater/spaces"/>
    <n v="5.1999999999999995E-4"/>
    <n v="13"/>
    <s v="theater"/>
    <s v="spaces"/>
    <x v="3108"/>
    <d v="2015-04-28T10:19:54"/>
  </r>
  <r>
    <n v="3109"/>
    <x v="3108"/>
    <s v="Help us exceed our goal to convert the Sidney Auto Vue Drive-In from 35mm to digital. This will cost upwards of $75,000. Thank you!"/>
    <x v="228"/>
    <x v="2060"/>
    <x v="2"/>
    <s v="US"/>
    <s v="USD"/>
    <n v="1409194810"/>
    <n v="1406170810"/>
    <b v="0"/>
    <n v="114"/>
    <b v="0"/>
    <s v="theater/spaces"/>
    <n v="0.25030188679245285"/>
    <n v="58.184210526315788"/>
    <s v="theater"/>
    <s v="spaces"/>
    <x v="3109"/>
    <d v="2014-08-27T22:00:10"/>
  </r>
  <r>
    <n v="3110"/>
    <x v="3109"/>
    <s v="Cat People Unite! It's time we get a space of our own to relax, socialize and learn! Join the Catmunity!"/>
    <x v="31"/>
    <x v="115"/>
    <x v="2"/>
    <s v="US"/>
    <s v="USD"/>
    <n v="1487465119"/>
    <n v="1484009119"/>
    <b v="0"/>
    <n v="1"/>
    <b v="0"/>
    <s v="theater/spaces"/>
    <n v="4.0000000000000002E-4"/>
    <n v="10"/>
    <s v="theater"/>
    <s v="spaces"/>
    <x v="3110"/>
    <d v="2017-02-18T19:45:19"/>
  </r>
  <r>
    <n v="3111"/>
    <x v="3110"/>
    <s v="Help All Puppet Players perform it's 2015 season in a beautiful 200 seat theater for an entire year."/>
    <x v="22"/>
    <x v="2061"/>
    <x v="2"/>
    <s v="US"/>
    <s v="USD"/>
    <n v="1412432220"/>
    <n v="1409753820"/>
    <b v="0"/>
    <n v="76"/>
    <b v="0"/>
    <s v="theater/spaces"/>
    <n v="0.26640000000000003"/>
    <n v="70.10526315789474"/>
    <s v="theater"/>
    <s v="spaces"/>
    <x v="3111"/>
    <d v="2014-10-04T09:17:00"/>
  </r>
  <r>
    <n v="3112"/>
    <x v="3111"/>
    <s v="Children only have a short period of time to live care free, play hard, get dirty, I want to help every child in my Town play everyday."/>
    <x v="34"/>
    <x v="2062"/>
    <x v="2"/>
    <s v="US"/>
    <s v="USD"/>
    <n v="1477968934"/>
    <n v="1472784934"/>
    <b v="0"/>
    <n v="9"/>
    <b v="0"/>
    <s v="theater/spaces"/>
    <n v="4.7363636363636365E-2"/>
    <n v="57.888888888888886"/>
    <s v="theater"/>
    <s v="spaces"/>
    <x v="3112"/>
    <d v="2016-10-31T21:55:34"/>
  </r>
  <r>
    <n v="3113"/>
    <x v="3112"/>
    <s v="An arts and craft beer theater showcasing local talent, locally crafted beer and providing performance and rehearsal space."/>
    <x v="395"/>
    <x v="673"/>
    <x v="2"/>
    <s v="US"/>
    <s v="USD"/>
    <n v="1429291982"/>
    <n v="1426699982"/>
    <b v="0"/>
    <n v="37"/>
    <b v="0"/>
    <s v="theater/spaces"/>
    <n v="4.2435339894712751E-2"/>
    <n v="125.27027027027027"/>
    <s v="theater"/>
    <s v="spaces"/>
    <x v="3113"/>
    <d v="2015-04-17T12:33:02"/>
  </r>
  <r>
    <n v="3114"/>
    <x v="3113"/>
    <s v="A scary place to bring your friends. Interactive so that the people that were scared before get to scare others later. A diner on site."/>
    <x v="96"/>
    <x v="117"/>
    <x v="2"/>
    <s v="US"/>
    <s v="USD"/>
    <n v="1411312250"/>
    <n v="1406128250"/>
    <b v="0"/>
    <n v="0"/>
    <b v="0"/>
    <s v="theater/spaces"/>
    <n v="0"/>
    <n v="0"/>
    <s v="theater"/>
    <s v="spaces"/>
    <x v="3114"/>
    <d v="2014-09-21T10:10:50"/>
  </r>
  <r>
    <n v="3115"/>
    <x v="3114"/>
    <s v="We are creating a mobile community devoted to the spreading and sharing of spoken word and other kinds of storytelling."/>
    <x v="3"/>
    <x v="452"/>
    <x v="2"/>
    <s v="SE"/>
    <s v="SEK"/>
    <n v="1465123427"/>
    <n v="1462531427"/>
    <b v="0"/>
    <n v="1"/>
    <b v="0"/>
    <s v="theater/spaces"/>
    <n v="0.03"/>
    <n v="300"/>
    <s v="theater"/>
    <s v="spaces"/>
    <x v="3115"/>
    <d v="2016-06-05T05:43:47"/>
  </r>
  <r>
    <n v="3116"/>
    <x v="3115"/>
    <s v="Creating a consuite for CoreCon. A focus on the insanity of asylums and early medical practices from history."/>
    <x v="47"/>
    <x v="357"/>
    <x v="2"/>
    <s v="US"/>
    <s v="USD"/>
    <n v="1427890925"/>
    <n v="1426681325"/>
    <b v="0"/>
    <n v="10"/>
    <b v="0"/>
    <s v="theater/spaces"/>
    <n v="0.57333333333333336"/>
    <n v="43"/>
    <s v="theater"/>
    <s v="spaces"/>
    <x v="3116"/>
    <d v="2015-04-01T07:22:05"/>
  </r>
  <r>
    <n v="3117"/>
    <x v="3116"/>
    <s v="Performing Arts workshops, for young people aged 5 -16, exploring how the sea has shaped Cowes as a settlement."/>
    <x v="28"/>
    <x v="116"/>
    <x v="2"/>
    <s v="GB"/>
    <s v="GBP"/>
    <n v="1464354720"/>
    <n v="1463648360"/>
    <b v="0"/>
    <n v="1"/>
    <b v="0"/>
    <s v="theater/spaces"/>
    <n v="1E-3"/>
    <n v="1"/>
    <s v="theater"/>
    <s v="spaces"/>
    <x v="3117"/>
    <d v="2016-05-27T08:12:00"/>
  </r>
  <r>
    <n v="3118"/>
    <x v="3117"/>
    <s v="a magical place for all kind of people, like a fairytaile in all colours"/>
    <x v="69"/>
    <x v="551"/>
    <x v="2"/>
    <s v="SE"/>
    <s v="SEK"/>
    <n v="1467473723"/>
    <n v="1465832123"/>
    <b v="0"/>
    <n v="2"/>
    <b v="0"/>
    <s v="theater/spaces"/>
    <n v="3.0999999999999999E-3"/>
    <n v="775"/>
    <s v="theater"/>
    <s v="spaces"/>
    <x v="3118"/>
    <d v="2016-07-02T10:35:23"/>
  </r>
  <r>
    <n v="3119"/>
    <x v="3118"/>
    <s v="An Information center downTOWN Buffalo...find directions to places of interest, events, eateries, lodging, maps, postcards and books."/>
    <x v="3"/>
    <x v="139"/>
    <x v="2"/>
    <s v="US"/>
    <s v="USD"/>
    <n v="1427414732"/>
    <n v="1424826332"/>
    <b v="0"/>
    <n v="1"/>
    <b v="0"/>
    <s v="theater/spaces"/>
    <n v="5.0000000000000001E-4"/>
    <n v="5"/>
    <s v="theater"/>
    <s v="spaces"/>
    <x v="3119"/>
    <d v="2015-03-26T19:05:32"/>
  </r>
  <r>
    <n v="3120"/>
    <x v="3119"/>
    <s v="Wij willen Tropicana het subtropisch zwemparadijs van Rotterdam op een nieuwe locatie gaan bouwen."/>
    <x v="396"/>
    <x v="1491"/>
    <x v="2"/>
    <s v="NL"/>
    <s v="EUR"/>
    <n v="1462484196"/>
    <n v="1457303796"/>
    <b v="0"/>
    <n v="10"/>
    <b v="0"/>
    <s v="theater/spaces"/>
    <n v="9.8461538461538464E-5"/>
    <n v="12.8"/>
    <s v="theater"/>
    <s v="spaces"/>
    <x v="3120"/>
    <d v="2016-05-05T16:36:36"/>
  </r>
  <r>
    <n v="3121"/>
    <x v="3120"/>
    <s v="I going to build a theatre for a local ant farm so that Ants can put on their theatre productions."/>
    <x v="15"/>
    <x v="115"/>
    <x v="1"/>
    <s v="CA"/>
    <s v="CAD"/>
    <n v="1411748335"/>
    <n v="1406564335"/>
    <b v="0"/>
    <n v="1"/>
    <b v="0"/>
    <s v="theater/spaces"/>
    <n v="6.6666666666666671E-3"/>
    <n v="10"/>
    <s v="theater"/>
    <s v="spaces"/>
    <x v="3121"/>
    <d v="2014-09-26T11:18:55"/>
  </r>
  <r>
    <n v="3122"/>
    <x v="3121"/>
    <s v="cancelled until further notice"/>
    <x v="212"/>
    <x v="851"/>
    <x v="1"/>
    <s v="US"/>
    <s v="USD"/>
    <n v="1478733732"/>
    <n v="1478298132"/>
    <b v="0"/>
    <n v="2"/>
    <b v="0"/>
    <s v="theater/spaces"/>
    <n v="0.58291457286432158"/>
    <n v="58"/>
    <s v="theater"/>
    <s v="spaces"/>
    <x v="3122"/>
    <d v="2016-11-09T18:22:12"/>
  </r>
  <r>
    <n v="3123"/>
    <x v="3122"/>
    <s v="The Larchmont Playhouse is threatened! Help save the theater by becoming a Preservation Member of The Larchmont Playhouse."/>
    <x v="152"/>
    <x v="2063"/>
    <x v="1"/>
    <s v="US"/>
    <s v="USD"/>
    <n v="1468108198"/>
    <n v="1465516198"/>
    <b v="0"/>
    <n v="348"/>
    <b v="0"/>
    <s v="theater/spaces"/>
    <n v="0.68153600000000003"/>
    <n v="244.80459770114942"/>
    <s v="theater"/>
    <s v="spaces"/>
    <x v="3123"/>
    <d v="2016-07-09T18:49:58"/>
  </r>
  <r>
    <n v="3124"/>
    <x v="3123"/>
    <s v="A place where kids/ teens' dreams come true, and one finds there home without sparkly red shoes!"/>
    <x v="397"/>
    <x v="375"/>
    <x v="1"/>
    <s v="US"/>
    <s v="USD"/>
    <n v="1422902601"/>
    <n v="1417718601"/>
    <b v="0"/>
    <n v="4"/>
    <b v="0"/>
    <s v="theater/spaces"/>
    <n v="3.2499999999999997E-5"/>
    <n v="6.5"/>
    <s v="theater"/>
    <s v="spaces"/>
    <x v="3124"/>
    <d v="2015-02-02T13:43:21"/>
  </r>
  <r>
    <n v="3125"/>
    <x v="3124"/>
    <s v="N/A"/>
    <x v="86"/>
    <x v="117"/>
    <x v="1"/>
    <s v="US"/>
    <s v="USD"/>
    <n v="1452142672"/>
    <n v="1449550672"/>
    <b v="0"/>
    <n v="0"/>
    <b v="0"/>
    <s v="theater/spaces"/>
    <n v="0"/>
    <n v="0"/>
    <s v="theater"/>
    <s v="spaces"/>
    <x v="3125"/>
    <d v="2016-01-06T23:57:52"/>
  </r>
  <r>
    <n v="3126"/>
    <x v="3125"/>
    <s v="A big dream, small budget, the drive/passion of so many volunteers...indoor skatepark in Eau Claire, WI._x000a__x000a_This is UR skatepark!"/>
    <x v="31"/>
    <x v="578"/>
    <x v="1"/>
    <s v="US"/>
    <s v="USD"/>
    <n v="1459121162"/>
    <n v="1456532762"/>
    <b v="0"/>
    <n v="17"/>
    <b v="0"/>
    <s v="theater/spaces"/>
    <n v="4.1599999999999998E-2"/>
    <n v="61.176470588235297"/>
    <s v="theater"/>
    <s v="spaces"/>
    <x v="3126"/>
    <d v="2016-03-27T18:26:02"/>
  </r>
  <r>
    <n v="3127"/>
    <x v="3126"/>
    <s v="Our goal - create a venue &amp; stage where comedic &amp; music artists hone their talents &amp; fan base. First minority owned like it in Cincy."/>
    <x v="57"/>
    <x v="117"/>
    <x v="1"/>
    <s v="US"/>
    <s v="USD"/>
    <n v="1425242029"/>
    <n v="1422650029"/>
    <b v="0"/>
    <n v="0"/>
    <b v="0"/>
    <s v="theater/spaces"/>
    <n v="0"/>
    <n v="0"/>
    <s v="theater"/>
    <s v="spaces"/>
    <x v="3127"/>
    <d v="2015-03-01T15:33:49"/>
  </r>
  <r>
    <n v="3128"/>
    <x v="3127"/>
    <s v="Bring Morag Fullarton's fun-loving spoof and homage of the classic and timeless film, 'Casablanca', to the stage in New York City."/>
    <x v="36"/>
    <x v="2064"/>
    <x v="3"/>
    <s v="US"/>
    <s v="USD"/>
    <n v="1489690141"/>
    <n v="1487101741"/>
    <b v="0"/>
    <n v="117"/>
    <b v="0"/>
    <s v="theater/plays"/>
    <n v="1.0860666666666667"/>
    <n v="139.23931623931625"/>
    <s v="theater"/>
    <s v="plays"/>
    <x v="3128"/>
    <d v="2017-03-16T13:49:01"/>
  </r>
  <r>
    <n v="3129"/>
    <x v="3128"/>
    <s v="The DE sheds light on the reality of what happens in college. Marcus Rashad created this play to help prepare future/current students"/>
    <x v="21"/>
    <x v="115"/>
    <x v="3"/>
    <s v="US"/>
    <s v="USD"/>
    <n v="1492542819"/>
    <n v="1489090419"/>
    <b v="0"/>
    <n v="1"/>
    <b v="0"/>
    <s v="theater/plays"/>
    <n v="8.0000000000000002E-3"/>
    <n v="10"/>
    <s v="theater"/>
    <s v="plays"/>
    <x v="3129"/>
    <d v="2017-04-18T14:13:39"/>
  </r>
  <r>
    <n v="3130"/>
    <x v="3129"/>
    <s v="A shockingly relevant modern take on a 2,000-year-old tragedy that confronts current gender politics."/>
    <x v="3"/>
    <x v="672"/>
    <x v="3"/>
    <s v="US"/>
    <s v="USD"/>
    <n v="1492145940"/>
    <n v="1489504916"/>
    <b v="0"/>
    <n v="4"/>
    <b v="0"/>
    <s v="theater/plays"/>
    <n v="3.7499999999999999E-2"/>
    <n v="93.75"/>
    <s v="theater"/>
    <s v="plays"/>
    <x v="3130"/>
    <d v="2017-04-13T23:59:00"/>
  </r>
  <r>
    <n v="3131"/>
    <x v="3130"/>
    <s v="A Staged Reading of &quot;Snake Eyes,&quot; a new play by Alex Rafala"/>
    <x v="393"/>
    <x v="2043"/>
    <x v="3"/>
    <s v="US"/>
    <s v="USD"/>
    <n v="1491656045"/>
    <n v="1489067645"/>
    <b v="0"/>
    <n v="12"/>
    <b v="0"/>
    <s v="theater/plays"/>
    <n v="0.15731707317073171"/>
    <n v="53.75"/>
    <s v="theater"/>
    <s v="plays"/>
    <x v="3131"/>
    <d v="2017-04-08T07:54:05"/>
  </r>
  <r>
    <n v="3132"/>
    <x v="3131"/>
    <s v="Smells Like Money, Drips Like Honey, Taste Like Mocha, Better Run AWAY"/>
    <x v="11"/>
    <x v="115"/>
    <x v="3"/>
    <s v="US"/>
    <s v="USD"/>
    <n v="1492759460"/>
    <n v="1487579060"/>
    <b v="0"/>
    <n v="1"/>
    <b v="0"/>
    <s v="theater/plays"/>
    <n v="3.3333333333333332E-4"/>
    <n v="10"/>
    <s v="theater"/>
    <s v="plays"/>
    <x v="3132"/>
    <d v="2017-04-21T02:24:20"/>
  </r>
  <r>
    <n v="3133"/>
    <x v="3132"/>
    <s v="TwentySomething is taking Hell Has No Fury to Edinburgh! _x000a_We're looking for your support to get us there."/>
    <x v="2"/>
    <x v="2065"/>
    <x v="3"/>
    <s v="GB"/>
    <s v="GBP"/>
    <n v="1490358834"/>
    <n v="1487770434"/>
    <b v="0"/>
    <n v="16"/>
    <b v="0"/>
    <s v="theater/plays"/>
    <n v="1.08"/>
    <n v="33.75"/>
    <s v="theater"/>
    <s v="plays"/>
    <x v="3133"/>
    <d v="2017-03-24T07:33:54"/>
  </r>
  <r>
    <n v="3134"/>
    <x v="3133"/>
    <s v="Time Zone Theatre &amp; Arteria Theatre present this emotional thriller about Love, Loss and what happens when life goes on, but you can't."/>
    <x v="28"/>
    <x v="1175"/>
    <x v="3"/>
    <s v="GB"/>
    <s v="GBP"/>
    <n v="1490631419"/>
    <n v="1488820619"/>
    <b v="0"/>
    <n v="12"/>
    <b v="0"/>
    <s v="theater/plays"/>
    <n v="0.22500000000000001"/>
    <n v="18.75"/>
    <s v="theater"/>
    <s v="plays"/>
    <x v="3134"/>
    <d v="2017-03-27T11:16:59"/>
  </r>
  <r>
    <n v="3135"/>
    <x v="3134"/>
    <s v="SEVEN tells the true stories of 7 women who bravely fought for the well-being of women, families, and children around the globe."/>
    <x v="398"/>
    <x v="2066"/>
    <x v="3"/>
    <s v="US"/>
    <s v="USD"/>
    <n v="1491277121"/>
    <n v="1489376321"/>
    <b v="0"/>
    <n v="7"/>
    <b v="0"/>
    <s v="theater/plays"/>
    <n v="0.20849420849420849"/>
    <n v="23.142857142857142"/>
    <s v="theater"/>
    <s v="plays"/>
    <x v="3135"/>
    <d v="2017-04-03T22:38:41"/>
  </r>
  <r>
    <n v="3136"/>
    <x v="3135"/>
    <s v="Help emberfly theatre put on their first production Heroines and pay our actors and creative team! Follow us @emberflytheatre"/>
    <x v="2"/>
    <x v="2067"/>
    <x v="3"/>
    <s v="GB"/>
    <s v="GBP"/>
    <n v="1491001140"/>
    <n v="1487847954"/>
    <b v="0"/>
    <n v="22"/>
    <b v="0"/>
    <s v="theater/plays"/>
    <n v="1.278"/>
    <n v="29.045454545454547"/>
    <s v="theater"/>
    <s v="plays"/>
    <x v="3136"/>
    <d v="2017-03-31T17:59:00"/>
  </r>
  <r>
    <n v="3137"/>
    <x v="3136"/>
    <s v="Set in 1930s Chinatown, evocative of old world South Jackson Street during the Jazz era."/>
    <x v="15"/>
    <x v="155"/>
    <x v="3"/>
    <s v="US"/>
    <s v="USD"/>
    <n v="1493838720"/>
    <n v="1489439669"/>
    <b v="0"/>
    <n v="1"/>
    <b v="0"/>
    <s v="theater/plays"/>
    <n v="3.3333333333333333E-2"/>
    <n v="50"/>
    <s v="theater"/>
    <s v="plays"/>
    <x v="3137"/>
    <d v="2017-05-03T14:12:00"/>
  </r>
  <r>
    <n v="3138"/>
    <x v="3137"/>
    <s v="A UWE Drama Society adaptation of Timberlake Wertenbaker's play. Funding needed for costumes/props to make the show a success. Thanks."/>
    <x v="48"/>
    <x v="117"/>
    <x v="3"/>
    <s v="GB"/>
    <s v="GBP"/>
    <n v="1491233407"/>
    <n v="1489591807"/>
    <b v="0"/>
    <n v="0"/>
    <b v="0"/>
    <s v="theater/plays"/>
    <n v="0"/>
    <n v="0"/>
    <s v="theater"/>
    <s v="plays"/>
    <x v="3138"/>
    <d v="2017-04-03T10:30:07"/>
  </r>
  <r>
    <n v="3139"/>
    <x v="3138"/>
    <s v="Conoce y apoya el teatro de calidad que se escribe desde los centros penitenciarios, como es el caso de Casa Calabaza, de Maye Moreno."/>
    <x v="63"/>
    <x v="651"/>
    <x v="3"/>
    <s v="MX"/>
    <s v="MXN"/>
    <n v="1490416380"/>
    <n v="1487485760"/>
    <b v="0"/>
    <n v="6"/>
    <b v="0"/>
    <s v="theater/plays"/>
    <n v="5.3999999999999999E-2"/>
    <n v="450"/>
    <s v="theater"/>
    <s v="plays"/>
    <x v="3139"/>
    <d v="2017-03-24T23:33:00"/>
  </r>
  <r>
    <n v="3140"/>
    <x v="3139"/>
    <s v="ReminiSens offers an Enchanting Time Travel experience: have diner at the court of Versailles and interact with the nobles of the time!"/>
    <x v="3"/>
    <x v="2068"/>
    <x v="3"/>
    <s v="FR"/>
    <s v="EUR"/>
    <n v="1491581703"/>
    <n v="1488993303"/>
    <b v="0"/>
    <n v="4"/>
    <b v="0"/>
    <s v="theater/plays"/>
    <n v="9.5999999999999992E-3"/>
    <n v="24"/>
    <s v="theater"/>
    <s v="plays"/>
    <x v="3140"/>
    <d v="2017-04-07T11:15:03"/>
  </r>
  <r>
    <n v="3141"/>
    <x v="3140"/>
    <s v="We are a theatre society from the Groningen University in the Netherlands. _x000a_We would be more than happy for some help funding the play."/>
    <x v="2"/>
    <x v="2069"/>
    <x v="3"/>
    <s v="NL"/>
    <s v="EUR"/>
    <n v="1492372800"/>
    <n v="1488823488"/>
    <b v="0"/>
    <n v="8"/>
    <b v="0"/>
    <s v="theater/plays"/>
    <n v="0.51600000000000001"/>
    <n v="32.25"/>
    <s v="theater"/>
    <s v="plays"/>
    <x v="3141"/>
    <d v="2017-04-16T15:00:00"/>
  </r>
  <r>
    <n v="3142"/>
    <x v="3141"/>
    <s v="Our aim is to deliver a powerful piece of theatre to audiences across the UK, including Edinburgh Fringe (2017)."/>
    <x v="181"/>
    <x v="372"/>
    <x v="3"/>
    <s v="GB"/>
    <s v="GBP"/>
    <n v="1489922339"/>
    <n v="1487333939"/>
    <b v="0"/>
    <n v="3"/>
    <b v="0"/>
    <s v="theater/plays"/>
    <n v="1.6363636363636365E-2"/>
    <n v="15"/>
    <s v="theater"/>
    <s v="plays"/>
    <x v="3142"/>
    <d v="2017-03-19T06:18:59"/>
  </r>
  <r>
    <n v="3143"/>
    <x v="3142"/>
    <s v="THE POIGNANT EXPLORATION OF WHAT IT MEANS TO SAY GOODBYE._x000a_Stripped Raw brings Liam Borrett's debut play 'This is Living' to Wiltshire."/>
    <x v="176"/>
    <x v="117"/>
    <x v="3"/>
    <s v="GB"/>
    <s v="GBP"/>
    <n v="1491726956"/>
    <n v="1489480556"/>
    <b v="0"/>
    <n v="0"/>
    <b v="0"/>
    <s v="theater/plays"/>
    <n v="0"/>
    <n v="0"/>
    <s v="theater"/>
    <s v="plays"/>
    <x v="3143"/>
    <d v="2017-04-09T03:35:56"/>
  </r>
  <r>
    <n v="3144"/>
    <x v="3143"/>
    <s v="Two women, one love, one must die: a multicultural cast in a play about the denied holocaust of Libyan Jews. Premieres in March in NYC"/>
    <x v="3"/>
    <x v="2070"/>
    <x v="3"/>
    <s v="US"/>
    <s v="USD"/>
    <n v="1489903200"/>
    <n v="1488459307"/>
    <b v="0"/>
    <n v="30"/>
    <b v="0"/>
    <s v="theater/plays"/>
    <n v="0.754"/>
    <n v="251.33333333333334"/>
    <s v="theater"/>
    <s v="plays"/>
    <x v="3144"/>
    <d v="2017-03-19T01:00:00"/>
  </r>
  <r>
    <n v="3145"/>
    <x v="3144"/>
    <s v="Dominion Theatre Company is the first community dinner theatre  to be established in Arlington TX."/>
    <x v="31"/>
    <x v="117"/>
    <x v="3"/>
    <s v="US"/>
    <s v="USD"/>
    <n v="1490659134"/>
    <n v="1485478734"/>
    <b v="0"/>
    <n v="0"/>
    <b v="0"/>
    <s v="theater/plays"/>
    <n v="0"/>
    <n v="0"/>
    <s v="theater"/>
    <s v="plays"/>
    <x v="3145"/>
    <d v="2017-03-27T18:58:54"/>
  </r>
  <r>
    <n v="3146"/>
    <x v="3145"/>
    <s v="Somos... Podemos... Amamos... Nuestra muralla, nuestra utopÃ­a. Que el amor sea el lÃ­mite"/>
    <x v="63"/>
    <x v="2071"/>
    <x v="3"/>
    <s v="MX"/>
    <s v="MXN"/>
    <n v="1492356166"/>
    <n v="1488471766"/>
    <b v="0"/>
    <n v="12"/>
    <b v="0"/>
    <s v="theater/plays"/>
    <n v="0.105"/>
    <n v="437.5"/>
    <s v="theater"/>
    <s v="plays"/>
    <x v="3146"/>
    <d v="2017-04-16T10:22:46"/>
  </r>
  <r>
    <n v="3147"/>
    <x v="3146"/>
    <s v="A play that uses photography to tell the story of a friendship forged during the demolition of New York's Pennsylvania Station."/>
    <x v="22"/>
    <x v="2072"/>
    <x v="0"/>
    <s v="US"/>
    <s v="USD"/>
    <n v="1415319355"/>
    <n v="1411859755"/>
    <b v="1"/>
    <n v="213"/>
    <b v="1"/>
    <s v="theater/plays"/>
    <n v="1.1752499999999999"/>
    <n v="110.35211267605634"/>
    <s v="theater"/>
    <s v="plays"/>
    <x v="3147"/>
    <d v="2014-11-06T19:15:55"/>
  </r>
  <r>
    <n v="3148"/>
    <x v="3147"/>
    <s v="Help fund The Aurora Project, an immersive science fiction epic."/>
    <x v="40"/>
    <x v="2073"/>
    <x v="0"/>
    <s v="US"/>
    <s v="USD"/>
    <n v="1412136000"/>
    <n v="1410278284"/>
    <b v="1"/>
    <n v="57"/>
    <b v="1"/>
    <s v="theater/plays"/>
    <n v="1.3116666666666668"/>
    <n v="41.421052631578945"/>
    <s v="theater"/>
    <s v="plays"/>
    <x v="3148"/>
    <d v="2014-09-30T23:00:00"/>
  </r>
  <r>
    <n v="3149"/>
    <x v="3148"/>
    <s v="A student led production at Northwestern U. of an adaptation by Frank Galati of the classic book Kafka on the Shore by Haruki Murakmi."/>
    <x v="21"/>
    <x v="166"/>
    <x v="0"/>
    <s v="US"/>
    <s v="USD"/>
    <n v="1354845600"/>
    <n v="1352766300"/>
    <b v="1"/>
    <n v="25"/>
    <b v="1"/>
    <s v="theater/plays"/>
    <n v="1.04"/>
    <n v="52"/>
    <s v="theater"/>
    <s v="plays"/>
    <x v="3149"/>
    <d v="2012-12-06T21:00:00"/>
  </r>
  <r>
    <n v="3150"/>
    <x v="3149"/>
    <s v="SELLER DOOR is a new comedy about a Barker, the people he gets to go through a door and what happens to those people after they go through the door."/>
    <x v="8"/>
    <x v="2074"/>
    <x v="0"/>
    <s v="US"/>
    <s v="USD"/>
    <n v="1295928000"/>
    <n v="1288160403"/>
    <b v="1"/>
    <n v="104"/>
    <b v="1"/>
    <s v="theater/plays"/>
    <n v="1.01"/>
    <n v="33.990384615384613"/>
    <s v="theater"/>
    <s v="plays"/>
    <x v="3150"/>
    <d v="2011-01-24T23:00:00"/>
  </r>
  <r>
    <n v="3151"/>
    <x v="3150"/>
    <s v="A Multi-Media Puppet Show, with large cable control puppets to tell a hilarious story for all ages."/>
    <x v="8"/>
    <x v="2075"/>
    <x v="0"/>
    <s v="US"/>
    <s v="USD"/>
    <n v="1410379774"/>
    <n v="1407787774"/>
    <b v="1"/>
    <n v="34"/>
    <b v="1"/>
    <s v="theater/plays"/>
    <n v="1.004"/>
    <n v="103.35294117647059"/>
    <s v="theater"/>
    <s v="plays"/>
    <x v="3151"/>
    <d v="2014-09-10T15:09:34"/>
  </r>
  <r>
    <n v="3152"/>
    <x v="3151"/>
    <s v="'Gilead' is an original theatre piece inspired by Margaret Atwood's 'The Handmaid's Tale'. (Brighton Fringe 2014)"/>
    <x v="41"/>
    <x v="2076"/>
    <x v="0"/>
    <s v="GB"/>
    <s v="GBP"/>
    <n v="1383425367"/>
    <n v="1380833367"/>
    <b v="1"/>
    <n v="67"/>
    <b v="1"/>
    <s v="theater/plays"/>
    <n v="1.0595454545454546"/>
    <n v="34.791044776119406"/>
    <s v="theater"/>
    <s v="plays"/>
    <x v="3152"/>
    <d v="2013-11-02T15:49:27"/>
  </r>
  <r>
    <n v="3153"/>
    <x v="3152"/>
    <s v="A stage production of Terminator 2: Judgment Day, composed entirely of the words of William Shakespeare"/>
    <x v="9"/>
    <x v="2077"/>
    <x v="0"/>
    <s v="US"/>
    <s v="USD"/>
    <n v="1304225940"/>
    <n v="1301542937"/>
    <b v="1"/>
    <n v="241"/>
    <b v="1"/>
    <s v="theater/plays"/>
    <n v="3.3558333333333334"/>
    <n v="41.773858921161825"/>
    <s v="theater"/>
    <s v="plays"/>
    <x v="3153"/>
    <d v="2011-04-30T23:59:00"/>
  </r>
  <r>
    <n v="3154"/>
    <x v="3153"/>
    <s v="Hilarious play about two parents obsessed with getting their kid into the best pre-school and are willing to do ANYTHING to get him in!"/>
    <x v="39"/>
    <x v="2059"/>
    <x v="0"/>
    <s v="US"/>
    <s v="USD"/>
    <n v="1333310458"/>
    <n v="1330722058"/>
    <b v="1"/>
    <n v="123"/>
    <b v="1"/>
    <s v="theater/plays"/>
    <n v="1.1292857142857142"/>
    <n v="64.268292682926827"/>
    <s v="theater"/>
    <s v="plays"/>
    <x v="3154"/>
    <d v="2012-04-01T15:00:58"/>
  </r>
  <r>
    <n v="3155"/>
    <x v="3154"/>
    <s v="We want to take our stage adaptation of Studio Ghibli's 'Princess Mononoke' to more people.  Help us do it!"/>
    <x v="10"/>
    <x v="2078"/>
    <x v="0"/>
    <s v="GB"/>
    <s v="GBP"/>
    <n v="1356004725"/>
    <n v="1353412725"/>
    <b v="1"/>
    <n v="302"/>
    <b v="1"/>
    <s v="theater/plays"/>
    <n v="1.885046"/>
    <n v="31.209370860927152"/>
    <s v="theater"/>
    <s v="plays"/>
    <x v="3155"/>
    <d v="2012-12-20T06:58:45"/>
  </r>
  <r>
    <n v="3156"/>
    <x v="3155"/>
    <s v="First Love/Worst Love is an examination of love and its mutability, as expressed through twelve stories and five actors on one stage."/>
    <x v="62"/>
    <x v="2079"/>
    <x v="0"/>
    <s v="US"/>
    <s v="USD"/>
    <n v="1338591144"/>
    <n v="1335567144"/>
    <b v="1"/>
    <n v="89"/>
    <b v="1"/>
    <s v="theater/plays"/>
    <n v="1.0181818181818181"/>
    <n v="62.921348314606739"/>
    <s v="theater"/>
    <s v="plays"/>
    <x v="3156"/>
    <d v="2012-06-01T17:52:24"/>
  </r>
  <r>
    <n v="3157"/>
    <x v="3156"/>
    <s v="Four Directors.  Four One Acts.  Four Genres.  For You."/>
    <x v="23"/>
    <x v="74"/>
    <x v="0"/>
    <s v="US"/>
    <s v="USD"/>
    <n v="1405746000"/>
    <n v="1404932105"/>
    <b v="1"/>
    <n v="41"/>
    <b v="1"/>
    <s v="theater/plays"/>
    <n v="1.01"/>
    <n v="98.536585365853654"/>
    <s v="theater"/>
    <s v="plays"/>
    <x v="3157"/>
    <d v="2014-07-19T00:00:00"/>
  </r>
  <r>
    <n v="3158"/>
    <x v="3157"/>
    <s v="A 40s crime-noir play using nursery rhyme characters."/>
    <x v="10"/>
    <x v="2080"/>
    <x v="0"/>
    <s v="US"/>
    <s v="USD"/>
    <n v="1374523752"/>
    <n v="1371931752"/>
    <b v="1"/>
    <n v="69"/>
    <b v="1"/>
    <s v="theater/plays"/>
    <n v="1.1399999999999999"/>
    <n v="82.608695652173907"/>
    <s v="theater"/>
    <s v="plays"/>
    <x v="3158"/>
    <d v="2013-07-22T15:09:12"/>
  </r>
  <r>
    <n v="3159"/>
    <x v="3158"/>
    <s v="WAXWING is an exciting new world premiere of mythic (perhaps even apocalyptic!) proportions."/>
    <x v="15"/>
    <x v="2081"/>
    <x v="0"/>
    <s v="US"/>
    <s v="USD"/>
    <n v="1326927600"/>
    <n v="1323221761"/>
    <b v="1"/>
    <n v="52"/>
    <b v="1"/>
    <s v="theater/plays"/>
    <n v="1.3348133333333334"/>
    <n v="38.504230769230773"/>
    <s v="theater"/>
    <s v="plays"/>
    <x v="3159"/>
    <d v="2012-01-18T18:00:00"/>
  </r>
  <r>
    <n v="3160"/>
    <x v="3159"/>
    <s v="Two stories by Anton Chekhov adapted for the stage and performed back-to-back in a stunning live theatrical performance."/>
    <x v="37"/>
    <x v="2082"/>
    <x v="0"/>
    <s v="US"/>
    <s v="USD"/>
    <n v="1407905940"/>
    <n v="1405923687"/>
    <b v="1"/>
    <n v="57"/>
    <b v="1"/>
    <s v="theater/plays"/>
    <n v="1.0153333333333334"/>
    <n v="80.15789473684211"/>
    <s v="theater"/>
    <s v="plays"/>
    <x v="3160"/>
    <d v="2014-08-12T23:59:00"/>
  </r>
  <r>
    <n v="3161"/>
    <x v="3160"/>
    <s v="Iâ€™ll Be Right Back presents a story of murder and corruption. Faustus is a modern re-imagining of Christopher Marloweâ€™s classic tale."/>
    <x v="13"/>
    <x v="2083"/>
    <x v="0"/>
    <s v="GB"/>
    <s v="GBP"/>
    <n v="1413377522"/>
    <n v="1410785522"/>
    <b v="1"/>
    <n v="74"/>
    <b v="1"/>
    <s v="theater/plays"/>
    <n v="1.0509999999999999"/>
    <n v="28.405405405405407"/>
    <s v="theater"/>
    <s v="plays"/>
    <x v="3161"/>
    <d v="2014-10-15T07:52:02"/>
  </r>
  <r>
    <n v="3162"/>
    <x v="3161"/>
    <s v="Radio show meets interactive novel, accompanied by live foley, music, and audience participation. YOU choose what happens next!"/>
    <x v="23"/>
    <x v="2084"/>
    <x v="0"/>
    <s v="US"/>
    <s v="USD"/>
    <n v="1404698400"/>
    <n v="1402331262"/>
    <b v="1"/>
    <n v="63"/>
    <b v="1"/>
    <s v="theater/plays"/>
    <n v="1.2715000000000001"/>
    <n v="80.730158730158735"/>
    <s v="theater"/>
    <s v="plays"/>
    <x v="3162"/>
    <d v="2014-07-06T21:00:00"/>
  </r>
  <r>
    <n v="3163"/>
    <x v="3162"/>
    <s v="We are a group of actors reviving a play called &quot;Sonny Under the Assumption&quot; to bring to Toronto, Canada this summer..."/>
    <x v="93"/>
    <x v="2085"/>
    <x v="0"/>
    <s v="US"/>
    <s v="USD"/>
    <n v="1402855525"/>
    <n v="1400263525"/>
    <b v="1"/>
    <n v="72"/>
    <b v="1"/>
    <s v="theater/plays"/>
    <n v="1.1115384615384616"/>
    <n v="200.69444444444446"/>
    <s v="theater"/>
    <s v="plays"/>
    <x v="3163"/>
    <d v="2014-06-15T13:05:25"/>
  </r>
  <r>
    <n v="3164"/>
    <x v="3163"/>
    <s v="Better than Shakespeare! Theatre Companyâ€™s inaugural production, â€œMuch Ado About Something.â€ The Something is Aliens."/>
    <x v="30"/>
    <x v="2086"/>
    <x v="0"/>
    <s v="US"/>
    <s v="USD"/>
    <n v="1402341615"/>
    <n v="1399490415"/>
    <b v="1"/>
    <n v="71"/>
    <b v="1"/>
    <s v="theater/plays"/>
    <n v="1.0676000000000001"/>
    <n v="37.591549295774648"/>
    <s v="theater"/>
    <s v="plays"/>
    <x v="3164"/>
    <d v="2014-06-09T14:20:15"/>
  </r>
  <r>
    <n v="3165"/>
    <x v="3164"/>
    <s v="THE MOON PLAY is a new play written by Carolyn Gilliam. The play follows an astronaut on the moon who has lost his reason to explore."/>
    <x v="47"/>
    <x v="2087"/>
    <x v="0"/>
    <s v="US"/>
    <s v="USD"/>
    <n v="1304395140"/>
    <n v="1302493760"/>
    <b v="1"/>
    <n v="21"/>
    <b v="1"/>
    <s v="theater/plays"/>
    <n v="1.6266666666666667"/>
    <n v="58.095238095238095"/>
    <s v="theater"/>
    <s v="plays"/>
    <x v="3165"/>
    <d v="2011-05-02T22:59:00"/>
  </r>
  <r>
    <n v="3166"/>
    <x v="3165"/>
    <s v="VERDIGRIS: A play written by Jim Beaver, star of Supernatural and Deadwood, opening March 2015 at Theatre West in Los Angeles."/>
    <x v="19"/>
    <x v="2088"/>
    <x v="0"/>
    <s v="US"/>
    <s v="USD"/>
    <n v="1416988740"/>
    <n v="1414514153"/>
    <b v="1"/>
    <n v="930"/>
    <b v="1"/>
    <s v="theater/plays"/>
    <n v="1.6022808571428573"/>
    <n v="60.300892473118282"/>
    <s v="theater"/>
    <s v="plays"/>
    <x v="3166"/>
    <d v="2014-11-26T02:59:00"/>
  </r>
  <r>
    <n v="3167"/>
    <x v="3166"/>
    <s v="What is destiny? Explore it with us this August at FringeNYC."/>
    <x v="9"/>
    <x v="2089"/>
    <x v="0"/>
    <s v="US"/>
    <s v="USD"/>
    <n v="1406952781"/>
    <n v="1405743181"/>
    <b v="1"/>
    <n v="55"/>
    <b v="1"/>
    <s v="theater/plays"/>
    <n v="1.1616666666666666"/>
    <n v="63.363636363636367"/>
    <s v="theater"/>
    <s v="plays"/>
    <x v="3167"/>
    <d v="2014-08-01T23:13:01"/>
  </r>
  <r>
    <n v="3168"/>
    <x v="3167"/>
    <s v="A dazzling aerial show that brings to life the whimsical and romantic short stories of beloved fantasy author Italo Calvino."/>
    <x v="30"/>
    <x v="2090"/>
    <x v="0"/>
    <s v="US"/>
    <s v="USD"/>
    <n v="1402696800"/>
    <n v="1399948353"/>
    <b v="1"/>
    <n v="61"/>
    <b v="1"/>
    <s v="theater/plays"/>
    <n v="1.242"/>
    <n v="50.901639344262293"/>
    <s v="theater"/>
    <s v="plays"/>
    <x v="3168"/>
    <d v="2014-06-13T17:00:00"/>
  </r>
  <r>
    <n v="3169"/>
    <x v="3168"/>
    <s v="We're bringing The Window to the Cherry Lane Theater in January 2014."/>
    <x v="6"/>
    <x v="2091"/>
    <x v="0"/>
    <s v="US"/>
    <s v="USD"/>
    <n v="1386910740"/>
    <n v="1384364561"/>
    <b v="1"/>
    <n v="82"/>
    <b v="1"/>
    <s v="theater/plays"/>
    <n v="1.030125"/>
    <n v="100.5"/>
    <s v="theater"/>
    <s v="plays"/>
    <x v="3169"/>
    <d v="2013-12-12T23:59:00"/>
  </r>
  <r>
    <n v="3170"/>
    <x v="3169"/>
    <s v="An emotionally-charged journey through the history of black women in America told in reverse."/>
    <x v="13"/>
    <x v="2092"/>
    <x v="0"/>
    <s v="US"/>
    <s v="USD"/>
    <n v="1404273600"/>
    <n v="1401414944"/>
    <b v="1"/>
    <n v="71"/>
    <b v="1"/>
    <s v="theater/plays"/>
    <n v="1.1225000000000001"/>
    <n v="31.619718309859156"/>
    <s v="theater"/>
    <s v="plays"/>
    <x v="3170"/>
    <d v="2014-07-01T23:00:00"/>
  </r>
  <r>
    <n v="3171"/>
    <x v="3170"/>
    <s v="The theatrical adaptation of the epic film â€˜THE FALLâ€™ for the stage, combining theatre, live music, animation and expansive projection."/>
    <x v="39"/>
    <x v="2093"/>
    <x v="0"/>
    <s v="GB"/>
    <s v="GBP"/>
    <n v="1462545358"/>
    <n v="1459953358"/>
    <b v="1"/>
    <n v="117"/>
    <b v="1"/>
    <s v="theater/plays"/>
    <n v="1.0881428571428571"/>
    <n v="65.102564102564102"/>
    <s v="theater"/>
    <s v="plays"/>
    <x v="3171"/>
    <d v="2016-05-06T09:35:58"/>
  </r>
  <r>
    <n v="3172"/>
    <x v="3171"/>
    <s v="Outcry Theatre needs your help to produce Carlos Murillo's play &quot;Dark Play&quot; for the 2012 Dallas fringe festival, Out of the Loop."/>
    <x v="13"/>
    <x v="2094"/>
    <x v="0"/>
    <s v="US"/>
    <s v="USD"/>
    <n v="1329240668"/>
    <n v="1326648668"/>
    <b v="1"/>
    <n v="29"/>
    <b v="1"/>
    <s v="theater/plays"/>
    <n v="1.1499999999999999"/>
    <n v="79.310344827586206"/>
    <s v="theater"/>
    <s v="plays"/>
    <x v="3172"/>
    <d v="2012-02-14T12:31:08"/>
  </r>
  <r>
    <n v="3173"/>
    <x v="3172"/>
    <s v="A play with songs written by Craig Wright, based on Shakespeare's &quot;The Winter's Tale&quot; set in late 20th Century, Pine City, Minnesota."/>
    <x v="3"/>
    <x v="285"/>
    <x v="0"/>
    <s v="US"/>
    <s v="USD"/>
    <n v="1411765492"/>
    <n v="1409173492"/>
    <b v="1"/>
    <n v="74"/>
    <b v="1"/>
    <s v="theater/plays"/>
    <n v="1.03"/>
    <n v="139.18918918918919"/>
    <s v="theater"/>
    <s v="plays"/>
    <x v="3173"/>
    <d v="2014-09-26T16:04:52"/>
  </r>
  <r>
    <n v="3174"/>
    <x v="3173"/>
    <s v="This adaptation uses the text of Oâ€™Neill to explore race, and asks the audience if stereotypes impact a characters guilt or innocence."/>
    <x v="9"/>
    <x v="2095"/>
    <x v="0"/>
    <s v="US"/>
    <s v="USD"/>
    <n v="1408999508"/>
    <n v="1407789908"/>
    <b v="1"/>
    <n v="23"/>
    <b v="1"/>
    <s v="theater/plays"/>
    <n v="1.0113333333333334"/>
    <n v="131.91304347826087"/>
    <s v="theater"/>
    <s v="plays"/>
    <x v="3174"/>
    <d v="2014-08-25T15:45:08"/>
  </r>
  <r>
    <n v="3175"/>
    <x v="3174"/>
    <s v="One Year Lease Theater Company's world premiere theater production of THE KILLING ROOM, by playwright Daniel Keene, March 2011 in NYC."/>
    <x v="10"/>
    <x v="2096"/>
    <x v="0"/>
    <s v="US"/>
    <s v="USD"/>
    <n v="1297977427"/>
    <n v="1292793427"/>
    <b v="1"/>
    <n v="60"/>
    <b v="1"/>
    <s v="theater/plays"/>
    <n v="1.0955999999999999"/>
    <n v="91.3"/>
    <s v="theater"/>
    <s v="plays"/>
    <x v="3175"/>
    <d v="2011-02-17T16:17:07"/>
  </r>
  <r>
    <n v="3176"/>
    <x v="3175"/>
    <s v="Romeo and Juliet at Moody's Pub is an adapted, 90-minute version of Shakespeare's classic tragedy, performed for free in a restaurant"/>
    <x v="168"/>
    <x v="1226"/>
    <x v="0"/>
    <s v="US"/>
    <s v="USD"/>
    <n v="1376838000"/>
    <n v="1374531631"/>
    <b v="1"/>
    <n v="55"/>
    <b v="1"/>
    <s v="theater/plays"/>
    <n v="1.148421052631579"/>
    <n v="39.672727272727272"/>
    <s v="theater"/>
    <s v="plays"/>
    <x v="3176"/>
    <d v="2013-08-18T10:00:00"/>
  </r>
  <r>
    <n v="3177"/>
    <x v="3176"/>
    <s v="This one-man play made a splash on the west coast. Help shine a spotlight on this rock &amp; roll spectacle in NEW YORK CITY_x0008_!"/>
    <x v="30"/>
    <x v="2097"/>
    <x v="0"/>
    <s v="US"/>
    <s v="USD"/>
    <n v="1403366409"/>
    <n v="1400774409"/>
    <b v="1"/>
    <n v="51"/>
    <b v="1"/>
    <s v="theater/plays"/>
    <n v="1.1739999999999999"/>
    <n v="57.549019607843135"/>
    <s v="theater"/>
    <s v="plays"/>
    <x v="3177"/>
    <d v="2014-06-21T11:00:09"/>
  </r>
  <r>
    <n v="3178"/>
    <x v="3177"/>
    <s v="Cutting Off Kate Bush is a one-woman show written &amp; performed by Lucy Benson-Brown, premiering at the Edinburgh Fringe Festival 2014"/>
    <x v="15"/>
    <x v="2098"/>
    <x v="0"/>
    <s v="GB"/>
    <s v="GBP"/>
    <n v="1405521075"/>
    <n v="1402929075"/>
    <b v="1"/>
    <n v="78"/>
    <b v="1"/>
    <s v="theater/plays"/>
    <n v="1.7173333333333334"/>
    <n v="33.025641025641029"/>
    <s v="theater"/>
    <s v="plays"/>
    <x v="3178"/>
    <d v="2014-07-16T09:31:15"/>
  </r>
  <r>
    <n v="3179"/>
    <x v="3178"/>
    <s v="A Sci-fi play in several vignettes that will narrate an alternate history in the mid-20th century."/>
    <x v="285"/>
    <x v="2099"/>
    <x v="0"/>
    <s v="US"/>
    <s v="USD"/>
    <n v="1367859071"/>
    <n v="1365699071"/>
    <b v="1"/>
    <n v="62"/>
    <b v="1"/>
    <s v="theater/plays"/>
    <n v="1.1416238095238094"/>
    <n v="77.335806451612896"/>
    <s v="theater"/>
    <s v="plays"/>
    <x v="3179"/>
    <d v="2013-05-06T11:51:11"/>
  </r>
  <r>
    <n v="3180"/>
    <x v="3179"/>
    <s v="A new tale of witches, fairies, cat-hunters and and bone-boilers from London theatre company Broken Glass."/>
    <x v="38"/>
    <x v="2100"/>
    <x v="0"/>
    <s v="GB"/>
    <s v="GBP"/>
    <n v="1403258049"/>
    <n v="1400666049"/>
    <b v="1"/>
    <n v="45"/>
    <b v="1"/>
    <s v="theater/plays"/>
    <n v="1.1975"/>
    <n v="31.933333333333334"/>
    <s v="theater"/>
    <s v="plays"/>
    <x v="3180"/>
    <d v="2014-06-20T04:54:09"/>
  </r>
  <r>
    <n v="3181"/>
    <x v="3180"/>
    <s v="ENDURING SONG by award-winning Bear Trap Theatre, is a sweeping historical epic about love, loss and family set in the First Crusade."/>
    <x v="2"/>
    <x v="614"/>
    <x v="0"/>
    <s v="GB"/>
    <s v="GBP"/>
    <n v="1402848000"/>
    <n v="1400570787"/>
    <b v="1"/>
    <n v="15"/>
    <b v="1"/>
    <s v="theater/plays"/>
    <n v="1.0900000000000001"/>
    <n v="36.333333333333336"/>
    <s v="theater"/>
    <s v="plays"/>
    <x v="3181"/>
    <d v="2014-06-15T11:00:00"/>
  </r>
  <r>
    <n v="3182"/>
    <x v="3181"/>
    <s v="FRANK, a newborn company, presents Wallace Shawn's famously unproduced,&quot;A Thought in Three Parts.&quot;_x000a_Be FRANK with us!"/>
    <x v="39"/>
    <x v="2101"/>
    <x v="0"/>
    <s v="US"/>
    <s v="USD"/>
    <n v="1328029200"/>
    <n v="1323211621"/>
    <b v="1"/>
    <n v="151"/>
    <b v="1"/>
    <s v="theater/plays"/>
    <n v="1.0088571428571429"/>
    <n v="46.768211920529801"/>
    <s v="theater"/>
    <s v="plays"/>
    <x v="3182"/>
    <d v="2012-01-31T12:00:00"/>
  </r>
  <r>
    <n v="3183"/>
    <x v="3182"/>
    <s v="Anton Chekhov's The Seagull. An outdoor Amphitheater in Manhattan. Trees. A River. Daybreak."/>
    <x v="30"/>
    <x v="444"/>
    <x v="0"/>
    <s v="US"/>
    <s v="USD"/>
    <n v="1377284669"/>
    <n v="1375729469"/>
    <b v="1"/>
    <n v="68"/>
    <b v="1"/>
    <s v="theater/plays"/>
    <n v="1.0900000000000001"/>
    <n v="40.073529411764703"/>
    <s v="theater"/>
    <s v="plays"/>
    <x v="3183"/>
    <d v="2013-08-23T14:04:29"/>
  </r>
  <r>
    <n v="3184"/>
    <x v="3183"/>
    <s v="Equus is the story of a psychiatrist treating a teenaged boy who blinds six horses with a metal spike."/>
    <x v="270"/>
    <x v="2102"/>
    <x v="0"/>
    <s v="US"/>
    <s v="USD"/>
    <n v="1404258631"/>
    <n v="1401666631"/>
    <b v="1"/>
    <n v="46"/>
    <b v="1"/>
    <s v="theater/plays"/>
    <n v="1.0720930232558139"/>
    <n v="100.21739130434783"/>
    <s v="theater"/>
    <s v="plays"/>
    <x v="3184"/>
    <d v="2014-07-01T18:50:31"/>
  </r>
  <r>
    <n v="3185"/>
    <x v="3184"/>
    <s v="I've written, and am producing, a fun new play with a gorgeous cast for this year's Edfringe and it just needs a little extra dough :)"/>
    <x v="28"/>
    <x v="325"/>
    <x v="0"/>
    <s v="GB"/>
    <s v="GBP"/>
    <n v="1405553241"/>
    <n v="1404948441"/>
    <b v="1"/>
    <n v="24"/>
    <b v="1"/>
    <s v="theater/plays"/>
    <n v="1"/>
    <n v="41.666666666666664"/>
    <s v="theater"/>
    <s v="plays"/>
    <x v="3185"/>
    <d v="2014-07-16T18:27:21"/>
  </r>
  <r>
    <n v="3186"/>
    <x v="3185"/>
    <s v="Honest is an exciting and dark new play by Bristol based writer Alice Nicholas, touring the South of England and London this October."/>
    <x v="50"/>
    <x v="2103"/>
    <x v="0"/>
    <s v="GB"/>
    <s v="GBP"/>
    <n v="1410901200"/>
    <n v="1408313438"/>
    <b v="1"/>
    <n v="70"/>
    <b v="1"/>
    <s v="theater/plays"/>
    <n v="1.0218750000000001"/>
    <n v="46.714285714285715"/>
    <s v="theater"/>
    <s v="plays"/>
    <x v="3186"/>
    <d v="2014-09-16T16:00:00"/>
  </r>
  <r>
    <n v="3187"/>
    <x v="3186"/>
    <s v="Award-winning OSR Performance Ensemble brings the creepy, unlikely, bittersweet, macabre &amp; beautiful world of Neil Gaiman to the stage."/>
    <x v="36"/>
    <x v="2104"/>
    <x v="0"/>
    <s v="US"/>
    <s v="USD"/>
    <n v="1407167973"/>
    <n v="1405439973"/>
    <b v="1"/>
    <n v="244"/>
    <b v="1"/>
    <s v="theater/plays"/>
    <n v="1.1629333333333334"/>
    <n v="71.491803278688522"/>
    <s v="theater"/>
    <s v="plays"/>
    <x v="3187"/>
    <d v="2014-08-04T10:59:33"/>
  </r>
  <r>
    <n v="3188"/>
    <x v="3187"/>
    <s v="A revue show featuring the very best of the last century of musical theatre from aspiring young producers &amp; performers at RWCMD"/>
    <x v="48"/>
    <x v="176"/>
    <x v="2"/>
    <s v="GB"/>
    <s v="GBP"/>
    <n v="1433930302"/>
    <n v="1432115902"/>
    <b v="0"/>
    <n v="9"/>
    <b v="0"/>
    <s v="theater/musical"/>
    <n v="0.65"/>
    <n v="14.444444444444445"/>
    <s v="theater"/>
    <s v="musical"/>
    <x v="3188"/>
    <d v="2015-06-10T04:58:22"/>
  </r>
  <r>
    <n v="3189"/>
    <x v="3188"/>
    <s v="Det Ã¤r tio Ã¥r sedan sist! Musikalen Hednadotter med sÃ¥ngarna frÃ¥n orginaluppsÃ¤ttningen sjunger musikalen i Konsertform."/>
    <x v="56"/>
    <x v="2105"/>
    <x v="2"/>
    <s v="SE"/>
    <s v="SEK"/>
    <n v="1432455532"/>
    <n v="1429863532"/>
    <b v="0"/>
    <n v="19"/>
    <b v="0"/>
    <s v="theater/musical"/>
    <n v="0.12327272727272727"/>
    <n v="356.84210526315792"/>
    <s v="theater"/>
    <s v="musical"/>
    <x v="3189"/>
    <d v="2015-05-24T03:18:52"/>
  </r>
  <r>
    <n v="3190"/>
    <x v="3189"/>
    <s v="Call It A Day Productions is putting on their first full production in December and every little bit helps!"/>
    <x v="23"/>
    <x v="117"/>
    <x v="2"/>
    <s v="CA"/>
    <s v="CAD"/>
    <n v="1481258275"/>
    <n v="1478662675"/>
    <b v="0"/>
    <n v="0"/>
    <b v="0"/>
    <s v="theater/musical"/>
    <n v="0"/>
    <n v="0"/>
    <s v="theater"/>
    <s v="musical"/>
    <x v="3190"/>
    <d v="2016-12-08T23:37:55"/>
  </r>
  <r>
    <n v="3191"/>
    <x v="3190"/>
    <s v="A brand new musical about the ban of contraception and abortion in Romania and the revolution that ended it all in 1989."/>
    <x v="192"/>
    <x v="118"/>
    <x v="2"/>
    <s v="US"/>
    <s v="USD"/>
    <n v="1471370869"/>
    <n v="1466186869"/>
    <b v="0"/>
    <n v="4"/>
    <b v="0"/>
    <s v="theater/musical"/>
    <n v="4.0266666666666666E-2"/>
    <n v="37.75"/>
    <s v="theater"/>
    <s v="musical"/>
    <x v="3191"/>
    <d v="2016-08-16T13:07:49"/>
  </r>
  <r>
    <n v="3192"/>
    <x v="3191"/>
    <s v="This project challenges social issues affecting young people in areas of deprivation within the Belfast area (Northern Ireland)."/>
    <x v="3"/>
    <x v="1301"/>
    <x v="2"/>
    <s v="GB"/>
    <s v="GBP"/>
    <n v="1425160800"/>
    <n v="1421274859"/>
    <b v="0"/>
    <n v="8"/>
    <b v="0"/>
    <s v="theater/musical"/>
    <n v="1.0200000000000001E-2"/>
    <n v="12.75"/>
    <s v="theater"/>
    <s v="musical"/>
    <x v="3192"/>
    <d v="2015-02-28T17:00:00"/>
  </r>
  <r>
    <n v="3193"/>
    <x v="3192"/>
    <s v="Bringing Richard O'Brien's sequel to legendary Rocky Horror to the stage for the first time. First London, then...The World!"/>
    <x v="10"/>
    <x v="2038"/>
    <x v="2"/>
    <s v="GB"/>
    <s v="GBP"/>
    <n v="1424474056"/>
    <n v="1420586056"/>
    <b v="0"/>
    <n v="24"/>
    <b v="0"/>
    <s v="theater/musical"/>
    <n v="0.1174"/>
    <n v="24.458333333333332"/>
    <s v="theater"/>
    <s v="musical"/>
    <x v="3193"/>
    <d v="2015-02-20T18:14:16"/>
  </r>
  <r>
    <n v="3194"/>
    <x v="3193"/>
    <s v="P.A.C.K (Performing Arts Camp for Kids) Musical Theater, Instrumental Music, Vocal Music, Dance, Visual Arts, and Physical Education!"/>
    <x v="34"/>
    <x v="117"/>
    <x v="2"/>
    <s v="US"/>
    <s v="USD"/>
    <n v="1437960598"/>
    <n v="1435368598"/>
    <b v="0"/>
    <n v="0"/>
    <b v="0"/>
    <s v="theater/musical"/>
    <n v="0"/>
    <n v="0"/>
    <s v="theater"/>
    <s v="musical"/>
    <x v="3194"/>
    <d v="2015-07-26T20:29:58"/>
  </r>
  <r>
    <n v="3195"/>
    <x v="3194"/>
    <s v="Emerson Sings is the first cabaret to celebrate the work of up and coming musical theater composers who are alumni of Emerson College."/>
    <x v="8"/>
    <x v="127"/>
    <x v="2"/>
    <s v="US"/>
    <s v="USD"/>
    <n v="1423750542"/>
    <n v="1421158542"/>
    <b v="0"/>
    <n v="39"/>
    <b v="0"/>
    <s v="theater/musical"/>
    <n v="0.59142857142857141"/>
    <n v="53.07692307692308"/>
    <s v="theater"/>
    <s v="musical"/>
    <x v="3195"/>
    <d v="2015-02-12T09:15:42"/>
  </r>
  <r>
    <n v="3196"/>
    <x v="3195"/>
    <s v="Help five college students as they journey to bring their groundbreaking new musical &quot;Our Modern Lives&quot; to Broadway!"/>
    <x v="399"/>
    <x v="1122"/>
    <x v="2"/>
    <s v="US"/>
    <s v="USD"/>
    <n v="1438437600"/>
    <n v="1433254875"/>
    <b v="0"/>
    <n v="6"/>
    <b v="0"/>
    <s v="theater/musical"/>
    <n v="5.9999999999999995E-4"/>
    <n v="300"/>
    <s v="theater"/>
    <s v="musical"/>
    <x v="3196"/>
    <d v="2015-08-01T09:00:00"/>
  </r>
  <r>
    <n v="3197"/>
    <x v="3196"/>
    <s v="This years most important stage project for young artists in our region. www.ungespor.no"/>
    <x v="3"/>
    <x v="1288"/>
    <x v="2"/>
    <s v="NO"/>
    <s v="NOK"/>
    <n v="1423050618"/>
    <n v="1420458618"/>
    <b v="0"/>
    <n v="4"/>
    <b v="0"/>
    <s v="theater/musical"/>
    <n v="0.1145"/>
    <n v="286.25"/>
    <s v="theater"/>
    <s v="musical"/>
    <x v="3197"/>
    <d v="2015-02-04T06:50:18"/>
  </r>
  <r>
    <n v="3198"/>
    <x v="3197"/>
    <s v="Hadbjerg skole opsÃ¦tter i april musicalen The Fireflies, der blev skrevet og opfÃ¸rt i koncentrationslejren Theresienstadt i 1943 og 45."/>
    <x v="11"/>
    <x v="178"/>
    <x v="2"/>
    <s v="DK"/>
    <s v="DKK"/>
    <n v="1424081477"/>
    <n v="1420798277"/>
    <b v="0"/>
    <n v="3"/>
    <b v="0"/>
    <s v="theater/musical"/>
    <n v="3.6666666666666666E-3"/>
    <n v="36.666666666666664"/>
    <s v="theater"/>
    <s v="musical"/>
    <x v="3198"/>
    <d v="2015-02-16T05:11:17"/>
  </r>
  <r>
    <n v="3199"/>
    <x v="3198"/>
    <s v="The Milburn Stone Theatre needs your help to bring its high-flying next blockbuster musical, TARZAN, to life!"/>
    <x v="10"/>
    <x v="636"/>
    <x v="2"/>
    <s v="US"/>
    <s v="USD"/>
    <n v="1410037200"/>
    <n v="1407435418"/>
    <b v="0"/>
    <n v="53"/>
    <b v="0"/>
    <s v="theater/musical"/>
    <n v="0.52159999999999995"/>
    <n v="49.20754716981132"/>
    <s v="theater"/>
    <s v="musical"/>
    <x v="3199"/>
    <d v="2014-09-06T16:00:00"/>
  </r>
  <r>
    <n v="3200"/>
    <x v="3199"/>
    <s v="An extremely unique musical play with an exciting, fun filled, dramatic twist. You will discover what lies ahead on the Road to Kingdom"/>
    <x v="63"/>
    <x v="116"/>
    <x v="2"/>
    <s v="US"/>
    <s v="USD"/>
    <n v="1461994440"/>
    <n v="1459410101"/>
    <b v="0"/>
    <n v="1"/>
    <b v="0"/>
    <s v="theater/musical"/>
    <n v="2.0000000000000002E-5"/>
    <n v="1"/>
    <s v="theater"/>
    <s v="musical"/>
    <x v="3200"/>
    <d v="2016-04-30T00:34:00"/>
  </r>
  <r>
    <n v="3201"/>
    <x v="3200"/>
    <s v="Nothing Changes is a modern musical version of the Ragged Trousered Philanthropists exploring the inequalities of &quot;austerity Britain&quot;"/>
    <x v="13"/>
    <x v="379"/>
    <x v="2"/>
    <s v="GB"/>
    <s v="GBP"/>
    <n v="1409509477"/>
    <n v="1407695077"/>
    <b v="0"/>
    <n v="2"/>
    <b v="0"/>
    <s v="theater/musical"/>
    <n v="1.2500000000000001E-2"/>
    <n v="12.5"/>
    <s v="theater"/>
    <s v="musical"/>
    <x v="3201"/>
    <d v="2014-08-31T13:24:37"/>
  </r>
  <r>
    <n v="3202"/>
    <x v="3201"/>
    <s v="Falling in love at Christmas should never be a drag! A rocking musical about four lives intersecting at a nightclub at Christmas."/>
    <x v="10"/>
    <x v="2106"/>
    <x v="2"/>
    <s v="US"/>
    <s v="USD"/>
    <n v="1450072740"/>
    <n v="1445027346"/>
    <b v="0"/>
    <n v="25"/>
    <b v="0"/>
    <s v="theater/musical"/>
    <n v="0.54520000000000002"/>
    <n v="109.04"/>
    <s v="theater"/>
    <s v="musical"/>
    <x v="3202"/>
    <d v="2015-12-14T00:59:00"/>
  </r>
  <r>
    <n v="3203"/>
    <x v="3202"/>
    <s v="Escape from Reality's 1st Season &quot;Defying Gravity&quot; including The Last Five Years, Godspell, and Aida."/>
    <x v="28"/>
    <x v="156"/>
    <x v="2"/>
    <s v="US"/>
    <s v="USD"/>
    <n v="1443224622"/>
    <n v="1440632622"/>
    <b v="0"/>
    <n v="6"/>
    <b v="0"/>
    <s v="theater/musical"/>
    <n v="0.25"/>
    <n v="41.666666666666664"/>
    <s v="theater"/>
    <s v="musical"/>
    <x v="3203"/>
    <d v="2015-09-25T18:43:42"/>
  </r>
  <r>
    <n v="3204"/>
    <x v="3203"/>
    <s v="Based on the hit game, Trip and Grace's marriage is falling apart. It's up to the audience to determine the fate of their relationship."/>
    <x v="2"/>
    <x v="117"/>
    <x v="2"/>
    <s v="US"/>
    <s v="USD"/>
    <n v="1437149640"/>
    <n v="1434558479"/>
    <b v="0"/>
    <n v="0"/>
    <b v="0"/>
    <s v="theater/musical"/>
    <n v="0"/>
    <n v="0"/>
    <s v="theater"/>
    <s v="musical"/>
    <x v="3204"/>
    <d v="2015-07-17T11:14:00"/>
  </r>
  <r>
    <n v="3205"/>
    <x v="3204"/>
    <s v="Children Must Run is an original musical, about a prostitute, a drug mule, a child soldier and their struggles, hopes and dreams."/>
    <x v="6"/>
    <x v="687"/>
    <x v="2"/>
    <s v="GB"/>
    <s v="GBP"/>
    <n v="1430470772"/>
    <n v="1427878772"/>
    <b v="0"/>
    <n v="12"/>
    <b v="0"/>
    <s v="theater/musical"/>
    <n v="3.4125000000000003E-2"/>
    <n v="22.75"/>
    <s v="theater"/>
    <s v="musical"/>
    <x v="3205"/>
    <d v="2015-05-01T03:59:32"/>
  </r>
  <r>
    <n v="3206"/>
    <x v="3205"/>
    <s v="PTYA is a non-profit musical theater group for kids ages 7-18 that teaches the importance of self expression through the arts."/>
    <x v="10"/>
    <x v="117"/>
    <x v="2"/>
    <s v="US"/>
    <s v="USD"/>
    <n v="1442644651"/>
    <n v="1440052651"/>
    <b v="0"/>
    <n v="0"/>
    <b v="0"/>
    <s v="theater/musical"/>
    <n v="0"/>
    <n v="0"/>
    <s v="theater"/>
    <s v="musical"/>
    <x v="3206"/>
    <d v="2015-09-19T01:37:31"/>
  </r>
  <r>
    <n v="3207"/>
    <x v="3206"/>
    <s v="We are proud to be doing The Last Five Years as our debut! Now, our little company needs your help to make our big dreams come true!"/>
    <x v="62"/>
    <x v="567"/>
    <x v="2"/>
    <s v="US"/>
    <s v="USD"/>
    <n v="1429767607"/>
    <n v="1424587207"/>
    <b v="0"/>
    <n v="36"/>
    <b v="0"/>
    <s v="theater/musical"/>
    <n v="0.46363636363636362"/>
    <n v="70.833333333333329"/>
    <s v="theater"/>
    <s v="musical"/>
    <x v="3207"/>
    <d v="2015-04-23T00:40:07"/>
  </r>
  <r>
    <n v="3208"/>
    <x v="3207"/>
    <s v="The political and personal collide in a raw and intimate look at a pre-9/11 America: &quot;The Coming World&quot; by Christopher Shinn"/>
    <x v="10"/>
    <x v="2107"/>
    <x v="0"/>
    <s v="US"/>
    <s v="USD"/>
    <n v="1406557877"/>
    <n v="1404743477"/>
    <b v="1"/>
    <n v="82"/>
    <b v="1"/>
    <s v="theater/plays"/>
    <n v="1.0349999999999999"/>
    <n v="63.109756097560975"/>
    <s v="theater"/>
    <s v="plays"/>
    <x v="3208"/>
    <d v="2014-07-28T09:31:17"/>
  </r>
  <r>
    <n v="3209"/>
    <x v="3208"/>
    <s v="The hysterical and heartbreaking story of artist Jack Kirby, &quot;the King of the Comics,&quot; at the 2014 Comic Book Theater Festival"/>
    <x v="196"/>
    <x v="2108"/>
    <x v="0"/>
    <s v="US"/>
    <s v="USD"/>
    <n v="1403305200"/>
    <n v="1400512658"/>
    <b v="1"/>
    <n v="226"/>
    <b v="1"/>
    <s v="theater/plays"/>
    <n v="1.1932315789473684"/>
    <n v="50.157964601769912"/>
    <s v="theater"/>
    <s v="plays"/>
    <x v="3209"/>
    <d v="2014-06-20T18:00:00"/>
  </r>
  <r>
    <n v="3210"/>
    <x v="3209"/>
    <s v="The Red Herring is a new play full of wickedly fast dialogue, a joke for every sentence, and more puns than you can shake a stick at."/>
    <x v="9"/>
    <x v="2109"/>
    <x v="0"/>
    <s v="US"/>
    <s v="USD"/>
    <n v="1338523140"/>
    <n v="1334442519"/>
    <b v="1"/>
    <n v="60"/>
    <b v="1"/>
    <s v="theater/plays"/>
    <n v="1.2576666666666667"/>
    <n v="62.883333333333333"/>
    <s v="theater"/>
    <s v="plays"/>
    <x v="3210"/>
    <d v="2012-05-31T22:59:00"/>
  </r>
  <r>
    <n v="3211"/>
    <x v="3210"/>
    <s v="Our fifth season is upon us: A wild new imagining of Titus Andronicus and our signature reading series &quot;Two Plays. One Conversation.&quot;"/>
    <x v="165"/>
    <x v="2110"/>
    <x v="0"/>
    <s v="US"/>
    <s v="USD"/>
    <n v="1408068000"/>
    <n v="1405346680"/>
    <b v="1"/>
    <n v="322"/>
    <b v="1"/>
    <s v="theater/plays"/>
    <n v="1.1974347826086957"/>
    <n v="85.531055900621112"/>
    <s v="theater"/>
    <s v="plays"/>
    <x v="3211"/>
    <d v="2014-08-14T21:00:00"/>
  </r>
  <r>
    <n v="3212"/>
    <x v="3211"/>
    <s v="Help us bring our production of Campo Maldito to New York AND San Francisco!"/>
    <x v="23"/>
    <x v="2111"/>
    <x v="0"/>
    <s v="US"/>
    <s v="USD"/>
    <n v="1407524751"/>
    <n v="1404932751"/>
    <b v="1"/>
    <n v="94"/>
    <b v="1"/>
    <s v="theater/plays"/>
    <n v="1.2625"/>
    <n v="53.723404255319146"/>
    <s v="theater"/>
    <s v="plays"/>
    <x v="3212"/>
    <d v="2014-08-08T14:05:51"/>
  </r>
  <r>
    <n v="3213"/>
    <x v="3212"/>
    <s v="3 boys, 1 white dress and a hoover collide in this explosive new play by John Fitzpatrick. Life's a wedding disco. Let's dance."/>
    <x v="12"/>
    <x v="2112"/>
    <x v="0"/>
    <s v="GB"/>
    <s v="GBP"/>
    <n v="1437934759"/>
    <n v="1434478759"/>
    <b v="1"/>
    <n v="47"/>
    <b v="1"/>
    <s v="theater/plays"/>
    <n v="1.0011666666666668"/>
    <n v="127.80851063829788"/>
    <s v="theater"/>
    <s v="plays"/>
    <x v="3213"/>
    <d v="2015-07-26T13:19:19"/>
  </r>
  <r>
    <n v="3214"/>
    <x v="3213"/>
    <s v="Sexting, selfies and social media pressures that affect young people  connected 24/7.  Mistakes happen but now they can remain forever!"/>
    <x v="14"/>
    <x v="2113"/>
    <x v="0"/>
    <s v="GB"/>
    <s v="GBP"/>
    <n v="1452038100"/>
    <n v="1448823673"/>
    <b v="1"/>
    <n v="115"/>
    <b v="1"/>
    <s v="theater/plays"/>
    <n v="1.0213333333333334"/>
    <n v="106.57391304347826"/>
    <s v="theater"/>
    <s v="plays"/>
    <x v="3214"/>
    <d v="2016-01-05T18:55:00"/>
  </r>
  <r>
    <n v="3215"/>
    <x v="3214"/>
    <s v="2 world premieres:_x000a_HOW TO LIVE ON EARTH by MJ Kaufman_x000a_ / CAL IN CAMO by William Francis Hoffman_x000a_+ workshops of 7 more plays!"/>
    <x v="19"/>
    <x v="2114"/>
    <x v="0"/>
    <s v="US"/>
    <s v="USD"/>
    <n v="1441857540"/>
    <n v="1438617471"/>
    <b v="1"/>
    <n v="134"/>
    <b v="1"/>
    <s v="theater/plays"/>
    <n v="1.0035142857142858"/>
    <n v="262.11194029850748"/>
    <s v="theater"/>
    <s v="plays"/>
    <x v="3215"/>
    <d v="2015-09-09T22:59:00"/>
  </r>
  <r>
    <n v="3216"/>
    <x v="3215"/>
    <s v="Brute (winner of the 2015 IdeasTap Underbelly Award) is new writing based on the true story of a rather twisted, horrible schoolgirl."/>
    <x v="13"/>
    <x v="660"/>
    <x v="0"/>
    <s v="GB"/>
    <s v="GBP"/>
    <n v="1436625000"/>
    <n v="1433934371"/>
    <b v="1"/>
    <n v="35"/>
    <b v="1"/>
    <s v="theater/plays"/>
    <n v="1.0004999999999999"/>
    <n v="57.171428571428571"/>
    <s v="theater"/>
    <s v="plays"/>
    <x v="3216"/>
    <d v="2015-07-11T09:30:00"/>
  </r>
  <r>
    <n v="3217"/>
    <x v="3216"/>
    <s v="Wake Up Call is a comedic play about a group of hotel employees working on Christmas Eve."/>
    <x v="37"/>
    <x v="2011"/>
    <x v="0"/>
    <s v="US"/>
    <s v="USD"/>
    <n v="1478264784"/>
    <n v="1475672784"/>
    <b v="1"/>
    <n v="104"/>
    <b v="1"/>
    <s v="theater/plays"/>
    <n v="1.1602222222222223"/>
    <n v="50.20192307692308"/>
    <s v="theater"/>
    <s v="plays"/>
    <x v="3217"/>
    <d v="2016-11-04T08:06:24"/>
  </r>
  <r>
    <n v="3218"/>
    <x v="3217"/>
    <s v="A brave &amp; relevant play that looks at the lives of 7 real women who served in the US Armed Forces. Authentic stories that need telling."/>
    <x v="14"/>
    <x v="2115"/>
    <x v="0"/>
    <s v="GB"/>
    <s v="GBP"/>
    <n v="1419984000"/>
    <n v="1417132986"/>
    <b v="1"/>
    <n v="184"/>
    <b v="1"/>
    <s v="theater/plays"/>
    <n v="1.0209999999999999"/>
    <n v="66.586956521739125"/>
    <s v="theater"/>
    <s v="plays"/>
    <x v="3218"/>
    <d v="2014-12-30T19:00:00"/>
  </r>
  <r>
    <n v="3219"/>
    <x v="3218"/>
    <s v="Eyes Closed is a collaborative play and docudrama about New Yorkers and their dreams."/>
    <x v="22"/>
    <x v="2116"/>
    <x v="0"/>
    <s v="US"/>
    <s v="USD"/>
    <n v="1427063747"/>
    <n v="1424043347"/>
    <b v="1"/>
    <n v="119"/>
    <b v="1"/>
    <s v="theater/plays"/>
    <n v="1.0011000000000001"/>
    <n v="168.25210084033614"/>
    <s v="theater"/>
    <s v="plays"/>
    <x v="3219"/>
    <d v="2015-03-22T17:35:47"/>
  </r>
  <r>
    <n v="3220"/>
    <x v="3219"/>
    <s v="A sci-fi thriller for the stage opening March 10 in Los Angeles."/>
    <x v="36"/>
    <x v="2117"/>
    <x v="0"/>
    <s v="US"/>
    <s v="USD"/>
    <n v="1489352400"/>
    <n v="1486411204"/>
    <b v="1"/>
    <n v="59"/>
    <b v="1"/>
    <s v="theater/plays"/>
    <n v="1.0084"/>
    <n v="256.37288135593218"/>
    <s v="theater"/>
    <s v="plays"/>
    <x v="3220"/>
    <d v="2017-03-12T16:00:00"/>
  </r>
  <r>
    <n v="3221"/>
    <x v="3220"/>
    <s v="A one-man show about love, loss, and motorways, written &amp; performed by Ben Norris. Help us get to the 2015 Edinburgh Fringe and beyond!"/>
    <x v="23"/>
    <x v="2118"/>
    <x v="0"/>
    <s v="GB"/>
    <s v="GBP"/>
    <n v="1436114603"/>
    <n v="1433090603"/>
    <b v="1"/>
    <n v="113"/>
    <b v="1"/>
    <s v="theater/plays"/>
    <n v="1.0342499999999999"/>
    <n v="36.610619469026545"/>
    <s v="theater"/>
    <s v="plays"/>
    <x v="3221"/>
    <d v="2015-07-05T11:43:23"/>
  </r>
  <r>
    <n v="3222"/>
    <x v="3221"/>
    <s v="Shakespeare's classic re-imagined as a spoken and signed production for deaf and hearing audiences"/>
    <x v="30"/>
    <x v="2119"/>
    <x v="0"/>
    <s v="US"/>
    <s v="USD"/>
    <n v="1445722140"/>
    <n v="1443016697"/>
    <b v="1"/>
    <n v="84"/>
    <b v="1"/>
    <s v="theater/plays"/>
    <n v="1.248"/>
    <n v="37.142857142857146"/>
    <s v="theater"/>
    <s v="plays"/>
    <x v="3222"/>
    <d v="2015-10-24T16:29:00"/>
  </r>
  <r>
    <n v="3223"/>
    <x v="3222"/>
    <s v="Bringing David Lindsay-Abaire's award-winning story of our times to the East Bay."/>
    <x v="379"/>
    <x v="2120"/>
    <x v="0"/>
    <s v="US"/>
    <s v="USD"/>
    <n v="1440100976"/>
    <n v="1437508976"/>
    <b v="1"/>
    <n v="74"/>
    <b v="1"/>
    <s v="theater/plays"/>
    <n v="1.0951612903225807"/>
    <n v="45.878378378378379"/>
    <s v="theater"/>
    <s v="plays"/>
    <x v="3223"/>
    <d v="2015-08-20T15:02:56"/>
  </r>
  <r>
    <n v="3224"/>
    <x v="3223"/>
    <s v="Neil LaBute and Marco Calvani reunite once again for the unique, international collaboration that is ADA: Author directing Author."/>
    <x v="11"/>
    <x v="2121"/>
    <x v="0"/>
    <s v="US"/>
    <s v="USD"/>
    <n v="1484024400"/>
    <n v="1479932713"/>
    <b v="1"/>
    <n v="216"/>
    <b v="1"/>
    <s v="theater/plays"/>
    <n v="1.0203333333333333"/>
    <n v="141.71296296296296"/>
    <s v="theater"/>
    <s v="plays"/>
    <x v="3224"/>
    <d v="2017-01-10T00:00:00"/>
  </r>
  <r>
    <n v="3225"/>
    <x v="3224"/>
    <s v="Bare Theatre brings one of Shakespeare's most accessible early comedies to life free to the public across the NC Triangle"/>
    <x v="13"/>
    <x v="2122"/>
    <x v="0"/>
    <s v="US"/>
    <s v="USD"/>
    <n v="1464987600"/>
    <n v="1463145938"/>
    <b v="1"/>
    <n v="39"/>
    <b v="1"/>
    <s v="theater/plays"/>
    <n v="1.0235000000000001"/>
    <n v="52.487179487179489"/>
    <s v="theater"/>
    <s v="plays"/>
    <x v="3225"/>
    <d v="2016-06-03T16:00:00"/>
  </r>
  <r>
    <n v="3226"/>
    <x v="3225"/>
    <s v="Trip The Light Theatre needs YOUR help to fund it's second run of its debut production 'The Sun Shining On her Hands' in London."/>
    <x v="38"/>
    <x v="380"/>
    <x v="0"/>
    <s v="GB"/>
    <s v="GBP"/>
    <n v="1446213612"/>
    <n v="1443621612"/>
    <b v="1"/>
    <n v="21"/>
    <b v="1"/>
    <s v="theater/plays"/>
    <n v="1.0416666666666667"/>
    <n v="59.523809523809526"/>
    <s v="theater"/>
    <s v="plays"/>
    <x v="3226"/>
    <d v="2015-10-30T09:00:12"/>
  </r>
  <r>
    <n v="3227"/>
    <x v="3226"/>
    <s v="a colder water than here is a new play by Matt Jones and directed by Lily McLeish that will be perfomed at VAULT Festival from 1-5 Feb"/>
    <x v="38"/>
    <x v="646"/>
    <x v="0"/>
    <s v="GB"/>
    <s v="GBP"/>
    <n v="1484687436"/>
    <n v="1482095436"/>
    <b v="0"/>
    <n v="30"/>
    <b v="1"/>
    <s v="theater/plays"/>
    <n v="1.25"/>
    <n v="50"/>
    <s v="theater"/>
    <s v="plays"/>
    <x v="3227"/>
    <d v="2017-01-17T16:10:36"/>
  </r>
  <r>
    <n v="3228"/>
    <x v="3227"/>
    <s v="A Season of Powerful Women. A Season of Defiance."/>
    <x v="39"/>
    <x v="2123"/>
    <x v="0"/>
    <s v="US"/>
    <s v="USD"/>
    <n v="1450328340"/>
    <n v="1447606884"/>
    <b v="1"/>
    <n v="37"/>
    <b v="1"/>
    <s v="theater/plays"/>
    <n v="1.0234285714285714"/>
    <n v="193.62162162162161"/>
    <s v="theater"/>
    <s v="plays"/>
    <x v="3228"/>
    <d v="2015-12-16T23:59:00"/>
  </r>
  <r>
    <n v="3229"/>
    <x v="3228"/>
    <s v="After electrifying audiences in Seattle and Tashkent, The Seagull Project embarks on a brand new journey."/>
    <x v="22"/>
    <x v="2124"/>
    <x v="0"/>
    <s v="US"/>
    <s v="USD"/>
    <n v="1416470398"/>
    <n v="1413874798"/>
    <b v="1"/>
    <n v="202"/>
    <b v="1"/>
    <s v="theater/plays"/>
    <n v="1.0786500000000001"/>
    <n v="106.79702970297029"/>
    <s v="theater"/>
    <s v="plays"/>
    <x v="3229"/>
    <d v="2014-11-20T02:59:58"/>
  </r>
  <r>
    <n v="3230"/>
    <x v="3229"/>
    <s v="Recently under fire for its cheeky and contextual revisiting of an ancient comedy, this show has lost funding and needs your support!"/>
    <x v="27"/>
    <x v="2125"/>
    <x v="0"/>
    <s v="US"/>
    <s v="USD"/>
    <n v="1412135940"/>
    <n v="1410840126"/>
    <b v="1"/>
    <n v="37"/>
    <b v="1"/>
    <s v="theater/plays"/>
    <n v="1.0988461538461538"/>
    <n v="77.21621621621621"/>
    <s v="theater"/>
    <s v="plays"/>
    <x v="3230"/>
    <d v="2014-09-30T22:59:00"/>
  </r>
  <r>
    <n v="3231"/>
    <x v="3230"/>
    <s v="Help us reach our &quot;stretch goal&quot; of $2000! We are an adult group specializing in adapting works of fiction for the stage."/>
    <x v="28"/>
    <x v="2126"/>
    <x v="0"/>
    <s v="US"/>
    <s v="USD"/>
    <n v="1460846347"/>
    <n v="1458254347"/>
    <b v="0"/>
    <n v="28"/>
    <b v="1"/>
    <s v="theater/plays"/>
    <n v="1.61"/>
    <n v="57.5"/>
    <s v="theater"/>
    <s v="plays"/>
    <x v="3231"/>
    <d v="2016-04-16T17:39:07"/>
  </r>
  <r>
    <n v="3232"/>
    <x v="3231"/>
    <s v="Honorable Men - Yorick's 10th season of free, outdoor Shakespeare.  Featuring Henry IV, part 1 and Julius Caesar."/>
    <x v="28"/>
    <x v="2127"/>
    <x v="0"/>
    <s v="US"/>
    <s v="USD"/>
    <n v="1462334340"/>
    <n v="1459711917"/>
    <b v="1"/>
    <n v="26"/>
    <b v="1"/>
    <s v="theater/plays"/>
    <n v="1.3120000000000001"/>
    <n v="50.46153846153846"/>
    <s v="theater"/>
    <s v="plays"/>
    <x v="3232"/>
    <d v="2016-05-03T22:59:00"/>
  </r>
  <r>
    <n v="3233"/>
    <x v="3232"/>
    <s v="64 Squares is an autobiographical one-man exploration of the internal chess game played to reconcile relationships."/>
    <x v="10"/>
    <x v="2128"/>
    <x v="0"/>
    <s v="US"/>
    <s v="USD"/>
    <n v="1488482355"/>
    <n v="1485890355"/>
    <b v="0"/>
    <n v="61"/>
    <b v="1"/>
    <s v="theater/plays"/>
    <n v="1.1879999999999999"/>
    <n v="97.377049180327873"/>
    <s v="theater"/>
    <s v="plays"/>
    <x v="3233"/>
    <d v="2017-03-02T14:19:15"/>
  </r>
  <r>
    <n v="3234"/>
    <x v="3233"/>
    <s v="Get Repetitive Beats to Vaults! A high octane play set in Oxford  during one of the most influential &amp; hedonistic movements in music."/>
    <x v="23"/>
    <x v="2129"/>
    <x v="0"/>
    <s v="GB"/>
    <s v="GBP"/>
    <n v="1485991860"/>
    <n v="1483124208"/>
    <b v="0"/>
    <n v="115"/>
    <b v="1"/>
    <s v="theater/plays"/>
    <n v="1.0039275000000001"/>
    <n v="34.91921739130435"/>
    <s v="theater"/>
    <s v="plays"/>
    <x v="3234"/>
    <d v="2017-02-01T18:31:00"/>
  </r>
  <r>
    <n v="3235"/>
    <x v="3234"/>
    <s v="Bring the spectacular PLEASE EXCUSE MY DEAR AUNT SALLY to Edinburgh this August for a 4-week run at the prestigious Pleasance Theatre!"/>
    <x v="36"/>
    <x v="2130"/>
    <x v="0"/>
    <s v="US"/>
    <s v="USD"/>
    <n v="1467361251"/>
    <n v="1464769251"/>
    <b v="1"/>
    <n v="181"/>
    <b v="1"/>
    <s v="theater/plays"/>
    <n v="1.0320666666666667"/>
    <n v="85.530386740331494"/>
    <s v="theater"/>
    <s v="plays"/>
    <x v="3235"/>
    <d v="2016-07-01T03:20:51"/>
  </r>
  <r>
    <n v="3236"/>
    <x v="3235"/>
    <s v="A dark comedy exploring the importance of art, homelessness, and finding your own path.  World Premiere 3/27/17 at IRT Theater in NYC."/>
    <x v="22"/>
    <x v="2131"/>
    <x v="0"/>
    <s v="US"/>
    <s v="USD"/>
    <n v="1482962433"/>
    <n v="1480370433"/>
    <b v="0"/>
    <n v="110"/>
    <b v="1"/>
    <s v="theater/plays"/>
    <n v="1.006"/>
    <n v="182.90909090909091"/>
    <s v="theater"/>
    <s v="plays"/>
    <x v="3236"/>
    <d v="2016-12-28T17:00:33"/>
  </r>
  <r>
    <n v="3237"/>
    <x v="3236"/>
    <s v="An annual campaign supporting our intensive for artists 25 and under."/>
    <x v="19"/>
    <x v="2132"/>
    <x v="0"/>
    <s v="US"/>
    <s v="USD"/>
    <n v="1443499140"/>
    <n v="1441452184"/>
    <b v="1"/>
    <n v="269"/>
    <b v="1"/>
    <s v="theater/plays"/>
    <n v="1.0078754285714286"/>
    <n v="131.13620817843866"/>
    <s v="theater"/>
    <s v="plays"/>
    <x v="3237"/>
    <d v="2015-09-28T22:59:00"/>
  </r>
  <r>
    <n v="3238"/>
    <x v="3237"/>
    <s v="A bit of role-play never hurt anyone, right? Two maids play a game of murder. Genet's THE MAIDS in a visceral production by ALL BARE."/>
    <x v="70"/>
    <x v="2133"/>
    <x v="0"/>
    <s v="GB"/>
    <s v="GBP"/>
    <n v="1435752898"/>
    <n v="1433160898"/>
    <b v="1"/>
    <n v="79"/>
    <b v="1"/>
    <s v="theater/plays"/>
    <n v="1.1232142857142857"/>
    <n v="39.810126582278478"/>
    <s v="theater"/>
    <s v="plays"/>
    <x v="3238"/>
    <d v="2015-07-01T07:14:58"/>
  </r>
  <r>
    <n v="3239"/>
    <x v="3238"/>
    <s v="The first regional library-touring show from new UK company Librarian Theatre - transforming local libraries into magical theatres"/>
    <x v="400"/>
    <x v="2134"/>
    <x v="0"/>
    <s v="GB"/>
    <s v="GBP"/>
    <n v="1445817540"/>
    <n v="1443665293"/>
    <b v="1"/>
    <n v="104"/>
    <b v="1"/>
    <s v="theater/plays"/>
    <n v="1.0591914022517912"/>
    <n v="59.701730769230764"/>
    <s v="theater"/>
    <s v="plays"/>
    <x v="3239"/>
    <d v="2015-10-25T18:59:00"/>
  </r>
  <r>
    <n v="3240"/>
    <x v="3239"/>
    <s v="An inventive (re)telling of Princess Sophia Duleep Singhâ€™s journey, from an aristocratic upbringing to a life of political activism."/>
    <x v="9"/>
    <x v="481"/>
    <x v="0"/>
    <s v="GB"/>
    <s v="GBP"/>
    <n v="1487286000"/>
    <n v="1484843948"/>
    <b v="0"/>
    <n v="34"/>
    <b v="1"/>
    <s v="theater/plays"/>
    <n v="1.0056666666666667"/>
    <n v="88.735294117647058"/>
    <s v="theater"/>
    <s v="plays"/>
    <x v="3240"/>
    <d v="2017-02-16T18:00:00"/>
  </r>
  <r>
    <n v="3241"/>
    <x v="3240"/>
    <s v="iDiOM mounts the West Coast Premiere of â€œThese Seven Sicknessesâ€ â€“ ALL SEVEN of Sophoclesâ€™ surviving plays in one epic production."/>
    <x v="0"/>
    <x v="2135"/>
    <x v="0"/>
    <s v="US"/>
    <s v="USD"/>
    <n v="1413269940"/>
    <n v="1410421670"/>
    <b v="1"/>
    <n v="167"/>
    <b v="1"/>
    <s v="theater/plays"/>
    <n v="1.1530588235294117"/>
    <n v="58.688622754491021"/>
    <s v="theater"/>
    <s v="plays"/>
    <x v="3241"/>
    <d v="2014-10-14T01:59:00"/>
  </r>
  <r>
    <n v="3242"/>
    <x v="3241"/>
    <s v="First Day Off in a Long Time is a comedy show...            _x000a_About suicide."/>
    <x v="3"/>
    <x v="2136"/>
    <x v="0"/>
    <s v="US"/>
    <s v="USD"/>
    <n v="1411150092"/>
    <n v="1408558092"/>
    <b v="1"/>
    <n v="183"/>
    <b v="1"/>
    <s v="theater/plays"/>
    <n v="1.273042"/>
    <n v="69.56513661202186"/>
    <s v="theater"/>
    <s v="plays"/>
    <x v="3242"/>
    <d v="2014-09-19T13:08:12"/>
  </r>
  <r>
    <n v="3243"/>
    <x v="3242"/>
    <s v="Live Source's world premiere of a new play by Jaclyn Backhaus, premiering at the New Ohio Theatre October 30th-November 8th."/>
    <x v="6"/>
    <x v="2137"/>
    <x v="0"/>
    <s v="US"/>
    <s v="USD"/>
    <n v="1444348800"/>
    <n v="1442283562"/>
    <b v="1"/>
    <n v="71"/>
    <b v="1"/>
    <s v="theater/plays"/>
    <n v="1.028375"/>
    <n v="115.87323943661971"/>
    <s v="theater"/>
    <s v="plays"/>
    <x v="3243"/>
    <d v="2015-10-08T19:00:00"/>
  </r>
  <r>
    <n v="3244"/>
    <x v="3243"/>
    <s v="'Time Please' is a black comedy set in a failing public house in a run-down part of town, where things are about to get messy."/>
    <x v="183"/>
    <x v="2138"/>
    <x v="0"/>
    <s v="GB"/>
    <s v="GBP"/>
    <n v="1480613982"/>
    <n v="1478018382"/>
    <b v="0"/>
    <n v="69"/>
    <b v="1"/>
    <s v="theater/plays"/>
    <n v="1.0293749999999999"/>
    <n v="23.869565217391305"/>
    <s v="theater"/>
    <s v="plays"/>
    <x v="3244"/>
    <d v="2016-12-01T12:39:42"/>
  </r>
  <r>
    <n v="3245"/>
    <x v="3244"/>
    <s v="Five playwrights volunteer at New York's largest soup kitchen and develop a play around the people they meet."/>
    <x v="223"/>
    <x v="2139"/>
    <x v="0"/>
    <s v="US"/>
    <s v="USD"/>
    <n v="1434074400"/>
    <n v="1431354258"/>
    <b v="0"/>
    <n v="270"/>
    <b v="1"/>
    <s v="theater/plays"/>
    <n v="1.043047619047619"/>
    <n v="81.125925925925927"/>
    <s v="theater"/>
    <s v="plays"/>
    <x v="3245"/>
    <d v="2015-06-11T21:00:00"/>
  </r>
  <r>
    <n v="3246"/>
    <x v="3245"/>
    <s v="The Gray Man isnâ€™t real. Heâ€™s a ghost story, a boogeyman, a tale mothers make up to keep their children safe."/>
    <x v="3"/>
    <x v="2140"/>
    <x v="0"/>
    <s v="US"/>
    <s v="USD"/>
    <n v="1442030340"/>
    <n v="1439551200"/>
    <b v="1"/>
    <n v="193"/>
    <b v="1"/>
    <s v="theater/plays"/>
    <n v="1.1122000000000001"/>
    <n v="57.626943005181346"/>
    <s v="theater"/>
    <s v="plays"/>
    <x v="3246"/>
    <d v="2015-09-11T22:59:00"/>
  </r>
  <r>
    <n v="3247"/>
    <x v="3246"/>
    <s v="Open Letter Theatre presents 'Boys' by Ella Hickson, at 2015's Edinburgh Fringe Festival! Four students, one flat, one last party!"/>
    <x v="30"/>
    <x v="2141"/>
    <x v="0"/>
    <s v="GB"/>
    <s v="GBP"/>
    <n v="1436696712"/>
    <n v="1434104712"/>
    <b v="1"/>
    <n v="57"/>
    <b v="1"/>
    <s v="theater/plays"/>
    <n v="1.0586"/>
    <n v="46.429824561403507"/>
    <s v="theater"/>
    <s v="plays"/>
    <x v="3247"/>
    <d v="2015-07-12T05:25:12"/>
  </r>
  <r>
    <n v="3248"/>
    <x v="3247"/>
    <s v="Honest Accomplice Theatre produces theatre for social change."/>
    <x v="14"/>
    <x v="2142"/>
    <x v="0"/>
    <s v="US"/>
    <s v="USD"/>
    <n v="1428178757"/>
    <n v="1425590357"/>
    <b v="1"/>
    <n v="200"/>
    <b v="1"/>
    <s v="theater/plays"/>
    <n v="1.0079166666666666"/>
    <n v="60.475000000000001"/>
    <s v="theater"/>
    <s v="plays"/>
    <x v="3248"/>
    <d v="2015-04-04T15:19:17"/>
  </r>
  <r>
    <n v="3249"/>
    <x v="3248"/>
    <s v="A new work about guilt, trauma, love, and change; this original play tells the story of a boy and a girl who love and lose each other."/>
    <x v="62"/>
    <x v="2143"/>
    <x v="0"/>
    <s v="US"/>
    <s v="USD"/>
    <n v="1434822914"/>
    <n v="1432230914"/>
    <b v="1"/>
    <n v="88"/>
    <b v="1"/>
    <s v="theater/plays"/>
    <n v="1.0492727272727274"/>
    <n v="65.579545454545453"/>
    <s v="theater"/>
    <s v="plays"/>
    <x v="3249"/>
    <d v="2015-06-20T12:55:14"/>
  </r>
  <r>
    <n v="3250"/>
    <x v="3249"/>
    <s v="The birth-child of The Moving Company, Theatre de la Jeune Lune &amp; William Shakespeare:  A wild new production of Love's Labour's Lost."/>
    <x v="31"/>
    <x v="2144"/>
    <x v="0"/>
    <s v="US"/>
    <s v="USD"/>
    <n v="1415213324"/>
    <n v="1412617724"/>
    <b v="1"/>
    <n v="213"/>
    <b v="1"/>
    <s v="theater/plays"/>
    <n v="1.01552"/>
    <n v="119.1924882629108"/>
    <s v="theater"/>
    <s v="plays"/>
    <x v="3250"/>
    <d v="2014-11-05T13:48:44"/>
  </r>
  <r>
    <n v="3251"/>
    <x v="3250"/>
    <s v="Self-Titled: A Live (Theatrical) Mixtape. An evening of short plays and music inspired by the works of Jimi, Aretha, Sting and Rufus!"/>
    <x v="15"/>
    <x v="1451"/>
    <x v="0"/>
    <s v="US"/>
    <s v="USD"/>
    <n v="1434907966"/>
    <n v="1432315966"/>
    <b v="1"/>
    <n v="20"/>
    <b v="1"/>
    <s v="theater/plays"/>
    <n v="1.1073333333333333"/>
    <n v="83.05"/>
    <s v="theater"/>
    <s v="plays"/>
    <x v="3251"/>
    <d v="2015-06-21T12:32:46"/>
  </r>
  <r>
    <n v="3252"/>
    <x v="3251"/>
    <s v="How do we navigate the boundaries between friendship, sexual intimacy and obsessive desire?"/>
    <x v="268"/>
    <x v="2145"/>
    <x v="0"/>
    <s v="GB"/>
    <s v="GBP"/>
    <n v="1473247240"/>
    <n v="1470655240"/>
    <b v="1"/>
    <n v="50"/>
    <b v="1"/>
    <s v="theater/plays"/>
    <n v="1.2782222222222221"/>
    <n v="57.52"/>
    <s v="theater"/>
    <s v="plays"/>
    <x v="3252"/>
    <d v="2016-09-07T06:20:40"/>
  </r>
  <r>
    <n v="3253"/>
    <x v="3252"/>
    <s v="Can you ever truly feel what someone else is feeling?_x000a_Do you want to?"/>
    <x v="22"/>
    <x v="2146"/>
    <x v="0"/>
    <s v="US"/>
    <s v="USD"/>
    <n v="1473306300"/>
    <n v="1471701028"/>
    <b v="1"/>
    <n v="115"/>
    <b v="1"/>
    <s v="theater/plays"/>
    <n v="1.0182500000000001"/>
    <n v="177.08695652173913"/>
    <s v="theater"/>
    <s v="plays"/>
    <x v="3253"/>
    <d v="2016-09-07T22:45:00"/>
  </r>
  <r>
    <n v="3254"/>
    <x v="3253"/>
    <s v="Please help me bring 'The Bad Arm', which has toured America for 6 years, to the biggest &amp; best arts festival in the world: Edinburgh!"/>
    <x v="93"/>
    <x v="2147"/>
    <x v="0"/>
    <s v="GB"/>
    <s v="GBP"/>
    <n v="1427331809"/>
    <n v="1424743409"/>
    <b v="1"/>
    <n v="186"/>
    <b v="1"/>
    <s v="theater/plays"/>
    <n v="1.012576923076923"/>
    <n v="70.771505376344081"/>
    <s v="theater"/>
    <s v="plays"/>
    <x v="3254"/>
    <d v="2015-03-25T20:03:29"/>
  </r>
  <r>
    <n v="3255"/>
    <x v="3254"/>
    <s v="5 Actors, 30 Characters, 90 Minutes._x000a_Let us transport you from London to the fields of Agincourt, using the power of your imagination."/>
    <x v="43"/>
    <x v="2"/>
    <x v="0"/>
    <s v="GB"/>
    <s v="GBP"/>
    <n v="1412706375"/>
    <n v="1410114375"/>
    <b v="1"/>
    <n v="18"/>
    <b v="1"/>
    <s v="theater/plays"/>
    <n v="1.75"/>
    <n v="29.166666666666668"/>
    <s v="theater"/>
    <s v="plays"/>
    <x v="3255"/>
    <d v="2014-10-07T13:26:15"/>
  </r>
  <r>
    <n v="3256"/>
    <x v="3255"/>
    <s v="Our 16th year promises to be bigger and better than ever but we need your help to bring the show to life!"/>
    <x v="3"/>
    <x v="2148"/>
    <x v="0"/>
    <s v="US"/>
    <s v="USD"/>
    <n v="1433995140"/>
    <n v="1432129577"/>
    <b v="1"/>
    <n v="176"/>
    <b v="1"/>
    <s v="theater/plays"/>
    <n v="1.2806"/>
    <n v="72.76136363636364"/>
    <s v="theater"/>
    <s v="plays"/>
    <x v="3256"/>
    <d v="2015-06-10T22:59:00"/>
  </r>
  <r>
    <n v="3257"/>
    <x v="3256"/>
    <s v="A week long run of Tennessee Williams's 'Hello From Bertha' &amp; '27 Wagons Full of Cotton' to raise awareness of Abuse &amp; Prostitution."/>
    <x v="13"/>
    <x v="2149"/>
    <x v="0"/>
    <s v="GB"/>
    <s v="GBP"/>
    <n v="1487769952"/>
    <n v="1485177952"/>
    <b v="0"/>
    <n v="41"/>
    <b v="1"/>
    <s v="theater/plays"/>
    <n v="1.0629949999999999"/>
    <n v="51.853414634146333"/>
    <s v="theater"/>
    <s v="plays"/>
    <x v="3257"/>
    <d v="2017-02-22T08:25:52"/>
  </r>
  <r>
    <n v="3258"/>
    <x v="3257"/>
    <s v="A guy named Walt steals a book and plans to sell it to get his life on track... until his wife finds out."/>
    <x v="39"/>
    <x v="2150"/>
    <x v="0"/>
    <s v="US"/>
    <s v="USD"/>
    <n v="1420751861"/>
    <n v="1418159861"/>
    <b v="1"/>
    <n v="75"/>
    <b v="1"/>
    <s v="theater/plays"/>
    <n v="1.052142857142857"/>
    <n v="98.2"/>
    <s v="theater"/>
    <s v="plays"/>
    <x v="3258"/>
    <d v="2015-01-08T16:17:41"/>
  </r>
  <r>
    <n v="3259"/>
    <x v="3258"/>
    <s v="The Human Faces Tour - Every Story Sacred. This tour is about laughter, grief, and identity in the human striving toward wholeness"/>
    <x v="165"/>
    <x v="2151"/>
    <x v="0"/>
    <s v="US"/>
    <s v="USD"/>
    <n v="1475294340"/>
    <n v="1472753745"/>
    <b v="1"/>
    <n v="97"/>
    <b v="1"/>
    <s v="theater/plays"/>
    <n v="1.0616782608695652"/>
    <n v="251.7381443298969"/>
    <s v="theater"/>
    <s v="plays"/>
    <x v="3259"/>
    <d v="2016-09-30T22:59:00"/>
  </r>
  <r>
    <n v="3260"/>
    <x v="3259"/>
    <s v="We're looking to raise money to continue bringing Brooklyn the vanishing art form of marionette puppetry."/>
    <x v="10"/>
    <x v="2152"/>
    <x v="0"/>
    <s v="US"/>
    <s v="USD"/>
    <n v="1448903318"/>
    <n v="1445875718"/>
    <b v="1"/>
    <n v="73"/>
    <b v="1"/>
    <s v="theater/plays"/>
    <n v="1.0924"/>
    <n v="74.821917808219183"/>
    <s v="theater"/>
    <s v="plays"/>
    <x v="3260"/>
    <d v="2015-11-30T12:08:38"/>
  </r>
  <r>
    <n v="3261"/>
    <x v="3260"/>
    <s v="Six Spartanburg-based professional actors perform A Midsummer Night's Dream outdoors in downtown Spartanburg."/>
    <x v="126"/>
    <x v="2153"/>
    <x v="0"/>
    <s v="US"/>
    <s v="USD"/>
    <n v="1437067476"/>
    <n v="1434475476"/>
    <b v="1"/>
    <n v="49"/>
    <b v="1"/>
    <s v="theater/plays"/>
    <n v="1.0045454545454546"/>
    <n v="67.65306122448979"/>
    <s v="theater"/>
    <s v="plays"/>
    <x v="3261"/>
    <d v="2015-07-16T12:24:36"/>
  </r>
  <r>
    <n v="3262"/>
    <x v="3261"/>
    <s v="A one-woman theatrical exploration of the prison system and its inhabitants."/>
    <x v="401"/>
    <x v="2154"/>
    <x v="0"/>
    <s v="US"/>
    <s v="USD"/>
    <n v="1419220800"/>
    <n v="1416555262"/>
    <b v="1"/>
    <n v="134"/>
    <b v="1"/>
    <s v="theater/plays"/>
    <n v="1.0304098360655738"/>
    <n v="93.81343283582089"/>
    <s v="theater"/>
    <s v="plays"/>
    <x v="3262"/>
    <d v="2014-12-21T23:00:00"/>
  </r>
  <r>
    <n v="3263"/>
    <x v="3262"/>
    <s v="Shakespeare's bloodiest tragedy, performed and produced exclusively by women."/>
    <x v="30"/>
    <x v="2155"/>
    <x v="0"/>
    <s v="US"/>
    <s v="USD"/>
    <n v="1446238800"/>
    <n v="1444220588"/>
    <b v="1"/>
    <n v="68"/>
    <b v="1"/>
    <s v="theater/plays"/>
    <n v="1.121664"/>
    <n v="41.237647058823526"/>
    <s v="theater"/>
    <s v="plays"/>
    <x v="3263"/>
    <d v="2015-10-30T16:00:00"/>
  </r>
  <r>
    <n v="3264"/>
    <x v="3263"/>
    <s v="The three part comedic saga of Kapow-i GoGo, who saves the world.  Again.  And again."/>
    <x v="30"/>
    <x v="2156"/>
    <x v="0"/>
    <s v="US"/>
    <s v="USD"/>
    <n v="1422482400"/>
    <n v="1421089938"/>
    <b v="1"/>
    <n v="49"/>
    <b v="1"/>
    <s v="theater/plays"/>
    <n v="1.03"/>
    <n v="52.551020408163268"/>
    <s v="theater"/>
    <s v="plays"/>
    <x v="3264"/>
    <d v="2015-01-28T17:00:00"/>
  </r>
  <r>
    <n v="3265"/>
    <x v="3264"/>
    <s v="A theatrical play on Alzheimerâ€™s and the challenges of loving a person who keeps disappearing."/>
    <x v="200"/>
    <x v="2157"/>
    <x v="0"/>
    <s v="IE"/>
    <s v="EUR"/>
    <n v="1449162000"/>
    <n v="1446570315"/>
    <b v="1"/>
    <n v="63"/>
    <b v="1"/>
    <s v="theater/plays"/>
    <n v="1.64"/>
    <n v="70.285714285714292"/>
    <s v="theater"/>
    <s v="plays"/>
    <x v="3265"/>
    <d v="2015-12-03T12:00:00"/>
  </r>
  <r>
    <n v="3266"/>
    <x v="3265"/>
    <s v="An original version of Shakespeare's masterpiece that emphasizes family and explores the destruction of blood ties"/>
    <x v="12"/>
    <x v="2158"/>
    <x v="0"/>
    <s v="US"/>
    <s v="USD"/>
    <n v="1434142800"/>
    <n v="1431435122"/>
    <b v="1"/>
    <n v="163"/>
    <b v="1"/>
    <s v="theater/plays"/>
    <n v="1.3128333333333333"/>
    <n v="48.325153374233132"/>
    <s v="theater"/>
    <s v="plays"/>
    <x v="3266"/>
    <d v="2015-06-12T16:00:00"/>
  </r>
  <r>
    <n v="3267"/>
    <x v="3266"/>
    <s v="Experience the great American novel like never before.... Through the magic of live storytelling in an epic and threadbare sort of way."/>
    <x v="36"/>
    <x v="2159"/>
    <x v="0"/>
    <s v="US"/>
    <s v="USD"/>
    <n v="1437156660"/>
    <n v="1434564660"/>
    <b v="1"/>
    <n v="288"/>
    <b v="1"/>
    <s v="theater/plays"/>
    <n v="1.0209999999999999"/>
    <n v="53.177083333333336"/>
    <s v="theater"/>
    <s v="plays"/>
    <x v="3267"/>
    <d v="2015-07-17T13:11:00"/>
  </r>
  <r>
    <n v="3268"/>
    <x v="3267"/>
    <s v="EgoPo's The Hairy Ape has been invited to the Provincetown Theater Festival! Help us support our artists on this exciting tour."/>
    <x v="13"/>
    <x v="1904"/>
    <x v="0"/>
    <s v="US"/>
    <s v="USD"/>
    <n v="1472074928"/>
    <n v="1470692528"/>
    <b v="1"/>
    <n v="42"/>
    <b v="1"/>
    <s v="theater/plays"/>
    <n v="1.28"/>
    <n v="60.952380952380949"/>
    <s v="theater"/>
    <s v="plays"/>
    <x v="3268"/>
    <d v="2016-08-24T16:42:08"/>
  </r>
  <r>
    <n v="3269"/>
    <x v="3268"/>
    <s v="Cicada Studios presents, as their inaugural production, a new-writing world premiere at the Edinburgh Fringe Festival 2015."/>
    <x v="6"/>
    <x v="2160"/>
    <x v="0"/>
    <s v="GB"/>
    <s v="GBP"/>
    <n v="1434452400"/>
    <n v="1431509397"/>
    <b v="1"/>
    <n v="70"/>
    <b v="1"/>
    <s v="theater/plays"/>
    <n v="1.0149999999999999"/>
    <n v="116"/>
    <s v="theater"/>
    <s v="plays"/>
    <x v="3269"/>
    <d v="2015-06-16T06:00:00"/>
  </r>
  <r>
    <n v="3270"/>
    <x v="3269"/>
    <s v="Once again Smoke &amp; Oakum Theatre is heading up to the Edinburgh Festival with its latest show, 'Cornermen'. Welcome to our Kickstarter!"/>
    <x v="40"/>
    <x v="390"/>
    <x v="0"/>
    <s v="GB"/>
    <s v="GBP"/>
    <n v="1436705265"/>
    <n v="1434113265"/>
    <b v="1"/>
    <n v="30"/>
    <b v="1"/>
    <s v="theater/plays"/>
    <n v="1.0166666666666666"/>
    <n v="61"/>
    <s v="theater"/>
    <s v="plays"/>
    <x v="3270"/>
    <d v="2015-07-12T07:47:45"/>
  </r>
  <r>
    <n v="3271"/>
    <x v="3270"/>
    <s v="A razor sharp satire to darken your Christmas."/>
    <x v="15"/>
    <x v="2161"/>
    <x v="0"/>
    <s v="GB"/>
    <s v="GBP"/>
    <n v="1414927775"/>
    <n v="1412332175"/>
    <b v="1"/>
    <n v="51"/>
    <b v="1"/>
    <s v="theater/plays"/>
    <n v="1.3"/>
    <n v="38.235294117647058"/>
    <s v="theater"/>
    <s v="plays"/>
    <x v="3271"/>
    <d v="2014-11-02T06:29:35"/>
  </r>
  <r>
    <n v="3272"/>
    <x v="3271"/>
    <s v="A new original play that follows two Israeli singles navigate the humorous and confusing dating scene of NYC."/>
    <x v="3"/>
    <x v="2162"/>
    <x v="0"/>
    <s v="US"/>
    <s v="USD"/>
    <n v="1446814809"/>
    <n v="1444219209"/>
    <b v="1"/>
    <n v="145"/>
    <b v="1"/>
    <s v="theater/plays"/>
    <n v="1.5443"/>
    <n v="106.50344827586207"/>
    <s v="theater"/>
    <s v="plays"/>
    <x v="3272"/>
    <d v="2015-11-06T08:00:09"/>
  </r>
  <r>
    <n v="3273"/>
    <x v="3272"/>
    <s v="We're bringing Tuscany to the Cherry Lane Theatre with a new play about memory and how we deal with people we love but we can't stand."/>
    <x v="23"/>
    <x v="2163"/>
    <x v="0"/>
    <s v="US"/>
    <s v="USD"/>
    <n v="1473879600"/>
    <n v="1472498042"/>
    <b v="1"/>
    <n v="21"/>
    <b v="1"/>
    <s v="theater/plays"/>
    <n v="1.0740000000000001"/>
    <n v="204.57142857142858"/>
    <s v="theater"/>
    <s v="plays"/>
    <x v="3273"/>
    <d v="2016-09-14T14:00:00"/>
  </r>
  <r>
    <n v="3274"/>
    <x v="3273"/>
    <s v="Austin Pendleton directs a rare revival of Tennessee Williams' Orpheus Descending. (photos by Michael Halsband and Talfoto)"/>
    <x v="289"/>
    <x v="2164"/>
    <x v="0"/>
    <s v="US"/>
    <s v="USD"/>
    <n v="1458075600"/>
    <n v="1454259272"/>
    <b v="1"/>
    <n v="286"/>
    <b v="1"/>
    <s v="theater/plays"/>
    <n v="1.0132258064516129"/>
    <n v="54.912587412587413"/>
    <s v="theater"/>
    <s v="plays"/>
    <x v="3274"/>
    <d v="2016-03-15T16:00:00"/>
  </r>
  <r>
    <n v="3275"/>
    <x v="3274"/>
    <s v="The Whitelisted Theatre Company is a non-profit arts organization dedicated to producing the most relevant European plays in NYC."/>
    <x v="40"/>
    <x v="2165"/>
    <x v="0"/>
    <s v="US"/>
    <s v="USD"/>
    <n v="1423456200"/>
    <n v="1421183271"/>
    <b v="1"/>
    <n v="12"/>
    <b v="1"/>
    <s v="theater/plays"/>
    <n v="1.0027777777777778"/>
    <n v="150.41666666666666"/>
    <s v="theater"/>
    <s v="plays"/>
    <x v="3275"/>
    <d v="2015-02-08T23:30:00"/>
  </r>
  <r>
    <n v="3276"/>
    <x v="3275"/>
    <s v="In 2016, KO Theatre presents a world premiere play in Toronto, ON about faith, home, and the secrets we keep from those we love."/>
    <x v="37"/>
    <x v="2166"/>
    <x v="0"/>
    <s v="CA"/>
    <s v="CAD"/>
    <n v="1459483140"/>
    <n v="1456526879"/>
    <b v="1"/>
    <n v="100"/>
    <b v="1"/>
    <s v="theater/plays"/>
    <n v="1.1684444444444444"/>
    <n v="52.58"/>
    <s v="theater"/>
    <s v="plays"/>
    <x v="3276"/>
    <d v="2016-03-31T22:59:00"/>
  </r>
  <r>
    <n v="3277"/>
    <x v="3276"/>
    <s v="One of the most popular American plays of the last decade comes to London for its international premiere. Festive and bittersweet."/>
    <x v="10"/>
    <x v="2167"/>
    <x v="0"/>
    <s v="GB"/>
    <s v="GBP"/>
    <n v="1416331406"/>
    <n v="1413735806"/>
    <b v="1"/>
    <n v="100"/>
    <b v="1"/>
    <s v="theater/plays"/>
    <n v="1.0860000000000001"/>
    <n v="54.3"/>
    <s v="theater"/>
    <s v="plays"/>
    <x v="3277"/>
    <d v="2014-11-18T12:23:26"/>
  </r>
  <r>
    <n v="3278"/>
    <x v="3277"/>
    <s v="This Victorian gothic tragedy tells the untold story of Estella Havisham. Combining puppetry, music and striking digital projections."/>
    <x v="30"/>
    <x v="1745"/>
    <x v="0"/>
    <s v="GB"/>
    <s v="GBP"/>
    <n v="1433017303"/>
    <n v="1430425303"/>
    <b v="1"/>
    <n v="34"/>
    <b v="1"/>
    <s v="theater/plays"/>
    <n v="1.034"/>
    <n v="76.029411764705884"/>
    <s v="theater"/>
    <s v="plays"/>
    <x v="3278"/>
    <d v="2015-05-30T15:21:43"/>
  </r>
  <r>
    <n v="3279"/>
    <x v="3278"/>
    <s v="LOOKING FOR GOOD PEOPLE to help fund our production of &quot;Good People&quot; with Kia Hellman &amp; Shayne Anderson, directed by Christine Dunford."/>
    <x v="238"/>
    <x v="2168"/>
    <x v="0"/>
    <s v="US"/>
    <s v="USD"/>
    <n v="1459474059"/>
    <n v="1456885659"/>
    <b v="0"/>
    <n v="63"/>
    <b v="1"/>
    <s v="theater/plays"/>
    <n v="1.1427586206896552"/>
    <n v="105.2063492063492"/>
    <s v="theater"/>
    <s v="plays"/>
    <x v="3279"/>
    <d v="2016-03-31T20:27:39"/>
  </r>
  <r>
    <n v="3280"/>
    <x v="3279"/>
    <s v="Support CPS students' travel to North Carolina to interview community members and produce the documentary play, Greensboro: A Requiem."/>
    <x v="13"/>
    <x v="2169"/>
    <x v="0"/>
    <s v="US"/>
    <s v="USD"/>
    <n v="1433134800"/>
    <n v="1430158198"/>
    <b v="0"/>
    <n v="30"/>
    <b v="1"/>
    <s v="theater/plays"/>
    <n v="1.03"/>
    <n v="68.666666666666671"/>
    <s v="theater"/>
    <s v="plays"/>
    <x v="3280"/>
    <d v="2015-06-01T00:00:00"/>
  </r>
  <r>
    <n v="3281"/>
    <x v="3280"/>
    <s v="&quot;This is how theater should connect to people&quot;  Margo Jefferson, Pulitzer Prize winning critic"/>
    <x v="10"/>
    <x v="599"/>
    <x v="0"/>
    <s v="US"/>
    <s v="USD"/>
    <n v="1441153705"/>
    <n v="1438561705"/>
    <b v="0"/>
    <n v="47"/>
    <b v="1"/>
    <s v="theater/plays"/>
    <n v="1.216"/>
    <n v="129.36170212765958"/>
    <s v="theater"/>
    <s v="plays"/>
    <x v="3281"/>
    <d v="2015-09-01T19:28:25"/>
  </r>
  <r>
    <n v="3282"/>
    <x v="3281"/>
    <s v="Two long-time pals, comedy veterans, have written a hilarious new play. Neil Simon-ish w modern social mores. Let's help them stage it."/>
    <x v="310"/>
    <x v="2170"/>
    <x v="0"/>
    <s v="US"/>
    <s v="USD"/>
    <n v="1461904788"/>
    <n v="1458103188"/>
    <b v="0"/>
    <n v="237"/>
    <b v="1"/>
    <s v="theater/plays"/>
    <n v="1.026467741935484"/>
    <n v="134.26371308016877"/>
    <s v="theater"/>
    <s v="plays"/>
    <x v="3282"/>
    <d v="2016-04-28T23:39:48"/>
  </r>
  <r>
    <n v="3283"/>
    <x v="3282"/>
    <s v="'Gretel and Hansel' by Sam Leeves - an inclusive, multi-sensory theatre production for children aged seven to eleven and their families"/>
    <x v="134"/>
    <x v="2171"/>
    <x v="0"/>
    <s v="GB"/>
    <s v="GBP"/>
    <n v="1455138000"/>
    <n v="1452448298"/>
    <b v="0"/>
    <n v="47"/>
    <b v="1"/>
    <s v="theater/plays"/>
    <n v="1.0475000000000001"/>
    <n v="17.829787234042552"/>
    <s v="theater"/>
    <s v="plays"/>
    <x v="3283"/>
    <d v="2016-02-10T16:00:00"/>
  </r>
  <r>
    <n v="3284"/>
    <x v="3283"/>
    <s v="Black Enough is an LSU student-staged performance exploring the effects of white supremacy on the black community."/>
    <x v="9"/>
    <x v="2172"/>
    <x v="0"/>
    <s v="US"/>
    <s v="USD"/>
    <n v="1454047140"/>
    <n v="1452546853"/>
    <b v="0"/>
    <n v="15"/>
    <b v="1"/>
    <s v="theater/plays"/>
    <n v="1.016"/>
    <n v="203.2"/>
    <s v="theater"/>
    <s v="plays"/>
    <x v="3284"/>
    <d v="2016-01-29T00:59:00"/>
  </r>
  <r>
    <n v="3285"/>
    <x v="3284"/>
    <s v="A new play by Matthew Gasda"/>
    <x v="402"/>
    <x v="2173"/>
    <x v="0"/>
    <s v="US"/>
    <s v="USD"/>
    <n v="1488258000"/>
    <n v="1485556626"/>
    <b v="0"/>
    <n v="81"/>
    <b v="1"/>
    <s v="theater/plays"/>
    <n v="1.1210242048409682"/>
    <n v="69.18518518518519"/>
    <s v="theater"/>
    <s v="plays"/>
    <x v="3285"/>
    <d v="2017-02-28T00:00:00"/>
  </r>
  <r>
    <n v="3286"/>
    <x v="3285"/>
    <s v="An ensemble-driven play inspired by real-life accounts about six young women who lost their fathers on 9/11. August 2016 at FringeNYC!"/>
    <x v="36"/>
    <x v="2174"/>
    <x v="0"/>
    <s v="US"/>
    <s v="USD"/>
    <n v="1471291782"/>
    <n v="1468699782"/>
    <b v="0"/>
    <n v="122"/>
    <b v="1"/>
    <s v="theater/plays"/>
    <n v="1.0176666666666667"/>
    <n v="125.12295081967213"/>
    <s v="theater"/>
    <s v="plays"/>
    <x v="3286"/>
    <d v="2016-08-15T15:09:42"/>
  </r>
  <r>
    <n v="3287"/>
    <x v="3286"/>
    <s v="An inspirational one-man play about crisis, community, and the search for wholeness."/>
    <x v="30"/>
    <x v="911"/>
    <x v="0"/>
    <s v="CA"/>
    <s v="CAD"/>
    <n v="1448733628"/>
    <n v="1446573628"/>
    <b v="0"/>
    <n v="34"/>
    <b v="1"/>
    <s v="theater/plays"/>
    <n v="1"/>
    <n v="73.529411764705884"/>
    <s v="theater"/>
    <s v="plays"/>
    <x v="3287"/>
    <d v="2015-11-28T13:00:28"/>
  </r>
  <r>
    <n v="3288"/>
    <x v="3287"/>
    <s v="Cancer patient Anne Bartram's bucket list wish, is to have her new play performed at a London venue and reviewed by a national paper."/>
    <x v="3"/>
    <x v="2175"/>
    <x v="0"/>
    <s v="GB"/>
    <s v="GBP"/>
    <n v="1466463600"/>
    <n v="1463337315"/>
    <b v="0"/>
    <n v="207"/>
    <b v="1"/>
    <s v="theater/plays"/>
    <n v="1.0026489999999999"/>
    <n v="48.437149758454105"/>
    <s v="theater"/>
    <s v="plays"/>
    <x v="3288"/>
    <d v="2016-06-20T18:00:00"/>
  </r>
  <r>
    <n v="3289"/>
    <x v="3288"/>
    <s v="Ampersand Theatre's debut appearance at Edinburgh is in 2017 as Conversations With Rats opens at theSpace on the Mile, please help!"/>
    <x v="2"/>
    <x v="2176"/>
    <x v="0"/>
    <s v="GB"/>
    <s v="GBP"/>
    <n v="1487580602"/>
    <n v="1485161402"/>
    <b v="0"/>
    <n v="25"/>
    <b v="1"/>
    <s v="theater/plays"/>
    <n v="1.3304200000000002"/>
    <n v="26.608400000000003"/>
    <s v="theater"/>
    <s v="plays"/>
    <x v="3289"/>
    <d v="2017-02-20T03:50:02"/>
  </r>
  <r>
    <n v="3290"/>
    <x v="3289"/>
    <s v="Pregnancy. Viagra. Murder. Nutella. What more could you want?_x000a__x000a_Help get JunkBox Theatre to Edinburgh Fringe 2017!"/>
    <x v="13"/>
    <x v="2177"/>
    <x v="0"/>
    <s v="GB"/>
    <s v="GBP"/>
    <n v="1489234891"/>
    <n v="1486642891"/>
    <b v="0"/>
    <n v="72"/>
    <b v="1"/>
    <s v="theater/plays"/>
    <n v="1.212"/>
    <n v="33.666666666666664"/>
    <s v="theater"/>
    <s v="plays"/>
    <x v="3290"/>
    <d v="2017-03-11T07:21:31"/>
  </r>
  <r>
    <n v="3291"/>
    <x v="3290"/>
    <s v="We are raising funds for our second production. This will be the first NYC Equity production of THE DRESSER since 1982. www.TETCNY.org"/>
    <x v="2"/>
    <x v="365"/>
    <x v="0"/>
    <s v="US"/>
    <s v="USD"/>
    <n v="1442462340"/>
    <n v="1439743900"/>
    <b v="0"/>
    <n v="14"/>
    <b v="1"/>
    <s v="theater/plays"/>
    <n v="1.1399999999999999"/>
    <n v="40.714285714285715"/>
    <s v="theater"/>
    <s v="plays"/>
    <x v="3291"/>
    <d v="2015-09-16T22:59:00"/>
  </r>
  <r>
    <n v="3292"/>
    <x v="3291"/>
    <s v="Iver Heath Drama Club is a not-for-profit community group and this year we are performing DICK WHITTINGTON."/>
    <x v="403"/>
    <x v="683"/>
    <x v="0"/>
    <s v="GB"/>
    <s v="GBP"/>
    <n v="1449257348"/>
    <n v="1444069748"/>
    <b v="0"/>
    <n v="15"/>
    <b v="1"/>
    <s v="theater/plays"/>
    <n v="2.8613861386138613"/>
    <n v="19.266666666666666"/>
    <s v="theater"/>
    <s v="plays"/>
    <x v="3292"/>
    <d v="2015-12-04T14:29:08"/>
  </r>
  <r>
    <n v="3293"/>
    <x v="3292"/>
    <s v="In 1917 Rudolf Steiner's Threefold Social Organism was an attempt to save a devastated Europe. 100 years later do we have a new chance?"/>
    <x v="37"/>
    <x v="2178"/>
    <x v="0"/>
    <s v="NZ"/>
    <s v="NZD"/>
    <n v="1488622352"/>
    <n v="1486030352"/>
    <b v="0"/>
    <n v="91"/>
    <b v="1"/>
    <s v="theater/plays"/>
    <n v="1.7044444444444444"/>
    <n v="84.285714285714292"/>
    <s v="theater"/>
    <s v="plays"/>
    <x v="3293"/>
    <d v="2017-03-04T05:12:32"/>
  </r>
  <r>
    <n v="3294"/>
    <x v="3293"/>
    <s v="A young theatre company promoting new talent and looking for help in funding our very first set for our black comedy &quot;old man's Gift&quot;"/>
    <x v="20"/>
    <x v="2179"/>
    <x v="0"/>
    <s v="GB"/>
    <s v="GBP"/>
    <n v="1434459554"/>
    <n v="1431867554"/>
    <b v="0"/>
    <n v="24"/>
    <b v="1"/>
    <s v="theater/plays"/>
    <n v="1.1833333333333333"/>
    <n v="29.583333333333332"/>
    <s v="theater"/>
    <s v="plays"/>
    <x v="3294"/>
    <d v="2015-06-16T07:59:14"/>
  </r>
  <r>
    <n v="3295"/>
    <x v="3294"/>
    <s v="A comedic drama about The Devil and his quest to take a bride and to Hell with the consequences, no matter what they may be."/>
    <x v="176"/>
    <x v="2180"/>
    <x v="0"/>
    <s v="GB"/>
    <s v="GBP"/>
    <n v="1474886229"/>
    <n v="1472294229"/>
    <b v="0"/>
    <n v="27"/>
    <b v="1"/>
    <s v="theater/plays"/>
    <n v="1.0285857142857142"/>
    <n v="26.667037037037037"/>
    <s v="theater"/>
    <s v="plays"/>
    <x v="3295"/>
    <d v="2016-09-26T05:37:09"/>
  </r>
  <r>
    <n v="3296"/>
    <x v="3295"/>
    <s v="A dark theatrical comedy about four actors recording a warped radio version of Lewis Carroll's 'Alice's Adventures in Wonderland'."/>
    <x v="15"/>
    <x v="2181"/>
    <x v="0"/>
    <s v="GB"/>
    <s v="GBP"/>
    <n v="1448229600"/>
    <n v="1446401372"/>
    <b v="0"/>
    <n v="47"/>
    <b v="1"/>
    <s v="theater/plays"/>
    <n v="1.4406666666666668"/>
    <n v="45.978723404255319"/>
    <s v="theater"/>
    <s v="plays"/>
    <x v="3296"/>
    <d v="2015-11-22T17:00:00"/>
  </r>
  <r>
    <n v="3297"/>
    <x v="3296"/>
    <s v="A father loses his family in a freak plane crash and goes on to murder the air traffic controller he holds responsible."/>
    <x v="62"/>
    <x v="2182"/>
    <x v="0"/>
    <s v="GB"/>
    <s v="GBP"/>
    <n v="1438037940"/>
    <n v="1436380256"/>
    <b v="0"/>
    <n v="44"/>
    <b v="1"/>
    <s v="theater/plays"/>
    <n v="1.0007272727272727"/>
    <n v="125.09090909090909"/>
    <s v="theater"/>
    <s v="plays"/>
    <x v="3297"/>
    <d v="2015-07-27T17:59:00"/>
  </r>
  <r>
    <n v="3298"/>
    <x v="3297"/>
    <s v="A stylishly sinister story about blood, guns, and raw ambition. You can help Great Minds bring the world's most dangerous play to life!"/>
    <x v="3"/>
    <x v="2183"/>
    <x v="0"/>
    <s v="US"/>
    <s v="USD"/>
    <n v="1442102400"/>
    <n v="1440370768"/>
    <b v="0"/>
    <n v="72"/>
    <b v="1"/>
    <s v="theater/plays"/>
    <n v="1.0173000000000001"/>
    <n v="141.29166666666666"/>
    <s v="theater"/>
    <s v="plays"/>
    <x v="3298"/>
    <d v="2015-09-12T19:00:00"/>
  </r>
  <r>
    <n v="3299"/>
    <x v="3298"/>
    <s v="A quick-witted original comedy that follows a group of eccentric friends as they attend an engagement party gone terribly wrong!"/>
    <x v="9"/>
    <x v="2184"/>
    <x v="0"/>
    <s v="US"/>
    <s v="USD"/>
    <n v="1444860063"/>
    <n v="1442268063"/>
    <b v="0"/>
    <n v="63"/>
    <b v="1"/>
    <s v="theater/plays"/>
    <n v="1.1619999999999999"/>
    <n v="55.333333333333336"/>
    <s v="theater"/>
    <s v="plays"/>
    <x v="3299"/>
    <d v="2015-10-14T17:01:03"/>
  </r>
  <r>
    <n v="3300"/>
    <x v="3299"/>
    <s v="A subversive parody about the two people for whom the hills were NOT alive with THE SOUND OF MUSIC."/>
    <x v="9"/>
    <x v="1734"/>
    <x v="0"/>
    <s v="US"/>
    <s v="USD"/>
    <n v="1430329862"/>
    <n v="1428515462"/>
    <b v="0"/>
    <n v="88"/>
    <b v="1"/>
    <s v="theater/plays"/>
    <n v="1.3616666666666666"/>
    <n v="46.420454545454547"/>
    <s v="theater"/>
    <s v="plays"/>
    <x v="3300"/>
    <d v="2015-04-29T12:51:02"/>
  </r>
  <r>
    <n v="3301"/>
    <x v="3300"/>
    <s v="The US premiere of the controversial new Polish play the authorities don't want you to see, staged by an award-winning director."/>
    <x v="9"/>
    <x v="2185"/>
    <x v="0"/>
    <s v="US"/>
    <s v="USD"/>
    <n v="1470034740"/>
    <n v="1466185176"/>
    <b v="0"/>
    <n v="70"/>
    <b v="1"/>
    <s v="theater/plays"/>
    <n v="1.3346666666666667"/>
    <n v="57.2"/>
    <s v="theater"/>
    <s v="plays"/>
    <x v="3301"/>
    <d v="2016-08-01T01:59:00"/>
  </r>
  <r>
    <n v="3302"/>
    <x v="3301"/>
    <s v="FilosofÃ­a de los anÃ³nimos"/>
    <x v="33"/>
    <x v="2186"/>
    <x v="0"/>
    <s v="ES"/>
    <s v="EUR"/>
    <n v="1481099176"/>
    <n v="1478507176"/>
    <b v="0"/>
    <n v="50"/>
    <b v="1"/>
    <s v="theater/plays"/>
    <n v="1.0339285714285715"/>
    <n v="173.7"/>
    <s v="theater"/>
    <s v="plays"/>
    <x v="3302"/>
    <d v="2016-12-07T03:26:16"/>
  </r>
  <r>
    <n v="3303"/>
    <x v="3302"/>
    <s v="VisiÃ³n Latino Theatre Company was founded by three young latino professionals sharing the stories of everyday latinos."/>
    <x v="40"/>
    <x v="2187"/>
    <x v="0"/>
    <s v="US"/>
    <s v="USD"/>
    <n v="1427553484"/>
    <n v="1424533084"/>
    <b v="0"/>
    <n v="35"/>
    <b v="1"/>
    <s v="theater/plays"/>
    <n v="1.1588888888888889"/>
    <n v="59.6"/>
    <s v="theater"/>
    <s v="plays"/>
    <x v="3303"/>
    <d v="2015-03-28T09:38:04"/>
  </r>
  <r>
    <n v="3304"/>
    <x v="3303"/>
    <s v="A musical comedy production celebrating the unique, lovable, insufferable ski culture of the modern day mountain town."/>
    <x v="36"/>
    <x v="2188"/>
    <x v="0"/>
    <s v="US"/>
    <s v="USD"/>
    <n v="1482418752"/>
    <n v="1479826752"/>
    <b v="0"/>
    <n v="175"/>
    <b v="1"/>
    <s v="theater/plays"/>
    <n v="1.0451666666666666"/>
    <n v="89.585714285714289"/>
    <s v="theater"/>
    <s v="plays"/>
    <x v="3304"/>
    <d v="2016-12-22T09:59:12"/>
  </r>
  <r>
    <n v="3305"/>
    <x v="3304"/>
    <s v="The Judgement of Paris is an exciting, inspirational poem set to run Oct. 2, 3 &amp; 4 at Plays &amp; Players, but we need funding and fans."/>
    <x v="23"/>
    <x v="2189"/>
    <x v="0"/>
    <s v="US"/>
    <s v="USD"/>
    <n v="1438374748"/>
    <n v="1435782748"/>
    <b v="0"/>
    <n v="20"/>
    <b v="1"/>
    <s v="theater/plays"/>
    <n v="1.0202500000000001"/>
    <n v="204.05"/>
    <s v="theater"/>
    <s v="plays"/>
    <x v="3305"/>
    <d v="2015-07-31T15:32:28"/>
  </r>
  <r>
    <n v="3306"/>
    <x v="3305"/>
    <s v="The Shakespeare All-Stars are producing &quot;The Complete Works of William Shakespeare (Abridged)&quot; June 23 - July 3. This time with ladies!"/>
    <x v="15"/>
    <x v="1310"/>
    <x v="0"/>
    <s v="US"/>
    <s v="USD"/>
    <n v="1465527600"/>
    <n v="1462252542"/>
    <b v="0"/>
    <n v="54"/>
    <b v="1"/>
    <s v="theater/plays"/>
    <n v="1.7533333333333334"/>
    <n v="48.703703703703702"/>
    <s v="theater"/>
    <s v="plays"/>
    <x v="3306"/>
    <d v="2016-06-09T22:00:00"/>
  </r>
  <r>
    <n v="3307"/>
    <x v="3306"/>
    <s v="A group of Stanford students are going to present Jean-Paul Sartre's play, The Respectful Prostitute, at the end of Spring quarter."/>
    <x v="28"/>
    <x v="2190"/>
    <x v="0"/>
    <s v="US"/>
    <s v="USD"/>
    <n v="1463275339"/>
    <n v="1460683339"/>
    <b v="0"/>
    <n v="20"/>
    <b v="1"/>
    <s v="theater/plays"/>
    <n v="1.0668"/>
    <n v="53.339999999999996"/>
    <s v="theater"/>
    <s v="plays"/>
    <x v="3307"/>
    <d v="2016-05-14T20:22:19"/>
  </r>
  <r>
    <n v="3308"/>
    <x v="3307"/>
    <s v="Descend into the dark world of steampunk noir in this thrilling new play, written by Maggie Lee and directed by Amy Poisson!"/>
    <x v="8"/>
    <x v="611"/>
    <x v="0"/>
    <s v="US"/>
    <s v="USD"/>
    <n v="1460581365"/>
    <n v="1458766965"/>
    <b v="0"/>
    <n v="57"/>
    <b v="1"/>
    <s v="theater/plays"/>
    <n v="1.2228571428571429"/>
    <n v="75.087719298245617"/>
    <s v="theater"/>
    <s v="plays"/>
    <x v="3308"/>
    <d v="2016-04-13T16:02:45"/>
  </r>
  <r>
    <n v="3309"/>
    <x v="3308"/>
    <s v="Two unlikely friends, a garage, tinned beans &amp; the end of the world."/>
    <x v="18"/>
    <x v="2191"/>
    <x v="0"/>
    <s v="GB"/>
    <s v="GBP"/>
    <n v="1476632178"/>
    <n v="1473953778"/>
    <b v="0"/>
    <n v="31"/>
    <b v="1"/>
    <s v="theater/plays"/>
    <n v="1.5942857142857143"/>
    <n v="18"/>
    <s v="theater"/>
    <s v="plays"/>
    <x v="3309"/>
    <d v="2016-10-16T10:36:18"/>
  </r>
  <r>
    <n v="3310"/>
    <x v="3309"/>
    <s v="A new play about coming coming home, recovery, and trying to find God in the process."/>
    <x v="115"/>
    <x v="2192"/>
    <x v="0"/>
    <s v="US"/>
    <s v="USD"/>
    <n v="1444169825"/>
    <n v="1441577825"/>
    <b v="0"/>
    <n v="31"/>
    <b v="1"/>
    <s v="theater/plays"/>
    <n v="1.0007692307692309"/>
    <n v="209.83870967741936"/>
    <s v="theater"/>
    <s v="plays"/>
    <x v="3310"/>
    <d v="2015-10-06T17:17:05"/>
  </r>
  <r>
    <n v="3311"/>
    <x v="3310"/>
    <s v="Sherlock Holmes's &quot;Case of the Blue Carbuncle&quot; &amp; &quot;Case of the Dying Detective&quot; staged as One Act Plays this December."/>
    <x v="30"/>
    <x v="406"/>
    <x v="0"/>
    <s v="US"/>
    <s v="USD"/>
    <n v="1445065210"/>
    <n v="1442473210"/>
    <b v="0"/>
    <n v="45"/>
    <b v="1"/>
    <s v="theater/plays"/>
    <n v="1.0984"/>
    <n v="61.022222222222226"/>
    <s v="theater"/>
    <s v="plays"/>
    <x v="3311"/>
    <d v="2015-10-17T02:00:10"/>
  </r>
  <r>
    <n v="3312"/>
    <x v="3311"/>
    <s v="Bare Theatre presents one of Shakespeare's most notorious characters in the final chapter of the War of the Roses saga."/>
    <x v="30"/>
    <x v="1676"/>
    <x v="0"/>
    <s v="US"/>
    <s v="USD"/>
    <n v="1478901600"/>
    <n v="1477077946"/>
    <b v="0"/>
    <n v="41"/>
    <b v="1"/>
    <s v="theater/plays"/>
    <n v="1.0004"/>
    <n v="61"/>
    <s v="theater"/>
    <s v="plays"/>
    <x v="3312"/>
    <d v="2016-11-11T17:00:00"/>
  </r>
  <r>
    <n v="3313"/>
    <x v="3312"/>
    <s v="A modern reworking of Shakespeare's histories and tragedies in iambic pentameter to talk of death, love, and race."/>
    <x v="13"/>
    <x v="2193"/>
    <x v="0"/>
    <s v="US"/>
    <s v="USD"/>
    <n v="1453856400"/>
    <n v="1452664317"/>
    <b v="0"/>
    <n v="29"/>
    <b v="1"/>
    <s v="theater/plays"/>
    <n v="1.1605000000000001"/>
    <n v="80.034482758620683"/>
    <s v="theater"/>
    <s v="plays"/>
    <x v="3313"/>
    <d v="2016-01-26T20:00:00"/>
  </r>
  <r>
    <n v="3314"/>
    <x v="3313"/>
    <s v="I want to add a new perspective to the cycling safety debate by taking my play THE WHITE BIKE to the Edinburgh Festival of Cycling"/>
    <x v="134"/>
    <x v="472"/>
    <x v="0"/>
    <s v="GB"/>
    <s v="GBP"/>
    <n v="1431115500"/>
    <n v="1428733511"/>
    <b v="0"/>
    <n v="58"/>
    <b v="1"/>
    <s v="theater/plays"/>
    <n v="2.1074999999999999"/>
    <n v="29.068965517241381"/>
    <s v="theater"/>
    <s v="plays"/>
    <x v="3314"/>
    <d v="2015-05-08T15:05:00"/>
  </r>
  <r>
    <n v="3315"/>
    <x v="3314"/>
    <s v="Help Prospero take its Dark Retelling of the &quot;Red&quot; story to Edinburgh! The Forest breathes and waits...will you join us?"/>
    <x v="23"/>
    <x v="2194"/>
    <x v="0"/>
    <s v="GB"/>
    <s v="GBP"/>
    <n v="1462519041"/>
    <n v="1459927041"/>
    <b v="0"/>
    <n v="89"/>
    <b v="1"/>
    <s v="theater/plays"/>
    <n v="1.1000000000000001"/>
    <n v="49.438202247191015"/>
    <s v="theater"/>
    <s v="plays"/>
    <x v="3315"/>
    <d v="2016-05-06T02:17:21"/>
  </r>
  <r>
    <n v="3316"/>
    <x v="3315"/>
    <s v="Gorgeousness that which sits in the root of Loveness._x000a_Other than this there is no endearment for or otherwise_x000a_to describe."/>
    <x v="404"/>
    <x v="2195"/>
    <x v="0"/>
    <s v="US"/>
    <s v="USD"/>
    <n v="1407506040"/>
    <n v="1404680075"/>
    <b v="0"/>
    <n v="125"/>
    <b v="1"/>
    <s v="theater/plays"/>
    <n v="1.0008673425918038"/>
    <n v="93.977440000000001"/>
    <s v="theater"/>
    <s v="plays"/>
    <x v="3316"/>
    <d v="2014-08-08T08:54:00"/>
  </r>
  <r>
    <n v="3317"/>
    <x v="3316"/>
    <s v="Andy Boyd's epic new satire about heroes and villains, humankind's search for glory, and fascism in America"/>
    <x v="405"/>
    <x v="2196"/>
    <x v="0"/>
    <s v="US"/>
    <s v="USD"/>
    <n v="1465347424"/>
    <n v="1462755424"/>
    <b v="0"/>
    <n v="18"/>
    <b v="1"/>
    <s v="theater/plays"/>
    <n v="1.0619047619047619"/>
    <n v="61.944444444444443"/>
    <s v="theater"/>
    <s v="plays"/>
    <x v="3317"/>
    <d v="2016-06-07T19:57:04"/>
  </r>
  <r>
    <n v="3318"/>
    <x v="3317"/>
    <s v="Help us strengthen and inspire disability arts in Atlantic Canada"/>
    <x v="13"/>
    <x v="2197"/>
    <x v="0"/>
    <s v="CA"/>
    <s v="CAD"/>
    <n v="1460341800"/>
    <n v="1456902893"/>
    <b v="0"/>
    <n v="32"/>
    <b v="1"/>
    <s v="theater/plays"/>
    <n v="1.256"/>
    <n v="78.5"/>
    <s v="theater"/>
    <s v="plays"/>
    <x v="3318"/>
    <d v="2016-04-10T21:30:00"/>
  </r>
  <r>
    <n v="3319"/>
    <x v="3318"/>
    <s v="Down the Rabbit Hole is an exciting new play by Not Just Theatre Productions. To be performed at Matthew's Yard Theatre in Feb 2015"/>
    <x v="2"/>
    <x v="2065"/>
    <x v="0"/>
    <s v="GB"/>
    <s v="GBP"/>
    <n v="1422712986"/>
    <n v="1418824986"/>
    <b v="0"/>
    <n v="16"/>
    <b v="1"/>
    <s v="theater/plays"/>
    <n v="1.08"/>
    <n v="33.75"/>
    <s v="theater"/>
    <s v="plays"/>
    <x v="3319"/>
    <d v="2015-01-31T09:03:06"/>
  </r>
  <r>
    <n v="3320"/>
    <x v="3319"/>
    <s v="Imaginary Theater Company presents two modern day tall tales about family, resilience and redemption."/>
    <x v="30"/>
    <x v="2198"/>
    <x v="0"/>
    <s v="US"/>
    <s v="USD"/>
    <n v="1466557557"/>
    <n v="1463965557"/>
    <b v="0"/>
    <n v="38"/>
    <b v="1"/>
    <s v="theater/plays"/>
    <n v="1.01"/>
    <n v="66.44736842105263"/>
    <s v="theater"/>
    <s v="plays"/>
    <x v="3320"/>
    <d v="2016-06-21T20:05:57"/>
  </r>
  <r>
    <n v="3321"/>
    <x v="3320"/>
    <s v="Help WSC Avant Bard bring to life the US premiere of a theatrical retelling of 1001 Nights, adapted by Hanan al Shaykh &amp; Tim Supple!"/>
    <x v="2"/>
    <x v="2199"/>
    <x v="0"/>
    <s v="US"/>
    <s v="USD"/>
    <n v="1413431940"/>
    <n v="1412216665"/>
    <b v="0"/>
    <n v="15"/>
    <b v="1"/>
    <s v="theater/plays"/>
    <n v="1.0740000000000001"/>
    <n v="35.799999999999997"/>
    <s v="theater"/>
    <s v="plays"/>
    <x v="3321"/>
    <d v="2014-10-15T22:59:00"/>
  </r>
  <r>
    <n v="3322"/>
    <x v="3321"/>
    <s v="Familiar Strangers follows the journey of a community of people living homeless on the streets in and around Tompkins Square Park."/>
    <x v="126"/>
    <x v="959"/>
    <x v="0"/>
    <s v="US"/>
    <s v="USD"/>
    <n v="1466567700"/>
    <n v="1464653696"/>
    <b v="0"/>
    <n v="23"/>
    <b v="1"/>
    <s v="theater/plays"/>
    <n v="1.0151515151515151"/>
    <n v="145.65217391304347"/>
    <s v="theater"/>
    <s v="plays"/>
    <x v="3322"/>
    <d v="2016-06-21T22:55:00"/>
  </r>
  <r>
    <n v="3323"/>
    <x v="3322"/>
    <s v="Young adult theatre makers from London are raising money to cover costs for touring with their current production MigrantsÂ´ Rhapsody."/>
    <x v="28"/>
    <x v="2200"/>
    <x v="0"/>
    <s v="GB"/>
    <s v="GBP"/>
    <n v="1474793208"/>
    <n v="1472201208"/>
    <b v="0"/>
    <n v="49"/>
    <b v="1"/>
    <s v="theater/plays"/>
    <n v="1.2589999999999999"/>
    <n v="25.693877551020407"/>
    <s v="theater"/>
    <s v="plays"/>
    <x v="3323"/>
    <d v="2016-09-25T03:46:48"/>
  </r>
  <r>
    <n v="3324"/>
    <x v="3323"/>
    <s v="The play tells the story of Jim and Doyler and their friendship on the brink of Irish independence."/>
    <x v="15"/>
    <x v="2201"/>
    <x v="0"/>
    <s v="IE"/>
    <s v="EUR"/>
    <n v="1465135190"/>
    <n v="1463925590"/>
    <b v="0"/>
    <n v="10"/>
    <b v="1"/>
    <s v="theater/plays"/>
    <n v="1.0166666666666666"/>
    <n v="152.5"/>
    <s v="theater"/>
    <s v="plays"/>
    <x v="3324"/>
    <d v="2016-06-05T08:59:50"/>
  </r>
  <r>
    <n v="3325"/>
    <x v="3324"/>
    <s v="Innovative Theatre Company Needs You To Reach Funding Requirements. We Are So Close We Can Smell It! Thank You In Advance."/>
    <x v="44"/>
    <x v="2202"/>
    <x v="0"/>
    <s v="GB"/>
    <s v="GBP"/>
    <n v="1428256277"/>
    <n v="1425235877"/>
    <b v="0"/>
    <n v="15"/>
    <b v="1"/>
    <s v="theater/plays"/>
    <n v="1.125"/>
    <n v="30"/>
    <s v="theater"/>
    <s v="plays"/>
    <x v="3325"/>
    <d v="2015-04-05T12:51:17"/>
  </r>
  <r>
    <n v="3326"/>
    <x v="3325"/>
    <s v="An edgy, hilarious, compassionate and honest show to help caregivers find courage, trust their instincts and above all, to laugh."/>
    <x v="6"/>
    <x v="2203"/>
    <x v="0"/>
    <s v="US"/>
    <s v="USD"/>
    <n v="1425830905"/>
    <n v="1423242505"/>
    <b v="0"/>
    <n v="57"/>
    <b v="1"/>
    <s v="theater/plays"/>
    <n v="1.0137499999999999"/>
    <n v="142.28070175438597"/>
    <s v="theater"/>
    <s v="plays"/>
    <x v="3326"/>
    <d v="2015-03-08T11:08:25"/>
  </r>
  <r>
    <n v="3327"/>
    <x v="3326"/>
    <s v="After 3 successful nights last year, Itch+Scratch are back. New writing, live music and party fun. Best New Theatre, Great Night Out."/>
    <x v="134"/>
    <x v="1629"/>
    <x v="0"/>
    <s v="GB"/>
    <s v="GBP"/>
    <n v="1462697966"/>
    <n v="1460105966"/>
    <b v="0"/>
    <n v="33"/>
    <b v="1"/>
    <s v="theater/plays"/>
    <n v="1.0125"/>
    <n v="24.545454545454547"/>
    <s v="theater"/>
    <s v="plays"/>
    <x v="3327"/>
    <d v="2016-05-08T03:59:26"/>
  </r>
  <r>
    <n v="3328"/>
    <x v="3327"/>
    <s v="&quot;3 Days In Savannah&quot; explores the issues of love, racism, and regret while reminding us that, &quot;life is a game and love is the prize.&quot;"/>
    <x v="40"/>
    <x v="2204"/>
    <x v="0"/>
    <s v="US"/>
    <s v="USD"/>
    <n v="1404522000"/>
    <n v="1404308883"/>
    <b v="0"/>
    <n v="9"/>
    <b v="1"/>
    <s v="theater/plays"/>
    <n v="1.4638888888888888"/>
    <n v="292.77777777777777"/>
    <s v="theater"/>
    <s v="plays"/>
    <x v="3328"/>
    <d v="2014-07-04T20:00:00"/>
  </r>
  <r>
    <n v="3329"/>
    <x v="3328"/>
    <s v="Jestia and Raedon is a brand new romantic comedy play going to the Edinburgh Fringe Festival this summer."/>
    <x v="28"/>
    <x v="2205"/>
    <x v="0"/>
    <s v="GB"/>
    <s v="GBP"/>
    <n v="1406502000"/>
    <n v="1405583108"/>
    <b v="0"/>
    <n v="26"/>
    <b v="1"/>
    <s v="theater/plays"/>
    <n v="1.1679999999999999"/>
    <n v="44.92307692307692"/>
    <s v="theater"/>
    <s v="plays"/>
    <x v="3329"/>
    <d v="2014-07-27T18:00:00"/>
  </r>
  <r>
    <n v="3330"/>
    <x v="3329"/>
    <s v="&quot;Tissue&quot; is a play about Breast Cancer. Produced by MonkeyBond theatre co.ltd to raise awareness for Breast cancer."/>
    <x v="15"/>
    <x v="2206"/>
    <x v="0"/>
    <s v="GB"/>
    <s v="GBP"/>
    <n v="1427919468"/>
    <n v="1425331068"/>
    <b v="0"/>
    <n v="69"/>
    <b v="1"/>
    <s v="theater/plays"/>
    <n v="1.0626666666666666"/>
    <n v="23.10144927536232"/>
    <s v="theater"/>
    <s v="plays"/>
    <x v="3330"/>
    <d v="2015-04-01T15:17:48"/>
  </r>
  <r>
    <n v="3331"/>
    <x v="3330"/>
    <s v="Battle Stage Plays is seeking to raise funds to cover developmental costs and move closer towards touring our dynamic hit stage plays."/>
    <x v="10"/>
    <x v="538"/>
    <x v="0"/>
    <s v="US"/>
    <s v="USD"/>
    <n v="1444149886"/>
    <n v="1441125886"/>
    <b v="0"/>
    <n v="65"/>
    <b v="1"/>
    <s v="theater/plays"/>
    <n v="1.0451999999999999"/>
    <n v="80.400000000000006"/>
    <s v="theater"/>
    <s v="plays"/>
    <x v="3331"/>
    <d v="2015-10-06T11:44:46"/>
  </r>
  <r>
    <n v="3332"/>
    <x v="3331"/>
    <s v="Two marine biologists are at odds during an important expedition. When a stranded shark refuses to die, things get weird."/>
    <x v="12"/>
    <x v="44"/>
    <x v="0"/>
    <s v="US"/>
    <s v="USD"/>
    <n v="1405802330"/>
    <n v="1403210330"/>
    <b v="0"/>
    <n v="83"/>
    <b v="1"/>
    <s v="theater/plays"/>
    <n v="1"/>
    <n v="72.289156626506028"/>
    <s v="theater"/>
    <s v="plays"/>
    <x v="3332"/>
    <d v="2014-07-19T15:38:50"/>
  </r>
  <r>
    <n v="3333"/>
    <x v="3332"/>
    <s v="Providence's Latino theater, ECAS Theater, is headed to Cuba in July to premiere an original Cuban play there. Help us make history!"/>
    <x v="8"/>
    <x v="2207"/>
    <x v="0"/>
    <s v="US"/>
    <s v="USD"/>
    <n v="1434384880"/>
    <n v="1432484080"/>
    <b v="0"/>
    <n v="111"/>
    <b v="1"/>
    <s v="theater/plays"/>
    <n v="1.0457142857142858"/>
    <n v="32.972972972972975"/>
    <s v="theater"/>
    <s v="plays"/>
    <x v="3333"/>
    <d v="2015-06-15T11:14:40"/>
  </r>
  <r>
    <n v="3334"/>
    <x v="3333"/>
    <s v="The Saltbox Theatre Collective is a brand new not-for-profit theatre company in Illinois."/>
    <x v="406"/>
    <x v="2208"/>
    <x v="0"/>
    <s v="US"/>
    <s v="USD"/>
    <n v="1438259422"/>
    <n v="1435667422"/>
    <b v="0"/>
    <n v="46"/>
    <b v="1"/>
    <s v="theater/plays"/>
    <n v="1.3862051149573753"/>
    <n v="116.65217391304348"/>
    <s v="theater"/>
    <s v="plays"/>
    <x v="3334"/>
    <d v="2015-07-30T07:30:22"/>
  </r>
  <r>
    <n v="3335"/>
    <x v="3334"/>
    <s v="Phantom Pain - a new play promoting mental health awareness written and performed by fledgling theatre company Unhinged Creations."/>
    <x v="10"/>
    <x v="2209"/>
    <x v="0"/>
    <s v="GB"/>
    <s v="GBP"/>
    <n v="1407106800"/>
    <n v="1404749446"/>
    <b v="0"/>
    <n v="63"/>
    <b v="1"/>
    <s v="theater/plays"/>
    <n v="1.0032000000000001"/>
    <n v="79.61904761904762"/>
    <s v="theater"/>
    <s v="plays"/>
    <x v="3335"/>
    <d v="2014-08-03T18:00:00"/>
  </r>
  <r>
    <n v="3336"/>
    <x v="3335"/>
    <s v="A theatrical adaptation of Oscar Wilde's short stories, presented by Suitcase Civilians at The Space, April 5-10 2016."/>
    <x v="49"/>
    <x v="156"/>
    <x v="0"/>
    <s v="GB"/>
    <s v="GBP"/>
    <n v="1459845246"/>
    <n v="1457429646"/>
    <b v="0"/>
    <n v="9"/>
    <b v="1"/>
    <s v="theater/plays"/>
    <n v="1"/>
    <n v="27.777777777777779"/>
    <s v="theater"/>
    <s v="plays"/>
    <x v="3336"/>
    <d v="2016-04-05T03:34:06"/>
  </r>
  <r>
    <n v="3337"/>
    <x v="3336"/>
    <s v="StoneCrabs is thrilled to bring to the UK the first English production of Philipp LÃ¶hleâ€™s play Das Ding (The Thing)."/>
    <x v="30"/>
    <x v="2210"/>
    <x v="0"/>
    <s v="GB"/>
    <s v="GBP"/>
    <n v="1412974800"/>
    <n v="1411109167"/>
    <b v="0"/>
    <n v="34"/>
    <b v="1"/>
    <s v="theater/plays"/>
    <n v="1.1020000000000001"/>
    <n v="81.029411764705884"/>
    <s v="theater"/>
    <s v="plays"/>
    <x v="3337"/>
    <d v="2014-10-10T16:00:00"/>
  </r>
  <r>
    <n v="3338"/>
    <x v="3337"/>
    <s v="Join Estelle Parsons in support of Theater That Looks and Sounds Like America"/>
    <x v="36"/>
    <x v="2211"/>
    <x v="0"/>
    <s v="US"/>
    <s v="USD"/>
    <n v="1487944080"/>
    <n v="1486129680"/>
    <b v="0"/>
    <n v="112"/>
    <b v="1"/>
    <s v="theater/plays"/>
    <n v="1.0218"/>
    <n v="136.84821428571428"/>
    <s v="theater"/>
    <s v="plays"/>
    <x v="3338"/>
    <d v="2017-02-24T08:48:00"/>
  </r>
  <r>
    <n v="3339"/>
    <x v="3338"/>
    <s v="FPLA presents FRIENDS IN TRANSIENT PLACES by Jonathan Caren: a magical story of modern life."/>
    <x v="6"/>
    <x v="2212"/>
    <x v="0"/>
    <s v="US"/>
    <s v="USD"/>
    <n v="1469721518"/>
    <n v="1467129518"/>
    <b v="0"/>
    <n v="47"/>
    <b v="1"/>
    <s v="theater/plays"/>
    <n v="1.0435000000000001"/>
    <n v="177.61702127659575"/>
    <s v="theater"/>
    <s v="plays"/>
    <x v="3339"/>
    <d v="2016-07-28T10:58:38"/>
  </r>
  <r>
    <n v="3340"/>
    <x v="3339"/>
    <s v="The Eno River Players is a community theater in Durham, North Carolina. We are trying to raise money to get our second show on its feet"/>
    <x v="9"/>
    <x v="2213"/>
    <x v="0"/>
    <s v="US"/>
    <s v="USD"/>
    <n v="1481066554"/>
    <n v="1478906554"/>
    <b v="0"/>
    <n v="38"/>
    <b v="1"/>
    <s v="theater/plays"/>
    <n v="1.3816666666666666"/>
    <n v="109.07894736842105"/>
    <s v="theater"/>
    <s v="plays"/>
    <x v="3340"/>
    <d v="2016-12-06T18:22:34"/>
  </r>
  <r>
    <n v="3341"/>
    <x v="3340"/>
    <s v="A London flat, two stories play simultaneously. Irish mapmaker 1821, Iranian artist present day. Each senses the other. Worlds collide."/>
    <x v="295"/>
    <x v="959"/>
    <x v="0"/>
    <s v="GB"/>
    <s v="GBP"/>
    <n v="1465750800"/>
    <n v="1463771421"/>
    <b v="0"/>
    <n v="28"/>
    <b v="1"/>
    <s v="theater/plays"/>
    <n v="1"/>
    <n v="119.64285714285714"/>
    <s v="theater"/>
    <s v="plays"/>
    <x v="3341"/>
    <d v="2016-06-12T12:00:00"/>
  </r>
  <r>
    <n v="3342"/>
    <x v="3341"/>
    <s v="We believe in the power of stories to change the world. Theatre that inspires transformation."/>
    <x v="12"/>
    <x v="627"/>
    <x v="0"/>
    <s v="US"/>
    <s v="USD"/>
    <n v="1427864340"/>
    <n v="1425020810"/>
    <b v="0"/>
    <n v="78"/>
    <b v="1"/>
    <s v="theater/plays"/>
    <n v="1.0166666666666666"/>
    <n v="78.205128205128204"/>
    <s v="theater"/>
    <s v="plays"/>
    <x v="3342"/>
    <d v="2015-03-31T23:59:00"/>
  </r>
  <r>
    <n v="3343"/>
    <x v="3342"/>
    <s v="Two sisters make a set of paper dolls which take them on a journey across lands, creating memories along the way."/>
    <x v="176"/>
    <x v="647"/>
    <x v="0"/>
    <s v="GB"/>
    <s v="GBP"/>
    <n v="1460553480"/>
    <n v="1458770384"/>
    <b v="0"/>
    <n v="23"/>
    <b v="1"/>
    <s v="theater/plays"/>
    <n v="1.7142857142857142"/>
    <n v="52.173913043478258"/>
    <s v="theater"/>
    <s v="plays"/>
    <x v="3343"/>
    <d v="2016-04-13T08:18:00"/>
  </r>
  <r>
    <n v="3344"/>
    <x v="3343"/>
    <s v="We are a company of crafted and trained actors, writers and directors dedicated to the principles set by the legendary Group Theatre."/>
    <x v="37"/>
    <x v="1494"/>
    <x v="0"/>
    <s v="US"/>
    <s v="USD"/>
    <n v="1409374093"/>
    <n v="1406782093"/>
    <b v="0"/>
    <n v="40"/>
    <b v="1"/>
    <s v="theater/plays"/>
    <n v="1.0144444444444445"/>
    <n v="114.125"/>
    <s v="theater"/>
    <s v="plays"/>
    <x v="3344"/>
    <d v="2014-08-29T23:48:13"/>
  </r>
  <r>
    <n v="3345"/>
    <x v="3344"/>
    <s v="Please help us raise funds for the production costs of a world premiere production of a play that will raise awareness for spina bifida"/>
    <x v="2"/>
    <x v="1084"/>
    <x v="0"/>
    <s v="US"/>
    <s v="USD"/>
    <n v="1429317420"/>
    <n v="1424226768"/>
    <b v="0"/>
    <n v="13"/>
    <b v="1"/>
    <s v="theater/plays"/>
    <n v="1.3"/>
    <n v="50"/>
    <s v="theater"/>
    <s v="plays"/>
    <x v="3345"/>
    <d v="2015-04-17T19:37:00"/>
  </r>
  <r>
    <n v="3346"/>
    <x v="3345"/>
    <s v="Tempest opens Feb. 25. Please support Shakespeare, the arts and community youth theater! Be a part of something special!"/>
    <x v="15"/>
    <x v="2214"/>
    <x v="0"/>
    <s v="US"/>
    <s v="USD"/>
    <n v="1424910910"/>
    <n v="1424306110"/>
    <b v="0"/>
    <n v="18"/>
    <b v="1"/>
    <s v="theater/plays"/>
    <n v="1.1000000000000001"/>
    <n v="91.666666666666671"/>
    <s v="theater"/>
    <s v="plays"/>
    <x v="3346"/>
    <d v="2015-02-25T19:35:10"/>
  </r>
  <r>
    <n v="3347"/>
    <x v="3346"/>
    <s v="The Hope Theatre is fundraising for their second in-house show, the London premiere of Sea Life by Lucy Catherine opening 24th May 2016"/>
    <x v="13"/>
    <x v="2215"/>
    <x v="0"/>
    <s v="GB"/>
    <s v="GBP"/>
    <n v="1462741200"/>
    <n v="1461503654"/>
    <b v="0"/>
    <n v="22"/>
    <b v="1"/>
    <s v="theater/plays"/>
    <n v="1.1944999999999999"/>
    <n v="108.59090909090909"/>
    <s v="theater"/>
    <s v="plays"/>
    <x v="3347"/>
    <d v="2016-05-08T16:00:00"/>
  </r>
  <r>
    <n v="3348"/>
    <x v="3265"/>
    <s v="Old Hat's new production explores the bleak culture of war and the cosmic powers of guilt and imagination in Shakespeare's tragedy."/>
    <x v="62"/>
    <x v="2216"/>
    <x v="0"/>
    <s v="US"/>
    <s v="USD"/>
    <n v="1461988740"/>
    <n v="1459949080"/>
    <b v="0"/>
    <n v="79"/>
    <b v="1"/>
    <s v="theater/plays"/>
    <n v="1.002909090909091"/>
    <n v="69.822784810126578"/>
    <s v="theater"/>
    <s v="plays"/>
    <x v="3348"/>
    <d v="2016-04-29T22:59:00"/>
  </r>
  <r>
    <n v="3349"/>
    <x v="3347"/>
    <s v="In this ninety-minute adaptation of the classic Shakespeare play, a cast of nine women asks the question: What even is virginity anyway"/>
    <x v="28"/>
    <x v="2217"/>
    <x v="0"/>
    <s v="US"/>
    <s v="USD"/>
    <n v="1465837200"/>
    <n v="1463971172"/>
    <b v="0"/>
    <n v="14"/>
    <b v="1"/>
    <s v="theater/plays"/>
    <n v="1.534"/>
    <n v="109.57142857142857"/>
    <s v="theater"/>
    <s v="plays"/>
    <x v="3349"/>
    <d v="2016-06-13T12:00:00"/>
  </r>
  <r>
    <n v="3350"/>
    <x v="3348"/>
    <s v="Nora Wageners TheaterstÃ¼ck lÃ¤dt den Zuschauer ein auf eine teils lustige, teils dÃ¼stere Reise ins Wohnzimmer der jungen, arbeitslosen K"/>
    <x v="8"/>
    <x v="2218"/>
    <x v="0"/>
    <s v="LU"/>
    <s v="EUR"/>
    <n v="1448838000"/>
    <n v="1445791811"/>
    <b v="0"/>
    <n v="51"/>
    <b v="1"/>
    <s v="theater/plays"/>
    <n v="1.0442857142857143"/>
    <n v="71.666666666666671"/>
    <s v="theater"/>
    <s v="plays"/>
    <x v="3350"/>
    <d v="2015-11-29T18:00:00"/>
  </r>
  <r>
    <n v="3351"/>
    <x v="3349"/>
    <s v="A thrilling 'steampunk' reworking of the infamous gothic horror novel by a powerhouse ensemble will leave you begging to be bitten."/>
    <x v="10"/>
    <x v="2219"/>
    <x v="0"/>
    <s v="GB"/>
    <s v="GBP"/>
    <n v="1406113200"/>
    <n v="1402910965"/>
    <b v="0"/>
    <n v="54"/>
    <b v="1"/>
    <s v="theater/plays"/>
    <n v="1.0109999999999999"/>
    <n v="93.611111111111114"/>
    <s v="theater"/>
    <s v="plays"/>
    <x v="3351"/>
    <d v="2014-07-23T06:00:00"/>
  </r>
  <r>
    <n v="3352"/>
    <x v="3350"/>
    <s v="Actors creating more theatre in Brighton. A LOT MORE. Classics, contemporary, new writing, Shakespeare, foreign translations and more."/>
    <x v="10"/>
    <x v="2220"/>
    <x v="0"/>
    <s v="GB"/>
    <s v="GBP"/>
    <n v="1467414000"/>
    <n v="1462492178"/>
    <b v="0"/>
    <n v="70"/>
    <b v="1"/>
    <s v="theater/plays"/>
    <n v="1.0751999999999999"/>
    <n v="76.8"/>
    <s v="theater"/>
    <s v="plays"/>
    <x v="3352"/>
    <d v="2016-07-01T18:00:00"/>
  </r>
  <r>
    <n v="3353"/>
    <x v="3351"/>
    <s v="A new spoken word play, written by Paul Hewitt, in 3 parts about love and fate, inspired by the Ruba'iyat of Omar Khayyam."/>
    <x v="2"/>
    <x v="607"/>
    <x v="0"/>
    <s v="GB"/>
    <s v="GBP"/>
    <n v="1462230000"/>
    <n v="1461061350"/>
    <b v="0"/>
    <n v="44"/>
    <b v="1"/>
    <s v="theater/plays"/>
    <n v="3.15"/>
    <n v="35.795454545454547"/>
    <s v="theater"/>
    <s v="plays"/>
    <x v="3353"/>
    <d v="2016-05-02T18:00:00"/>
  </r>
  <r>
    <n v="3354"/>
    <x v="3352"/>
    <s v="Help Strangeloop Theatre create and support new work by sponsoring our 2015-2016 season."/>
    <x v="9"/>
    <x v="2221"/>
    <x v="0"/>
    <s v="US"/>
    <s v="USD"/>
    <n v="1446091260"/>
    <n v="1443029206"/>
    <b v="0"/>
    <n v="55"/>
    <b v="1"/>
    <s v="theater/plays"/>
    <n v="1.0193333333333334"/>
    <n v="55.6"/>
    <s v="theater"/>
    <s v="plays"/>
    <x v="3354"/>
    <d v="2015-10-28T23:01:00"/>
  </r>
  <r>
    <n v="3355"/>
    <x v="3353"/>
    <s v="Help get Jelly Beans to the Theatre503 stage. An important piece of new writing by Dan Pick, produced by Kuleshov Theatre"/>
    <x v="257"/>
    <x v="2222"/>
    <x v="0"/>
    <s v="GB"/>
    <s v="GBP"/>
    <n v="1462879020"/>
    <n v="1461941527"/>
    <b v="0"/>
    <n v="15"/>
    <b v="1"/>
    <s v="theater/plays"/>
    <n v="1.2628571428571429"/>
    <n v="147.33333333333334"/>
    <s v="theater"/>
    <s v="plays"/>
    <x v="3355"/>
    <d v="2016-05-10T06:17:00"/>
  </r>
  <r>
    <n v="3356"/>
    <x v="3354"/>
    <s v="30 days to raise Â£1500 - to run drama workshops about the plays themes with girls (aged 13-18) who are in need! GIRL POWER!"/>
    <x v="15"/>
    <x v="1259"/>
    <x v="0"/>
    <s v="GB"/>
    <s v="GBP"/>
    <n v="1468611272"/>
    <n v="1466019272"/>
    <b v="0"/>
    <n v="27"/>
    <b v="1"/>
    <s v="theater/plays"/>
    <n v="1.014"/>
    <n v="56.333333333333336"/>
    <s v="theater"/>
    <s v="plays"/>
    <x v="3356"/>
    <d v="2016-07-15T14:34:32"/>
  </r>
  <r>
    <n v="3357"/>
    <x v="3355"/>
    <s v="Two strangers on a bridge in the dead of night, a game of dominoes, and a value ready meal - by upcoming HighTide Escalator Playwright."/>
    <x v="13"/>
    <x v="895"/>
    <x v="0"/>
    <s v="GB"/>
    <s v="GBP"/>
    <n v="1406887310"/>
    <n v="1404295310"/>
    <b v="0"/>
    <n v="21"/>
    <b v="1"/>
    <s v="theater/plays"/>
    <n v="1.01"/>
    <n v="96.19047619047619"/>
    <s v="theater"/>
    <s v="plays"/>
    <x v="3357"/>
    <d v="2014-08-01T05:01:50"/>
  </r>
  <r>
    <n v="3358"/>
    <x v="3356"/>
    <s v="Alef productions, LLC is proud to present a World Premiere Play about Acceptance, Relationships,  Mortality and Love!"/>
    <x v="3"/>
    <x v="2223"/>
    <x v="0"/>
    <s v="US"/>
    <s v="USD"/>
    <n v="1416385679"/>
    <n v="1413790079"/>
    <b v="0"/>
    <n v="162"/>
    <b v="1"/>
    <s v="theater/plays"/>
    <n v="1.0299"/>
    <n v="63.574074074074076"/>
    <s v="theater"/>
    <s v="plays"/>
    <x v="3358"/>
    <d v="2014-11-19T03:27:59"/>
  </r>
  <r>
    <n v="3359"/>
    <x v="3357"/>
    <s v="A Theatrical Production Celebrating the Lebanese Culture and the Human Spirit in Time of War."/>
    <x v="23"/>
    <x v="2224"/>
    <x v="0"/>
    <s v="US"/>
    <s v="USD"/>
    <n v="1487985734"/>
    <n v="1484097734"/>
    <b v="0"/>
    <n v="23"/>
    <b v="1"/>
    <s v="theater/plays"/>
    <n v="1.0625"/>
    <n v="184.78260869565219"/>
    <s v="theater"/>
    <s v="plays"/>
    <x v="3359"/>
    <d v="2017-02-24T20:22:14"/>
  </r>
  <r>
    <n v="3360"/>
    <x v="3358"/>
    <s v="World Premiere, an M1 Singapore Fringe Festival 2017 commission."/>
    <x v="7"/>
    <x v="2225"/>
    <x v="0"/>
    <s v="SG"/>
    <s v="SGD"/>
    <n v="1481731140"/>
    <n v="1479866343"/>
    <b v="0"/>
    <n v="72"/>
    <b v="1"/>
    <s v="theater/plays"/>
    <n v="1.0137777777777779"/>
    <n v="126.72222222222223"/>
    <s v="theater"/>
    <s v="plays"/>
    <x v="3360"/>
    <d v="2016-12-14T10:59:00"/>
  </r>
  <r>
    <n v="3361"/>
    <x v="3359"/>
    <s v="KNOW Theatre has been invited to bring our production of Vieux CarrÃ© to the Provincetown Tennessee Williams Theatre Festival!"/>
    <x v="10"/>
    <x v="2226"/>
    <x v="0"/>
    <s v="US"/>
    <s v="USD"/>
    <n v="1409587140"/>
    <n v="1408062990"/>
    <b v="0"/>
    <n v="68"/>
    <b v="1"/>
    <s v="theater/plays"/>
    <n v="1.1346000000000001"/>
    <n v="83.42647058823529"/>
    <s v="theater"/>
    <s v="plays"/>
    <x v="3361"/>
    <d v="2014-09-01T10:59:00"/>
  </r>
  <r>
    <n v="3362"/>
    <x v="3360"/>
    <s v="Oscar Wilde's classic romantic farce like you have never seen it before. Bigger. Louder. Sexier.  And covered with glitter."/>
    <x v="2"/>
    <x v="2227"/>
    <x v="0"/>
    <s v="US"/>
    <s v="USD"/>
    <n v="1425704100"/>
    <n v="1424484717"/>
    <b v="0"/>
    <n v="20"/>
    <b v="1"/>
    <s v="theater/plays"/>
    <n v="2.1800000000000002"/>
    <n v="54.5"/>
    <s v="theater"/>
    <s v="plays"/>
    <x v="3362"/>
    <d v="2015-03-06T23:55:00"/>
  </r>
  <r>
    <n v="3363"/>
    <x v="3361"/>
    <s v="A first play about a first kiss, Making the Move is going to the Edinburgh Fringe festival.  Join the party, fall in love.  Help us!"/>
    <x v="407"/>
    <x v="2228"/>
    <x v="0"/>
    <s v="US"/>
    <s v="USD"/>
    <n v="1408464000"/>
    <n v="1406831445"/>
    <b v="0"/>
    <n v="26"/>
    <b v="1"/>
    <s v="theater/plays"/>
    <n v="1.0141935483870967"/>
    <n v="302.30769230769232"/>
    <s v="theater"/>
    <s v="plays"/>
    <x v="3363"/>
    <d v="2014-08-19T11:00:00"/>
  </r>
  <r>
    <n v="3364"/>
    <x v="3362"/>
    <s v="Cancel The SunshineÂ is a new play that explores living with a mental health condition in an honest, witty and articulate way."/>
    <x v="9"/>
    <x v="2229"/>
    <x v="0"/>
    <s v="GB"/>
    <s v="GBP"/>
    <n v="1458075600"/>
    <n v="1456183649"/>
    <b v="0"/>
    <n v="72"/>
    <b v="1"/>
    <s v="theater/plays"/>
    <n v="1.0593333333333332"/>
    <n v="44.138888888888886"/>
    <s v="theater"/>
    <s v="plays"/>
    <x v="3364"/>
    <d v="2016-03-15T16:00:00"/>
  </r>
  <r>
    <n v="3365"/>
    <x v="3363"/>
    <s v="A dazzling dramatic musical drama that takes place inside a Charm City Church! Help us finance a play that is back by popular demand!"/>
    <x v="30"/>
    <x v="1287"/>
    <x v="0"/>
    <s v="US"/>
    <s v="USD"/>
    <n v="1449973592"/>
    <n v="1447381592"/>
    <b v="0"/>
    <n v="3"/>
    <b v="1"/>
    <s v="theater/plays"/>
    <n v="1.04"/>
    <n v="866.66666666666663"/>
    <s v="theater"/>
    <s v="plays"/>
    <x v="3365"/>
    <d v="2015-12-12T21:26:32"/>
  </r>
  <r>
    <n v="3366"/>
    <x v="3364"/>
    <s v="The Series will consist of free staged readings of Shakespeare's plays, brought to life by professional actors in Montclair, NJ."/>
    <x v="2"/>
    <x v="2230"/>
    <x v="0"/>
    <s v="US"/>
    <s v="USD"/>
    <n v="1431481037"/>
    <n v="1428889037"/>
    <b v="0"/>
    <n v="18"/>
    <b v="1"/>
    <s v="theater/plays"/>
    <n v="2.21"/>
    <n v="61.388888888888886"/>
    <s v="theater"/>
    <s v="plays"/>
    <x v="3366"/>
    <d v="2015-05-12T20:37:17"/>
  </r>
  <r>
    <n v="3367"/>
    <x v="3365"/>
    <s v="An intense new play exploring how far you would go to protect your family.  Employing new graduates to give their careers a kickstart."/>
    <x v="47"/>
    <x v="1763"/>
    <x v="0"/>
    <s v="GB"/>
    <s v="GBP"/>
    <n v="1438467894"/>
    <n v="1436307894"/>
    <b v="0"/>
    <n v="30"/>
    <b v="1"/>
    <s v="theater/plays"/>
    <n v="1.1866666666666668"/>
    <n v="29.666666666666668"/>
    <s v="theater"/>
    <s v="plays"/>
    <x v="3367"/>
    <d v="2015-08-01T17:24:54"/>
  </r>
  <r>
    <n v="3368"/>
    <x v="3366"/>
    <s v="Help a non-profit community theatre create an unforgettable production of J.M. Barrie's classic play."/>
    <x v="28"/>
    <x v="2231"/>
    <x v="0"/>
    <s v="US"/>
    <s v="USD"/>
    <n v="1420088400"/>
    <n v="1416977259"/>
    <b v="0"/>
    <n v="23"/>
    <b v="1"/>
    <s v="theater/plays"/>
    <n v="1.046"/>
    <n v="45.478260869565219"/>
    <s v="theater"/>
    <s v="plays"/>
    <x v="3368"/>
    <d v="2015-01-01T00:00:00"/>
  </r>
  <r>
    <n v="3369"/>
    <x v="3367"/>
    <s v="How far would you go for revenge? The Collector is a dark thriller of regret, retribution and broken masculinity."/>
    <x v="10"/>
    <x v="2232"/>
    <x v="0"/>
    <s v="IE"/>
    <s v="EUR"/>
    <n v="1484441980"/>
    <n v="1479257980"/>
    <b v="0"/>
    <n v="54"/>
    <b v="1"/>
    <s v="theater/plays"/>
    <n v="1.0389999999999999"/>
    <n v="96.203703703703709"/>
    <s v="theater"/>
    <s v="plays"/>
    <x v="3369"/>
    <d v="2017-01-14T19:59:40"/>
  </r>
  <r>
    <n v="3370"/>
    <x v="3368"/>
    <s v="I'm Alright. A story of young women, told by young women, for the world."/>
    <x v="15"/>
    <x v="2233"/>
    <x v="0"/>
    <s v="US"/>
    <s v="USD"/>
    <n v="1481961600"/>
    <n v="1479283285"/>
    <b v="0"/>
    <n v="26"/>
    <b v="1"/>
    <s v="theater/plays"/>
    <n v="1.1773333333333333"/>
    <n v="67.92307692307692"/>
    <s v="theater"/>
    <s v="plays"/>
    <x v="3370"/>
    <d v="2016-12-17T03:00:00"/>
  </r>
  <r>
    <n v="3371"/>
    <x v="3369"/>
    <s v="Help support Red Planet, a new science fiction play based off the Mars One exploration."/>
    <x v="48"/>
    <x v="1766"/>
    <x v="0"/>
    <s v="US"/>
    <s v="USD"/>
    <n v="1449089965"/>
    <n v="1446670765"/>
    <b v="0"/>
    <n v="9"/>
    <b v="1"/>
    <s v="theater/plays"/>
    <n v="1.385"/>
    <n v="30.777777777777779"/>
    <s v="theater"/>
    <s v="plays"/>
    <x v="3371"/>
    <d v="2015-12-02T15:59:25"/>
  </r>
  <r>
    <n v="3372"/>
    <x v="3370"/>
    <s v="This play tells the story of the toxicity of sensationalism shown through one man's struggle with notoriety."/>
    <x v="28"/>
    <x v="831"/>
    <x v="0"/>
    <s v="US"/>
    <s v="USD"/>
    <n v="1408942740"/>
    <n v="1407157756"/>
    <b v="0"/>
    <n v="27"/>
    <b v="1"/>
    <s v="theater/plays"/>
    <n v="1.0349999999999999"/>
    <n v="38.333333333333336"/>
    <s v="theater"/>
    <s v="plays"/>
    <x v="3372"/>
    <d v="2014-08-24T23:59:00"/>
  </r>
  <r>
    <n v="3373"/>
    <x v="3371"/>
    <s v="The Rules is a brand new black-comedy, serial-killer-romance debuting at the Edinburgh Fringe this August and we need your help!"/>
    <x v="13"/>
    <x v="557"/>
    <x v="0"/>
    <s v="GB"/>
    <s v="GBP"/>
    <n v="1437235200"/>
    <n v="1435177840"/>
    <b v="0"/>
    <n v="30"/>
    <b v="1"/>
    <s v="theater/plays"/>
    <n v="1.0024999999999999"/>
    <n v="66.833333333333329"/>
    <s v="theater"/>
    <s v="plays"/>
    <x v="3373"/>
    <d v="2015-07-18T11:00:00"/>
  </r>
  <r>
    <n v="3374"/>
    <x v="3372"/>
    <s v="A rare  production of World acclaimed playwright Howard Barker's groundbreaking &amp; provocative 'The Castle'."/>
    <x v="8"/>
    <x v="2234"/>
    <x v="0"/>
    <s v="CA"/>
    <s v="CAD"/>
    <n v="1446053616"/>
    <n v="1443461616"/>
    <b v="0"/>
    <n v="52"/>
    <b v="1"/>
    <s v="theater/plays"/>
    <n v="1.0657142857142856"/>
    <n v="71.730769230769226"/>
    <s v="theater"/>
    <s v="plays"/>
    <x v="3374"/>
    <d v="2015-10-28T12:33:36"/>
  </r>
  <r>
    <n v="3375"/>
    <x v="3373"/>
    <s v="Production of wickedly funny new play for two women, written by iconic songwriter and ex-London's Burning man, Chris Larner"/>
    <x v="9"/>
    <x v="142"/>
    <x v="0"/>
    <s v="GB"/>
    <s v="GBP"/>
    <n v="1400423973"/>
    <n v="1399387173"/>
    <b v="0"/>
    <n v="17"/>
    <b v="1"/>
    <s v="theater/plays"/>
    <n v="1"/>
    <n v="176.47058823529412"/>
    <s v="theater"/>
    <s v="plays"/>
    <x v="3375"/>
    <d v="2014-05-18T09:39:33"/>
  </r>
  <r>
    <n v="3376"/>
    <x v="3374"/>
    <s v="3 college grads struggling to fund their social network. 1 bratty blackmailing student. 1 dreamy Asian business man. 1 awesome play."/>
    <x v="6"/>
    <x v="2235"/>
    <x v="0"/>
    <s v="US"/>
    <s v="USD"/>
    <n v="1429976994"/>
    <n v="1424796594"/>
    <b v="0"/>
    <n v="19"/>
    <b v="1"/>
    <s v="theater/plays"/>
    <n v="1.0001249999999999"/>
    <n v="421.10526315789474"/>
    <s v="theater"/>
    <s v="plays"/>
    <x v="3376"/>
    <d v="2015-04-25T10:49:54"/>
  </r>
  <r>
    <n v="3377"/>
    <x v="3375"/>
    <s v="An empowering play about war time code breaker Alan Turing which tells the real story of a hero vilified for his sexuality and suicide."/>
    <x v="6"/>
    <x v="2236"/>
    <x v="0"/>
    <s v="GB"/>
    <s v="GBP"/>
    <n v="1426870560"/>
    <n v="1424280899"/>
    <b v="0"/>
    <n v="77"/>
    <b v="1"/>
    <s v="theater/plays"/>
    <n v="1.0105"/>
    <n v="104.98701298701299"/>
    <s v="theater"/>
    <s v="plays"/>
    <x v="3377"/>
    <d v="2015-03-20T11:56:00"/>
  </r>
  <r>
    <n v="3378"/>
    <x v="3376"/>
    <s v="'Can you ever find acceptance in death?' _x000a_Rose of June is a piece of theatre exploring the stages of grief. Unity Theatre - September"/>
    <x v="131"/>
    <x v="2237"/>
    <x v="0"/>
    <s v="GB"/>
    <s v="GBP"/>
    <n v="1409490480"/>
    <n v="1407400306"/>
    <b v="0"/>
    <n v="21"/>
    <b v="1"/>
    <s v="theater/plays"/>
    <n v="1.0763636363636364"/>
    <n v="28.19047619047619"/>
    <s v="theater"/>
    <s v="plays"/>
    <x v="3378"/>
    <d v="2014-08-31T08:08:00"/>
  </r>
  <r>
    <n v="3379"/>
    <x v="3377"/>
    <s v="A play by Alexei Arbuzov about the lives of three teenagers during the Nazi siege of Leningrad, 1942, in a new adaptation by Nick Dear."/>
    <x v="13"/>
    <x v="2238"/>
    <x v="0"/>
    <s v="GB"/>
    <s v="GBP"/>
    <n v="1440630000"/>
    <n v="1439122800"/>
    <b v="0"/>
    <n v="38"/>
    <b v="1"/>
    <s v="theater/plays"/>
    <n v="1.0365"/>
    <n v="54.55263157894737"/>
    <s v="theater"/>
    <s v="plays"/>
    <x v="3379"/>
    <d v="2015-08-26T18:00:00"/>
  </r>
  <r>
    <n v="3380"/>
    <x v="3378"/>
    <s v="A Hard Rain is a new play that takes place on the eve of the Stonewall riots in the â€˜hiddenâ€™ gay bars of 1969 Greenwich Village."/>
    <x v="9"/>
    <x v="2239"/>
    <x v="0"/>
    <s v="US"/>
    <s v="USD"/>
    <n v="1417305178"/>
    <n v="1414277578"/>
    <b v="0"/>
    <n v="28"/>
    <b v="1"/>
    <s v="theater/plays"/>
    <n v="1.0443333333333333"/>
    <n v="111.89285714285714"/>
    <s v="theater"/>
    <s v="plays"/>
    <x v="3380"/>
    <d v="2014-11-29T18:52:58"/>
  </r>
  <r>
    <n v="3381"/>
    <x v="3379"/>
    <s v="A creative art therapy project for Syrian children. Romeo &amp; Juliet are lovers separated by war. Romeo in Jordan &amp; Juliet in Syria."/>
    <x v="23"/>
    <x v="2240"/>
    <x v="0"/>
    <s v="US"/>
    <s v="USD"/>
    <n v="1426044383"/>
    <n v="1423455983"/>
    <b v="0"/>
    <n v="48"/>
    <b v="1"/>
    <s v="theater/plays"/>
    <n v="1.0225"/>
    <n v="85.208333333333329"/>
    <s v="theater"/>
    <s v="plays"/>
    <x v="3381"/>
    <d v="2015-03-10T22:26:23"/>
  </r>
  <r>
    <n v="3382"/>
    <x v="3380"/>
    <s v="Peter Brook Award Nominees Empty Deck need Â£3500 to get 'Cosmic Fear or The Day Brad Pitt Got Paranoia' to the Edinburgh Fringe!"/>
    <x v="8"/>
    <x v="2241"/>
    <x v="0"/>
    <s v="GB"/>
    <s v="GBP"/>
    <n v="1470092340"/>
    <n v="1467973256"/>
    <b v="0"/>
    <n v="46"/>
    <b v="1"/>
    <s v="theater/plays"/>
    <n v="1.0074285714285713"/>
    <n v="76.652173913043484"/>
    <s v="theater"/>
    <s v="plays"/>
    <x v="3382"/>
    <d v="2016-08-01T17:59:00"/>
  </r>
  <r>
    <n v="3383"/>
    <x v="3381"/>
    <s v="Art imitates life: This prophetic 1960 satire follows presidential candidates who stop at nothing to capture their party's nomination."/>
    <x v="257"/>
    <x v="2242"/>
    <x v="0"/>
    <s v="US"/>
    <s v="USD"/>
    <n v="1466707620"/>
    <n v="1464979620"/>
    <b v="0"/>
    <n v="30"/>
    <b v="1"/>
    <s v="theater/plays"/>
    <n v="1.1171428571428572"/>
    <n v="65.166666666666671"/>
    <s v="theater"/>
    <s v="plays"/>
    <x v="3383"/>
    <d v="2016-06-23T13:47:00"/>
  </r>
  <r>
    <n v="3384"/>
    <x v="3382"/>
    <s v="Six gay men, emotional baggage, and online dating: what could go wrong? A play about looking for love and finding something better."/>
    <x v="12"/>
    <x v="2243"/>
    <x v="0"/>
    <s v="US"/>
    <s v="USD"/>
    <n v="1448074800"/>
    <n v="1444874768"/>
    <b v="0"/>
    <n v="64"/>
    <b v="1"/>
    <s v="theater/plays"/>
    <n v="1.0001100000000001"/>
    <n v="93.760312499999998"/>
    <s v="theater"/>
    <s v="plays"/>
    <x v="3384"/>
    <d v="2015-11-20T22:00:00"/>
  </r>
  <r>
    <n v="3385"/>
    <x v="3383"/>
    <s v="An Equity Reading of a new play; Intimate drama about a family dealing with consequence of actions after a school shooting."/>
    <x v="13"/>
    <x v="41"/>
    <x v="0"/>
    <s v="US"/>
    <s v="USD"/>
    <n v="1418244552"/>
    <n v="1415652552"/>
    <b v="0"/>
    <n v="15"/>
    <b v="1"/>
    <s v="theater/plays"/>
    <n v="1"/>
    <n v="133.33333333333334"/>
    <s v="theater"/>
    <s v="plays"/>
    <x v="3385"/>
    <d v="2014-12-10T15:49:12"/>
  </r>
  <r>
    <n v="3386"/>
    <x v="3384"/>
    <s v="Stories from the Bronx make for an uncommon play. Help us finish funding this production, supported by the Kevin Spacey Foundation."/>
    <x v="13"/>
    <x v="1740"/>
    <x v="0"/>
    <s v="US"/>
    <s v="USD"/>
    <n v="1417620506"/>
    <n v="1415028506"/>
    <b v="0"/>
    <n v="41"/>
    <b v="1"/>
    <s v="theater/plays"/>
    <n v="1.05"/>
    <n v="51.219512195121951"/>
    <s v="theater"/>
    <s v="plays"/>
    <x v="3386"/>
    <d v="2014-12-03T10:28:26"/>
  </r>
  <r>
    <n v="3387"/>
    <x v="3385"/>
    <s v="Pollyanna just completed an extremely successful run of this new educational play and wants to tour to more under-served communities."/>
    <x v="9"/>
    <x v="2244"/>
    <x v="0"/>
    <s v="US"/>
    <s v="USD"/>
    <n v="1418581088"/>
    <n v="1415125088"/>
    <b v="0"/>
    <n v="35"/>
    <b v="1"/>
    <s v="theater/plays"/>
    <n v="1.1686666666666667"/>
    <n v="100.17142857142858"/>
    <s v="theater"/>
    <s v="plays"/>
    <x v="3387"/>
    <d v="2014-12-14T13:18:08"/>
  </r>
  <r>
    <n v="3388"/>
    <x v="3386"/>
    <s v="ICONS is a unique new play about the Amazon warrior women from Greek myth and re-imagines them from a contemporary female perspective."/>
    <x v="15"/>
    <x v="2245"/>
    <x v="0"/>
    <s v="GB"/>
    <s v="GBP"/>
    <n v="1434625441"/>
    <n v="1432033441"/>
    <b v="0"/>
    <n v="45"/>
    <b v="1"/>
    <s v="theater/plays"/>
    <n v="1.038"/>
    <n v="34.6"/>
    <s v="theater"/>
    <s v="plays"/>
    <x v="3388"/>
    <d v="2015-06-18T06:04:01"/>
  </r>
  <r>
    <n v="3389"/>
    <x v="3387"/>
    <s v="Chimera Ensemble is launching 2 inaugural theater productions, and we need support to do high quality work!"/>
    <x v="3"/>
    <x v="2246"/>
    <x v="0"/>
    <s v="US"/>
    <s v="USD"/>
    <n v="1464960682"/>
    <n v="1462368682"/>
    <b v="0"/>
    <n v="62"/>
    <b v="1"/>
    <s v="theater/plays"/>
    <n v="1.145"/>
    <n v="184.67741935483872"/>
    <s v="theater"/>
    <s v="plays"/>
    <x v="3389"/>
    <d v="2016-06-03T08:31:22"/>
  </r>
  <r>
    <n v="3390"/>
    <x v="3388"/>
    <s v="1140 Productions adapts Shakespeare's 'Romeo and Juliet' for a contemporary audience. It's a raw, melancholic spin on the classic tale."/>
    <x v="15"/>
    <x v="2247"/>
    <x v="0"/>
    <s v="US"/>
    <s v="USD"/>
    <n v="1405017345"/>
    <n v="1403721345"/>
    <b v="0"/>
    <n v="22"/>
    <b v="1"/>
    <s v="theater/plays"/>
    <n v="1.024"/>
    <n v="69.818181818181813"/>
    <s v="theater"/>
    <s v="plays"/>
    <x v="3390"/>
    <d v="2014-07-10T13:35:45"/>
  </r>
  <r>
    <n v="3391"/>
    <x v="3389"/>
    <s v="New play about the comfort and the danger of living with memories. Gay themes. Experienced team looking to present first reading"/>
    <x v="2"/>
    <x v="2196"/>
    <x v="0"/>
    <s v="US"/>
    <s v="USD"/>
    <n v="1407536880"/>
    <n v="1404997548"/>
    <b v="0"/>
    <n v="18"/>
    <b v="1"/>
    <s v="theater/plays"/>
    <n v="2.23"/>
    <n v="61.944444444444443"/>
    <s v="theater"/>
    <s v="plays"/>
    <x v="3391"/>
    <d v="2014-08-08T17:28:00"/>
  </r>
  <r>
    <n v="3392"/>
    <x v="3390"/>
    <s v="Life is more than the days you have left. 1 in 3 tells of two normal people &amp; their confrontation with mortality and the dice of fate."/>
    <x v="2"/>
    <x v="83"/>
    <x v="0"/>
    <s v="GB"/>
    <s v="GBP"/>
    <n v="1462565855"/>
    <n v="1458245855"/>
    <b v="0"/>
    <n v="12"/>
    <b v="1"/>
    <s v="theater/plays"/>
    <n v="1"/>
    <n v="41.666666666666664"/>
    <s v="theater"/>
    <s v="plays"/>
    <x v="3392"/>
    <d v="2016-05-06T15:17:35"/>
  </r>
  <r>
    <n v="3393"/>
    <x v="3391"/>
    <s v="hiSTORYstage presents a film noir-style comedy mystery with a Shakespearean twist performed as a 1944 radio drama."/>
    <x v="15"/>
    <x v="2248"/>
    <x v="0"/>
    <s v="US"/>
    <s v="USD"/>
    <n v="1415234760"/>
    <n v="1413065230"/>
    <b v="0"/>
    <n v="44"/>
    <b v="1"/>
    <s v="theater/plays"/>
    <n v="1.0580000000000001"/>
    <n v="36.06818181818182"/>
    <s v="theater"/>
    <s v="plays"/>
    <x v="3393"/>
    <d v="2014-11-05T19:46:00"/>
  </r>
  <r>
    <n v="3394"/>
    <x v="3392"/>
    <s v="Ambitious, Edinburgh-based company, Thrive Theatre, are bringing their brand new comedy BUFFER to the 2014 Edinburgh Fringe!"/>
    <x v="131"/>
    <x v="2249"/>
    <x v="0"/>
    <s v="GB"/>
    <s v="GBP"/>
    <n v="1406470645"/>
    <n v="1403878645"/>
    <b v="0"/>
    <n v="27"/>
    <b v="1"/>
    <s v="theater/plays"/>
    <n v="1.4236363636363636"/>
    <n v="29"/>
    <s v="theater"/>
    <s v="plays"/>
    <x v="3394"/>
    <d v="2014-07-27T09:17:25"/>
  </r>
  <r>
    <n v="3395"/>
    <x v="3393"/>
    <s v="Miramar is a a darkly funny play exploring what it is we call â€˜homeâ€™."/>
    <x v="2"/>
    <x v="1622"/>
    <x v="0"/>
    <s v="GB"/>
    <s v="GBP"/>
    <n v="1433009400"/>
    <n v="1431795944"/>
    <b v="0"/>
    <n v="38"/>
    <b v="1"/>
    <s v="theater/plays"/>
    <n v="1.84"/>
    <n v="24.210526315789473"/>
    <s v="theater"/>
    <s v="plays"/>
    <x v="3395"/>
    <d v="2015-05-30T13:10:00"/>
  </r>
  <r>
    <n v="3396"/>
    <x v="3394"/>
    <s v="&quot;Rainbowtown&quot; is a new play for kids. Help us bring it to the Main Line during the 2014 Philadelphia Fringe Festival!"/>
    <x v="15"/>
    <x v="415"/>
    <x v="0"/>
    <s v="US"/>
    <s v="USD"/>
    <n v="1401595140"/>
    <n v="1399286589"/>
    <b v="0"/>
    <n v="28"/>
    <b v="1"/>
    <s v="theater/plays"/>
    <n v="1.0433333333333332"/>
    <n v="55.892857142857146"/>
    <s v="theater"/>
    <s v="plays"/>
    <x v="3396"/>
    <d v="2014-05-31T22:59:00"/>
  </r>
  <r>
    <n v="3397"/>
    <x v="3395"/>
    <s v="Help a group of recovering alcoholics bring Samuel Beckett's classic to a seaside town!"/>
    <x v="49"/>
    <x v="668"/>
    <x v="0"/>
    <s v="GB"/>
    <s v="GBP"/>
    <n v="1455832800"/>
    <n v="1452338929"/>
    <b v="0"/>
    <n v="24"/>
    <b v="1"/>
    <s v="theater/plays"/>
    <n v="1.1200000000000001"/>
    <n v="11.666666666666666"/>
    <s v="theater"/>
    <s v="plays"/>
    <x v="3397"/>
    <d v="2016-02-18T17:00:00"/>
  </r>
  <r>
    <n v="3398"/>
    <x v="3396"/>
    <s v="We're mounting a theatrical adaptation of Lord of the Flies completely student directed, produced, designed, managed and performed."/>
    <x v="23"/>
    <x v="2250"/>
    <x v="0"/>
    <s v="US"/>
    <s v="USD"/>
    <n v="1416589200"/>
    <n v="1414605776"/>
    <b v="0"/>
    <n v="65"/>
    <b v="1"/>
    <s v="theater/plays"/>
    <n v="1.1107499999999999"/>
    <n v="68.353846153846149"/>
    <s v="theater"/>
    <s v="plays"/>
    <x v="3398"/>
    <d v="2014-11-21T12:00:00"/>
  </r>
  <r>
    <n v="3399"/>
    <x v="3397"/>
    <s v="13 young people have taken over Spinning Wheel Theatre to choose, produce and create their own show from scratch."/>
    <x v="38"/>
    <x v="459"/>
    <x v="0"/>
    <s v="GB"/>
    <s v="GBP"/>
    <n v="1424556325"/>
    <n v="1421964325"/>
    <b v="0"/>
    <n v="46"/>
    <b v="1"/>
    <s v="theater/plays"/>
    <n v="1.0375000000000001"/>
    <n v="27.065217391304348"/>
    <s v="theater"/>
    <s v="plays"/>
    <x v="3399"/>
    <d v="2015-02-21T17:05:25"/>
  </r>
  <r>
    <n v="3400"/>
    <x v="3398"/>
    <s v="A hilarious comedy starring Sarah, a recent grad, who uses the magic of a mystical open mic to solve the problems of her relationships."/>
    <x v="3"/>
    <x v="2251"/>
    <x v="0"/>
    <s v="US"/>
    <s v="USD"/>
    <n v="1409266414"/>
    <n v="1405378414"/>
    <b v="0"/>
    <n v="85"/>
    <b v="1"/>
    <s v="theater/plays"/>
    <n v="1.0041"/>
    <n v="118.12941176470588"/>
    <s v="theater"/>
    <s v="plays"/>
    <x v="3400"/>
    <d v="2014-08-28T17:53:34"/>
  </r>
  <r>
    <n v="3401"/>
    <x v="3399"/>
    <s v="Support a daring new theatre creation               _x000a_Supportez une audacieuse compagnie internationale et aidez-les Ã  crÃ©er leur piÃ¨ce"/>
    <x v="193"/>
    <x v="2252"/>
    <x v="0"/>
    <s v="GB"/>
    <s v="GBP"/>
    <n v="1438968146"/>
    <n v="1436376146"/>
    <b v="0"/>
    <n v="66"/>
    <b v="1"/>
    <s v="theater/plays"/>
    <n v="1.0186206896551724"/>
    <n v="44.757575757575758"/>
    <s v="theater"/>
    <s v="plays"/>
    <x v="3401"/>
    <d v="2015-08-07T12:22:26"/>
  </r>
  <r>
    <n v="3402"/>
    <x v="3400"/>
    <s v="Itâ€™s a celebration of our heritage. Well, not all of ours. If you live in Liberty Falls, itâ€™s yours. If you donâ€™t, then it's not."/>
    <x v="36"/>
    <x v="2253"/>
    <x v="0"/>
    <s v="US"/>
    <s v="USD"/>
    <n v="1447295460"/>
    <n v="1444747843"/>
    <b v="0"/>
    <n v="165"/>
    <b v="1"/>
    <s v="theater/plays"/>
    <n v="1.0976666666666666"/>
    <n v="99.787878787878782"/>
    <s v="theater"/>
    <s v="plays"/>
    <x v="3402"/>
    <d v="2015-11-11T21:31:00"/>
  </r>
  <r>
    <n v="3403"/>
    <x v="3401"/>
    <s v="Two worlds, one bond - no turning back._x000a_A dark comedy about domestic abuse and the power of an unlikely friendship"/>
    <x v="13"/>
    <x v="41"/>
    <x v="0"/>
    <s v="GB"/>
    <s v="GBP"/>
    <n v="1435230324"/>
    <n v="1432638324"/>
    <b v="0"/>
    <n v="17"/>
    <b v="1"/>
    <s v="theater/plays"/>
    <n v="1"/>
    <n v="117.64705882352941"/>
    <s v="theater"/>
    <s v="plays"/>
    <x v="3403"/>
    <d v="2015-06-25T06:05:24"/>
  </r>
  <r>
    <n v="3404"/>
    <x v="3402"/>
    <s v="The Montclair Shakespeare Series presents staged readings of Shakespeare's work in historic venues throughout the summer in Montclair."/>
    <x v="2"/>
    <x v="904"/>
    <x v="0"/>
    <s v="US"/>
    <s v="USD"/>
    <n v="1434542702"/>
    <n v="1432814702"/>
    <b v="0"/>
    <n v="3"/>
    <b v="1"/>
    <s v="theater/plays"/>
    <n v="1.22"/>
    <n v="203.33333333333334"/>
    <s v="theater"/>
    <s v="plays"/>
    <x v="3404"/>
    <d v="2015-06-17T07:05:02"/>
  </r>
  <r>
    <n v="3405"/>
    <x v="3403"/>
    <s v="We are Seance Theatre Group trying to fund our first performance, Noel Coward's hysterical comedy farce, Blithe Spirit."/>
    <x v="18"/>
    <x v="2254"/>
    <x v="0"/>
    <s v="GB"/>
    <s v="GBP"/>
    <n v="1456876740"/>
    <n v="1455063886"/>
    <b v="0"/>
    <n v="17"/>
    <b v="1"/>
    <s v="theater/plays"/>
    <n v="1.3757142857142857"/>
    <n v="28.323529411764707"/>
    <s v="theater"/>
    <s v="plays"/>
    <x v="3405"/>
    <d v="2016-03-01T18:59:00"/>
  </r>
  <r>
    <n v="3406"/>
    <x v="3404"/>
    <s v="A funny and moving new play about two families dealing with aging parents in very different ways!"/>
    <x v="3"/>
    <x v="2255"/>
    <x v="0"/>
    <s v="US"/>
    <s v="USD"/>
    <n v="1405511376"/>
    <n v="1401623376"/>
    <b v="0"/>
    <n v="91"/>
    <b v="1"/>
    <s v="theater/plays"/>
    <n v="1.0031000000000001"/>
    <n v="110.23076923076923"/>
    <s v="theater"/>
    <s v="plays"/>
    <x v="3406"/>
    <d v="2014-07-16T06:49:36"/>
  </r>
  <r>
    <n v="3407"/>
    <x v="3405"/>
    <s v="Biddy is 24. Biddy is a hopeless romantic. Biddy always wanted to be a vegan. Find out what happens_x000a_when Biddy gets sectioned."/>
    <x v="13"/>
    <x v="2256"/>
    <x v="0"/>
    <s v="GB"/>
    <s v="GBP"/>
    <n v="1404641289"/>
    <n v="1402049289"/>
    <b v="0"/>
    <n v="67"/>
    <b v="1"/>
    <s v="theater/plays"/>
    <n v="1.071"/>
    <n v="31.970149253731343"/>
    <s v="theater"/>
    <s v="plays"/>
    <x v="3407"/>
    <d v="2014-07-06T05:08:09"/>
  </r>
  <r>
    <n v="3408"/>
    <x v="3406"/>
    <s v="Help us take &quot;She Has a Name&quot;, the human trafficking story of one victim, on tour to all over Northern and Central California."/>
    <x v="2"/>
    <x v="2257"/>
    <x v="0"/>
    <s v="US"/>
    <s v="USD"/>
    <n v="1405727304"/>
    <n v="1403135304"/>
    <b v="0"/>
    <n v="18"/>
    <b v="1"/>
    <s v="theater/plays"/>
    <n v="2.11"/>
    <n v="58.611111111111114"/>
    <s v="theater"/>
    <s v="plays"/>
    <x v="3408"/>
    <d v="2014-07-18T18:48:24"/>
  </r>
  <r>
    <n v="3409"/>
    <x v="3407"/>
    <s v="Exciting and visceral new-writing that challenges the way we view the fine line between war and terror..."/>
    <x v="2"/>
    <x v="2258"/>
    <x v="0"/>
    <s v="GB"/>
    <s v="GBP"/>
    <n v="1469998680"/>
    <n v="1466710358"/>
    <b v="0"/>
    <n v="21"/>
    <b v="1"/>
    <s v="theater/plays"/>
    <n v="1.236"/>
    <n v="29.428571428571427"/>
    <s v="theater"/>
    <s v="plays"/>
    <x v="3409"/>
    <d v="2016-07-31T15:58:00"/>
  </r>
  <r>
    <n v="3410"/>
    <x v="3408"/>
    <s v="Join us in a campaign benefitting the southland company and its interdisciplinary artistic efforts in Los Angeles."/>
    <x v="9"/>
    <x v="2259"/>
    <x v="0"/>
    <s v="US"/>
    <s v="USD"/>
    <n v="1465196400"/>
    <n v="1462841990"/>
    <b v="0"/>
    <n v="40"/>
    <b v="1"/>
    <s v="theater/plays"/>
    <n v="1.085"/>
    <n v="81.375"/>
    <s v="theater"/>
    <s v="plays"/>
    <x v="3410"/>
    <d v="2016-06-06T02:00:00"/>
  </r>
  <r>
    <n v="3411"/>
    <x v="3409"/>
    <s v="The world's Boarding School history is brutal. But in this acclaimed play, Natives run the school, and Whites are being assimilated."/>
    <x v="36"/>
    <x v="2260"/>
    <x v="0"/>
    <s v="US"/>
    <s v="USD"/>
    <n v="1444264372"/>
    <n v="1442536372"/>
    <b v="0"/>
    <n v="78"/>
    <b v="1"/>
    <s v="theater/plays"/>
    <n v="1.0356666666666667"/>
    <n v="199.16666666666666"/>
    <s v="theater"/>
    <s v="plays"/>
    <x v="3411"/>
    <d v="2015-10-07T19:32:52"/>
  </r>
  <r>
    <n v="3412"/>
    <x v="3410"/>
    <s v="Rough Haired Pointer present for the first time ever Joe Orton's 'Fred &amp; Madge' at the Hope Theatre, Islington this Sept and Oct"/>
    <x v="9"/>
    <x v="142"/>
    <x v="0"/>
    <s v="GB"/>
    <s v="GBP"/>
    <n v="1411858862"/>
    <n v="1409266862"/>
    <b v="0"/>
    <n v="26"/>
    <b v="1"/>
    <s v="theater/plays"/>
    <n v="1"/>
    <n v="115.38461538461539"/>
    <s v="theater"/>
    <s v="plays"/>
    <x v="3412"/>
    <d v="2014-09-27T18:01:02"/>
  </r>
  <r>
    <n v="3413"/>
    <x v="3411"/>
    <s v="The RC Players are beyond excited to be bringing this controversial, socially-minded show to Michigan's campus, but we need your help!"/>
    <x v="2"/>
    <x v="1084"/>
    <x v="0"/>
    <s v="US"/>
    <s v="USD"/>
    <n v="1425099540"/>
    <n v="1424280938"/>
    <b v="0"/>
    <n v="14"/>
    <b v="1"/>
    <s v="theater/plays"/>
    <n v="1.3"/>
    <n v="46.428571428571431"/>
    <s v="theater"/>
    <s v="plays"/>
    <x v="3413"/>
    <d v="2015-02-27T23:59:00"/>
  </r>
  <r>
    <n v="3414"/>
    <x v="3412"/>
    <s v="A new twist on our annual festival of fully-produced plays by member playwrights, performed by a talented ensemble cast!"/>
    <x v="9"/>
    <x v="2090"/>
    <x v="0"/>
    <s v="US"/>
    <s v="USD"/>
    <n v="1480579140"/>
    <n v="1478030325"/>
    <b v="0"/>
    <n v="44"/>
    <b v="1"/>
    <s v="theater/plays"/>
    <n v="1.0349999999999999"/>
    <n v="70.568181818181813"/>
    <s v="theater"/>
    <s v="plays"/>
    <x v="3414"/>
    <d v="2016-12-01T02:59:00"/>
  </r>
  <r>
    <n v="3415"/>
    <x v="3413"/>
    <s v="We are raising funds to allow for enhanced scenic, costume, and lighting design. Every dollar helps!"/>
    <x v="48"/>
    <x v="148"/>
    <x v="0"/>
    <s v="US"/>
    <s v="USD"/>
    <n v="1460935800"/>
    <n v="1459999656"/>
    <b v="0"/>
    <n v="9"/>
    <b v="1"/>
    <s v="theater/plays"/>
    <n v="1"/>
    <n v="22.222222222222221"/>
    <s v="theater"/>
    <s v="plays"/>
    <x v="3415"/>
    <d v="2016-04-17T18:30:00"/>
  </r>
  <r>
    <n v="3416"/>
    <x v="3414"/>
    <s v="Be part of bringing this witty, engaging &amp; important play by award-winning writer Silva Semerciyan to London's Theatre 503 this summer."/>
    <x v="23"/>
    <x v="2261"/>
    <x v="0"/>
    <s v="GB"/>
    <s v="GBP"/>
    <n v="1429813800"/>
    <n v="1427363645"/>
    <b v="0"/>
    <n v="30"/>
    <b v="1"/>
    <s v="theater/plays"/>
    <n v="1.196"/>
    <n v="159.46666666666667"/>
    <s v="theater"/>
    <s v="plays"/>
    <x v="3416"/>
    <d v="2015-04-23T13:30:00"/>
  </r>
  <r>
    <n v="3417"/>
    <x v="3415"/>
    <s v="Fury Theatre is bringing Mamet's powerful play, Oleanna, to life!  Help us get ahead of funding so we can keep theater affordable."/>
    <x v="180"/>
    <x v="2262"/>
    <x v="0"/>
    <s v="US"/>
    <s v="USD"/>
    <n v="1414284180"/>
    <n v="1410558948"/>
    <b v="0"/>
    <n v="45"/>
    <b v="1"/>
    <s v="theater/plays"/>
    <n v="1.0000058823529412"/>
    <n v="37.777999999999999"/>
    <s v="theater"/>
    <s v="plays"/>
    <x v="3417"/>
    <d v="2014-10-25T19:43:00"/>
  </r>
  <r>
    <n v="3418"/>
    <x v="3416"/>
    <s v="Atlanta SoloSchool brings a beloved children's play to the 4th Annual Festival of Russian Youth Theaters in Washington, DC on May 31."/>
    <x v="23"/>
    <x v="2263"/>
    <x v="0"/>
    <s v="US"/>
    <s v="USD"/>
    <n v="1400875307"/>
    <n v="1398283307"/>
    <b v="0"/>
    <n v="56"/>
    <b v="1"/>
    <s v="theater/plays"/>
    <n v="1.00875"/>
    <n v="72.053571428571431"/>
    <s v="theater"/>
    <s v="plays"/>
    <x v="3418"/>
    <d v="2014-05-23T15:01:47"/>
  </r>
  <r>
    <n v="3419"/>
    <x v="3417"/>
    <s v="As part of the 400th anniversary of Shakespeareâ€™s death, AC Productions will present a new production of Hamlet adapted by Peter Reid"/>
    <x v="181"/>
    <x v="2264"/>
    <x v="0"/>
    <s v="IE"/>
    <s v="EUR"/>
    <n v="1459978200"/>
    <n v="1458416585"/>
    <b v="0"/>
    <n v="46"/>
    <b v="1"/>
    <s v="theater/plays"/>
    <n v="1.0654545454545454"/>
    <n v="63.695652173913047"/>
    <s v="theater"/>
    <s v="plays"/>
    <x v="3419"/>
    <d v="2016-04-06T16:30:00"/>
  </r>
  <r>
    <n v="3420"/>
    <x v="3418"/>
    <s v="A powerful and urgent tale of the first line of defence for the NHS. Based on true stories from junior doctors."/>
    <x v="176"/>
    <x v="2265"/>
    <x v="0"/>
    <s v="GB"/>
    <s v="GBP"/>
    <n v="1455408000"/>
    <n v="1454638202"/>
    <b v="0"/>
    <n v="34"/>
    <b v="1"/>
    <s v="theater/plays"/>
    <n v="1.38"/>
    <n v="28.411764705882351"/>
    <s v="theater"/>
    <s v="plays"/>
    <x v="3420"/>
    <d v="2016-02-13T19:00:00"/>
  </r>
  <r>
    <n v="3421"/>
    <x v="3419"/>
    <s v="Waterwell's New Works Lab @ PPAS is the country's leading development program for challenging new plays for young actors."/>
    <x v="3"/>
    <x v="2266"/>
    <x v="0"/>
    <s v="US"/>
    <s v="USD"/>
    <n v="1425495563"/>
    <n v="1422903563"/>
    <b v="0"/>
    <n v="98"/>
    <b v="1"/>
    <s v="theater/plays"/>
    <n v="1.0115000000000001"/>
    <n v="103.21428571428571"/>
    <s v="theater"/>
    <s v="plays"/>
    <x v="3421"/>
    <d v="2015-03-04T13:59:23"/>
  </r>
  <r>
    <n v="3422"/>
    <x v="3420"/>
    <s v="Developing and presenting Rotimi Babatunde's stage adaptation of The Secret Lives of Baba Segi's Wives directed by Femi Elufowoju, jr"/>
    <x v="9"/>
    <x v="2267"/>
    <x v="0"/>
    <s v="GB"/>
    <s v="GBP"/>
    <n v="1450051200"/>
    <n v="1447594176"/>
    <b v="0"/>
    <n v="46"/>
    <b v="1"/>
    <s v="theater/plays"/>
    <n v="1.091"/>
    <n v="71.152173913043484"/>
    <s v="theater"/>
    <s v="plays"/>
    <x v="3422"/>
    <d v="2015-12-13T19:00:00"/>
  </r>
  <r>
    <n v="3423"/>
    <x v="3421"/>
    <s v="Forest Hills Eastern's Student Run Show 2015. Our goal is to present a professional quality show on a budget."/>
    <x v="49"/>
    <x v="457"/>
    <x v="0"/>
    <s v="US"/>
    <s v="USD"/>
    <n v="1429912341"/>
    <n v="1427320341"/>
    <b v="0"/>
    <n v="10"/>
    <b v="1"/>
    <s v="theater/plays"/>
    <n v="1.4"/>
    <n v="35"/>
    <s v="theater"/>
    <s v="plays"/>
    <x v="3423"/>
    <d v="2015-04-24T16:52:21"/>
  </r>
  <r>
    <n v="3424"/>
    <x v="3422"/>
    <s v="Maggie is a deaf girl determined to make a silent film masterpiece. Help us share her story with students across the state of Idaho."/>
    <x v="12"/>
    <x v="2268"/>
    <x v="0"/>
    <s v="US"/>
    <s v="USD"/>
    <n v="1423119540"/>
    <n v="1421252084"/>
    <b v="0"/>
    <n v="76"/>
    <b v="1"/>
    <s v="theater/plays"/>
    <n v="1.0358333333333334"/>
    <n v="81.776315789473685"/>
    <s v="theater"/>
    <s v="plays"/>
    <x v="3424"/>
    <d v="2015-02-05T01:59:00"/>
  </r>
  <r>
    <n v="3425"/>
    <x v="3423"/>
    <s v="The Erlkings is a play that uses the writings of the perpetrators of the Columbine Shooting to explore the inner lives of these boys."/>
    <x v="11"/>
    <x v="2269"/>
    <x v="0"/>
    <s v="US"/>
    <s v="USD"/>
    <n v="1412434136"/>
    <n v="1409669336"/>
    <b v="0"/>
    <n v="104"/>
    <b v="1"/>
    <s v="theater/plays"/>
    <n v="1.0297033333333332"/>
    <n v="297.02980769230766"/>
    <s v="theater"/>
    <s v="plays"/>
    <x v="3425"/>
    <d v="2014-10-04T09:48:56"/>
  </r>
  <r>
    <n v="3426"/>
    <x v="3424"/>
    <s v="Part ghost story, part cautionary tale, Holocene is a play about the end of our world, and the beginning of another."/>
    <x v="192"/>
    <x v="1959"/>
    <x v="0"/>
    <s v="US"/>
    <s v="USD"/>
    <n v="1411264800"/>
    <n v="1409620903"/>
    <b v="0"/>
    <n v="87"/>
    <b v="1"/>
    <s v="theater/plays"/>
    <n v="1.0813333333333333"/>
    <n v="46.609195402298852"/>
    <s v="theater"/>
    <s v="plays"/>
    <x v="3426"/>
    <d v="2014-09-20T21:00:00"/>
  </r>
  <r>
    <n v="3427"/>
    <x v="3425"/>
    <s v="A new play developed in collaboration with graduating theatre makers, premiering at the Edinburgh Fringe Festival 2014."/>
    <x v="15"/>
    <x v="646"/>
    <x v="0"/>
    <s v="GB"/>
    <s v="GBP"/>
    <n v="1404314952"/>
    <n v="1401722952"/>
    <b v="0"/>
    <n v="29"/>
    <b v="1"/>
    <s v="theater/plays"/>
    <n v="1"/>
    <n v="51.724137931034484"/>
    <s v="theater"/>
    <s v="plays"/>
    <x v="3427"/>
    <d v="2014-07-02T10:29:12"/>
  </r>
  <r>
    <n v="3428"/>
    <x v="3426"/>
    <s v="The WORLD PREMIERE of Neil Smith's beautiful and thrilling new version of Strindberg's modern masterpiece - CREDITORS."/>
    <x v="13"/>
    <x v="910"/>
    <x v="0"/>
    <s v="GB"/>
    <s v="GBP"/>
    <n v="1425142800"/>
    <n v="1422983847"/>
    <b v="0"/>
    <n v="51"/>
    <b v="1"/>
    <s v="theater/plays"/>
    <n v="1.0275000000000001"/>
    <n v="40.294117647058826"/>
    <s v="theater"/>
    <s v="plays"/>
    <x v="3428"/>
    <d v="2015-02-28T12:00:00"/>
  </r>
  <r>
    <n v="3429"/>
    <x v="3427"/>
    <s v="I would like to raise a small budget to put on my first play, Virtual Reality. To be put on at 53two, Manchester - 29th &amp; 30th Nov 16"/>
    <x v="325"/>
    <x v="666"/>
    <x v="0"/>
    <s v="GB"/>
    <s v="GBP"/>
    <n v="1478046661"/>
    <n v="1476837061"/>
    <b v="0"/>
    <n v="12"/>
    <b v="1"/>
    <s v="theater/plays"/>
    <n v="1.3"/>
    <n v="16.25"/>
    <s v="theater"/>
    <s v="plays"/>
    <x v="3429"/>
    <d v="2016-11-01T19:31:01"/>
  </r>
  <r>
    <n v="3430"/>
    <x v="3428"/>
    <s v="We need support for our play so we can promote awareness of kidney diseases and the effect it has on sufferers and their families."/>
    <x v="13"/>
    <x v="2270"/>
    <x v="0"/>
    <s v="GB"/>
    <s v="GBP"/>
    <n v="1406760101"/>
    <n v="1404168101"/>
    <b v="0"/>
    <n v="72"/>
    <b v="1"/>
    <s v="theater/plays"/>
    <n v="1.0854949999999999"/>
    <n v="30.152638888888887"/>
    <s v="theater"/>
    <s v="plays"/>
    <x v="3430"/>
    <d v="2014-07-30T17:41:41"/>
  </r>
  <r>
    <n v="3431"/>
    <x v="3429"/>
    <s v="Our 1st full season!  We need your help to fund costumes, sets, props &amp; help bringing these wonderful shows to the stage!"/>
    <x v="13"/>
    <x v="41"/>
    <x v="0"/>
    <s v="US"/>
    <s v="USD"/>
    <n v="1408383153"/>
    <n v="1405791153"/>
    <b v="0"/>
    <n v="21"/>
    <b v="1"/>
    <s v="theater/plays"/>
    <n v="1"/>
    <n v="95.238095238095241"/>
    <s v="theater"/>
    <s v="plays"/>
    <x v="3431"/>
    <d v="2014-08-18T12:32:33"/>
  </r>
  <r>
    <n v="3432"/>
    <x v="3430"/>
    <s v="Bare Theatre stages A.R. Gurney's Pulitzer Finalist script about a relationship spanning a lifetime and long distance."/>
    <x v="13"/>
    <x v="2271"/>
    <x v="0"/>
    <s v="US"/>
    <s v="USD"/>
    <n v="1454709600"/>
    <n v="1452520614"/>
    <b v="0"/>
    <n v="42"/>
    <b v="1"/>
    <s v="theater/plays"/>
    <n v="1.0965"/>
    <n v="52.214285714285715"/>
    <s v="theater"/>
    <s v="plays"/>
    <x v="3432"/>
    <d v="2016-02-05T17:00:00"/>
  </r>
  <r>
    <n v="3433"/>
    <x v="3431"/>
    <s v="death&amp;pretzels presents their first Chicago based project:_x000a_The Dybbuk by S. Ansky"/>
    <x v="196"/>
    <x v="2272"/>
    <x v="0"/>
    <s v="US"/>
    <s v="USD"/>
    <n v="1402974000"/>
    <n v="1400290255"/>
    <b v="0"/>
    <n v="71"/>
    <b v="1"/>
    <s v="theater/plays"/>
    <n v="1.0026315789473683"/>
    <n v="134.1549295774648"/>
    <s v="theater"/>
    <s v="plays"/>
    <x v="3433"/>
    <d v="2014-06-16T22:00:00"/>
  </r>
  <r>
    <n v="3434"/>
    <x v="3432"/>
    <s v="Bringing Tennessee Williams, Shakespeare, and 8 world class actors to Longview, Washington to build a play in and for the community."/>
    <x v="3"/>
    <x v="1285"/>
    <x v="0"/>
    <s v="US"/>
    <s v="USD"/>
    <n v="1404983269"/>
    <n v="1402391269"/>
    <b v="0"/>
    <n v="168"/>
    <b v="1"/>
    <s v="theater/plays"/>
    <n v="1.0555000000000001"/>
    <n v="62.827380952380949"/>
    <s v="theater"/>
    <s v="plays"/>
    <x v="3434"/>
    <d v="2014-07-10T04:07:49"/>
  </r>
  <r>
    <n v="3435"/>
    <x v="3433"/>
    <s v="People Of Interest is providing free tickets to &quot;Campo Maldito&quot; for Tenderloin residents who could not otherwise afford to see it."/>
    <x v="28"/>
    <x v="2273"/>
    <x v="0"/>
    <s v="US"/>
    <s v="USD"/>
    <n v="1470538800"/>
    <n v="1469112493"/>
    <b v="0"/>
    <n v="19"/>
    <b v="1"/>
    <s v="theater/plays"/>
    <n v="1.1200000000000001"/>
    <n v="58.94736842105263"/>
    <s v="theater"/>
    <s v="plays"/>
    <x v="3435"/>
    <d v="2016-08-06T22:00:00"/>
  </r>
  <r>
    <n v="3436"/>
    <x v="3434"/>
    <s v="Please help us fund &quot;Damselfly&quot; - The Play ( put on by Saints on Stage Alumni &amp; sponsored by Mothers Against Medical Error)"/>
    <x v="10"/>
    <x v="2274"/>
    <x v="0"/>
    <s v="US"/>
    <s v="USD"/>
    <n v="1408638480"/>
    <n v="1406811593"/>
    <b v="0"/>
    <n v="37"/>
    <b v="1"/>
    <s v="theater/plays"/>
    <n v="1.0589999999999999"/>
    <n v="143.1081081081081"/>
    <s v="theater"/>
    <s v="plays"/>
    <x v="3436"/>
    <d v="2014-08-21T11:28:00"/>
  </r>
  <r>
    <n v="3437"/>
    <x v="3435"/>
    <s v="Join people who stutter as they come together to support Stuttering &amp; Alzheimer's organizations. Everyone's voice is heard right now!!"/>
    <x v="9"/>
    <x v="168"/>
    <x v="0"/>
    <s v="US"/>
    <s v="USD"/>
    <n v="1440003820"/>
    <n v="1437411820"/>
    <b v="0"/>
    <n v="36"/>
    <b v="1"/>
    <s v="theater/plays"/>
    <n v="1.01"/>
    <n v="84.166666666666671"/>
    <s v="theater"/>
    <s v="plays"/>
    <x v="3437"/>
    <d v="2015-08-19T12:03:40"/>
  </r>
  <r>
    <n v="3438"/>
    <x v="3436"/>
    <s v="Klippies is the debut play from Johannesburg-born writer Jessica SiÃ¢n, premiering at the Southwark Playhouse, London in May 2015."/>
    <x v="30"/>
    <x v="2275"/>
    <x v="0"/>
    <s v="GB"/>
    <s v="GBP"/>
    <n v="1430600400"/>
    <n v="1428358567"/>
    <b v="0"/>
    <n v="14"/>
    <b v="1"/>
    <s v="theater/plays"/>
    <n v="1.042"/>
    <n v="186.07142857142858"/>
    <s v="theater"/>
    <s v="plays"/>
    <x v="3438"/>
    <d v="2015-05-02T16:00:00"/>
  </r>
  <r>
    <n v="3439"/>
    <x v="3437"/>
    <s v="Help a small theater produce an original adaptation of Lewis Carroll's classic story."/>
    <x v="38"/>
    <x v="2276"/>
    <x v="0"/>
    <s v="US"/>
    <s v="USD"/>
    <n v="1453179540"/>
    <n v="1452030730"/>
    <b v="0"/>
    <n v="18"/>
    <b v="1"/>
    <s v="theater/plays"/>
    <n v="1.3467833333333334"/>
    <n v="89.785555555555561"/>
    <s v="theater"/>
    <s v="plays"/>
    <x v="3439"/>
    <d v="2016-01-18T23:59:00"/>
  </r>
  <r>
    <n v="3440"/>
    <x v="3438"/>
    <s v="LA-based team of professional actors and directors taking Rajiv Joseph's harrowing and romantic play to the Boulder community."/>
    <x v="10"/>
    <x v="2277"/>
    <x v="0"/>
    <s v="US"/>
    <s v="USD"/>
    <n v="1405095300"/>
    <n v="1403146628"/>
    <b v="0"/>
    <n v="82"/>
    <b v="1"/>
    <s v="theater/plays"/>
    <n v="1.052184"/>
    <n v="64.157560975609755"/>
    <s v="theater"/>
    <s v="plays"/>
    <x v="3440"/>
    <d v="2014-07-11T11:15:00"/>
  </r>
  <r>
    <n v="3441"/>
    <x v="3439"/>
    <s v="We are producing the play Bug, by Tracy Letts.  This will be an inspiring show, and a great way to bring help to a great LA charity."/>
    <x v="30"/>
    <x v="1644"/>
    <x v="0"/>
    <s v="US"/>
    <s v="USD"/>
    <n v="1447445820"/>
    <n v="1445077121"/>
    <b v="0"/>
    <n v="43"/>
    <b v="1"/>
    <s v="theater/plays"/>
    <n v="1.026"/>
    <n v="59.651162790697676"/>
    <s v="theater"/>
    <s v="plays"/>
    <x v="3441"/>
    <d v="2015-11-13T15:17:00"/>
  </r>
  <r>
    <n v="3442"/>
    <x v="3440"/>
    <s v="An Evening of Radio aims to showcase original work written by undergraduate playwriting students in the style of live staged readings."/>
    <x v="49"/>
    <x v="156"/>
    <x v="0"/>
    <s v="US"/>
    <s v="USD"/>
    <n v="1433016672"/>
    <n v="1430424672"/>
    <b v="0"/>
    <n v="8"/>
    <b v="1"/>
    <s v="theater/plays"/>
    <n v="1"/>
    <n v="31.25"/>
    <s v="theater"/>
    <s v="plays"/>
    <x v="3442"/>
    <d v="2015-05-30T15:11:12"/>
  </r>
  <r>
    <n v="3443"/>
    <x v="3441"/>
    <s v="A new play about dual-faced identities in the gay community, particularly among those who are deaf and those living with HIV."/>
    <x v="28"/>
    <x v="2278"/>
    <x v="0"/>
    <s v="US"/>
    <s v="USD"/>
    <n v="1410266146"/>
    <n v="1407674146"/>
    <b v="0"/>
    <n v="45"/>
    <b v="1"/>
    <s v="theater/plays"/>
    <n v="1.855"/>
    <n v="41.222222222222221"/>
    <s v="theater"/>
    <s v="plays"/>
    <x v="3443"/>
    <d v="2014-09-09T07:35:46"/>
  </r>
  <r>
    <n v="3444"/>
    <x v="3442"/>
    <s v="WE NEED YOUR HELP! We are a small town youth arts ensemble, training kids excited about theatre. We need dollars. We need YOU!"/>
    <x v="43"/>
    <x v="2279"/>
    <x v="0"/>
    <s v="AU"/>
    <s v="AUD"/>
    <n v="1465394340"/>
    <n v="1464677986"/>
    <b v="0"/>
    <n v="20"/>
    <b v="1"/>
    <s v="theater/plays"/>
    <n v="2.89"/>
    <n v="43.35"/>
    <s v="theater"/>
    <s v="plays"/>
    <x v="3444"/>
    <d v="2016-06-08T08:59:00"/>
  </r>
  <r>
    <n v="3445"/>
    <x v="3443"/>
    <s v="Rehearsal &amp; development of our first project as Axon Theatre: &quot;The Star-Spangled Girl&quot; in South Wales."/>
    <x v="13"/>
    <x v="41"/>
    <x v="0"/>
    <s v="GB"/>
    <s v="GBP"/>
    <n v="1445604236"/>
    <n v="1443185036"/>
    <b v="0"/>
    <n v="31"/>
    <b v="1"/>
    <s v="theater/plays"/>
    <n v="1"/>
    <n v="64.516129032258064"/>
    <s v="theater"/>
    <s v="plays"/>
    <x v="3445"/>
    <d v="2015-10-23T07:43:56"/>
  </r>
  <r>
    <n v="3446"/>
    <x v="3444"/>
    <s v="Pope Head: The Secret Life of Francis Bacon â€“ A solo show celebrating the artist. Touring a land Down Under 12 Feb - 14 March '15."/>
    <x v="28"/>
    <x v="876"/>
    <x v="0"/>
    <s v="GB"/>
    <s v="GBP"/>
    <n v="1423138800"/>
    <n v="1421092725"/>
    <b v="0"/>
    <n v="25"/>
    <b v="1"/>
    <s v="theater/plays"/>
    <n v="1.0820000000000001"/>
    <n v="43.28"/>
    <s v="theater"/>
    <s v="plays"/>
    <x v="3446"/>
    <d v="2015-02-05T07:20:00"/>
  </r>
  <r>
    <n v="3447"/>
    <x v="3445"/>
    <s v="&quot;He was a poet, a vagrant, a philosopher, a lady's man and a hard drinker&quot;"/>
    <x v="28"/>
    <x v="2280"/>
    <x v="0"/>
    <s v="US"/>
    <s v="USD"/>
    <n v="1458332412"/>
    <n v="1454448012"/>
    <b v="0"/>
    <n v="14"/>
    <b v="1"/>
    <s v="theater/plays"/>
    <n v="1.0780000000000001"/>
    <n v="77"/>
    <s v="theater"/>
    <s v="plays"/>
    <x v="3447"/>
    <d v="2016-03-18T15:20:12"/>
  </r>
  <r>
    <n v="3448"/>
    <x v="3446"/>
    <s v="The Mount-- a new play based off the life of Edith Wharton-- is having its premiere reading AT the real Mount in Lenox, MA!"/>
    <x v="190"/>
    <x v="2281"/>
    <x v="0"/>
    <s v="US"/>
    <s v="USD"/>
    <n v="1418784689"/>
    <n v="1416192689"/>
    <b v="0"/>
    <n v="45"/>
    <b v="1"/>
    <s v="theater/plays"/>
    <n v="1.0976190476190477"/>
    <n v="51.222222222222221"/>
    <s v="theater"/>
    <s v="plays"/>
    <x v="3448"/>
    <d v="2014-12-16T21:51:29"/>
  </r>
  <r>
    <n v="3449"/>
    <x v="3447"/>
    <s v="Help us produce this original play! The play will be presented at the LSTFI July 12-14. Follow us on Facebook."/>
    <x v="134"/>
    <x v="2282"/>
    <x v="0"/>
    <s v="US"/>
    <s v="USD"/>
    <n v="1468036800"/>
    <n v="1465607738"/>
    <b v="0"/>
    <n v="20"/>
    <b v="1"/>
    <s v="theater/plays"/>
    <n v="1.70625"/>
    <n v="68.25"/>
    <s v="theater"/>
    <s v="plays"/>
    <x v="3449"/>
    <d v="2016-07-08T23:00:00"/>
  </r>
  <r>
    <n v="3450"/>
    <x v="3448"/>
    <s v="The Beautiful House' is a story of modern mummification and the present day post-humanist crisis in our relationship with death."/>
    <x v="2"/>
    <x v="1158"/>
    <x v="0"/>
    <s v="GB"/>
    <s v="GBP"/>
    <n v="1427990071"/>
    <n v="1422809671"/>
    <b v="0"/>
    <n v="39"/>
    <b v="1"/>
    <s v="theater/plays"/>
    <n v="1.52"/>
    <n v="19.487179487179485"/>
    <s v="theater"/>
    <s v="plays"/>
    <x v="3450"/>
    <d v="2015-04-02T10:54:31"/>
  </r>
  <r>
    <n v="3451"/>
    <x v="3449"/>
    <s v="I'm a high school student in New Jersey planning on producing and directing a Twilight Zone Play for a &quot;One Act&quot; competition."/>
    <x v="81"/>
    <x v="2283"/>
    <x v="0"/>
    <s v="US"/>
    <s v="USD"/>
    <n v="1429636927"/>
    <n v="1427304127"/>
    <b v="0"/>
    <n v="16"/>
    <b v="1"/>
    <s v="theater/plays"/>
    <n v="1.0123076923076924"/>
    <n v="41.125"/>
    <s v="theater"/>
    <s v="plays"/>
    <x v="3451"/>
    <d v="2015-04-21T12:22:07"/>
  </r>
  <r>
    <n v="3452"/>
    <x v="3450"/>
    <s v="hiSTORYstage presents Eric Overmyer's story of three 19th century women on a journey through time, and space, all the way to 1955!"/>
    <x v="28"/>
    <x v="2284"/>
    <x v="0"/>
    <s v="US"/>
    <s v="USD"/>
    <n v="1406087940"/>
    <n v="1404141626"/>
    <b v="0"/>
    <n v="37"/>
    <b v="1"/>
    <s v="theater/plays"/>
    <n v="1.532"/>
    <n v="41.405405405405403"/>
    <s v="theater"/>
    <s v="plays"/>
    <x v="3452"/>
    <d v="2014-07-22T22:59:00"/>
  </r>
  <r>
    <n v="3453"/>
    <x v="3451"/>
    <s v="A full length comedy, Patagonia follows Grason and Jerry on their journey through a magical, South-American rainforest."/>
    <x v="43"/>
    <x v="2285"/>
    <x v="0"/>
    <s v="GB"/>
    <s v="GBP"/>
    <n v="1471130956"/>
    <n v="1465946956"/>
    <b v="0"/>
    <n v="14"/>
    <b v="1"/>
    <s v="theater/plays"/>
    <n v="1.2833333333333334"/>
    <n v="27.5"/>
    <s v="theater"/>
    <s v="plays"/>
    <x v="3453"/>
    <d v="2016-08-13T18:29:16"/>
  </r>
  <r>
    <n v="3454"/>
    <x v="3452"/>
    <s v="Knee Slappers new production coming to Camden Fringe 2014! Presenting this off the wall, dark comedy for lovers of the bizzare. Groovy."/>
    <x v="176"/>
    <x v="2286"/>
    <x v="0"/>
    <s v="GB"/>
    <s v="GBP"/>
    <n v="1406825159"/>
    <n v="1404233159"/>
    <b v="0"/>
    <n v="21"/>
    <b v="1"/>
    <s v="theater/plays"/>
    <n v="1.0071428571428571"/>
    <n v="33.571428571428569"/>
    <s v="theater"/>
    <s v="plays"/>
    <x v="3454"/>
    <d v="2014-07-31T11:45:59"/>
  </r>
  <r>
    <n v="3455"/>
    <x v="3453"/>
    <s v="Be a part of helping bring the 2013 Tony Award winning comedy &quot;Vanya and Sonia and Masha and Spike&quot; to the Edgemar Center for the Arts!"/>
    <x v="3"/>
    <x v="2287"/>
    <x v="0"/>
    <s v="US"/>
    <s v="USD"/>
    <n v="1476381627"/>
    <n v="1473789627"/>
    <b v="0"/>
    <n v="69"/>
    <b v="1"/>
    <s v="theater/plays"/>
    <n v="1.0065"/>
    <n v="145.86956521739131"/>
    <s v="theater"/>
    <s v="plays"/>
    <x v="3455"/>
    <d v="2016-10-13T13:00:27"/>
  </r>
  <r>
    <n v="3456"/>
    <x v="3454"/>
    <s v="&quot;Thief,&quot; a one man touring show, a theatrical experience portraying a supernatural story about the 3 days Jesus spent in the grave."/>
    <x v="9"/>
    <x v="2288"/>
    <x v="0"/>
    <s v="US"/>
    <s v="USD"/>
    <n v="1406876340"/>
    <n v="1404190567"/>
    <b v="0"/>
    <n v="16"/>
    <b v="1"/>
    <s v="theater/plays"/>
    <n v="1.913"/>
    <n v="358.6875"/>
    <s v="theater"/>
    <s v="plays"/>
    <x v="3456"/>
    <d v="2014-08-01T01:59:00"/>
  </r>
  <r>
    <n v="3457"/>
    <x v="3455"/>
    <s v="Robots, Space Battles, Mystery, and Intrigue. Nothing is Impossible..."/>
    <x v="13"/>
    <x v="2289"/>
    <x v="0"/>
    <s v="US"/>
    <s v="USD"/>
    <n v="1423720740"/>
    <n v="1421081857"/>
    <b v="0"/>
    <n v="55"/>
    <b v="1"/>
    <s v="theater/plays"/>
    <n v="1.4019999999999999"/>
    <n v="50.981818181818184"/>
    <s v="theater"/>
    <s v="plays"/>
    <x v="3457"/>
    <d v="2015-02-12T00:59:00"/>
  </r>
  <r>
    <n v="3458"/>
    <x v="3456"/>
    <s v="I promised my mother on her deathbed that I would tell the world MY story, so here it goes...crossing fingers, 2015 SF FRINGE"/>
    <x v="408"/>
    <x v="2290"/>
    <x v="0"/>
    <s v="US"/>
    <s v="USD"/>
    <n v="1422937620"/>
    <n v="1420606303"/>
    <b v="0"/>
    <n v="27"/>
    <b v="1"/>
    <s v="theater/plays"/>
    <n v="1.2433537832310839"/>
    <n v="45.037037037037038"/>
    <s v="theater"/>
    <s v="plays"/>
    <x v="3458"/>
    <d v="2015-02-02T23:27:00"/>
  </r>
  <r>
    <n v="3459"/>
    <x v="3457"/>
    <s v="Cyril needs your help to MAKE new puppet friends to accompany him on a magical journey through storytelling, puppetry and clown."/>
    <x v="2"/>
    <x v="2291"/>
    <x v="0"/>
    <s v="GB"/>
    <s v="GBP"/>
    <n v="1463743860"/>
    <n v="1461151860"/>
    <b v="0"/>
    <n v="36"/>
    <b v="1"/>
    <s v="theater/plays"/>
    <n v="1.262"/>
    <n v="17.527777777777779"/>
    <s v="theater"/>
    <s v="plays"/>
    <x v="3459"/>
    <d v="2016-05-20T06:31:00"/>
  </r>
  <r>
    <n v="3460"/>
    <x v="3458"/>
    <s v="'Pushers' is an exciting new play and the first project for brand new theatre company, Ain't Got No Home Productions."/>
    <x v="2"/>
    <x v="2292"/>
    <x v="0"/>
    <s v="GB"/>
    <s v="GBP"/>
    <n v="1408106352"/>
    <n v="1406896752"/>
    <b v="0"/>
    <n v="19"/>
    <b v="1"/>
    <s v="theater/plays"/>
    <n v="1.9"/>
    <n v="50"/>
    <s v="theater"/>
    <s v="plays"/>
    <x v="3460"/>
    <d v="2014-08-15T07:39:12"/>
  </r>
  <r>
    <n v="3461"/>
    <x v="3459"/>
    <s v="A new production of Twelfth Night with an ambitious and enthusiastic group of high school students who love Shakespeare and teamwork."/>
    <x v="2"/>
    <x v="2293"/>
    <x v="0"/>
    <s v="US"/>
    <s v="USD"/>
    <n v="1477710000"/>
    <n v="1475248279"/>
    <b v="0"/>
    <n v="12"/>
    <b v="1"/>
    <s v="theater/plays"/>
    <n v="1.39"/>
    <n v="57.916666666666664"/>
    <s v="theater"/>
    <s v="plays"/>
    <x v="3461"/>
    <d v="2016-10-28T22:00:00"/>
  </r>
  <r>
    <n v="3462"/>
    <x v="3460"/>
    <s v="Help the Upstart Crows of Santa Fe bring Shakespeare's Julius Caesar to life with quality wooden stage swords!"/>
    <x v="49"/>
    <x v="2294"/>
    <x v="0"/>
    <s v="US"/>
    <s v="USD"/>
    <n v="1436551200"/>
    <n v="1435181628"/>
    <b v="0"/>
    <n v="17"/>
    <b v="1"/>
    <s v="theater/plays"/>
    <n v="2.02"/>
    <n v="29.705882352941178"/>
    <s v="theater"/>
    <s v="plays"/>
    <x v="3462"/>
    <d v="2015-07-10T13:00:00"/>
  </r>
  <r>
    <n v="3463"/>
    <x v="3461"/>
    <s v="Uncalled For is finally bringing their latest work of intelligently reckless stream-of-consciousness sketch comedy to Toronto."/>
    <x v="3"/>
    <x v="2295"/>
    <x v="0"/>
    <s v="CA"/>
    <s v="CAD"/>
    <n v="1476158340"/>
    <n v="1472594585"/>
    <b v="0"/>
    <n v="114"/>
    <b v="1"/>
    <s v="theater/plays"/>
    <n v="1.0338000000000001"/>
    <n v="90.684210526315795"/>
    <s v="theater"/>
    <s v="plays"/>
    <x v="3463"/>
    <d v="2016-10-10T22:59:00"/>
  </r>
  <r>
    <n v="3464"/>
    <x v="3462"/>
    <s v="Why Do We Know More About Kim Kardashian Than Abigail Adams?  Let's produce and publish a play about women who MAKE and MADE history!"/>
    <x v="10"/>
    <x v="2296"/>
    <x v="0"/>
    <s v="US"/>
    <s v="USD"/>
    <n v="1471921637"/>
    <n v="1469329637"/>
    <b v="0"/>
    <n v="93"/>
    <b v="1"/>
    <s v="theater/plays"/>
    <n v="1.023236"/>
    <n v="55.012688172043013"/>
    <s v="theater"/>
    <s v="plays"/>
    <x v="3464"/>
    <d v="2016-08-22T22:07:17"/>
  </r>
  <r>
    <n v="3465"/>
    <x v="3463"/>
    <s v="Family Duels is a tragicomedy about family, filth, fraud and fornication. Please help us bring Crooked Tree to the Camden Fringe."/>
    <x v="13"/>
    <x v="2169"/>
    <x v="0"/>
    <s v="GB"/>
    <s v="GBP"/>
    <n v="1439136000"/>
    <n v="1436972472"/>
    <b v="0"/>
    <n v="36"/>
    <b v="1"/>
    <s v="theater/plays"/>
    <n v="1.03"/>
    <n v="57.222222222222221"/>
    <s v="theater"/>
    <s v="plays"/>
    <x v="3465"/>
    <d v="2015-08-09T11:00:00"/>
  </r>
  <r>
    <n v="3466"/>
    <x v="3464"/>
    <s v="The Spotlight Youth Theater is a program where every participant has a moment in the spotlight."/>
    <x v="8"/>
    <x v="2297"/>
    <x v="0"/>
    <s v="US"/>
    <s v="USD"/>
    <n v="1461108450"/>
    <n v="1455928050"/>
    <b v="0"/>
    <n v="61"/>
    <b v="1"/>
    <s v="theater/plays"/>
    <n v="1.2714285714285714"/>
    <n v="72.950819672131146"/>
    <s v="theater"/>
    <s v="plays"/>
    <x v="3466"/>
    <d v="2016-04-19T18:27:30"/>
  </r>
  <r>
    <n v="3467"/>
    <x v="3465"/>
    <s v="Venus in Fur, By David Ives."/>
    <x v="9"/>
    <x v="168"/>
    <x v="0"/>
    <s v="US"/>
    <s v="USD"/>
    <n v="1426864032"/>
    <n v="1424275632"/>
    <b v="0"/>
    <n v="47"/>
    <b v="1"/>
    <s v="theater/plays"/>
    <n v="1.01"/>
    <n v="64.468085106382972"/>
    <s v="theater"/>
    <s v="plays"/>
    <x v="3467"/>
    <d v="2015-03-20T10:07:12"/>
  </r>
  <r>
    <n v="3468"/>
    <x v="3466"/>
    <s v="Amidst the atrocities of WWII, two women transcend enemy lines to make the ultimate heroic sacrifice."/>
    <x v="3"/>
    <x v="2298"/>
    <x v="0"/>
    <s v="US"/>
    <s v="USD"/>
    <n v="1474426800"/>
    <n v="1471976529"/>
    <b v="0"/>
    <n v="17"/>
    <b v="1"/>
    <s v="theater/plays"/>
    <n v="1.2178"/>
    <n v="716.35294117647061"/>
    <s v="theater"/>
    <s v="plays"/>
    <x v="3468"/>
    <d v="2016-09-20T22:00:00"/>
  </r>
  <r>
    <n v="3469"/>
    <x v="3467"/>
    <s v="Original plays written, performed, and produced by young and diverse theater artists - alumni from Hostos Lincoln Academy in the Bronx."/>
    <x v="70"/>
    <x v="2299"/>
    <x v="0"/>
    <s v="US"/>
    <s v="USD"/>
    <n v="1461857045"/>
    <n v="1459265045"/>
    <b v="0"/>
    <n v="63"/>
    <b v="1"/>
    <s v="theater/plays"/>
    <n v="1.1339285714285714"/>
    <n v="50.396825396825399"/>
    <s v="theater"/>
    <s v="plays"/>
    <x v="3469"/>
    <d v="2016-04-28T10:24:05"/>
  </r>
  <r>
    <n v="3470"/>
    <x v="3468"/>
    <s v="The New Artist's Circle is a theatre company dedicated to bringing the arts to young people."/>
    <x v="49"/>
    <x v="672"/>
    <x v="0"/>
    <s v="US"/>
    <s v="USD"/>
    <n v="1468618680"/>
    <n v="1465345902"/>
    <b v="0"/>
    <n v="9"/>
    <b v="1"/>
    <s v="theater/plays"/>
    <n v="1.5"/>
    <n v="41.666666666666664"/>
    <s v="theater"/>
    <s v="plays"/>
    <x v="3470"/>
    <d v="2016-07-15T16:38:00"/>
  </r>
  <r>
    <n v="3471"/>
    <x v="3469"/>
    <s v="Fast paced, two hander which uses headphone verbatim technique to give an insight into the everyday lives of Leeds city locals."/>
    <x v="2"/>
    <x v="2300"/>
    <x v="0"/>
    <s v="GB"/>
    <s v="GBP"/>
    <n v="1409515200"/>
    <n v="1405971690"/>
    <b v="0"/>
    <n v="30"/>
    <b v="1"/>
    <s v="theater/plays"/>
    <n v="2.1459999999999999"/>
    <n v="35.766666666666666"/>
    <s v="theater"/>
    <s v="plays"/>
    <x v="3471"/>
    <d v="2014-08-31T15:00:00"/>
  </r>
  <r>
    <n v="3472"/>
    <x v="3470"/>
    <s v="Raising funds for Dandelion Theatre's Chicago production of 'Body Awareness' by the Pulitzer Prize-winning playwright Annie Baker."/>
    <x v="13"/>
    <x v="2301"/>
    <x v="0"/>
    <s v="US"/>
    <s v="USD"/>
    <n v="1415253540"/>
    <n v="1413432331"/>
    <b v="0"/>
    <n v="23"/>
    <b v="1"/>
    <s v="theater/plays"/>
    <n v="1.0205"/>
    <n v="88.739130434782609"/>
    <s v="theater"/>
    <s v="plays"/>
    <x v="3472"/>
    <d v="2014-11-06T00:59:00"/>
  </r>
  <r>
    <n v="3473"/>
    <x v="3471"/>
    <s v="A modern telling of the Greek myth. Sisyphus defies the Gods and attempts to change the world order... but can he overcome his fate?"/>
    <x v="244"/>
    <x v="2302"/>
    <x v="0"/>
    <s v="US"/>
    <s v="USD"/>
    <n v="1426883220"/>
    <n v="1425067296"/>
    <b v="0"/>
    <n v="33"/>
    <b v="1"/>
    <s v="theater/plays"/>
    <n v="1"/>
    <n v="148.4848484848485"/>
    <s v="theater"/>
    <s v="plays"/>
    <x v="3473"/>
    <d v="2015-03-20T15:27:00"/>
  </r>
  <r>
    <n v="3474"/>
    <x v="3472"/>
    <s v="Help us get actor-writer Ian Bonar's debut play - a hilarious, heartbreaking story of grief and loss - to the 2016 Edinburgh Fringe."/>
    <x v="13"/>
    <x v="895"/>
    <x v="0"/>
    <s v="GB"/>
    <s v="GBP"/>
    <n v="1469016131"/>
    <n v="1466424131"/>
    <b v="0"/>
    <n v="39"/>
    <b v="1"/>
    <s v="theater/plays"/>
    <n v="1.01"/>
    <n v="51.794871794871796"/>
    <s v="theater"/>
    <s v="plays"/>
    <x v="3474"/>
    <d v="2016-07-20T07:02:11"/>
  </r>
  <r>
    <n v="3475"/>
    <x v="3473"/>
    <s v="Score is a musical play inspired by true stories of parents who have recovered from addiction and regained their children."/>
    <x v="43"/>
    <x v="2303"/>
    <x v="0"/>
    <s v="GB"/>
    <s v="GBP"/>
    <n v="1414972800"/>
    <n v="1412629704"/>
    <b v="0"/>
    <n v="17"/>
    <b v="1"/>
    <s v="theater/plays"/>
    <n v="1.1333333333333333"/>
    <n v="20"/>
    <s v="theater"/>
    <s v="plays"/>
    <x v="3475"/>
    <d v="2014-11-02T19:00:00"/>
  </r>
  <r>
    <n v="3476"/>
    <x v="3474"/>
    <s v="Meet the Martins; a modern family dealing with modern issues in a way that is as All-American as apple pie, James Dean and repression."/>
    <x v="43"/>
    <x v="2304"/>
    <x v="0"/>
    <s v="US"/>
    <s v="USD"/>
    <n v="1414378800"/>
    <n v="1412836990"/>
    <b v="0"/>
    <n v="6"/>
    <b v="1"/>
    <s v="theater/plays"/>
    <n v="1.04"/>
    <n v="52"/>
    <s v="theater"/>
    <s v="plays"/>
    <x v="3476"/>
    <d v="2014-10-26T22:00:00"/>
  </r>
  <r>
    <n v="3477"/>
    <x v="3475"/>
    <s v="8 ten-minute plays, written, directed, rehearsed, and fully produced in only 24 hours! Are we crazy? You bet we are!"/>
    <x v="40"/>
    <x v="857"/>
    <x v="0"/>
    <s v="US"/>
    <s v="USD"/>
    <n v="1431831600"/>
    <n v="1430761243"/>
    <b v="0"/>
    <n v="39"/>
    <b v="1"/>
    <s v="theater/plays"/>
    <n v="1.1533333333333333"/>
    <n v="53.230769230769234"/>
    <s v="theater"/>
    <s v="plays"/>
    <x v="3477"/>
    <d v="2015-05-16T22:00:00"/>
  </r>
  <r>
    <n v="3478"/>
    <x v="3476"/>
    <s v="Bare Theatre takes on Shakespeare's most notorious &quot;problem play,&quot; which asks how far we are willing to go to do what is right."/>
    <x v="13"/>
    <x v="2305"/>
    <x v="0"/>
    <s v="US"/>
    <s v="USD"/>
    <n v="1426539600"/>
    <n v="1424296822"/>
    <b v="0"/>
    <n v="57"/>
    <b v="1"/>
    <s v="theater/plays"/>
    <n v="1.1285000000000001"/>
    <n v="39.596491228070178"/>
    <s v="theater"/>
    <s v="plays"/>
    <x v="3478"/>
    <d v="2015-03-16T16:00:00"/>
  </r>
  <r>
    <n v="3479"/>
    <x v="3477"/>
    <s v="A new comedy about what happened to a band of foolhardy actors when the Puritans closed the theatres in the 1640s."/>
    <x v="15"/>
    <x v="2306"/>
    <x v="0"/>
    <s v="GB"/>
    <s v="GBP"/>
    <n v="1403382680"/>
    <n v="1400790680"/>
    <b v="0"/>
    <n v="56"/>
    <b v="1"/>
    <s v="theater/plays"/>
    <n v="1.2786666666666666"/>
    <n v="34.25"/>
    <s v="theater"/>
    <s v="plays"/>
    <x v="3479"/>
    <d v="2014-06-21T15:31:20"/>
  </r>
  <r>
    <n v="3480"/>
    <x v="3478"/>
    <s v="Georgia is a play that looks at the taboo topic of rape in a relationship.  It's a play about perspectives and various viewpoints."/>
    <x v="15"/>
    <x v="2307"/>
    <x v="0"/>
    <s v="US"/>
    <s v="USD"/>
    <n v="1436562000"/>
    <n v="1434440227"/>
    <b v="0"/>
    <n v="13"/>
    <b v="1"/>
    <s v="theater/plays"/>
    <n v="1.4266666666666667"/>
    <n v="164.61538461538461"/>
    <s v="theater"/>
    <s v="plays"/>
    <x v="3480"/>
    <d v="2015-07-10T16:00:00"/>
  </r>
  <r>
    <n v="3481"/>
    <x v="3479"/>
    <s v="One of Australia's greatest theatres needs your help. Please help us refurnish, fit out and restore this legendary storytelling venue."/>
    <x v="3"/>
    <x v="2308"/>
    <x v="0"/>
    <s v="AU"/>
    <s v="AUD"/>
    <n v="1420178188"/>
    <n v="1418709388"/>
    <b v="0"/>
    <n v="95"/>
    <b v="1"/>
    <s v="theater/plays"/>
    <n v="1.1879999999999999"/>
    <n v="125.05263157894737"/>
    <s v="theater"/>
    <s v="plays"/>
    <x v="3481"/>
    <d v="2015-01-02T00:56:28"/>
  </r>
  <r>
    <n v="3482"/>
    <x v="3480"/>
    <s v="Critically-acclaimed new-writing company Old Trunk make their Edinburgh debut alternating their two darkly comic plays."/>
    <x v="9"/>
    <x v="2309"/>
    <x v="0"/>
    <s v="GB"/>
    <s v="GBP"/>
    <n v="1404671466"/>
    <n v="1402079466"/>
    <b v="0"/>
    <n v="80"/>
    <b v="1"/>
    <s v="theater/plays"/>
    <n v="1.3833333333333333"/>
    <n v="51.875"/>
    <s v="theater"/>
    <s v="plays"/>
    <x v="3482"/>
    <d v="2014-07-06T13:31:06"/>
  </r>
  <r>
    <n v="3483"/>
    <x v="3481"/>
    <s v="Join 5 high school teachers in the lounge of every high school in America.  Hear what they never say in the classroom."/>
    <x v="295"/>
    <x v="2310"/>
    <x v="0"/>
    <s v="US"/>
    <s v="USD"/>
    <n v="1404403381"/>
    <n v="1401811381"/>
    <b v="0"/>
    <n v="133"/>
    <b v="1"/>
    <s v="theater/plays"/>
    <n v="1.599402985074627"/>
    <n v="40.285714285714285"/>
    <s v="theater"/>
    <s v="plays"/>
    <x v="3483"/>
    <d v="2014-07-03T11:03:01"/>
  </r>
  <r>
    <n v="3484"/>
    <x v="3482"/>
    <s v="MACBETH IN THE BASEMENT will premiere at the Capital Fringe Festival in July 2016. A teenage kingâ€™s rise and fall in a vicious game."/>
    <x v="30"/>
    <x v="2311"/>
    <x v="0"/>
    <s v="US"/>
    <s v="USD"/>
    <n v="1466014499"/>
    <n v="1463422499"/>
    <b v="0"/>
    <n v="44"/>
    <b v="1"/>
    <s v="theater/plays"/>
    <n v="1.1424000000000001"/>
    <n v="64.909090909090907"/>
    <s v="theater"/>
    <s v="plays"/>
    <x v="3484"/>
    <d v="2016-06-15T13:14:59"/>
  </r>
  <r>
    <n v="3485"/>
    <x v="3483"/>
    <s v="We're trying to get our play, &quot;An Evening With Sarah Pettyfer,&quot; to the  Orlando Fringe Festival. The only thing is...we need your help!"/>
    <x v="409"/>
    <x v="1827"/>
    <x v="0"/>
    <s v="US"/>
    <s v="USD"/>
    <n v="1454431080"/>
    <n v="1451839080"/>
    <b v="0"/>
    <n v="30"/>
    <b v="1"/>
    <s v="theater/plays"/>
    <n v="1.0060606060606061"/>
    <n v="55.333333333333336"/>
    <s v="theater"/>
    <s v="plays"/>
    <x v="3485"/>
    <d v="2016-02-02T11:38:00"/>
  </r>
  <r>
    <n v="3486"/>
    <x v="3484"/>
    <s v="Dorothy Parker's unforgettable characters come to life onstage in &quot;Might As Well Live&quot; at the 2015 Hollywood Fringe Festival."/>
    <x v="9"/>
    <x v="2312"/>
    <x v="0"/>
    <s v="US"/>
    <s v="USD"/>
    <n v="1433314740"/>
    <n v="1430600401"/>
    <b v="0"/>
    <n v="56"/>
    <b v="1"/>
    <s v="theater/plays"/>
    <n v="1.552"/>
    <n v="83.142857142857139"/>
    <s v="theater"/>
    <s v="plays"/>
    <x v="3486"/>
    <d v="2015-06-03T01:59:00"/>
  </r>
  <r>
    <n v="3487"/>
    <x v="3485"/>
    <s v="Jericho Creek is an original production by Fledgling Theatre Company which will be performed at The Cockpit Theatre in July 2015"/>
    <x v="13"/>
    <x v="948"/>
    <x v="0"/>
    <s v="GB"/>
    <s v="GBP"/>
    <n v="1435185252"/>
    <n v="1432593252"/>
    <b v="0"/>
    <n v="66"/>
    <b v="1"/>
    <s v="theater/plays"/>
    <n v="1.2775000000000001"/>
    <n v="38.712121212121211"/>
    <s v="theater"/>
    <s v="plays"/>
    <x v="3487"/>
    <d v="2015-06-24T17:34:12"/>
  </r>
  <r>
    <n v="3488"/>
    <x v="3486"/>
    <s v="GTP has been protected financially by The Director since 2012. Now it's time for the community. Do you want GTP? Are we worth it?"/>
    <x v="9"/>
    <x v="2313"/>
    <x v="0"/>
    <s v="US"/>
    <s v="USD"/>
    <n v="1429286400"/>
    <n v="1427221560"/>
    <b v="0"/>
    <n v="29"/>
    <b v="1"/>
    <s v="theater/plays"/>
    <n v="1.212"/>
    <n v="125.37931034482759"/>
    <s v="theater"/>
    <s v="plays"/>
    <x v="3488"/>
    <d v="2015-04-17T11:00:00"/>
  </r>
  <r>
    <n v="3489"/>
    <x v="3487"/>
    <s v="A brilliant play by Will Eno. An exciting, young theatre company. A production that promises to wow. You wouldn't want to miss it."/>
    <x v="10"/>
    <x v="2314"/>
    <x v="0"/>
    <s v="GB"/>
    <s v="GBP"/>
    <n v="1400965200"/>
    <n v="1398352531"/>
    <b v="0"/>
    <n v="72"/>
    <b v="1"/>
    <s v="theater/plays"/>
    <n v="1.127"/>
    <n v="78.263888888888886"/>
    <s v="theater"/>
    <s v="plays"/>
    <x v="3489"/>
    <d v="2014-05-24T16:00:00"/>
  </r>
  <r>
    <n v="3490"/>
    <x v="3488"/>
    <s v="The 2016 Resident class is producing a family play about one kid's quest to fly. Help us inspire the next generation of theatre lovers!"/>
    <x v="28"/>
    <x v="2315"/>
    <x v="0"/>
    <s v="US"/>
    <s v="USD"/>
    <n v="1460574924"/>
    <n v="1457982924"/>
    <b v="0"/>
    <n v="27"/>
    <b v="1"/>
    <s v="theater/plays"/>
    <n v="1.2749999999999999"/>
    <n v="47.222222222222221"/>
    <s v="theater"/>
    <s v="plays"/>
    <x v="3490"/>
    <d v="2016-04-13T14:15:24"/>
  </r>
  <r>
    <n v="3491"/>
    <x v="3489"/>
    <s v="Shakespeare Company at UCLA presents The Tempest under the stars in the Fowler Museum Amphitheater. Bring your blankets and enjoy!"/>
    <x v="2"/>
    <x v="2316"/>
    <x v="0"/>
    <s v="US"/>
    <s v="USD"/>
    <n v="1431928784"/>
    <n v="1430114384"/>
    <b v="0"/>
    <n v="10"/>
    <b v="1"/>
    <s v="theater/plays"/>
    <n v="1.5820000000000001"/>
    <n v="79.099999999999994"/>
    <s v="theater"/>
    <s v="plays"/>
    <x v="3491"/>
    <d v="2015-05-18T00:59:44"/>
  </r>
  <r>
    <n v="3492"/>
    <x v="3490"/>
    <s v="We have the Blackbox Fellowship at Boston Playwright's Theatre, now all we need is your support to produce Kevin's new play!"/>
    <x v="276"/>
    <x v="2317"/>
    <x v="0"/>
    <s v="US"/>
    <s v="USD"/>
    <n v="1445818397"/>
    <n v="1442794397"/>
    <b v="0"/>
    <n v="35"/>
    <b v="1"/>
    <s v="theater/plays"/>
    <n v="1.0526894736842105"/>
    <n v="114.29199999999999"/>
    <s v="theater"/>
    <s v="plays"/>
    <x v="3492"/>
    <d v="2015-10-25T19:13:17"/>
  </r>
  <r>
    <n v="3493"/>
    <x v="3491"/>
    <s v="We need your help purchasing a stage for our production of the Wizard of Oz! This program is helping children with autism. Thank you!"/>
    <x v="15"/>
    <x v="646"/>
    <x v="0"/>
    <s v="US"/>
    <s v="USD"/>
    <n v="1408252260"/>
    <n v="1406580436"/>
    <b v="0"/>
    <n v="29"/>
    <b v="1"/>
    <s v="theater/plays"/>
    <n v="1"/>
    <n v="51.724137931034484"/>
    <s v="theater"/>
    <s v="plays"/>
    <x v="3493"/>
    <d v="2014-08-17T00:11:00"/>
  </r>
  <r>
    <n v="3494"/>
    <x v="3492"/>
    <s v="&quot;Special in a Bad Way&quot; is a comedy that questions American Public Schools in their treatment of the so called, 'learning disabled.'"/>
    <x v="44"/>
    <x v="402"/>
    <x v="0"/>
    <s v="US"/>
    <s v="USD"/>
    <n v="1480140000"/>
    <n v="1479186575"/>
    <b v="0"/>
    <n v="13"/>
    <b v="1"/>
    <s v="theater/plays"/>
    <n v="1"/>
    <n v="30.76923076923077"/>
    <s v="theater"/>
    <s v="plays"/>
    <x v="3494"/>
    <d v="2016-11-26T01:00:00"/>
  </r>
  <r>
    <n v="3495"/>
    <x v="3493"/>
    <s v="A one-woman show by Canadian artist Tina Milo. it is a multimedia show about an actress auditioning for a role of a depressed woman."/>
    <x v="10"/>
    <x v="2318"/>
    <x v="0"/>
    <s v="CA"/>
    <s v="CAD"/>
    <n v="1414862280"/>
    <n v="1412360309"/>
    <b v="0"/>
    <n v="72"/>
    <b v="1"/>
    <s v="theater/plays"/>
    <n v="1.0686"/>
    <n v="74.208333333333329"/>
    <s v="theater"/>
    <s v="plays"/>
    <x v="3495"/>
    <d v="2014-11-01T12:18:00"/>
  </r>
  <r>
    <n v="3496"/>
    <x v="3494"/>
    <s v="A one-woman play based on Lizzie Borden who was accused of the brutal hatchet murders of her father and step-mother.  Workshop Oct NYC."/>
    <x v="9"/>
    <x v="2319"/>
    <x v="0"/>
    <s v="US"/>
    <s v="USD"/>
    <n v="1473625166"/>
    <n v="1470169166"/>
    <b v="0"/>
    <n v="78"/>
    <b v="1"/>
    <s v="theater/plays"/>
    <n v="1.244"/>
    <n v="47.846153846153847"/>
    <s v="theater"/>
    <s v="plays"/>
    <x v="3496"/>
    <d v="2016-09-11T15:19:26"/>
  </r>
  <r>
    <n v="3497"/>
    <x v="3495"/>
    <s v="We've been invited to the San Diego International Fringe Festival. Can you help us get there? Special performances in SLC and OREM."/>
    <x v="410"/>
    <x v="472"/>
    <x v="0"/>
    <s v="US"/>
    <s v="USD"/>
    <n v="1464904800"/>
    <n v="1463852904"/>
    <b v="0"/>
    <n v="49"/>
    <b v="1"/>
    <s v="theater/plays"/>
    <n v="1.0870406189555126"/>
    <n v="34.408163265306122"/>
    <s v="theater"/>
    <s v="plays"/>
    <x v="3497"/>
    <d v="2016-06-02T17:00:00"/>
  </r>
  <r>
    <n v="3498"/>
    <x v="3496"/>
    <s v="This solo show has the power to profoundly impact new mothers and those that love them and to educate &amp; change how we support them."/>
    <x v="409"/>
    <x v="2320"/>
    <x v="0"/>
    <s v="CA"/>
    <s v="CAD"/>
    <n v="1464471840"/>
    <n v="1459309704"/>
    <b v="0"/>
    <n v="42"/>
    <b v="1"/>
    <s v="theater/plays"/>
    <n v="1.0242424242424242"/>
    <n v="40.238095238095241"/>
    <s v="theater"/>
    <s v="plays"/>
    <x v="3498"/>
    <d v="2016-05-28T16:44:00"/>
  </r>
  <r>
    <n v="3499"/>
    <x v="3497"/>
    <s v="Figure 8 Troupe's debut performance! A stunning piece of theatre written by premier female playwright Maria Irene Fornes."/>
    <x v="13"/>
    <x v="2321"/>
    <x v="0"/>
    <s v="US"/>
    <s v="USD"/>
    <n v="1435733940"/>
    <n v="1431046325"/>
    <b v="0"/>
    <n v="35"/>
    <b v="1"/>
    <s v="theater/plays"/>
    <n v="1.0549999999999999"/>
    <n v="60.285714285714285"/>
    <s v="theater"/>
    <s v="plays"/>
    <x v="3499"/>
    <d v="2015-07-01T01:59:00"/>
  </r>
  <r>
    <n v="3500"/>
    <x v="3498"/>
    <s v="A minimalist, post-modern production of the classic play, performed and produced by aspiring theater undergraduates at UMass Amherst."/>
    <x v="28"/>
    <x v="2322"/>
    <x v="0"/>
    <s v="US"/>
    <s v="USD"/>
    <n v="1457326740"/>
    <n v="1455919438"/>
    <b v="0"/>
    <n v="42"/>
    <b v="1"/>
    <s v="theater/plays"/>
    <n v="1.0629999999999999"/>
    <n v="25.30952380952381"/>
    <s v="theater"/>
    <s v="plays"/>
    <x v="3500"/>
    <d v="2016-03-06T23:59:00"/>
  </r>
  <r>
    <n v="3501"/>
    <x v="3499"/>
    <s v="'Pig' by Alex Oates is an urgent and dark comedy with live music that discusses the vital issue of the state of our police force."/>
    <x v="15"/>
    <x v="17"/>
    <x v="0"/>
    <s v="GB"/>
    <s v="GBP"/>
    <n v="1441995595"/>
    <n v="1439835595"/>
    <b v="0"/>
    <n v="42"/>
    <b v="1"/>
    <s v="theater/plays"/>
    <n v="1.0066666666666666"/>
    <n v="35.952380952380949"/>
    <s v="theater"/>
    <s v="plays"/>
    <x v="3501"/>
    <d v="2015-09-11T13:19:55"/>
  </r>
  <r>
    <n v="3502"/>
    <x v="3500"/>
    <s v="Dickhead is a play about one man's struggle with the dicks in his head. If you want to know more stop being a twat and put out...please"/>
    <x v="23"/>
    <x v="2323"/>
    <x v="0"/>
    <s v="US"/>
    <s v="USD"/>
    <n v="1458100740"/>
    <n v="1456862924"/>
    <b v="0"/>
    <n v="31"/>
    <b v="1"/>
    <s v="theater/plays"/>
    <n v="1.054"/>
    <n v="136"/>
    <s v="theater"/>
    <s v="plays"/>
    <x v="3502"/>
    <d v="2016-03-15T22:59:00"/>
  </r>
  <r>
    <n v="3503"/>
    <x v="3501"/>
    <s v="A group of Sicilian immigrants in New York struggle to deal with conflict from both within the family and from without."/>
    <x v="30"/>
    <x v="2324"/>
    <x v="0"/>
    <s v="GB"/>
    <s v="GBP"/>
    <n v="1469359728"/>
    <n v="1466767728"/>
    <b v="0"/>
    <n v="38"/>
    <b v="1"/>
    <s v="theater/plays"/>
    <n v="1.0755999999999999"/>
    <n v="70.763157894736835"/>
    <s v="theater"/>
    <s v="plays"/>
    <x v="3503"/>
    <d v="2016-07-24T06:28:48"/>
  </r>
  <r>
    <n v="3504"/>
    <x v="3502"/>
    <s v="The Sterling Lion Theater Company is a non-profit theater group established for the benefit of the Connecticut lower Naugatuck Valley."/>
    <x v="28"/>
    <x v="325"/>
    <x v="0"/>
    <s v="US"/>
    <s v="USD"/>
    <n v="1447959491"/>
    <n v="1445363891"/>
    <b v="0"/>
    <n v="8"/>
    <b v="1"/>
    <s v="theater/plays"/>
    <n v="1"/>
    <n v="125"/>
    <s v="theater"/>
    <s v="plays"/>
    <x v="3504"/>
    <d v="2015-11-19T13:58:11"/>
  </r>
  <r>
    <n v="3505"/>
    <x v="3503"/>
    <s v="Four myths._x000a_Four writers._x000a_Four new takes._x000a__x000a_The Four Disgracers comes to the stage to launch a new theatre group, Ixion."/>
    <x v="30"/>
    <x v="2325"/>
    <x v="0"/>
    <s v="US"/>
    <s v="USD"/>
    <n v="1399953600"/>
    <n v="1398983245"/>
    <b v="0"/>
    <n v="39"/>
    <b v="1"/>
    <s v="theater/plays"/>
    <n v="1.0376000000000001"/>
    <n v="66.512820512820511"/>
    <s v="theater"/>
    <s v="plays"/>
    <x v="3505"/>
    <d v="2014-05-12T23:00:00"/>
  </r>
  <r>
    <n v="3506"/>
    <x v="3504"/>
    <s v="The Secret is a historical drama about a lawyer who worked for the Spanish Inquisition &amp; crossed the Atlantic with Menendez in 1565."/>
    <x v="9"/>
    <x v="631"/>
    <x v="0"/>
    <s v="US"/>
    <s v="USD"/>
    <n v="1408815440"/>
    <n v="1404927440"/>
    <b v="0"/>
    <n v="29"/>
    <b v="1"/>
    <s v="theater/plays"/>
    <n v="1.0149999999999999"/>
    <n v="105"/>
    <s v="theater"/>
    <s v="plays"/>
    <x v="3506"/>
    <d v="2014-08-23T12:37:20"/>
  </r>
  <r>
    <n v="3507"/>
    <x v="3505"/>
    <s v="Please help our troupe bring our first project from planning to reality! Join us on one exciting ride!"/>
    <x v="3"/>
    <x v="2326"/>
    <x v="0"/>
    <s v="US"/>
    <s v="USD"/>
    <n v="1464732537"/>
    <n v="1462140537"/>
    <b v="0"/>
    <n v="72"/>
    <b v="1"/>
    <s v="theater/plays"/>
    <n v="1.044"/>
    <n v="145"/>
    <s v="theater"/>
    <s v="plays"/>
    <x v="3507"/>
    <d v="2016-05-31T17:08:57"/>
  </r>
  <r>
    <n v="3508"/>
    <x v="3506"/>
    <s v="Roll The Dice Theatre Company revolves around taking risks in the game of life vicariously through beloved childhood games."/>
    <x v="213"/>
    <x v="147"/>
    <x v="0"/>
    <s v="GB"/>
    <s v="GBP"/>
    <n v="1462914000"/>
    <n v="1460914253"/>
    <b v="0"/>
    <n v="15"/>
    <b v="1"/>
    <s v="theater/plays"/>
    <n v="1.8"/>
    <n v="12"/>
    <s v="theater"/>
    <s v="plays"/>
    <x v="3508"/>
    <d v="2016-05-10T16:00:00"/>
  </r>
  <r>
    <n v="3509"/>
    <x v="3507"/>
    <s v="PL@Y is an original comedic fantasy spectacle inspired by the original music of the Amboys and classic rabbit-hole fiction archetypes"/>
    <x v="9"/>
    <x v="2327"/>
    <x v="0"/>
    <s v="US"/>
    <s v="USD"/>
    <n v="1416545700"/>
    <n v="1415392666"/>
    <b v="0"/>
    <n v="33"/>
    <b v="1"/>
    <s v="theater/plays"/>
    <n v="1.0633333333333332"/>
    <n v="96.666666666666671"/>
    <s v="theater"/>
    <s v="plays"/>
    <x v="3509"/>
    <d v="2014-11-20T23:55:00"/>
  </r>
  <r>
    <n v="3510"/>
    <x v="3508"/>
    <s v="The Uncommon Loons return with Much Ado for a 2nd production of Shakespeare in Minnesota's Nature on the banks of the Mississippi!"/>
    <x v="42"/>
    <x v="1217"/>
    <x v="0"/>
    <s v="US"/>
    <s v="USD"/>
    <n v="1404312846"/>
    <n v="1402584846"/>
    <b v="0"/>
    <n v="15"/>
    <b v="1"/>
    <s v="theater/plays"/>
    <n v="1.0055555555555555"/>
    <n v="60.333333333333336"/>
    <s v="theater"/>
    <s v="plays"/>
    <x v="3510"/>
    <d v="2014-07-02T09:54:06"/>
  </r>
  <r>
    <n v="3511"/>
    <x v="3509"/>
    <s v="The world premiere of the first full-length play by Eve Leigh, at the intimate Finborough Theatre in London."/>
    <x v="15"/>
    <x v="2328"/>
    <x v="0"/>
    <s v="GB"/>
    <s v="GBP"/>
    <n v="1415385000"/>
    <n v="1413406695"/>
    <b v="0"/>
    <n v="19"/>
    <b v="1"/>
    <s v="theater/plays"/>
    <n v="1.012"/>
    <n v="79.89473684210526"/>
    <s v="theater"/>
    <s v="plays"/>
    <x v="3511"/>
    <d v="2014-11-07T13:30:00"/>
  </r>
  <r>
    <n v="3512"/>
    <x v="3510"/>
    <s v="We're making a hard hitting, innovative play which will open your eyes to what mental illness is like in the mind of the sufferer."/>
    <x v="28"/>
    <x v="325"/>
    <x v="0"/>
    <s v="GB"/>
    <s v="GBP"/>
    <n v="1429789992"/>
    <n v="1424609592"/>
    <b v="0"/>
    <n v="17"/>
    <b v="1"/>
    <s v="theater/plays"/>
    <n v="1"/>
    <n v="58.823529411764703"/>
    <s v="theater"/>
    <s v="plays"/>
    <x v="3512"/>
    <d v="2015-04-23T06:53:12"/>
  </r>
  <r>
    <n v="3513"/>
    <x v="3511"/>
    <s v="Brazos Valley TROUPE is taking an original work, Truth AND Consequences, to the Texas Nonprofit Theaters 2014 Youth Conference"/>
    <x v="70"/>
    <x v="2153"/>
    <x v="0"/>
    <s v="US"/>
    <s v="USD"/>
    <n v="1401857940"/>
    <n v="1400725112"/>
    <b v="0"/>
    <n v="44"/>
    <b v="1"/>
    <s v="theater/plays"/>
    <n v="1.1839285714285714"/>
    <n v="75.340909090909093"/>
    <s v="theater"/>
    <s v="plays"/>
    <x v="3513"/>
    <d v="2014-06-03T23:59:00"/>
  </r>
  <r>
    <n v="3514"/>
    <x v="3512"/>
    <s v="My play &quot;In the Hour Before the Bars Open&quot; has won an award from KCACTF, but I need to present the play in Georgia to receive it!"/>
    <x v="2"/>
    <x v="1100"/>
    <x v="0"/>
    <s v="US"/>
    <s v="USD"/>
    <n v="1422853140"/>
    <n v="1421439552"/>
    <b v="0"/>
    <n v="10"/>
    <b v="1"/>
    <s v="theater/plays"/>
    <n v="1.1000000000000001"/>
    <n v="55"/>
    <s v="theater"/>
    <s v="plays"/>
    <x v="3514"/>
    <d v="2015-02-01T23:59:00"/>
  </r>
  <r>
    <n v="3515"/>
    <x v="3513"/>
    <s v="We are casting an all-inclusive production of Shakespeare's Twelfth Night in a non-traditional performance space."/>
    <x v="9"/>
    <x v="2329"/>
    <x v="0"/>
    <s v="US"/>
    <s v="USD"/>
    <n v="1433097171"/>
    <n v="1430505171"/>
    <b v="0"/>
    <n v="46"/>
    <b v="1"/>
    <s v="theater/plays"/>
    <n v="1.0266666666666666"/>
    <n v="66.956521739130437"/>
    <s v="theater"/>
    <s v="plays"/>
    <x v="3515"/>
    <d v="2015-05-31T13:32:51"/>
  </r>
  <r>
    <n v="3516"/>
    <x v="3514"/>
    <s v="A new play about a lesser known yet pivotal event in American history, about a group of WWI Veterans fighting for their rights."/>
    <x v="30"/>
    <x v="911"/>
    <x v="0"/>
    <s v="US"/>
    <s v="USD"/>
    <n v="1410145200"/>
    <n v="1407197670"/>
    <b v="0"/>
    <n v="11"/>
    <b v="1"/>
    <s v="theater/plays"/>
    <n v="1"/>
    <n v="227.27272727272728"/>
    <s v="theater"/>
    <s v="plays"/>
    <x v="3516"/>
    <d v="2014-09-07T22:00:00"/>
  </r>
  <r>
    <n v="3517"/>
    <x v="3515"/>
    <s v="Support an outstanding cast of actors to take on a professional production of a masterpiece of modern theatre"/>
    <x v="23"/>
    <x v="417"/>
    <x v="0"/>
    <s v="GB"/>
    <s v="GBP"/>
    <n v="1404471600"/>
    <n v="1401910634"/>
    <b v="0"/>
    <n v="13"/>
    <b v="1"/>
    <s v="theater/plays"/>
    <n v="1"/>
    <n v="307.69230769230768"/>
    <s v="theater"/>
    <s v="plays"/>
    <x v="3517"/>
    <d v="2014-07-04T06:00:00"/>
  </r>
  <r>
    <n v="3518"/>
    <x v="3516"/>
    <s v="One play.  Two theaters.  See the story from both sides and then decide for yourself - who are the BEASTS OF BAVERLY GROVE?"/>
    <x v="15"/>
    <x v="2330"/>
    <x v="0"/>
    <s v="US"/>
    <s v="USD"/>
    <n v="1412259660"/>
    <n v="1410461299"/>
    <b v="0"/>
    <n v="33"/>
    <b v="1"/>
    <s v="theater/plays"/>
    <n v="1.10046"/>
    <n v="50.020909090909093"/>
    <s v="theater"/>
    <s v="plays"/>
    <x v="3518"/>
    <d v="2014-10-02T09:21:00"/>
  </r>
  <r>
    <n v="3519"/>
    <x v="3517"/>
    <s v="Bookstory is a tiny puppet musical with some very big ideas that tells the story of the story in the digital age"/>
    <x v="13"/>
    <x v="40"/>
    <x v="0"/>
    <s v="GB"/>
    <s v="GBP"/>
    <n v="1425478950"/>
    <n v="1422886950"/>
    <b v="0"/>
    <n v="28"/>
    <b v="1"/>
    <s v="theater/plays"/>
    <n v="1.0135000000000001"/>
    <n v="72.392857142857139"/>
    <s v="theater"/>
    <s v="plays"/>
    <x v="3519"/>
    <d v="2015-03-04T09:22:30"/>
  </r>
  <r>
    <n v="3520"/>
    <x v="3518"/>
    <s v="Help us to bring &quot;Protocols&quot; at the 2015 Camden Fringe. The most controversial play of the year."/>
    <x v="13"/>
    <x v="1132"/>
    <x v="0"/>
    <s v="GB"/>
    <s v="GBP"/>
    <n v="1441547220"/>
    <n v="1439322412"/>
    <b v="0"/>
    <n v="21"/>
    <b v="1"/>
    <s v="theater/plays"/>
    <n v="1.0075000000000001"/>
    <n v="95.952380952380949"/>
    <s v="theater"/>
    <s v="plays"/>
    <x v="3520"/>
    <d v="2015-09-06T08:47:00"/>
  </r>
  <r>
    <n v="3521"/>
    <x v="3519"/>
    <s v="A professionally directed/acted workshop &amp; reading for a new play depicting sexual addiction and its crippling effect on relationships."/>
    <x v="18"/>
    <x v="2331"/>
    <x v="0"/>
    <s v="US"/>
    <s v="USD"/>
    <n v="1411980020"/>
    <n v="1409388020"/>
    <b v="0"/>
    <n v="13"/>
    <b v="1"/>
    <s v="theater/plays"/>
    <n v="1.6942857142857144"/>
    <n v="45.615384615384613"/>
    <s v="theater"/>
    <s v="plays"/>
    <x v="3521"/>
    <d v="2014-09-29T03:40:20"/>
  </r>
  <r>
    <n v="3522"/>
    <x v="3520"/>
    <s v="New show with 2 performers and an original score, bringing the true story of this forgotten WW1 heroine to audiences in the southwest."/>
    <x v="411"/>
    <x v="1174"/>
    <x v="0"/>
    <s v="GB"/>
    <s v="GBP"/>
    <n v="1442311560"/>
    <n v="1439924246"/>
    <b v="0"/>
    <n v="34"/>
    <b v="1"/>
    <s v="theater/plays"/>
    <n v="1"/>
    <n v="41.029411764705884"/>
    <s v="theater"/>
    <s v="plays"/>
    <x v="3522"/>
    <d v="2015-09-15T05:06:00"/>
  </r>
  <r>
    <n v="3523"/>
    <x v="3521"/>
    <s v="An old play about our world. Set in 1970s England, Magnificence is a gut-wrenching story of radicalisation, idealism and pity."/>
    <x v="23"/>
    <x v="2332"/>
    <x v="0"/>
    <s v="GB"/>
    <s v="GBP"/>
    <n v="1474844400"/>
    <n v="1469871148"/>
    <b v="0"/>
    <n v="80"/>
    <b v="1"/>
    <s v="theater/plays"/>
    <n v="1.1365000000000001"/>
    <n v="56.825000000000003"/>
    <s v="theater"/>
    <s v="plays"/>
    <x v="3523"/>
    <d v="2016-09-25T18:00:00"/>
  </r>
  <r>
    <n v="3524"/>
    <x v="3522"/>
    <s v="A West Texas matriarch is enraged by the news that her gay grandson has been the victim of a hate crime committed by his own father."/>
    <x v="3"/>
    <x v="2333"/>
    <x v="0"/>
    <s v="US"/>
    <s v="USD"/>
    <n v="1410580800"/>
    <n v="1409336373"/>
    <b v="0"/>
    <n v="74"/>
    <b v="1"/>
    <s v="theater/plays"/>
    <n v="1.0156000000000001"/>
    <n v="137.24324324324326"/>
    <s v="theater"/>
    <s v="plays"/>
    <x v="3524"/>
    <d v="2014-09-12T23:00:00"/>
  </r>
  <r>
    <n v="3525"/>
    <x v="3523"/>
    <s v="The Attic interns present Tennessee Williams's &quot;Talk to Me Like the Rain and Let Me Listen&quot; performing at The Flea Theater!"/>
    <x v="2"/>
    <x v="798"/>
    <x v="0"/>
    <s v="US"/>
    <s v="USD"/>
    <n v="1439136000"/>
    <n v="1438188106"/>
    <b v="0"/>
    <n v="7"/>
    <b v="1"/>
    <s v="theater/plays"/>
    <n v="1.06"/>
    <n v="75.714285714285708"/>
    <s v="theater"/>
    <s v="plays"/>
    <x v="3525"/>
    <d v="2015-08-09T11:00:00"/>
  </r>
  <r>
    <n v="3526"/>
    <x v="3524"/>
    <s v="By day we perform Acts of Kindness, by night we perform free theater, all sustained by the love of our neighbors, not ticket prices."/>
    <x v="126"/>
    <x v="2334"/>
    <x v="0"/>
    <s v="US"/>
    <s v="USD"/>
    <n v="1461823140"/>
    <n v="1459411371"/>
    <b v="0"/>
    <n v="34"/>
    <b v="1"/>
    <s v="theater/plays"/>
    <n v="1.02"/>
    <n v="99"/>
    <s v="theater"/>
    <s v="plays"/>
    <x v="3526"/>
    <d v="2016-04-28T00:59:00"/>
  </r>
  <r>
    <n v="3527"/>
    <x v="3525"/>
    <s v="A 'tasty' new drama ~&quot;Booker T Washington of Tuskegee, Alabama, dined with the President (Roosevelt) last evening.&quot;~ the White House."/>
    <x v="12"/>
    <x v="2335"/>
    <x v="0"/>
    <s v="US"/>
    <s v="USD"/>
    <n v="1436587140"/>
    <n v="1434069205"/>
    <b v="0"/>
    <n v="86"/>
    <b v="1"/>
    <s v="theater/plays"/>
    <n v="1.1691666666666667"/>
    <n v="81.569767441860463"/>
    <s v="theater"/>
    <s v="plays"/>
    <x v="3527"/>
    <d v="2015-07-10T22:59:00"/>
  </r>
  <r>
    <n v="3528"/>
    <x v="3526"/>
    <s v="pluck. productions present their first four-week run - the world premiere of David K. Barnes' BIRTHDAY SUIT at the Old Red Lion."/>
    <x v="409"/>
    <x v="2336"/>
    <x v="0"/>
    <s v="GB"/>
    <s v="GBP"/>
    <n v="1484740918"/>
    <n v="1483012918"/>
    <b v="0"/>
    <n v="37"/>
    <b v="1"/>
    <s v="theater/plays"/>
    <n v="1.0115151515151515"/>
    <n v="45.108108108108105"/>
    <s v="theater"/>
    <s v="plays"/>
    <x v="3528"/>
    <d v="2017-01-18T07:01:58"/>
  </r>
  <r>
    <n v="3529"/>
    <x v="3527"/>
    <s v="Partners w/the Black Arts &amp; Cultural Center; we use theatre to EDUCATE &amp; EMPOWER through diverse expressions of the human experience."/>
    <x v="2"/>
    <x v="2337"/>
    <x v="0"/>
    <s v="US"/>
    <s v="USD"/>
    <n v="1436749200"/>
    <n v="1434997018"/>
    <b v="0"/>
    <n v="18"/>
    <b v="1"/>
    <s v="theater/plays"/>
    <n v="1.32"/>
    <n v="36.666666666666664"/>
    <s v="theater"/>
    <s v="plays"/>
    <x v="3529"/>
    <d v="2015-07-12T20:00:00"/>
  </r>
  <r>
    <n v="3530"/>
    <x v="3528"/>
    <s v="â€œFar From Fictionâ€ is a powerful play, written by Sally Willis, offering insights into a new understanding of  female psychology."/>
    <x v="181"/>
    <x v="2338"/>
    <x v="0"/>
    <s v="GB"/>
    <s v="GBP"/>
    <n v="1460318400"/>
    <n v="1457881057"/>
    <b v="0"/>
    <n v="22"/>
    <b v="1"/>
    <s v="theater/plays"/>
    <n v="1"/>
    <n v="125"/>
    <s v="theater"/>
    <s v="plays"/>
    <x v="3530"/>
    <d v="2016-04-10T15:00:00"/>
  </r>
  <r>
    <n v="3531"/>
    <x v="3529"/>
    <s v="A political comedy for a crazy election year"/>
    <x v="28"/>
    <x v="1958"/>
    <x v="0"/>
    <s v="US"/>
    <s v="USD"/>
    <n v="1467301334"/>
    <n v="1464709334"/>
    <b v="0"/>
    <n v="26"/>
    <b v="1"/>
    <s v="theater/plays"/>
    <n v="1.28"/>
    <n v="49.230769230769234"/>
    <s v="theater"/>
    <s v="plays"/>
    <x v="3531"/>
    <d v="2016-06-30T10:42:14"/>
  </r>
  <r>
    <n v="3532"/>
    <x v="3530"/>
    <s v="Our goal: To produce a stirring one-woman show historically based on African-American womenâ€™s experiences, struggles, and journeys."/>
    <x v="412"/>
    <x v="1936"/>
    <x v="0"/>
    <s v="US"/>
    <s v="USD"/>
    <n v="1411012740"/>
    <n v="1409667827"/>
    <b v="0"/>
    <n v="27"/>
    <b v="1"/>
    <s v="theater/plays"/>
    <n v="1.1895833333333334"/>
    <n v="42.296296296296298"/>
    <s v="theater"/>
    <s v="plays"/>
    <x v="3532"/>
    <d v="2014-09-17T22:59:00"/>
  </r>
  <r>
    <n v="3533"/>
    <x v="3531"/>
    <s v="Two shows! (we're feeling particularly ambitious). Help us produce Eurydice and The Effect of Gamma Rays on Man-in-the-Moon Marigolds!"/>
    <x v="2"/>
    <x v="2291"/>
    <x v="0"/>
    <s v="US"/>
    <s v="USD"/>
    <n v="1447269367"/>
    <n v="1444673767"/>
    <b v="0"/>
    <n v="8"/>
    <b v="1"/>
    <s v="theater/plays"/>
    <n v="1.262"/>
    <n v="78.875"/>
    <s v="theater"/>
    <s v="plays"/>
    <x v="3533"/>
    <d v="2015-11-11T14:16:07"/>
  </r>
  <r>
    <n v="3534"/>
    <x v="3532"/>
    <s v="A Theatrical Prequel to Hell's Rebels, the current Pathfinder Adventure Path from Paizo Publishing"/>
    <x v="10"/>
    <x v="2339"/>
    <x v="0"/>
    <s v="US"/>
    <s v="USD"/>
    <n v="1443711623"/>
    <n v="1440687623"/>
    <b v="0"/>
    <n v="204"/>
    <b v="1"/>
    <s v="theater/plays"/>
    <n v="1.5620000000000001"/>
    <n v="38.284313725490193"/>
    <s v="theater"/>
    <s v="plays"/>
    <x v="3534"/>
    <d v="2015-10-01T10:00:23"/>
  </r>
  <r>
    <n v="3535"/>
    <x v="3533"/>
    <s v="On the 60th anniversary of Twelve Angry Men, 12 female writers create 12 short pieces about what makes them angry."/>
    <x v="13"/>
    <x v="2340"/>
    <x v="0"/>
    <s v="GB"/>
    <s v="GBP"/>
    <n v="1443808800"/>
    <n v="1441120910"/>
    <b v="0"/>
    <n v="46"/>
    <b v="1"/>
    <s v="theater/plays"/>
    <n v="1.0315000000000001"/>
    <n v="44.847826086956523"/>
    <s v="theater"/>
    <s v="plays"/>
    <x v="3535"/>
    <d v="2015-10-02T13:00:00"/>
  </r>
  <r>
    <n v="3536"/>
    <x v="3534"/>
    <s v="&quot;Inteligent, Inspired and Inimitable&quot; Nottingham's leading two man improv show is heading to Dave's Leicester Comedy Festival."/>
    <x v="325"/>
    <x v="398"/>
    <x v="0"/>
    <s v="GB"/>
    <s v="GBP"/>
    <n v="1450612740"/>
    <n v="1448040425"/>
    <b v="0"/>
    <n v="17"/>
    <b v="1"/>
    <s v="theater/plays"/>
    <n v="1.5333333333333334"/>
    <n v="13.529411764705882"/>
    <s v="theater"/>
    <s v="plays"/>
    <x v="3536"/>
    <d v="2015-12-20T06:59:00"/>
  </r>
  <r>
    <n v="3537"/>
    <x v="3535"/>
    <s v="A fast-pace, zany comedy involving six actors performing seven usually untold Grimm Fairy Tales about giants, witches, demons and more!"/>
    <x v="413"/>
    <x v="1967"/>
    <x v="0"/>
    <s v="CA"/>
    <s v="CAD"/>
    <n v="1416211140"/>
    <n v="1413016216"/>
    <b v="0"/>
    <n v="28"/>
    <b v="1"/>
    <s v="theater/plays"/>
    <n v="1.8044444444444445"/>
    <n v="43.5"/>
    <s v="theater"/>
    <s v="plays"/>
    <x v="3537"/>
    <d v="2014-11-17T02:59:00"/>
  </r>
  <r>
    <n v="3538"/>
    <x v="3536"/>
    <s v="A play about riverside homelessness, inspired by true events. Shows at Brunel Museum, 240 Project and similar community organisations."/>
    <x v="13"/>
    <x v="1956"/>
    <x v="0"/>
    <s v="GB"/>
    <s v="GBP"/>
    <n v="1471428340"/>
    <n v="1469009140"/>
    <b v="0"/>
    <n v="83"/>
    <b v="1"/>
    <s v="theater/plays"/>
    <n v="1.2845"/>
    <n v="30.951807228915662"/>
    <s v="theater"/>
    <s v="plays"/>
    <x v="3538"/>
    <d v="2016-08-17T05:05:40"/>
  </r>
  <r>
    <n v="3539"/>
    <x v="3537"/>
    <s v="A searing new play that takes  an unflinching look at the terrible costs of police shootings in the African American community."/>
    <x v="20"/>
    <x v="2341"/>
    <x v="0"/>
    <s v="US"/>
    <s v="USD"/>
    <n v="1473358122"/>
    <n v="1471543722"/>
    <b v="0"/>
    <n v="13"/>
    <b v="1"/>
    <s v="theater/plays"/>
    <n v="1.1966666666666668"/>
    <n v="55.230769230769234"/>
    <s v="theater"/>
    <s v="plays"/>
    <x v="3539"/>
    <d v="2016-09-08T13:08:42"/>
  </r>
  <r>
    <n v="3540"/>
    <x v="3538"/>
    <s v="A brand new stage adaptation of the Libby Purves/Nicholas Heiney book. A new work involving music, poetry and fajitas. #timetochange"/>
    <x v="43"/>
    <x v="2342"/>
    <x v="0"/>
    <s v="GB"/>
    <s v="GBP"/>
    <n v="1466899491"/>
    <n v="1464307491"/>
    <b v="0"/>
    <n v="8"/>
    <b v="1"/>
    <s v="theater/plays"/>
    <n v="1.23"/>
    <n v="46.125"/>
    <s v="theater"/>
    <s v="plays"/>
    <x v="3540"/>
    <d v="2016-06-25T19:04:51"/>
  </r>
  <r>
    <n v="3541"/>
    <x v="3539"/>
    <s v="Yellowbelly Theatre needs your help to bring this incredible play of love, lust and mistaken identity to life in our debut performance!"/>
    <x v="38"/>
    <x v="2343"/>
    <x v="0"/>
    <s v="GB"/>
    <s v="GBP"/>
    <n v="1441042275"/>
    <n v="1438882275"/>
    <b v="0"/>
    <n v="32"/>
    <b v="1"/>
    <s v="theater/plays"/>
    <n v="1.05"/>
    <n v="39.375"/>
    <s v="theater"/>
    <s v="plays"/>
    <x v="3541"/>
    <d v="2015-08-31T12:31:15"/>
  </r>
  <r>
    <n v="3542"/>
    <x v="3540"/>
    <s v="Ancient Greece. Giddy, champagne soaked debauchery celebrating the Trojan War's end leads to a shocking and deadly surprise."/>
    <x v="62"/>
    <x v="2344"/>
    <x v="0"/>
    <s v="US"/>
    <s v="USD"/>
    <n v="1410099822"/>
    <n v="1404915822"/>
    <b v="0"/>
    <n v="85"/>
    <b v="1"/>
    <s v="theater/plays"/>
    <n v="1.0223636363636364"/>
    <n v="66.152941176470591"/>
    <s v="theater"/>
    <s v="plays"/>
    <x v="3542"/>
    <d v="2014-09-07T09:23:42"/>
  </r>
  <r>
    <n v="3543"/>
    <x v="3541"/>
    <s v="A circus theater show. An escaped carousel horse and a beautiful wire dancer let the fantasies run wild."/>
    <x v="15"/>
    <x v="76"/>
    <x v="0"/>
    <s v="DE"/>
    <s v="EUR"/>
    <n v="1435255659"/>
    <n v="1432663659"/>
    <b v="0"/>
    <n v="29"/>
    <b v="1"/>
    <s v="theater/plays"/>
    <n v="1.0466666666666666"/>
    <n v="54.137931034482762"/>
    <s v="theater"/>
    <s v="plays"/>
    <x v="3543"/>
    <d v="2015-06-25T13:07:39"/>
  </r>
  <r>
    <n v="3544"/>
    <x v="3542"/>
    <s v="Death &amp; Pretzels presents the world premiere of Paul Pasulka's Gruoch, or Lady Macbeth"/>
    <x v="30"/>
    <x v="911"/>
    <x v="0"/>
    <s v="US"/>
    <s v="USD"/>
    <n v="1425758257"/>
    <n v="1423166257"/>
    <b v="0"/>
    <n v="24"/>
    <b v="1"/>
    <s v="theater/plays"/>
    <n v="1"/>
    <n v="104.16666666666667"/>
    <s v="theater"/>
    <s v="plays"/>
    <x v="3544"/>
    <d v="2015-03-07T14:57:37"/>
  </r>
  <r>
    <n v="3545"/>
    <x v="3543"/>
    <s v="FUND our teens in Shakespeare's comedy &quot;The Merchant of Venice&quot;. Donating pays for our venue/insurance located in Woodland, CA."/>
    <x v="49"/>
    <x v="2345"/>
    <x v="0"/>
    <s v="US"/>
    <s v="USD"/>
    <n v="1428780159"/>
    <n v="1426188159"/>
    <b v="0"/>
    <n v="8"/>
    <b v="1"/>
    <s v="theater/plays"/>
    <n v="1.004"/>
    <n v="31.375"/>
    <s v="theater"/>
    <s v="plays"/>
    <x v="3545"/>
    <d v="2015-04-11T14:22:39"/>
  </r>
  <r>
    <n v="3546"/>
    <x v="3544"/>
    <s v="Help us produce this revealing play about Nazi-resistance member Dietrich Bonhoeffer and his final years of incarceration during WWII."/>
    <x v="184"/>
    <x v="2346"/>
    <x v="0"/>
    <s v="US"/>
    <s v="USD"/>
    <n v="1427860740"/>
    <n v="1426002684"/>
    <b v="0"/>
    <n v="19"/>
    <b v="1"/>
    <s v="theater/plays"/>
    <n v="1.0227272727272727"/>
    <n v="59.210526315789473"/>
    <s v="theater"/>
    <s v="plays"/>
    <x v="3546"/>
    <d v="2015-03-31T22:59:00"/>
  </r>
  <r>
    <n v="3547"/>
    <x v="3545"/>
    <s v="Help to bring this heart warming story of Ray Didinger's relationship with his boyhood hero Tommy McDonald to life."/>
    <x v="19"/>
    <x v="2347"/>
    <x v="0"/>
    <s v="US"/>
    <s v="USD"/>
    <n v="1463198340"/>
    <n v="1461117201"/>
    <b v="0"/>
    <n v="336"/>
    <b v="1"/>
    <s v="theater/plays"/>
    <n v="1.1440928571428572"/>
    <n v="119.17633928571429"/>
    <s v="theater"/>
    <s v="plays"/>
    <x v="3547"/>
    <d v="2016-05-13T22:59:00"/>
  </r>
  <r>
    <n v="3548"/>
    <x v="3546"/>
    <s v="We're putting together a production of THE UNDERSTUDY by Theresa Rebeck and hope you'll help us share this story."/>
    <x v="190"/>
    <x v="2307"/>
    <x v="0"/>
    <s v="US"/>
    <s v="USD"/>
    <n v="1457139600"/>
    <n v="1455230214"/>
    <b v="0"/>
    <n v="13"/>
    <b v="1"/>
    <s v="theater/plays"/>
    <n v="1.019047619047619"/>
    <n v="164.61538461538461"/>
    <s v="theater"/>
    <s v="plays"/>
    <x v="3548"/>
    <d v="2016-03-04T20:00:00"/>
  </r>
  <r>
    <n v="3549"/>
    <x v="3547"/>
    <s v="Help us bring to life tales of hardship, danger and community of extraordinary women working in WW1 munitions factories."/>
    <x v="28"/>
    <x v="806"/>
    <x v="0"/>
    <s v="GB"/>
    <s v="GBP"/>
    <n v="1441358873"/>
    <n v="1438939673"/>
    <b v="0"/>
    <n v="42"/>
    <b v="1"/>
    <s v="theater/plays"/>
    <n v="1.02"/>
    <n v="24.285714285714285"/>
    <s v="theater"/>
    <s v="plays"/>
    <x v="3549"/>
    <d v="2015-09-04T04:27:53"/>
  </r>
  <r>
    <n v="3550"/>
    <x v="3548"/>
    <s v="MOONFACE explores the formative f***k-ups of adolescence. Fresh, incisive new writing. Monologue, movement and striking naturalism."/>
    <x v="30"/>
    <x v="2348"/>
    <x v="0"/>
    <s v="GB"/>
    <s v="GBP"/>
    <n v="1462224398"/>
    <n v="1459632398"/>
    <b v="0"/>
    <n v="64"/>
    <b v="1"/>
    <s v="theater/plays"/>
    <n v="1.048"/>
    <n v="40.9375"/>
    <s v="theater"/>
    <s v="plays"/>
    <x v="3550"/>
    <d v="2016-05-02T16:26:38"/>
  </r>
  <r>
    <n v="3551"/>
    <x v="3549"/>
    <s v="UASPA is a performing arts high school producing its 2014 Theatre Showcase featuring our strongest performances and original work."/>
    <x v="15"/>
    <x v="2349"/>
    <x v="0"/>
    <s v="US"/>
    <s v="USD"/>
    <n v="1400796420"/>
    <n v="1398342170"/>
    <b v="0"/>
    <n v="25"/>
    <b v="1"/>
    <s v="theater/plays"/>
    <n v="1.0183333333333333"/>
    <n v="61.1"/>
    <s v="theater"/>
    <s v="plays"/>
    <x v="3551"/>
    <d v="2014-05-22T17:07:00"/>
  </r>
  <r>
    <n v="3552"/>
    <x v="3550"/>
    <s v="Support Lock&amp;Key Theatre's 'Timon of Athens' by donating to our printing! Every penny goes to posters, programmes, flyers and scripts."/>
    <x v="414"/>
    <x v="2350"/>
    <x v="0"/>
    <s v="GB"/>
    <s v="GBP"/>
    <n v="1403964324"/>
    <n v="1401372324"/>
    <b v="0"/>
    <n v="20"/>
    <b v="1"/>
    <s v="theater/plays"/>
    <n v="1"/>
    <n v="38.65"/>
    <s v="theater"/>
    <s v="plays"/>
    <x v="3552"/>
    <d v="2014-06-28T09:05:24"/>
  </r>
  <r>
    <n v="3553"/>
    <x v="3551"/>
    <s v="Professional actors bring to life the true stories of 5 African-Americans struggling with mental health and their search for healing."/>
    <x v="62"/>
    <x v="2351"/>
    <x v="0"/>
    <s v="US"/>
    <s v="USD"/>
    <n v="1439337600"/>
    <n v="1436575280"/>
    <b v="0"/>
    <n v="104"/>
    <b v="1"/>
    <s v="theater/plays"/>
    <n v="1.0627272727272727"/>
    <n v="56.20192307692308"/>
    <s v="theater"/>
    <s v="plays"/>
    <x v="3553"/>
    <d v="2015-08-11T19:00:00"/>
  </r>
  <r>
    <n v="3554"/>
    <x v="3552"/>
    <s v="MASKS is a dramedy dealing with what it means to be alive, the reliability of identity, and what it means to suffer."/>
    <x v="10"/>
    <x v="2352"/>
    <x v="0"/>
    <s v="US"/>
    <s v="USD"/>
    <n v="1423674000"/>
    <n v="1421025159"/>
    <b v="0"/>
    <n v="53"/>
    <b v="1"/>
    <s v="theater/plays"/>
    <n v="1.1342219999999998"/>
    <n v="107.00207547169811"/>
    <s v="theater"/>
    <s v="plays"/>
    <x v="3554"/>
    <d v="2015-02-11T12:00:00"/>
  </r>
  <r>
    <n v="3555"/>
    <x v="3553"/>
    <s v="Baby Living Room is a project created by Spazio Farma Mestre for children: free theatre for kids as sustainable education for families"/>
    <x v="262"/>
    <x v="1162"/>
    <x v="0"/>
    <s v="IT"/>
    <s v="EUR"/>
    <n v="1479382594"/>
    <n v="1476786994"/>
    <b v="0"/>
    <n v="14"/>
    <b v="1"/>
    <s v="theater/plays"/>
    <n v="1"/>
    <n v="171.42857142857142"/>
    <s v="theater"/>
    <s v="plays"/>
    <x v="3555"/>
    <d v="2016-11-17T06:36:34"/>
  </r>
  <r>
    <n v="3556"/>
    <x v="3554"/>
    <s v="'Immortal', a play about five English Air Bombers in WW2, is an exciting first project for the brand new Production Company, GreanTea."/>
    <x v="41"/>
    <x v="2222"/>
    <x v="0"/>
    <s v="GB"/>
    <s v="GBP"/>
    <n v="1408289724"/>
    <n v="1403105724"/>
    <b v="0"/>
    <n v="20"/>
    <b v="1"/>
    <s v="theater/plays"/>
    <n v="1.0045454545454546"/>
    <n v="110.5"/>
    <s v="theater"/>
    <s v="plays"/>
    <x v="3556"/>
    <d v="2014-08-17T10:35:24"/>
  </r>
  <r>
    <n v="3557"/>
    <x v="3555"/>
    <s v="A play by April Yvette Thompson. A Gullah Healer Woman and an Afro-Cuban Priest forge a new world of magic &amp; dreams in Jim Crow Miami."/>
    <x v="57"/>
    <x v="2353"/>
    <x v="0"/>
    <s v="US"/>
    <s v="USD"/>
    <n v="1399271911"/>
    <n v="1396334311"/>
    <b v="0"/>
    <n v="558"/>
    <b v="1"/>
    <s v="theater/plays"/>
    <n v="1.0003599999999999"/>
    <n v="179.27598566308242"/>
    <s v="theater"/>
    <s v="plays"/>
    <x v="3557"/>
    <d v="2014-05-05T01:38:31"/>
  </r>
  <r>
    <n v="3558"/>
    <x v="3556"/>
    <s v="We're making a show about sex. Because it's important, everyone wants to talk about it and it's at the start of everything."/>
    <x v="18"/>
    <x v="1929"/>
    <x v="0"/>
    <s v="GB"/>
    <s v="GBP"/>
    <n v="1435352400"/>
    <n v="1431718575"/>
    <b v="0"/>
    <n v="22"/>
    <b v="1"/>
    <s v="theater/plays"/>
    <n v="1.44"/>
    <n v="22.90909090909091"/>
    <s v="theater"/>
    <s v="plays"/>
    <x v="3558"/>
    <d v="2015-06-26T16:00:00"/>
  </r>
  <r>
    <n v="3559"/>
    <x v="3557"/>
    <s v="A theatre company designed to help young people to come out of their shell. Offering workshops and original shows directly to schools."/>
    <x v="28"/>
    <x v="831"/>
    <x v="0"/>
    <s v="AU"/>
    <s v="AUD"/>
    <n v="1438333080"/>
    <n v="1436408308"/>
    <b v="0"/>
    <n v="24"/>
    <b v="1"/>
    <s v="theater/plays"/>
    <n v="1.0349999999999999"/>
    <n v="43.125"/>
    <s v="theater"/>
    <s v="plays"/>
    <x v="3559"/>
    <d v="2015-07-31T03:58:00"/>
  </r>
  <r>
    <n v="3560"/>
    <x v="3558"/>
    <s v="The world premiere of an endearing play about love, friendship, men's styling putty, Dungeons &amp; Dragons &amp; our capacity for forbearance."/>
    <x v="50"/>
    <x v="2354"/>
    <x v="0"/>
    <s v="CA"/>
    <s v="CAD"/>
    <n v="1432694700"/>
    <n v="1429651266"/>
    <b v="0"/>
    <n v="74"/>
    <b v="1"/>
    <s v="theater/plays"/>
    <n v="1.0843750000000001"/>
    <n v="46.891891891891895"/>
    <s v="theater"/>
    <s v="plays"/>
    <x v="3560"/>
    <d v="2015-05-26T21:45:00"/>
  </r>
  <r>
    <n v="3561"/>
    <x v="3559"/>
    <s v="How You Kiss Me Is Not How I Like To Be Kissed_x000a__x000a_a new play by Dan Giles_x000a__x000a_coming to FringeNYC 2015_x000a__x000a_www.howyoukissme.com"/>
    <x v="30"/>
    <x v="1904"/>
    <x v="0"/>
    <s v="US"/>
    <s v="USD"/>
    <n v="1438799760"/>
    <n v="1437236378"/>
    <b v="0"/>
    <n v="54"/>
    <b v="1"/>
    <s v="theater/plays"/>
    <n v="1.024"/>
    <n v="47.407407407407405"/>
    <s v="theater"/>
    <s v="plays"/>
    <x v="3561"/>
    <d v="2015-08-05T13:36:00"/>
  </r>
  <r>
    <n v="3562"/>
    <x v="3560"/>
    <s v="ThreeWay is a part-verbatim play that explores dating &amp; what happens when someone finds the love of their life, except itâ€™s two people."/>
    <x v="415"/>
    <x v="2355"/>
    <x v="0"/>
    <s v="GB"/>
    <s v="GBP"/>
    <n v="1457906400"/>
    <n v="1457115427"/>
    <b v="0"/>
    <n v="31"/>
    <b v="1"/>
    <s v="theater/plays"/>
    <n v="1.4888888888888889"/>
    <n v="15.129032258064516"/>
    <s v="theater"/>
    <s v="plays"/>
    <x v="3562"/>
    <d v="2016-03-13T17:00:00"/>
  </r>
  <r>
    <n v="3563"/>
    <x v="3561"/>
    <s v="Written a solo show about celebrity, and I'll be performing it at the famous Just The Tonic this Edinburgh Fringe - Help me get there!"/>
    <x v="2"/>
    <x v="2356"/>
    <x v="0"/>
    <s v="GB"/>
    <s v="GBP"/>
    <n v="1470078000"/>
    <n v="1467648456"/>
    <b v="0"/>
    <n v="25"/>
    <b v="1"/>
    <s v="theater/plays"/>
    <n v="1.0549000000000002"/>
    <n v="21.098000000000003"/>
    <s v="theater"/>
    <s v="plays"/>
    <x v="3563"/>
    <d v="2016-08-01T14:00:00"/>
  </r>
  <r>
    <n v="3564"/>
    <x v="3562"/>
    <s v="Multi Award-Winng play THE PILLOWMAN coming to the Arts Centre Theatre, Aberdeen"/>
    <x v="28"/>
    <x v="2025"/>
    <x v="0"/>
    <s v="GB"/>
    <s v="GBP"/>
    <n v="1444060800"/>
    <n v="1440082649"/>
    <b v="0"/>
    <n v="17"/>
    <b v="1"/>
    <s v="theater/plays"/>
    <n v="1.0049999999999999"/>
    <n v="59.117647058823529"/>
    <s v="theater"/>
    <s v="plays"/>
    <x v="3564"/>
    <d v="2015-10-05T11:00:00"/>
  </r>
  <r>
    <n v="3565"/>
    <x v="3563"/>
    <s v="The Honeymoon is Over is a romantic comedy about a recently eloped couple learning the dynamics of living together for the first time."/>
    <x v="42"/>
    <x v="1156"/>
    <x v="0"/>
    <s v="US"/>
    <s v="USD"/>
    <n v="1420048208"/>
    <n v="1417456208"/>
    <b v="0"/>
    <n v="12"/>
    <b v="1"/>
    <s v="theater/plays"/>
    <n v="1.3055555555555556"/>
    <n v="97.916666666666671"/>
    <s v="theater"/>
    <s v="plays"/>
    <x v="3565"/>
    <d v="2014-12-31T12:50:08"/>
  </r>
  <r>
    <n v="3566"/>
    <x v="3564"/>
    <s v="A &quot;bold, subversive and very funny&quot; clown cookery show about searching for self worth in a cheesecake - VAULT Festival &amp; Tour 2015"/>
    <x v="13"/>
    <x v="2357"/>
    <x v="0"/>
    <s v="GB"/>
    <s v="GBP"/>
    <n v="1422015083"/>
    <n v="1419423083"/>
    <b v="0"/>
    <n v="38"/>
    <b v="1"/>
    <s v="theater/plays"/>
    <n v="1.0475000000000001"/>
    <n v="55.131578947368418"/>
    <s v="theater"/>
    <s v="plays"/>
    <x v="3566"/>
    <d v="2015-01-23T07:11:23"/>
  </r>
  <r>
    <n v="3567"/>
    <x v="3565"/>
    <s v="First stage adaptation of Sarah Moore Fitzgerald's beautiful novel about Alzheimer's and time travel with a live folk score."/>
    <x v="28"/>
    <x v="2358"/>
    <x v="0"/>
    <s v="GB"/>
    <s v="GBP"/>
    <n v="1433964444"/>
    <n v="1431372444"/>
    <b v="0"/>
    <n v="41"/>
    <b v="1"/>
    <s v="theater/plays"/>
    <n v="1.0880000000000001"/>
    <n v="26.536585365853657"/>
    <s v="theater"/>
    <s v="plays"/>
    <x v="3567"/>
    <d v="2015-06-10T14:27:24"/>
  </r>
  <r>
    <n v="3568"/>
    <x v="3566"/>
    <s v="GK. Jr (for student actors 12 and under) will bring George Macdonald's story to life. 10+ speaking parts &amp; many non-speaking parts!"/>
    <x v="28"/>
    <x v="2359"/>
    <x v="0"/>
    <s v="US"/>
    <s v="USD"/>
    <n v="1410975994"/>
    <n v="1408383994"/>
    <b v="0"/>
    <n v="19"/>
    <b v="1"/>
    <s v="theater/plays"/>
    <n v="1.1100000000000001"/>
    <n v="58.421052631578945"/>
    <s v="theater"/>
    <s v="plays"/>
    <x v="3568"/>
    <d v="2014-09-17T12:46:34"/>
  </r>
  <r>
    <n v="3569"/>
    <x v="3567"/>
    <s v="In 2015, Green Light is producing 3 shows of new plays exclusively written, directed and created by women- help make it happen!"/>
    <x v="10"/>
    <x v="2360"/>
    <x v="0"/>
    <s v="US"/>
    <s v="USD"/>
    <n v="1420734696"/>
    <n v="1418142696"/>
    <b v="0"/>
    <n v="41"/>
    <b v="1"/>
    <s v="theater/plays"/>
    <n v="1.0047999999999999"/>
    <n v="122.53658536585365"/>
    <s v="theater"/>
    <s v="plays"/>
    <x v="3569"/>
    <d v="2015-01-08T11:31:36"/>
  </r>
  <r>
    <n v="3570"/>
    <x v="3568"/>
    <s v="Theatre Machine presents an all-new adaptation of Maxim Gorky's classic of Russian theatre, The Lower Depths."/>
    <x v="13"/>
    <x v="2361"/>
    <x v="0"/>
    <s v="US"/>
    <s v="USD"/>
    <n v="1420009200"/>
    <n v="1417593483"/>
    <b v="0"/>
    <n v="26"/>
    <b v="1"/>
    <s v="theater/plays"/>
    <n v="1.1435"/>
    <n v="87.961538461538467"/>
    <s v="theater"/>
    <s v="plays"/>
    <x v="3570"/>
    <d v="2014-12-31T02:00:00"/>
  </r>
  <r>
    <n v="3571"/>
    <x v="3569"/>
    <s v="Support Kuleshovâ€™s first full length production; help to build the set and bring a fierce and important new play to life"/>
    <x v="15"/>
    <x v="2362"/>
    <x v="0"/>
    <s v="GB"/>
    <s v="GBP"/>
    <n v="1414701413"/>
    <n v="1412109413"/>
    <b v="0"/>
    <n v="25"/>
    <b v="1"/>
    <s v="theater/plays"/>
    <n v="1.2206666666666666"/>
    <n v="73.239999999999995"/>
    <s v="theater"/>
    <s v="plays"/>
    <x v="3571"/>
    <d v="2014-10-30T15:36:53"/>
  </r>
  <r>
    <n v="3572"/>
    <x v="3570"/>
    <s v="A darkly comic one woman show by Abram Rooney as part of The Camden Fringe 2015."/>
    <x v="2"/>
    <x v="83"/>
    <x v="0"/>
    <s v="GB"/>
    <s v="GBP"/>
    <n v="1434894082"/>
    <n v="1432302082"/>
    <b v="0"/>
    <n v="9"/>
    <b v="1"/>
    <s v="theater/plays"/>
    <n v="1"/>
    <n v="55.555555555555557"/>
    <s v="theater"/>
    <s v="plays"/>
    <x v="3572"/>
    <d v="2015-06-21T08:41:22"/>
  </r>
  <r>
    <n v="3573"/>
    <x v="3571"/>
    <s v="London based theatre makers collaborating to create a new show about the history of HipHop."/>
    <x v="9"/>
    <x v="2363"/>
    <x v="0"/>
    <s v="GB"/>
    <s v="GBP"/>
    <n v="1415440846"/>
    <n v="1412845246"/>
    <b v="0"/>
    <n v="78"/>
    <b v="1"/>
    <s v="theater/plays"/>
    <n v="1.028"/>
    <n v="39.53846153846154"/>
    <s v="theater"/>
    <s v="plays"/>
    <x v="3573"/>
    <d v="2014-11-08T05:00:46"/>
  </r>
  <r>
    <n v="3574"/>
    <x v="3572"/>
    <s v="Help Galli Theater continue to bring fairytales to children in English &amp; German in our theater and to institutions serving children."/>
    <x v="238"/>
    <x v="2364"/>
    <x v="0"/>
    <s v="US"/>
    <s v="USD"/>
    <n v="1415921848"/>
    <n v="1413326248"/>
    <b v="0"/>
    <n v="45"/>
    <b v="1"/>
    <s v="theater/plays"/>
    <n v="1.0612068965517241"/>
    <n v="136.77777777777777"/>
    <s v="theater"/>
    <s v="plays"/>
    <x v="3574"/>
    <d v="2014-11-13T18:37:28"/>
  </r>
  <r>
    <n v="3575"/>
    <x v="3573"/>
    <s v="An island in hell. Cleopatra, Joan of Arc, &amp; Queen Victoria wait, trapped in the memory of who they were... until AnaiÌˆs Nin shows up."/>
    <x v="3"/>
    <x v="2365"/>
    <x v="0"/>
    <s v="US"/>
    <s v="USD"/>
    <n v="1470887940"/>
    <n v="1468176527"/>
    <b v="0"/>
    <n v="102"/>
    <b v="1"/>
    <s v="theater/plays"/>
    <n v="1.0133000000000001"/>
    <n v="99.343137254901961"/>
    <s v="theater"/>
    <s v="plays"/>
    <x v="3575"/>
    <d v="2016-08-10T22:59:00"/>
  </r>
  <r>
    <n v="3576"/>
    <x v="3574"/>
    <s v="Vote here for whatever show you want to see next year! No gimmick, no stretch goals, just a simple vote and a free ticket."/>
    <x v="213"/>
    <x v="173"/>
    <x v="0"/>
    <s v="US"/>
    <s v="USD"/>
    <n v="1480947054"/>
    <n v="1475759454"/>
    <b v="0"/>
    <n v="5"/>
    <b v="1"/>
    <s v="theater/plays"/>
    <n v="1"/>
    <n v="20"/>
    <s v="theater"/>
    <s v="plays"/>
    <x v="3576"/>
    <d v="2016-12-05T09:10:54"/>
  </r>
  <r>
    <n v="3577"/>
    <x v="3575"/>
    <s v="Our goal is to bring this story of one town's processing of tragedy and their own community identity to Utah County."/>
    <x v="20"/>
    <x v="1911"/>
    <x v="0"/>
    <s v="US"/>
    <s v="USD"/>
    <n v="1430029680"/>
    <n v="1427741583"/>
    <b v="0"/>
    <n v="27"/>
    <b v="1"/>
    <s v="theater/plays"/>
    <n v="1.3"/>
    <n v="28.888888888888889"/>
    <s v="theater"/>
    <s v="plays"/>
    <x v="3577"/>
    <d v="2015-04-26T01:28:00"/>
  </r>
  <r>
    <n v="3578"/>
    <x v="3576"/>
    <s v="An unsparing, slightly surreal look at the effects of the private rented sector on two young women. Based on real events."/>
    <x v="15"/>
    <x v="2366"/>
    <x v="0"/>
    <s v="GB"/>
    <s v="GBP"/>
    <n v="1462037777"/>
    <n v="1459445777"/>
    <b v="0"/>
    <n v="37"/>
    <b v="1"/>
    <s v="theater/plays"/>
    <n v="1.0001333333333333"/>
    <n v="40.545945945945945"/>
    <s v="theater"/>
    <s v="plays"/>
    <x v="3578"/>
    <d v="2016-04-30T12:36:17"/>
  </r>
  <r>
    <n v="3579"/>
    <x v="3577"/>
    <s v="Following success with 'The Canada Boys' and 'Parachute', we are looking for financial help from the community with our new production"/>
    <x v="2"/>
    <x v="83"/>
    <x v="0"/>
    <s v="GB"/>
    <s v="GBP"/>
    <n v="1459444656"/>
    <n v="1456856256"/>
    <b v="0"/>
    <n v="14"/>
    <b v="1"/>
    <s v="theater/plays"/>
    <n v="1"/>
    <n v="35.714285714285715"/>
    <s v="theater"/>
    <s v="plays"/>
    <x v="3579"/>
    <d v="2016-03-31T12:17:36"/>
  </r>
  <r>
    <n v="3580"/>
    <x v="3578"/>
    <s v="Annabel Lost combines visual art and performance poetry to tell the story of two orphaned refugees, Quetzal and Rhime."/>
    <x v="42"/>
    <x v="581"/>
    <x v="0"/>
    <s v="US"/>
    <s v="USD"/>
    <n v="1425185940"/>
    <n v="1421900022"/>
    <b v="0"/>
    <n v="27"/>
    <b v="1"/>
    <s v="theater/plays"/>
    <n v="1.1388888888888888"/>
    <n v="37.962962962962962"/>
    <s v="theater"/>
    <s v="plays"/>
    <x v="3580"/>
    <d v="2015-02-28T23:59:00"/>
  </r>
  <r>
    <n v="3581"/>
    <x v="3579"/>
    <s v="An extraordinary, punchy and provocative new play, providing a voice for women to address their sexuality and self worth. #EDFREAK"/>
    <x v="15"/>
    <x v="646"/>
    <x v="0"/>
    <s v="GB"/>
    <s v="GBP"/>
    <n v="1406719110"/>
    <n v="1405509510"/>
    <b v="0"/>
    <n v="45"/>
    <b v="1"/>
    <s v="theater/plays"/>
    <n v="1"/>
    <n v="33.333333333333336"/>
    <s v="theater"/>
    <s v="plays"/>
    <x v="3581"/>
    <d v="2014-07-30T06:18:30"/>
  </r>
  <r>
    <n v="3582"/>
    <x v="3580"/>
    <s v="A contemporary American play touching on the scorching realities of growing up in the Millennial generation."/>
    <x v="28"/>
    <x v="2367"/>
    <x v="0"/>
    <s v="US"/>
    <s v="USD"/>
    <n v="1459822682"/>
    <n v="1458613082"/>
    <b v="0"/>
    <n v="49"/>
    <b v="1"/>
    <s v="theater/plays"/>
    <n v="2.87"/>
    <n v="58.571428571428569"/>
    <s v="theater"/>
    <s v="plays"/>
    <x v="3582"/>
    <d v="2016-04-04T21:18:02"/>
  </r>
  <r>
    <n v="3583"/>
    <x v="3581"/>
    <s v="Bumbling architect Romeo and handsome contractor Mario meet their match while building a balcony for Verona, NJ siren, Juliet."/>
    <x v="9"/>
    <x v="2259"/>
    <x v="0"/>
    <s v="US"/>
    <s v="USD"/>
    <n v="1460970805"/>
    <n v="1455790405"/>
    <b v="0"/>
    <n v="24"/>
    <b v="1"/>
    <s v="theater/plays"/>
    <n v="1.085"/>
    <n v="135.625"/>
    <s v="theater"/>
    <s v="plays"/>
    <x v="3583"/>
    <d v="2016-04-18T04:13:25"/>
  </r>
  <r>
    <n v="3584"/>
    <x v="3582"/>
    <s v="Critically-acclaimed Old Trunk are back with their new play. _x000a_PRAMKICKER. _x000a__x000a_Written by Sadie Hasler &amp; directed by Sarah Mayhew."/>
    <x v="9"/>
    <x v="2368"/>
    <x v="0"/>
    <s v="GB"/>
    <s v="GBP"/>
    <n v="1436772944"/>
    <n v="1434180944"/>
    <b v="0"/>
    <n v="112"/>
    <b v="1"/>
    <s v="theater/plays"/>
    <n v="1.155"/>
    <n v="30.9375"/>
    <s v="theater"/>
    <s v="plays"/>
    <x v="3584"/>
    <d v="2015-07-13T02:35:44"/>
  </r>
  <r>
    <n v="3585"/>
    <x v="3583"/>
    <s v="The world premiere of a play, a true story about love, loss, and a man reaching back in time as the only way to move forward."/>
    <x v="104"/>
    <x v="909"/>
    <x v="0"/>
    <s v="US"/>
    <s v="USD"/>
    <n v="1419181890"/>
    <n v="1416589890"/>
    <b v="0"/>
    <n v="23"/>
    <b v="1"/>
    <s v="theater/plays"/>
    <n v="1.1911764705882353"/>
    <n v="176.08695652173913"/>
    <s v="theater"/>
    <s v="plays"/>
    <x v="3585"/>
    <d v="2014-12-21T12:11:30"/>
  </r>
  <r>
    <n v="3586"/>
    <x v="3584"/>
    <s v="See Theatre In A New Light"/>
    <x v="51"/>
    <x v="2369"/>
    <x v="0"/>
    <s v="US"/>
    <s v="USD"/>
    <n v="1474649070"/>
    <n v="1469465070"/>
    <b v="0"/>
    <n v="54"/>
    <b v="1"/>
    <s v="theater/plays"/>
    <n v="1.0942666666666667"/>
    <n v="151.9814814814815"/>
    <s v="theater"/>
    <s v="plays"/>
    <x v="3586"/>
    <d v="2016-09-23T11:44:30"/>
  </r>
  <r>
    <n v="3587"/>
    <x v="3585"/>
    <s v="The GSA BA (Hons) Acting class of 2016 are taking a transfer of their GSA Production to The Cockpit Theatre in London"/>
    <x v="2"/>
    <x v="1508"/>
    <x v="0"/>
    <s v="GB"/>
    <s v="GBP"/>
    <n v="1467054000"/>
    <n v="1463144254"/>
    <b v="0"/>
    <n v="28"/>
    <b v="1"/>
    <s v="theater/plays"/>
    <n v="1.266"/>
    <n v="22.607142857142858"/>
    <s v="theater"/>
    <s v="plays"/>
    <x v="3587"/>
    <d v="2016-06-27T14:00:00"/>
  </r>
  <r>
    <n v="3588"/>
    <x v="3586"/>
    <s v="Touring the fast-paced, playful and poignant story of three twenty-somethings in a mental-health support group."/>
    <x v="48"/>
    <x v="1671"/>
    <x v="0"/>
    <s v="GB"/>
    <s v="GBP"/>
    <n v="1430348400"/>
    <n v="1428436410"/>
    <b v="0"/>
    <n v="11"/>
    <b v="1"/>
    <s v="theater/plays"/>
    <n v="1.0049999999999999"/>
    <n v="18.272727272727273"/>
    <s v="theater"/>
    <s v="plays"/>
    <x v="3588"/>
    <d v="2015-04-29T18:00:00"/>
  </r>
  <r>
    <n v="3589"/>
    <x v="3587"/>
    <s v="After being officially selected for the 2015 FringeNYC Festival, we are looking for your help to put on this new and exciting play!"/>
    <x v="23"/>
    <x v="1977"/>
    <x v="0"/>
    <s v="US"/>
    <s v="USD"/>
    <n v="1432654347"/>
    <n v="1430494347"/>
    <b v="0"/>
    <n v="62"/>
    <b v="1"/>
    <s v="theater/plays"/>
    <n v="1.2749999999999999"/>
    <n v="82.258064516129039"/>
    <s v="theater"/>
    <s v="plays"/>
    <x v="3589"/>
    <d v="2015-05-26T10:32:27"/>
  </r>
  <r>
    <n v="3590"/>
    <x v="3588"/>
    <s v="Two men on trial for desertion, confined within a Glasshouse. How long can friendship last? How much can a man stand before he breaks?"/>
    <x v="10"/>
    <x v="2370"/>
    <x v="0"/>
    <s v="GB"/>
    <s v="GBP"/>
    <n v="1413792034"/>
    <n v="1411200034"/>
    <b v="0"/>
    <n v="73"/>
    <b v="1"/>
    <s v="theater/plays"/>
    <n v="1.0005999999999999"/>
    <n v="68.534246575342465"/>
    <s v="theater"/>
    <s v="plays"/>
    <x v="3590"/>
    <d v="2014-10-20T03:00:34"/>
  </r>
  <r>
    <n v="3591"/>
    <x v="3589"/>
    <s v="We are trying to produce a kid friendly show about an imaginative journey through space and time. Help us create our wonderland!!"/>
    <x v="176"/>
    <x v="1281"/>
    <x v="0"/>
    <s v="US"/>
    <s v="USD"/>
    <n v="1422075540"/>
    <n v="1419979544"/>
    <b v="0"/>
    <n v="18"/>
    <b v="1"/>
    <s v="theater/plays"/>
    <n v="1.75"/>
    <n v="68.055555555555557"/>
    <s v="theater"/>
    <s v="plays"/>
    <x v="3591"/>
    <d v="2015-01-23T23:59:00"/>
  </r>
  <r>
    <n v="3592"/>
    <x v="3590"/>
    <s v="Sex. Fish. A COMET THAT DESTROYS THE WORLD. boom a play by Peter Sinn Nachtrieb- Feb 19-21 at The Bridge in NYC."/>
    <x v="13"/>
    <x v="2371"/>
    <x v="0"/>
    <s v="US"/>
    <s v="USD"/>
    <n v="1423630740"/>
    <n v="1418673307"/>
    <b v="0"/>
    <n v="35"/>
    <b v="1"/>
    <s v="theater/plays"/>
    <n v="1.2725"/>
    <n v="72.714285714285708"/>
    <s v="theater"/>
    <s v="plays"/>
    <x v="3592"/>
    <d v="2015-02-10T23:59:00"/>
  </r>
  <r>
    <n v="3593"/>
    <x v="3591"/>
    <s v="A staged reading for &quot;Lucy &amp; Vincente&quot; in NYC. A new play about Lucille Ball &amp; Vincente Minnelli in Hollywood, 1953."/>
    <x v="9"/>
    <x v="1830"/>
    <x v="0"/>
    <s v="US"/>
    <s v="USD"/>
    <n v="1420489560"/>
    <n v="1417469639"/>
    <b v="0"/>
    <n v="43"/>
    <b v="1"/>
    <s v="theater/plays"/>
    <n v="1.1063333333333334"/>
    <n v="77.186046511627907"/>
    <s v="theater"/>
    <s v="plays"/>
    <x v="3593"/>
    <d v="2015-01-05T15:26:00"/>
  </r>
  <r>
    <n v="3594"/>
    <x v="3592"/>
    <s v="An adaptation that realizes the internal struggle of Ibsenâ€™s most renowned protagonist as she traverses a claustrophobic social world"/>
    <x v="183"/>
    <x v="1132"/>
    <x v="0"/>
    <s v="US"/>
    <s v="USD"/>
    <n v="1472952982"/>
    <n v="1470792982"/>
    <b v="0"/>
    <n v="36"/>
    <b v="1"/>
    <s v="theater/plays"/>
    <n v="1.2593749999999999"/>
    <n v="55.972222222222221"/>
    <s v="theater"/>
    <s v="plays"/>
    <x v="3594"/>
    <d v="2016-09-03T20:36:22"/>
  </r>
  <r>
    <n v="3595"/>
    <x v="3593"/>
    <s v="A new theatre company staging Will Eno's The Flu Season in Seattle"/>
    <x v="27"/>
    <x v="2372"/>
    <x v="0"/>
    <s v="US"/>
    <s v="USD"/>
    <n v="1426229940"/>
    <n v="1423959123"/>
    <b v="0"/>
    <n v="62"/>
    <b v="1"/>
    <s v="theater/plays"/>
    <n v="1.1850000000000001"/>
    <n v="49.693548387096776"/>
    <s v="theater"/>
    <s v="plays"/>
    <x v="3595"/>
    <d v="2015-03-13T01:59:00"/>
  </r>
  <r>
    <n v="3596"/>
    <x v="3594"/>
    <s v="A play about the last eight years of the life of Egon Schiele, one of the most influential Austrian Expressionist artists."/>
    <x v="184"/>
    <x v="1699"/>
    <x v="0"/>
    <s v="CA"/>
    <s v="CAD"/>
    <n v="1409072982"/>
    <n v="1407258582"/>
    <b v="0"/>
    <n v="15"/>
    <b v="1"/>
    <s v="theater/plays"/>
    <n v="1.0772727272727274"/>
    <n v="79"/>
    <s v="theater"/>
    <s v="plays"/>
    <x v="3596"/>
    <d v="2014-08-26T12:09:42"/>
  </r>
  <r>
    <n v="3597"/>
    <x v="3595"/>
    <s v="&quot;I think that I have my own will. I can stop this, I tell myself. But it's not true.&quot;"/>
    <x v="30"/>
    <x v="1644"/>
    <x v="0"/>
    <s v="US"/>
    <s v="USD"/>
    <n v="1456984740"/>
    <n v="1455717790"/>
    <b v="0"/>
    <n v="33"/>
    <b v="1"/>
    <s v="theater/plays"/>
    <n v="1.026"/>
    <n v="77.727272727272734"/>
    <s v="theater"/>
    <s v="plays"/>
    <x v="3597"/>
    <d v="2016-03-03T00:59:00"/>
  </r>
  <r>
    <n v="3598"/>
    <x v="3596"/>
    <s v="River City Theatre Company needs your support as we embark on our thirteenth production, CINDERELLA!"/>
    <x v="28"/>
    <x v="1666"/>
    <x v="0"/>
    <s v="US"/>
    <s v="USD"/>
    <n v="1409720340"/>
    <n v="1408129822"/>
    <b v="0"/>
    <n v="27"/>
    <b v="1"/>
    <s v="theater/plays"/>
    <n v="1.101"/>
    <n v="40.777777777777779"/>
    <s v="theater"/>
    <s v="plays"/>
    <x v="3598"/>
    <d v="2014-09-02T23:59:00"/>
  </r>
  <r>
    <n v="3599"/>
    <x v="3597"/>
    <s v="Help Chrysalis get this production off the ground!  An original play, we only need $500 to get this production on its feet!"/>
    <x v="2"/>
    <x v="2373"/>
    <x v="0"/>
    <s v="US"/>
    <s v="USD"/>
    <n v="1440892800"/>
    <n v="1438715077"/>
    <b v="0"/>
    <n v="17"/>
    <b v="1"/>
    <s v="theater/plays"/>
    <n v="2.02"/>
    <n v="59.411764705882355"/>
    <s v="theater"/>
    <s v="plays"/>
    <x v="3599"/>
    <d v="2015-08-29T19:00:00"/>
  </r>
  <r>
    <n v="3600"/>
    <x v="3598"/>
    <s v="The First Play From The Man Who Brought You The Black James Bond!"/>
    <x v="185"/>
    <x v="31"/>
    <x v="0"/>
    <s v="US"/>
    <s v="USD"/>
    <n v="1476390164"/>
    <n v="1473970964"/>
    <b v="0"/>
    <n v="4"/>
    <b v="1"/>
    <s v="theater/plays"/>
    <n v="1.3"/>
    <n v="3.25"/>
    <s v="theater"/>
    <s v="plays"/>
    <x v="3600"/>
    <d v="2016-10-13T15:22:44"/>
  </r>
  <r>
    <n v="3601"/>
    <x v="3599"/>
    <s v="New play 'Pink Confetti' by Paul Roberts at The Courtyard Theatre produced by Etch and directed by Oliver Dawe."/>
    <x v="13"/>
    <x v="2374"/>
    <x v="0"/>
    <s v="GB"/>
    <s v="GBP"/>
    <n v="1421452682"/>
    <n v="1418860682"/>
    <b v="0"/>
    <n v="53"/>
    <b v="1"/>
    <s v="theater/plays"/>
    <n v="1.0435000000000001"/>
    <n v="39.377358490566039"/>
    <s v="theater"/>
    <s v="plays"/>
    <x v="3601"/>
    <d v="2015-01-16T18:58:02"/>
  </r>
  <r>
    <n v="3602"/>
    <x v="3600"/>
    <s v="A student directed and student performed production of Shakespeare's Macbeth in Milwaukee's beautiful Lake Park on June 3rd &amp; 4th"/>
    <x v="23"/>
    <x v="2375"/>
    <x v="0"/>
    <s v="US"/>
    <s v="USD"/>
    <n v="1463520479"/>
    <n v="1458336479"/>
    <b v="0"/>
    <n v="49"/>
    <b v="1"/>
    <s v="theater/plays"/>
    <n v="1.0004999999999999"/>
    <n v="81.673469387755105"/>
    <s v="theater"/>
    <s v="plays"/>
    <x v="3602"/>
    <d v="2016-05-17T16:27:59"/>
  </r>
  <r>
    <n v="3603"/>
    <x v="3601"/>
    <s v="Help produce &quot;Thank You For Waiting,&quot; a new play that explores friendship, loss, and mental illness, at the 2016 Frigid Festival!"/>
    <x v="15"/>
    <x v="1904"/>
    <x v="0"/>
    <s v="US"/>
    <s v="USD"/>
    <n v="1446759880"/>
    <n v="1444164280"/>
    <b v="0"/>
    <n v="57"/>
    <b v="1"/>
    <s v="theater/plays"/>
    <n v="1.7066666666666668"/>
    <n v="44.912280701754383"/>
    <s v="theater"/>
    <s v="plays"/>
    <x v="3603"/>
    <d v="2015-11-05T16:44:40"/>
  </r>
  <r>
    <n v="3604"/>
    <x v="3602"/>
    <s v="â€œSuddenly Split &amp; Swiping Overâ€ is a sassy and heartfelt one-woman show about ending a longterm relationship and starting over."/>
    <x v="9"/>
    <x v="1477"/>
    <x v="0"/>
    <s v="US"/>
    <s v="USD"/>
    <n v="1461913140"/>
    <n v="1461370956"/>
    <b v="0"/>
    <n v="69"/>
    <b v="1"/>
    <s v="theater/plays"/>
    <n v="1.1283333333333334"/>
    <n v="49.05797101449275"/>
    <s v="theater"/>
    <s v="plays"/>
    <x v="3604"/>
    <d v="2016-04-29T01:59:00"/>
  </r>
  <r>
    <n v="3605"/>
    <x v="3603"/>
    <s v="We are a new Theatre Company who are fundraising to put on a new production of the play 'The Blue Room' in High Wycombe and Maidenhead"/>
    <x v="49"/>
    <x v="75"/>
    <x v="0"/>
    <s v="GB"/>
    <s v="GBP"/>
    <n v="1455390126"/>
    <n v="1452798126"/>
    <b v="0"/>
    <n v="15"/>
    <b v="1"/>
    <s v="theater/plays"/>
    <n v="1.84"/>
    <n v="30.666666666666668"/>
    <s v="theater"/>
    <s v="plays"/>
    <x v="3605"/>
    <d v="2016-02-13T14:02:06"/>
  </r>
  <r>
    <n v="3606"/>
    <x v="3604"/>
    <s v="Support Swansea's youngest theatre company Critical Ambition, in their co-production of BLINK with Volcano and The Other Room."/>
    <x v="9"/>
    <x v="2376"/>
    <x v="0"/>
    <s v="GB"/>
    <s v="GBP"/>
    <n v="1471185057"/>
    <n v="1468593057"/>
    <b v="0"/>
    <n v="64"/>
    <b v="1"/>
    <s v="theater/plays"/>
    <n v="1.3026666666666666"/>
    <n v="61.0625"/>
    <s v="theater"/>
    <s v="plays"/>
    <x v="3606"/>
    <d v="2016-08-14T09:30:57"/>
  </r>
  <r>
    <n v="3607"/>
    <x v="3605"/>
    <s v="'E15' is a verbatim project that looks at the story of the Focus E15 Campaign"/>
    <x v="131"/>
    <x v="2377"/>
    <x v="0"/>
    <s v="GB"/>
    <s v="GBP"/>
    <n v="1450137600"/>
    <n v="1448924882"/>
    <b v="0"/>
    <n v="20"/>
    <b v="1"/>
    <s v="theater/plays"/>
    <n v="1.0545454545454545"/>
    <n v="29"/>
    <s v="theater"/>
    <s v="plays"/>
    <x v="3607"/>
    <d v="2015-12-14T19:00:00"/>
  </r>
  <r>
    <n v="3608"/>
    <x v="3606"/>
    <s v="Help us get the show on the road! Petrification is a new play about home, memory and identity and we need your help to tour."/>
    <x v="134"/>
    <x v="25"/>
    <x v="0"/>
    <s v="GB"/>
    <s v="GBP"/>
    <n v="1466172000"/>
    <n v="1463418090"/>
    <b v="0"/>
    <n v="27"/>
    <b v="1"/>
    <s v="theater/plays"/>
    <n v="1"/>
    <n v="29.62962962962963"/>
    <s v="theater"/>
    <s v="plays"/>
    <x v="3608"/>
    <d v="2016-06-17T09:00:00"/>
  </r>
  <r>
    <n v="3609"/>
    <x v="3607"/>
    <s v="KHOJALY is a new play that gives a voice to refugees the world over, telling the story of the survivors of the 1992 massacre in Khojaly"/>
    <x v="416"/>
    <x v="2378"/>
    <x v="0"/>
    <s v="GB"/>
    <s v="GBP"/>
    <n v="1459378085"/>
    <n v="1456789685"/>
    <b v="0"/>
    <n v="21"/>
    <b v="1"/>
    <s v="theater/plays"/>
    <n v="1.5331632653061225"/>
    <n v="143.0952380952381"/>
    <s v="theater"/>
    <s v="plays"/>
    <x v="3609"/>
    <d v="2016-03-30T17:48:05"/>
  </r>
  <r>
    <n v="3610"/>
    <x v="3608"/>
    <s v="The Florence Company premieres its first stage play at the Chelsea Theatre in London with an original piece of writing"/>
    <x v="28"/>
    <x v="2379"/>
    <x v="0"/>
    <s v="GB"/>
    <s v="GBP"/>
    <n v="1439806936"/>
    <n v="1437214936"/>
    <b v="0"/>
    <n v="31"/>
    <b v="1"/>
    <s v="theater/plays"/>
    <n v="1.623"/>
    <n v="52.354838709677416"/>
    <s v="theater"/>
    <s v="plays"/>
    <x v="3610"/>
    <d v="2015-08-17T05:22:16"/>
  </r>
  <r>
    <n v="3611"/>
    <x v="3609"/>
    <s v="How do you retain a sense identity after losing your home, your family and your country? Leftovers is a play about refugees in Nairobi."/>
    <x v="30"/>
    <x v="95"/>
    <x v="0"/>
    <s v="GB"/>
    <s v="GBP"/>
    <n v="1428483201"/>
    <n v="1425891201"/>
    <b v="0"/>
    <n v="51"/>
    <b v="1"/>
    <s v="theater/plays"/>
    <n v="1.36"/>
    <n v="66.666666666666671"/>
    <s v="theater"/>
    <s v="plays"/>
    <x v="3611"/>
    <d v="2015-04-08T03:53:21"/>
  </r>
  <r>
    <n v="3612"/>
    <x v="3610"/>
    <s v="A Harlem Hellfighter struggles to re-integrate into his community after heroically fighting for his country in WW1."/>
    <x v="10"/>
    <x v="2380"/>
    <x v="0"/>
    <s v="CA"/>
    <s v="CAD"/>
    <n v="1402334811"/>
    <n v="1401470811"/>
    <b v="0"/>
    <n v="57"/>
    <b v="1"/>
    <s v="theater/plays"/>
    <n v="1.444"/>
    <n v="126.66666666666667"/>
    <s v="theater"/>
    <s v="plays"/>
    <x v="3612"/>
    <d v="2014-06-09T12:26:51"/>
  </r>
  <r>
    <n v="3613"/>
    <x v="3611"/>
    <s v="a woman walks into a bar except she looks like a man and no one's serving drinks. one night only"/>
    <x v="21"/>
    <x v="380"/>
    <x v="0"/>
    <s v="US"/>
    <s v="USD"/>
    <n v="1403964574"/>
    <n v="1401372574"/>
    <b v="0"/>
    <n v="20"/>
    <b v="1"/>
    <s v="theater/plays"/>
    <n v="1"/>
    <n v="62.5"/>
    <s v="theater"/>
    <s v="plays"/>
    <x v="3613"/>
    <d v="2014-06-28T09:09:34"/>
  </r>
  <r>
    <n v="3614"/>
    <x v="3438"/>
    <s v="A production of &quot;Gruesome Playground Injuries&quot; by Rajiv Joseph July 24th-August 9th at The Bakery in Denver, CO."/>
    <x v="30"/>
    <x v="2381"/>
    <x v="0"/>
    <s v="US"/>
    <s v="USD"/>
    <n v="1434675616"/>
    <n v="1432083616"/>
    <b v="0"/>
    <n v="71"/>
    <b v="1"/>
    <s v="theater/plays"/>
    <n v="1.008"/>
    <n v="35.492957746478872"/>
    <s v="theater"/>
    <s v="plays"/>
    <x v="3614"/>
    <d v="2015-06-18T20:00:16"/>
  </r>
  <r>
    <n v="3615"/>
    <x v="3612"/>
    <s v="Bob is on the road. Bob is on the run. But from what? Will she make it to her destination and what will she find whens she gets there?"/>
    <x v="30"/>
    <x v="1293"/>
    <x v="0"/>
    <s v="GB"/>
    <s v="GBP"/>
    <n v="1449756896"/>
    <n v="1447164896"/>
    <b v="0"/>
    <n v="72"/>
    <b v="1"/>
    <s v="theater/plays"/>
    <n v="1.0680000000000001"/>
    <n v="37.083333333333336"/>
    <s v="theater"/>
    <s v="plays"/>
    <x v="3615"/>
    <d v="2015-12-10T09:14:56"/>
  </r>
  <r>
    <n v="3616"/>
    <x v="3613"/>
    <s v="A vibrant, gender-inverted film-noir adaptation of Shakespeare's brutal comedy Taming of the Shrew, a visceral physical spectacle."/>
    <x v="30"/>
    <x v="2119"/>
    <x v="0"/>
    <s v="GB"/>
    <s v="GBP"/>
    <n v="1426801664"/>
    <n v="1424213264"/>
    <b v="0"/>
    <n v="45"/>
    <b v="1"/>
    <s v="theater/plays"/>
    <n v="1.248"/>
    <n v="69.333333333333329"/>
    <s v="theater"/>
    <s v="plays"/>
    <x v="3616"/>
    <d v="2015-03-19T16:47:44"/>
  </r>
  <r>
    <n v="3617"/>
    <x v="3614"/>
    <s v="Venue hire and payment of designer for a darkly comic, all female play about power - losing it, wanting it and fighting to get it back"/>
    <x v="417"/>
    <x v="2382"/>
    <x v="0"/>
    <s v="GB"/>
    <s v="GBP"/>
    <n v="1488240000"/>
    <n v="1486996729"/>
    <b v="0"/>
    <n v="51"/>
    <b v="1"/>
    <s v="theater/plays"/>
    <n v="1.1891891891891893"/>
    <n v="17.254901960784313"/>
    <s v="theater"/>
    <s v="plays"/>
    <x v="3617"/>
    <d v="2017-02-27T19:00:00"/>
  </r>
  <r>
    <n v="3618"/>
    <x v="3615"/>
    <s v="The play yet to be described as &quot;A surefire Edinburgh Fringe Festival Cult Hit&quot;. Coming to the Underbelly, Edinburgh, 5th-30th August."/>
    <x v="13"/>
    <x v="895"/>
    <x v="0"/>
    <s v="GB"/>
    <s v="GBP"/>
    <n v="1433343850"/>
    <n v="1430751850"/>
    <b v="0"/>
    <n v="56"/>
    <b v="1"/>
    <s v="theater/plays"/>
    <n v="1.01"/>
    <n v="36.071428571428569"/>
    <s v="theater"/>
    <s v="plays"/>
    <x v="3618"/>
    <d v="2015-06-03T10:04:10"/>
  </r>
  <r>
    <n v="3619"/>
    <x v="3616"/>
    <s v="We are a fledgling theatre company based in Atlanta looking to fund our first show, Sincerity Forever by playwright Mac Wellman."/>
    <x v="28"/>
    <x v="932"/>
    <x v="0"/>
    <s v="US"/>
    <s v="USD"/>
    <n v="1479592800"/>
    <n v="1476760226"/>
    <b v="0"/>
    <n v="17"/>
    <b v="1"/>
    <s v="theater/plays"/>
    <n v="1.1299999999999999"/>
    <n v="66.470588235294116"/>
    <s v="theater"/>
    <s v="plays"/>
    <x v="3619"/>
    <d v="2016-11-19T17:00:00"/>
  </r>
  <r>
    <n v="3620"/>
    <x v="3617"/>
    <s v="An Irish show about mental illness though the eyes of the man experiencing it. Support this show and help get it to Boulder and NYC."/>
    <x v="124"/>
    <x v="2383"/>
    <x v="0"/>
    <s v="US"/>
    <s v="USD"/>
    <n v="1425528000"/>
    <n v="1422916261"/>
    <b v="0"/>
    <n v="197"/>
    <b v="1"/>
    <s v="theater/plays"/>
    <n v="1.0519047619047619"/>
    <n v="56.065989847715734"/>
    <s v="theater"/>
    <s v="plays"/>
    <x v="3620"/>
    <d v="2015-03-04T23:00:00"/>
  </r>
  <r>
    <n v="3621"/>
    <x v="3618"/>
    <s v="Bare Theatre and Sonorous Road collaborate on the NC debut of  Allan Maule's gamer fantasy play that was extended in New York."/>
    <x v="9"/>
    <x v="2384"/>
    <x v="0"/>
    <s v="US"/>
    <s v="USD"/>
    <n v="1475269200"/>
    <n v="1473200844"/>
    <b v="0"/>
    <n v="70"/>
    <b v="1"/>
    <s v="theater/plays"/>
    <n v="1.0973333333333333"/>
    <n v="47.028571428571432"/>
    <s v="theater"/>
    <s v="plays"/>
    <x v="3621"/>
    <d v="2016-09-30T16:00:00"/>
  </r>
  <r>
    <n v="3622"/>
    <x v="3619"/>
    <s v="5 actors. 39 characters. 1 epic adventure. Presented by the Cradle Theatre Company."/>
    <x v="28"/>
    <x v="2385"/>
    <x v="0"/>
    <s v="US"/>
    <s v="USD"/>
    <n v="1411874580"/>
    <n v="1409030371"/>
    <b v="0"/>
    <n v="21"/>
    <b v="1"/>
    <s v="theater/plays"/>
    <n v="1.00099"/>
    <n v="47.666190476190479"/>
    <s v="theater"/>
    <s v="plays"/>
    <x v="3622"/>
    <d v="2014-09-27T22:23:00"/>
  </r>
  <r>
    <n v="3623"/>
    <x v="3620"/>
    <s v="An original play exploring the complications of romantic relationships in all forms."/>
    <x v="30"/>
    <x v="142"/>
    <x v="0"/>
    <s v="US"/>
    <s v="USD"/>
    <n v="1406358000"/>
    <n v="1404841270"/>
    <b v="0"/>
    <n v="34"/>
    <b v="1"/>
    <s v="theater/plays"/>
    <n v="1.2"/>
    <n v="88.235294117647058"/>
    <s v="theater"/>
    <s v="plays"/>
    <x v="3623"/>
    <d v="2014-07-26T02:00:00"/>
  </r>
  <r>
    <n v="3624"/>
    <x v="3621"/>
    <s v="â€œThe Event of a Lifetimeâ€¦â€_x000a__x000a_After the books stopped selling, and family disappears..the next event is closer than expected for him."/>
    <x v="9"/>
    <x v="2386"/>
    <x v="0"/>
    <s v="US"/>
    <s v="USD"/>
    <n v="1471977290"/>
    <n v="1466793290"/>
    <b v="0"/>
    <n v="39"/>
    <b v="1"/>
    <s v="theater/plays"/>
    <n v="1.0493333333333332"/>
    <n v="80.717948717948715"/>
    <s v="theater"/>
    <s v="plays"/>
    <x v="3624"/>
    <d v="2016-08-23T13:34:50"/>
  </r>
  <r>
    <n v="3625"/>
    <x v="3622"/>
    <s v="Help us run Leithâ€™s acclaimed, year round pub theatre VPT as part of Edinburgh Fringe 2015. Presenting 72 short plays over two weeks."/>
    <x v="9"/>
    <x v="2329"/>
    <x v="0"/>
    <s v="GB"/>
    <s v="GBP"/>
    <n v="1435851577"/>
    <n v="1433259577"/>
    <b v="0"/>
    <n v="78"/>
    <b v="1"/>
    <s v="theater/plays"/>
    <n v="1.0266666666666666"/>
    <n v="39.487179487179489"/>
    <s v="theater"/>
    <s v="plays"/>
    <x v="3625"/>
    <d v="2015-07-02T10:39:37"/>
  </r>
  <r>
    <n v="3626"/>
    <x v="3623"/>
    <s v="The first four-week performance run for our dance-theatre company, Geste Records, to be performed at The Yard Theatre in September."/>
    <x v="23"/>
    <x v="2387"/>
    <x v="0"/>
    <s v="GB"/>
    <s v="GBP"/>
    <n v="1408204857"/>
    <n v="1406390457"/>
    <b v="0"/>
    <n v="48"/>
    <b v="1"/>
    <s v="theater/plays"/>
    <n v="1.0182500000000001"/>
    <n v="84.854166666666671"/>
    <s v="theater"/>
    <s v="plays"/>
    <x v="3626"/>
    <d v="2014-08-16T11:00:57"/>
  </r>
  <r>
    <n v="3627"/>
    <x v="3624"/>
    <s v="One Shot Theatre Company is an organization that promotes youth theatre for social change, putting on shows that open a social dialogue"/>
    <x v="13"/>
    <x v="41"/>
    <x v="0"/>
    <s v="US"/>
    <s v="USD"/>
    <n v="1463803140"/>
    <n v="1459446487"/>
    <b v="0"/>
    <n v="29"/>
    <b v="1"/>
    <s v="theater/plays"/>
    <n v="1"/>
    <n v="68.965517241379317"/>
    <s v="theater"/>
    <s v="plays"/>
    <x v="3627"/>
    <d v="2016-05-20T22:59:00"/>
  </r>
  <r>
    <n v="3628"/>
    <x v="3625"/>
    <s v="I am asking for public funding to help put together a musical tribute titled &quot;Blast From The Past&quot; reenacting famous HipHop, RnB acts."/>
    <x v="57"/>
    <x v="117"/>
    <x v="2"/>
    <s v="US"/>
    <s v="USD"/>
    <n v="1450040396"/>
    <n v="1444852796"/>
    <b v="0"/>
    <n v="0"/>
    <b v="0"/>
    <s v="theater/musical"/>
    <n v="0"/>
    <n v="0"/>
    <s v="theater"/>
    <s v="musical"/>
    <x v="3628"/>
    <d v="2015-12-13T15:59:56"/>
  </r>
  <r>
    <n v="3629"/>
    <x v="3626"/>
    <s v="Introducing a high class environmentally friendly, vegan, adult cabaret theater in Chicago with unique on, and off stage entertainment."/>
    <x v="80"/>
    <x v="369"/>
    <x v="2"/>
    <s v="US"/>
    <s v="USD"/>
    <n v="1462467600"/>
    <n v="1457403364"/>
    <b v="0"/>
    <n v="2"/>
    <b v="0"/>
    <s v="theater/musical"/>
    <n v="1.9999999999999999E-6"/>
    <n v="1"/>
    <s v="theater"/>
    <s v="musical"/>
    <x v="3629"/>
    <d v="2016-05-05T12:00:00"/>
  </r>
  <r>
    <n v="3630"/>
    <x v="3627"/>
    <s v="The Jeremy Kyle Show offers so much subject matter to create an opera with.  Along with his brilliant put downs it could be excellent!"/>
    <x v="9"/>
    <x v="116"/>
    <x v="2"/>
    <s v="GB"/>
    <s v="GBP"/>
    <n v="1417295990"/>
    <n v="1414700390"/>
    <b v="0"/>
    <n v="1"/>
    <b v="0"/>
    <s v="theater/musical"/>
    <n v="3.3333333333333332E-4"/>
    <n v="1"/>
    <s v="theater"/>
    <s v="musical"/>
    <x v="3630"/>
    <d v="2014-11-29T16:19:50"/>
  </r>
  <r>
    <n v="3631"/>
    <x v="3628"/>
    <s v="A revival of Shadowbox Live's Off-Broadway Rock Opera to uncompromisingly explore the darker urges of humankind. But we need your help!"/>
    <x v="418"/>
    <x v="2388"/>
    <x v="2"/>
    <s v="US"/>
    <s v="USD"/>
    <n v="1411444740"/>
    <n v="1409335497"/>
    <b v="0"/>
    <n v="59"/>
    <b v="0"/>
    <s v="theater/musical"/>
    <n v="0.51023391812865493"/>
    <n v="147.88135593220338"/>
    <s v="theater"/>
    <s v="musical"/>
    <x v="3631"/>
    <d v="2014-09-22T22:59:00"/>
  </r>
  <r>
    <n v="3632"/>
    <x v="3629"/>
    <s v="A professional musical revue. First performed in 2013 as a short tour, to be embarking on a full length tour across the UK in 2015!"/>
    <x v="2"/>
    <x v="173"/>
    <x v="2"/>
    <s v="GB"/>
    <s v="GBP"/>
    <n v="1416781749"/>
    <n v="1415053749"/>
    <b v="0"/>
    <n v="1"/>
    <b v="0"/>
    <s v="theater/musical"/>
    <n v="0.2"/>
    <n v="100"/>
    <s v="theater"/>
    <s v="musical"/>
    <x v="3632"/>
    <d v="2014-11-23T17:29:09"/>
  </r>
  <r>
    <n v="3633"/>
    <x v="3630"/>
    <s v="SMOKEY AND THE BANDIT: THE MUSICAL_x000a_The classic film, characters and music you love, on stage, LIVE!"/>
    <x v="10"/>
    <x v="2389"/>
    <x v="2"/>
    <s v="US"/>
    <s v="USD"/>
    <n v="1479517200"/>
    <n v="1475765867"/>
    <b v="0"/>
    <n v="31"/>
    <b v="0"/>
    <s v="theater/musical"/>
    <n v="0.35239999999999999"/>
    <n v="56.838709677419352"/>
    <s v="theater"/>
    <s v="musical"/>
    <x v="3633"/>
    <d v="2016-11-18T20:00:00"/>
  </r>
  <r>
    <n v="3634"/>
    <x v="3631"/>
    <s v="Alice is an original musical for all ages with a unique new story based on Alice's Adventures in Wonderland, premiering in summer 2017."/>
    <x v="96"/>
    <x v="2390"/>
    <x v="2"/>
    <s v="CA"/>
    <s v="CAD"/>
    <n v="1484366340"/>
    <n v="1480219174"/>
    <b v="0"/>
    <n v="18"/>
    <b v="0"/>
    <s v="theater/musical"/>
    <n v="4.2466666666666666E-2"/>
    <n v="176.94444444444446"/>
    <s v="theater"/>
    <s v="musical"/>
    <x v="3634"/>
    <d v="2017-01-13T22:59:00"/>
  </r>
  <r>
    <n v="3635"/>
    <x v="3632"/>
    <s v="Mary's Son is a pop opera about Jesus and the hope he brings to all people."/>
    <x v="8"/>
    <x v="2391"/>
    <x v="2"/>
    <s v="US"/>
    <s v="USD"/>
    <n v="1461186676"/>
    <n v="1458594676"/>
    <b v="0"/>
    <n v="10"/>
    <b v="0"/>
    <s v="theater/musical"/>
    <n v="0.36457142857142855"/>
    <n v="127.6"/>
    <s v="theater"/>
    <s v="musical"/>
    <x v="3635"/>
    <d v="2016-04-20T16:11:16"/>
  </r>
  <r>
    <n v="3636"/>
    <x v="3633"/>
    <s v="The Brotherâ€™s of B-block is a musical play. A new take on &quot;OZ&quot; _x000a_The Wizard of OZ meets HBO's OZ."/>
    <x v="60"/>
    <x v="117"/>
    <x v="2"/>
    <s v="US"/>
    <s v="USD"/>
    <n v="1442248829"/>
    <n v="1439224829"/>
    <b v="0"/>
    <n v="0"/>
    <b v="0"/>
    <s v="theater/musical"/>
    <n v="0"/>
    <n v="0"/>
    <s v="theater"/>
    <s v="musical"/>
    <x v="3636"/>
    <d v="2015-09-14T11:40:29"/>
  </r>
  <r>
    <n v="3637"/>
    <x v="3634"/>
    <s v="THE BALLAD OF DOWNTOWN JAKE is a newly created contemporary music drama that is schedule to premiere in Phoenix, AZ in March 2015."/>
    <x v="9"/>
    <x v="1796"/>
    <x v="2"/>
    <s v="US"/>
    <s v="USD"/>
    <n v="1420130935"/>
    <n v="1417538935"/>
    <b v="0"/>
    <n v="14"/>
    <b v="0"/>
    <s v="theater/musical"/>
    <n v="0.30866666666666664"/>
    <n v="66.142857142857139"/>
    <s v="theater"/>
    <s v="musical"/>
    <x v="3637"/>
    <d v="2015-01-01T11:48:55"/>
  </r>
  <r>
    <n v="3638"/>
    <x v="3635"/>
    <s v="A rock and roll journey that explores love, loss, redemption, duality and ascension."/>
    <x v="126"/>
    <x v="1168"/>
    <x v="2"/>
    <s v="CA"/>
    <s v="CAD"/>
    <n v="1429456132"/>
    <n v="1424275732"/>
    <b v="0"/>
    <n v="2"/>
    <b v="0"/>
    <s v="theater/musical"/>
    <n v="6.545454545454546E-2"/>
    <n v="108"/>
    <s v="theater"/>
    <s v="musical"/>
    <x v="3638"/>
    <d v="2015-04-19T10:08:52"/>
  </r>
  <r>
    <n v="3639"/>
    <x v="3636"/>
    <s v="POE is a tragicomic musical about the life and works of Edgar Poe, with Death as his therapist helping him find peace in the beyond."/>
    <x v="31"/>
    <x v="116"/>
    <x v="2"/>
    <s v="US"/>
    <s v="USD"/>
    <n v="1475853060"/>
    <n v="1470672906"/>
    <b v="0"/>
    <n v="1"/>
    <b v="0"/>
    <s v="theater/musical"/>
    <n v="4.0000000000000003E-5"/>
    <n v="1"/>
    <s v="theater"/>
    <s v="musical"/>
    <x v="3639"/>
    <d v="2016-10-07T10:11:00"/>
  </r>
  <r>
    <n v="3640"/>
    <x v="3637"/>
    <s v="Help us bring the SPRING AWAKENING to Frederick, MD! _x000a__x000a_We're producing a project for young adults and could use your help."/>
    <x v="28"/>
    <x v="434"/>
    <x v="2"/>
    <s v="US"/>
    <s v="USD"/>
    <n v="1431283530"/>
    <n v="1428691530"/>
    <b v="0"/>
    <n v="3"/>
    <b v="0"/>
    <s v="theater/musical"/>
    <n v="5.5E-2"/>
    <n v="18.333333333333332"/>
    <s v="theater"/>
    <s v="musical"/>
    <x v="3640"/>
    <d v="2015-05-10T13:45:30"/>
  </r>
  <r>
    <n v="3641"/>
    <x v="3638"/>
    <s v="See Pryor from his teenage years to his last breath featuring his past wives, closest friends. &amp; his fan favorite character Mudbone."/>
    <x v="9"/>
    <x v="117"/>
    <x v="2"/>
    <s v="US"/>
    <s v="USD"/>
    <n v="1412485200"/>
    <n v="1410966179"/>
    <b v="0"/>
    <n v="0"/>
    <b v="0"/>
    <s v="theater/musical"/>
    <n v="0"/>
    <n v="0"/>
    <s v="theater"/>
    <s v="musical"/>
    <x v="3641"/>
    <d v="2014-10-05T00:00:00"/>
  </r>
  <r>
    <n v="3642"/>
    <x v="3639"/>
    <s v="All the world's a stage..._x000a_It is my biggest dream to perform my own, selfcreated musical with lots of kids as big as I am able to."/>
    <x v="176"/>
    <x v="493"/>
    <x v="2"/>
    <s v="DE"/>
    <s v="EUR"/>
    <n v="1448902800"/>
    <n v="1445369727"/>
    <b v="0"/>
    <n v="2"/>
    <b v="0"/>
    <s v="theater/musical"/>
    <n v="2.1428571428571429E-2"/>
    <n v="7.5"/>
    <s v="theater"/>
    <s v="musical"/>
    <x v="3642"/>
    <d v="2015-11-30T12:00:00"/>
  </r>
  <r>
    <n v="3643"/>
    <x v="3640"/>
    <s v="It feels like the first time. Like the very first time everyone's coming-of-age comes to the stage. Think 'Wicked', with bad acne."/>
    <x v="31"/>
    <x v="117"/>
    <x v="2"/>
    <s v="US"/>
    <s v="USD"/>
    <n v="1447734439"/>
    <n v="1444274839"/>
    <b v="0"/>
    <n v="0"/>
    <b v="0"/>
    <s v="theater/musical"/>
    <n v="0"/>
    <n v="0"/>
    <s v="theater"/>
    <s v="musical"/>
    <x v="3643"/>
    <d v="2015-11-16T23:27:19"/>
  </r>
  <r>
    <n v="3644"/>
    <x v="3641"/>
    <s v="We are the Saugerties High School drama club. Please help us create our musical to keep theater alive!"/>
    <x v="10"/>
    <x v="378"/>
    <x v="2"/>
    <s v="US"/>
    <s v="USD"/>
    <n v="1457413140"/>
    <n v="1454996887"/>
    <b v="0"/>
    <n v="12"/>
    <b v="0"/>
    <s v="theater/musical"/>
    <n v="0.16420000000000001"/>
    <n v="68.416666666666671"/>
    <s v="theater"/>
    <s v="musical"/>
    <x v="3644"/>
    <d v="2016-03-07T23:59:00"/>
  </r>
  <r>
    <n v="3645"/>
    <x v="3642"/>
    <s v="This new musical comedy empowers women and girls of all ages to be themselves in their shoes, whatever shoes they choose."/>
    <x v="28"/>
    <x v="116"/>
    <x v="2"/>
    <s v="CA"/>
    <s v="CAD"/>
    <n v="1479773838"/>
    <n v="1477178238"/>
    <b v="0"/>
    <n v="1"/>
    <b v="0"/>
    <s v="theater/musical"/>
    <n v="1E-3"/>
    <n v="1"/>
    <s v="theater"/>
    <s v="musical"/>
    <x v="3645"/>
    <d v="2016-11-21T19:17:18"/>
  </r>
  <r>
    <n v="3646"/>
    <x v="3643"/>
    <s v="Develop demo materials for new, true story of teen Revolutionary War heroes - for hybrid film/live stage musical"/>
    <x v="3"/>
    <x v="517"/>
    <x v="2"/>
    <s v="US"/>
    <s v="USD"/>
    <n v="1434497400"/>
    <n v="1431770802"/>
    <b v="0"/>
    <n v="8"/>
    <b v="0"/>
    <s v="theater/musical"/>
    <n v="4.8099999999999997E-2"/>
    <n v="60.125"/>
    <s v="theater"/>
    <s v="musical"/>
    <x v="3646"/>
    <d v="2015-06-16T18:30:00"/>
  </r>
  <r>
    <n v="3647"/>
    <x v="3644"/>
    <s v="Zachariah Sheldon is a brilliant, darkly twisted brand new musical with music from Mark Newton and script by Anthony Wilkes"/>
    <x v="2"/>
    <x v="134"/>
    <x v="2"/>
    <s v="GB"/>
    <s v="GBP"/>
    <n v="1475258327"/>
    <n v="1471370327"/>
    <b v="0"/>
    <n v="2"/>
    <b v="0"/>
    <s v="theater/musical"/>
    <n v="0.06"/>
    <n v="15"/>
    <s v="theater"/>
    <s v="musical"/>
    <x v="3647"/>
    <d v="2016-09-30T12:58:47"/>
  </r>
  <r>
    <n v="3648"/>
    <x v="3645"/>
    <s v="Help Moth Live! Support Moth and its artist collective to achieve its 2014/15 season."/>
    <x v="79"/>
    <x v="2392"/>
    <x v="0"/>
    <s v="US"/>
    <s v="USD"/>
    <n v="1412492445"/>
    <n v="1409900445"/>
    <b v="0"/>
    <n v="73"/>
    <b v="1"/>
    <s v="theater/plays"/>
    <n v="1.003825"/>
    <n v="550.04109589041093"/>
    <s v="theater"/>
    <s v="plays"/>
    <x v="3648"/>
    <d v="2014-10-05T02:00:45"/>
  </r>
  <r>
    <n v="3649"/>
    <x v="3646"/>
    <s v="Monies raised will help offset production costs of  transportation of set and actors, theatre rental and advertising costs."/>
    <x v="47"/>
    <x v="1911"/>
    <x v="0"/>
    <s v="CA"/>
    <s v="CAD"/>
    <n v="1402938394"/>
    <n v="1400691994"/>
    <b v="0"/>
    <n v="8"/>
    <b v="1"/>
    <s v="theater/plays"/>
    <n v="1.04"/>
    <n v="97.5"/>
    <s v="theater"/>
    <s v="plays"/>
    <x v="3649"/>
    <d v="2014-06-16T12:06:34"/>
  </r>
  <r>
    <n v="3650"/>
    <x v="3647"/>
    <s v="A terse and delicate dissection of male emotions from a rural perspective: fathers and sons, legacy and heritage, molasses and mud."/>
    <x v="2"/>
    <x v="83"/>
    <x v="0"/>
    <s v="GB"/>
    <s v="GBP"/>
    <n v="1454412584"/>
    <n v="1452598184"/>
    <b v="0"/>
    <n v="17"/>
    <b v="1"/>
    <s v="theater/plays"/>
    <n v="1"/>
    <n v="29.411764705882351"/>
    <s v="theater"/>
    <s v="plays"/>
    <x v="3650"/>
    <d v="2016-02-02T06:29:44"/>
  </r>
  <r>
    <n v="3651"/>
    <x v="3648"/>
    <s v="A Chicago staged reading of Jim Cartwright's 1992 play-with-music, &quot;The Rise and Fall of Little Voice.&quot;"/>
    <x v="2"/>
    <x v="624"/>
    <x v="0"/>
    <s v="US"/>
    <s v="USD"/>
    <n v="1407686340"/>
    <n v="1404833442"/>
    <b v="0"/>
    <n v="9"/>
    <b v="1"/>
    <s v="theater/plays"/>
    <n v="1.04"/>
    <n v="57.777777777777779"/>
    <s v="theater"/>
    <s v="plays"/>
    <x v="3651"/>
    <d v="2014-08-10T10:59:00"/>
  </r>
  <r>
    <n v="3652"/>
    <x v="2866"/>
    <s v="A new take on a classic. Under the direction of Rosanna Saracino, We are exploring the darker elements of A Midsummer Night's Dream."/>
    <x v="43"/>
    <x v="2393"/>
    <x v="0"/>
    <s v="CA"/>
    <s v="CAD"/>
    <n v="1472097540"/>
    <n v="1471188502"/>
    <b v="0"/>
    <n v="17"/>
    <b v="1"/>
    <s v="theater/plays"/>
    <n v="2.5066666666666668"/>
    <n v="44.235294117647058"/>
    <s v="theater"/>
    <s v="plays"/>
    <x v="3652"/>
    <d v="2016-08-24T22:59:00"/>
  </r>
  <r>
    <n v="3653"/>
    <x v="3649"/>
    <s v="ALLIE is a new dark comedy play which will premiere at the Edinburgh Festival Fringe 2015. Written and produced by Ruaraidh Murray."/>
    <x v="13"/>
    <x v="1118"/>
    <x v="0"/>
    <s v="GB"/>
    <s v="GBP"/>
    <n v="1438764207"/>
    <n v="1436172207"/>
    <b v="0"/>
    <n v="33"/>
    <b v="1"/>
    <s v="theater/plays"/>
    <n v="1.0049999999999999"/>
    <n v="60.909090909090907"/>
    <s v="theater"/>
    <s v="plays"/>
    <x v="3653"/>
    <d v="2015-08-05T03:43:27"/>
  </r>
  <r>
    <n v="3654"/>
    <x v="3650"/>
    <s v="Miranda Conquest is Britainâ€™s top celebrity chef. One problem: she canâ€™t cook. A comedy about control, celebrity and kitchen knives."/>
    <x v="15"/>
    <x v="2394"/>
    <x v="0"/>
    <s v="GB"/>
    <s v="GBP"/>
    <n v="1459702800"/>
    <n v="1457690386"/>
    <b v="0"/>
    <n v="38"/>
    <b v="1"/>
    <s v="theater/plays"/>
    <n v="1.744"/>
    <n v="68.84210526315789"/>
    <s v="theater"/>
    <s v="plays"/>
    <x v="3654"/>
    <d v="2016-04-03T12:00:00"/>
  </r>
  <r>
    <n v="3655"/>
    <x v="3651"/>
    <s v="All aboard for the world premiere of a new steampunk-inspired train adventure play, written by Maggie Lee and directed by Amy Poisson!"/>
    <x v="10"/>
    <x v="2395"/>
    <x v="0"/>
    <s v="US"/>
    <s v="USD"/>
    <n v="1437202740"/>
    <n v="1434654998"/>
    <b v="0"/>
    <n v="79"/>
    <b v="1"/>
    <s v="theater/plays"/>
    <n v="1.1626000000000001"/>
    <n v="73.582278481012665"/>
    <s v="theater"/>
    <s v="plays"/>
    <x v="3655"/>
    <d v="2015-07-18T01:59:00"/>
  </r>
  <r>
    <n v="3656"/>
    <x v="3652"/>
    <s v="Auch dieses Jahr soll wieder unter der Leitung von Christian Seiler &amp; Bruno Catalano ein Projekt der AG Theater stattfinden."/>
    <x v="10"/>
    <x v="2396"/>
    <x v="0"/>
    <s v="CH"/>
    <s v="CHF"/>
    <n v="1485989940"/>
    <n v="1483393836"/>
    <b v="0"/>
    <n v="46"/>
    <b v="1"/>
    <s v="theater/plays"/>
    <n v="1.0582"/>
    <n v="115.02173913043478"/>
    <s v="theater"/>
    <s v="plays"/>
    <x v="3656"/>
    <d v="2017-02-01T17:59:00"/>
  </r>
  <r>
    <n v="3657"/>
    <x v="3653"/>
    <s v="Vi mindes 400-Ã¥ret for Shakespeares dÃ¸d ved at producere en forestilling, som indeholder alt det, som vi kender Shakespeare for."/>
    <x v="13"/>
    <x v="2397"/>
    <x v="0"/>
    <s v="DK"/>
    <s v="DKK"/>
    <n v="1464817320"/>
    <n v="1462806419"/>
    <b v="0"/>
    <n v="20"/>
    <b v="1"/>
    <s v="theater/plays"/>
    <n v="1.1074999999999999"/>
    <n v="110.75"/>
    <s v="theater"/>
    <s v="plays"/>
    <x v="3657"/>
    <d v="2016-06-01T16:42:00"/>
  </r>
  <r>
    <n v="3658"/>
    <x v="3654"/>
    <s v="Life is hard when your own imaginary friend can't make time for you."/>
    <x v="15"/>
    <x v="17"/>
    <x v="0"/>
    <s v="US"/>
    <s v="USD"/>
    <n v="1404273540"/>
    <n v="1400272580"/>
    <b v="0"/>
    <n v="20"/>
    <b v="1"/>
    <s v="theater/plays"/>
    <n v="1.0066666666666666"/>
    <n v="75.5"/>
    <s v="theater"/>
    <s v="plays"/>
    <x v="3658"/>
    <d v="2014-07-01T22:59:00"/>
  </r>
  <r>
    <n v="3659"/>
    <x v="3655"/>
    <s v="We want you to analyze while we dramatize if people who romanticize can recognize true love in a disguise."/>
    <x v="9"/>
    <x v="2398"/>
    <x v="0"/>
    <s v="US"/>
    <s v="USD"/>
    <n v="1426775940"/>
    <n v="1424414350"/>
    <b v="0"/>
    <n v="13"/>
    <b v="1"/>
    <s v="theater/plays"/>
    <n v="1.0203333333333333"/>
    <n v="235.46153846153845"/>
    <s v="theater"/>
    <s v="plays"/>
    <x v="3659"/>
    <d v="2015-03-19T09:39:00"/>
  </r>
  <r>
    <n v="3660"/>
    <x v="3656"/>
    <s v="We are a young company who have been accepted to put on our play at The Courtyard Theatre. We need Â£250 for flyers, props and costume!"/>
    <x v="49"/>
    <x v="156"/>
    <x v="0"/>
    <s v="GB"/>
    <s v="GBP"/>
    <n v="1419368925"/>
    <n v="1417208925"/>
    <b v="0"/>
    <n v="22"/>
    <b v="1"/>
    <s v="theater/plays"/>
    <n v="1"/>
    <n v="11.363636363636363"/>
    <s v="theater"/>
    <s v="plays"/>
    <x v="3660"/>
    <d v="2014-12-23T16:08:45"/>
  </r>
  <r>
    <n v="3661"/>
    <x v="3657"/>
    <s v="AENY-Spanish Artists in NY brings Juan Diego Botto's &quot;brilliant script&quot; (El PaÃ­s) for &quot;An Invisible Piece of this World&quot; to the stage."/>
    <x v="9"/>
    <x v="2399"/>
    <x v="0"/>
    <s v="US"/>
    <s v="USD"/>
    <n v="1460260800"/>
    <n v="1458336672"/>
    <b v="0"/>
    <n v="36"/>
    <b v="1"/>
    <s v="theater/plays"/>
    <n v="1.1100000000000001"/>
    <n v="92.5"/>
    <s v="theater"/>
    <s v="plays"/>
    <x v="3661"/>
    <d v="2016-04-09T23:00:00"/>
  </r>
  <r>
    <n v="3662"/>
    <x v="3658"/>
    <s v="I'm an Inuit playwright chosen for the esteemed Arctic Circle Residency in Svalbard to write about 1800's Inuk woman guide, Tookoolito."/>
    <x v="6"/>
    <x v="2400"/>
    <x v="0"/>
    <s v="CA"/>
    <s v="CAD"/>
    <n v="1427775414"/>
    <n v="1425187014"/>
    <b v="0"/>
    <n v="40"/>
    <b v="1"/>
    <s v="theater/plays"/>
    <n v="1.0142500000000001"/>
    <n v="202.85"/>
    <s v="theater"/>
    <s v="plays"/>
    <x v="3662"/>
    <d v="2015-03-30T23:16:54"/>
  </r>
  <r>
    <n v="3663"/>
    <x v="3659"/>
    <s v="Each year our community comes together to put on a fun and funny family show. We need your help to keep our annual event going."/>
    <x v="419"/>
    <x v="731"/>
    <x v="0"/>
    <s v="GB"/>
    <s v="GBP"/>
    <n v="1482321030"/>
    <n v="1477133430"/>
    <b v="0"/>
    <n v="9"/>
    <b v="1"/>
    <s v="theater/plays"/>
    <n v="1.04"/>
    <n v="26"/>
    <s v="theater"/>
    <s v="plays"/>
    <x v="3663"/>
    <d v="2016-12-21T06:50:30"/>
  </r>
  <r>
    <n v="3664"/>
    <x v="3660"/>
    <s v="An Original Short Play: two young women search for answers about sexuality, the history they are taught, and their animal instincts."/>
    <x v="134"/>
    <x v="983"/>
    <x v="0"/>
    <s v="US"/>
    <s v="USD"/>
    <n v="1466056689"/>
    <n v="1464847089"/>
    <b v="0"/>
    <n v="19"/>
    <b v="1"/>
    <s v="theater/plays"/>
    <n v="1.09375"/>
    <n v="46.05263157894737"/>
    <s v="theater"/>
    <s v="plays"/>
    <x v="3664"/>
    <d v="2016-06-16T00:58:09"/>
  </r>
  <r>
    <n v="3665"/>
    <x v="3661"/>
    <s v="A Fantastic creation about Napoleon, through his words and letters, sublimated by a musical score of rare beauty. Magnificent poetry!"/>
    <x v="420"/>
    <x v="2401"/>
    <x v="0"/>
    <s v="FR"/>
    <s v="EUR"/>
    <n v="1446062040"/>
    <n v="1445109822"/>
    <b v="0"/>
    <n v="14"/>
    <b v="1"/>
    <s v="theater/plays"/>
    <n v="1.1516129032258065"/>
    <n v="51"/>
    <s v="theater"/>
    <s v="plays"/>
    <x v="3665"/>
    <d v="2015-10-28T14:54:00"/>
  </r>
  <r>
    <n v="3666"/>
    <x v="3662"/>
    <s v="Artistic Internship @ Ojai Playwrights Conference"/>
    <x v="38"/>
    <x v="647"/>
    <x v="0"/>
    <s v="US"/>
    <s v="USD"/>
    <n v="1406185200"/>
    <n v="1404337382"/>
    <b v="0"/>
    <n v="38"/>
    <b v="1"/>
    <s v="theater/plays"/>
    <n v="1"/>
    <n v="31.578947368421051"/>
    <s v="theater"/>
    <s v="plays"/>
    <x v="3666"/>
    <d v="2014-07-24T02:00:00"/>
  </r>
  <r>
    <n v="3667"/>
    <x v="3663"/>
    <s v="A short man takes his tall family to court for stealing his height. Help Small Things Theatre take this big story to EdFringe 2015!"/>
    <x v="9"/>
    <x v="2402"/>
    <x v="0"/>
    <s v="GB"/>
    <s v="GBP"/>
    <n v="1437261419"/>
    <n v="1434669419"/>
    <b v="0"/>
    <n v="58"/>
    <b v="1"/>
    <s v="theater/plays"/>
    <n v="1.0317033333333334"/>
    <n v="53.363965517241382"/>
    <s v="theater"/>
    <s v="plays"/>
    <x v="3667"/>
    <d v="2015-07-18T18:16:59"/>
  </r>
  <r>
    <n v="3668"/>
    <x v="3664"/>
    <s v="A stunning production of Michele Lowe's biting play, The Smell of the Kill.  Brought to you by Michael Sheeks and his friends &amp; heroes."/>
    <x v="28"/>
    <x v="831"/>
    <x v="0"/>
    <s v="US"/>
    <s v="USD"/>
    <n v="1437676380"/>
    <n v="1435670452"/>
    <b v="0"/>
    <n v="28"/>
    <b v="1"/>
    <s v="theater/plays"/>
    <n v="1.0349999999999999"/>
    <n v="36.964285714285715"/>
    <s v="theater"/>
    <s v="plays"/>
    <x v="3668"/>
    <d v="2015-07-23T13:33:00"/>
  </r>
  <r>
    <n v="3669"/>
    <x v="3665"/>
    <s v="Prowl Theatre Company is brand new. We are putting on our first play 'Sexual perversity in Chicago', from the 10th to the 16th August"/>
    <x v="28"/>
    <x v="2403"/>
    <x v="0"/>
    <s v="GB"/>
    <s v="GBP"/>
    <n v="1434039137"/>
    <n v="1431447137"/>
    <b v="0"/>
    <n v="17"/>
    <b v="1"/>
    <s v="theater/plays"/>
    <n v="1.3819999999999999"/>
    <n v="81.294117647058826"/>
    <s v="theater"/>
    <s v="plays"/>
    <x v="3669"/>
    <d v="2015-06-11T11:12:17"/>
  </r>
  <r>
    <n v="3670"/>
    <x v="3666"/>
    <s v="Debauchery, laughter, violence and politics. Why wouldn't you want help Drama Soc's production of 'Posh' be the best it can be?"/>
    <x v="421"/>
    <x v="854"/>
    <x v="0"/>
    <s v="GB"/>
    <s v="GBP"/>
    <n v="1433113200"/>
    <n v="1431951611"/>
    <b v="0"/>
    <n v="12"/>
    <b v="1"/>
    <s v="theater/plays"/>
    <n v="1.0954545454545455"/>
    <n v="20.083333333333332"/>
    <s v="theater"/>
    <s v="plays"/>
    <x v="3670"/>
    <d v="2015-05-31T18:00:00"/>
  </r>
  <r>
    <n v="3671"/>
    <x v="3667"/>
    <s v="Bring a touring character education play about making wise choices to elementary students in Kentuckiana. Vote Kylie for President!"/>
    <x v="8"/>
    <x v="2404"/>
    <x v="0"/>
    <s v="US"/>
    <s v="USD"/>
    <n v="1405915140"/>
    <n v="1404140667"/>
    <b v="0"/>
    <n v="40"/>
    <b v="1"/>
    <s v="theater/plays"/>
    <n v="1.0085714285714287"/>
    <n v="88.25"/>
    <s v="theater"/>
    <s v="plays"/>
    <x v="3671"/>
    <d v="2014-07-20T22:59:00"/>
  </r>
  <r>
    <n v="3672"/>
    <x v="3668"/>
    <s v="1984. An IRA bomb explodes at the Grand Hotel. Years on, the bomber and a victim's daughter meet. The meeting changes both their lives."/>
    <x v="9"/>
    <x v="2405"/>
    <x v="0"/>
    <s v="GB"/>
    <s v="GBP"/>
    <n v="1411771384"/>
    <n v="1409179384"/>
    <b v="0"/>
    <n v="57"/>
    <b v="1"/>
    <s v="theater/plays"/>
    <n v="1.0153333333333334"/>
    <n v="53.438596491228068"/>
    <s v="theater"/>
    <s v="plays"/>
    <x v="3672"/>
    <d v="2014-09-26T17:43:04"/>
  </r>
  <r>
    <n v="3673"/>
    <x v="3669"/>
    <s v="Zoe is a teenage girl growing up in a deeply disturbing society. If those paid to protect her aren't listening, then who is?"/>
    <x v="23"/>
    <x v="2406"/>
    <x v="0"/>
    <s v="GB"/>
    <s v="GBP"/>
    <n v="1415191920"/>
    <n v="1412233497"/>
    <b v="0"/>
    <n v="114"/>
    <b v="1"/>
    <s v="theater/plays"/>
    <n v="1.13625"/>
    <n v="39.868421052631582"/>
    <s v="theater"/>
    <s v="plays"/>
    <x v="3673"/>
    <d v="2014-11-05T07:52:00"/>
  </r>
  <r>
    <n v="3674"/>
    <x v="3670"/>
    <s v="Theaterprojekt 12. Kl. Waldorfschule Essen. 2 junge Regisseure bringen volles Engagement &amp; Zeit ein. FÃ¼r ihre Finanzierung sammeln wir."/>
    <x v="37"/>
    <x v="605"/>
    <x v="0"/>
    <s v="DE"/>
    <s v="EUR"/>
    <n v="1472936229"/>
    <n v="1467752229"/>
    <b v="0"/>
    <n v="31"/>
    <b v="1"/>
    <s v="theater/plays"/>
    <n v="1"/>
    <n v="145.16129032258064"/>
    <s v="theater"/>
    <s v="plays"/>
    <x v="3674"/>
    <d v="2016-09-03T15:57:09"/>
  </r>
  <r>
    <n v="3675"/>
    <x v="3671"/>
    <s v="3 decades, 3 generations, 3 friends, one house. Real Eyes Theatre explore how our lives are influenced by the decades we grow up in."/>
    <x v="45"/>
    <x v="119"/>
    <x v="0"/>
    <s v="GB"/>
    <s v="GBP"/>
    <n v="1463353200"/>
    <n v="1462285182"/>
    <b v="0"/>
    <n v="3"/>
    <b v="1"/>
    <s v="theater/plays"/>
    <n v="1.4"/>
    <n v="23.333333333333332"/>
    <s v="theater"/>
    <s v="plays"/>
    <x v="3675"/>
    <d v="2016-05-15T18:00:00"/>
  </r>
  <r>
    <n v="3676"/>
    <x v="3672"/>
    <s v="The Black and White Theatre Company Inc. is a small company who loves to perform and entertain, but needs your support to succeed!"/>
    <x v="134"/>
    <x v="1249"/>
    <x v="0"/>
    <s v="US"/>
    <s v="USD"/>
    <n v="1410550484"/>
    <n v="1408995284"/>
    <b v="0"/>
    <n v="16"/>
    <b v="1"/>
    <s v="theater/plays"/>
    <n v="1.2875000000000001"/>
    <n v="64.375"/>
    <s v="theater"/>
    <s v="plays"/>
    <x v="3676"/>
    <d v="2014-09-12T14:34:44"/>
  </r>
  <r>
    <n v="3677"/>
    <x v="3673"/>
    <s v="Goldfish Memory Productions seeks at least $12,000 to begin their first 3 professional projects."/>
    <x v="14"/>
    <x v="2407"/>
    <x v="0"/>
    <s v="US"/>
    <s v="USD"/>
    <n v="1404359940"/>
    <n v="1402580818"/>
    <b v="0"/>
    <n v="199"/>
    <b v="1"/>
    <s v="theater/plays"/>
    <n v="1.0290416666666666"/>
    <n v="62.052763819095475"/>
    <s v="theater"/>
    <s v="plays"/>
    <x v="3677"/>
    <d v="2014-07-02T22:59:00"/>
  </r>
  <r>
    <n v="3678"/>
    <x v="3674"/>
    <s v="The Ugly Collective takes Some big Some bang to the Underbelly Venues at the Edinburgh Fringe!"/>
    <x v="13"/>
    <x v="420"/>
    <x v="0"/>
    <s v="GB"/>
    <s v="GBP"/>
    <n v="1433076298"/>
    <n v="1430052298"/>
    <b v="0"/>
    <n v="31"/>
    <b v="1"/>
    <s v="theater/plays"/>
    <n v="1.0249999999999999"/>
    <n v="66.129032258064512"/>
    <s v="theater"/>
    <s v="plays"/>
    <x v="3678"/>
    <d v="2015-05-31T07:44:58"/>
  </r>
  <r>
    <n v="3679"/>
    <x v="3675"/>
    <s v="Bert V. Royal makes a strong statement about drug use, suicide, teen violence, rebellion and sexual identity in this powerful play."/>
    <x v="13"/>
    <x v="2408"/>
    <x v="0"/>
    <s v="US"/>
    <s v="USD"/>
    <n v="1404190740"/>
    <n v="1401214581"/>
    <b v="0"/>
    <n v="30"/>
    <b v="1"/>
    <s v="theater/plays"/>
    <n v="1.101"/>
    <n v="73.400000000000006"/>
    <s v="theater"/>
    <s v="plays"/>
    <x v="3679"/>
    <d v="2014-06-30T23:59:00"/>
  </r>
  <r>
    <n v="3680"/>
    <x v="3676"/>
    <s v="In The Dudleys! family memories are brought to life as a malfunctioning 8-bit video game. Press Start."/>
    <x v="9"/>
    <x v="2409"/>
    <x v="0"/>
    <s v="US"/>
    <s v="USD"/>
    <n v="1475664834"/>
    <n v="1473850434"/>
    <b v="0"/>
    <n v="34"/>
    <b v="1"/>
    <s v="theater/plays"/>
    <n v="1.1276666666666666"/>
    <n v="99.5"/>
    <s v="theater"/>
    <s v="plays"/>
    <x v="3680"/>
    <d v="2016-10-05T05:53:54"/>
  </r>
  <r>
    <n v="3681"/>
    <x v="3677"/>
    <s v="HBOâ€™s Going Clear meets Netflixâ€™s Unbreakable Kimmy Schmidt in this one-woman comedy that takes you into and out of a destructive cult."/>
    <x v="28"/>
    <x v="2410"/>
    <x v="0"/>
    <s v="US"/>
    <s v="USD"/>
    <n v="1452872290"/>
    <n v="1452008290"/>
    <b v="0"/>
    <n v="18"/>
    <b v="1"/>
    <s v="theater/plays"/>
    <n v="1.119"/>
    <n v="62.166666666666664"/>
    <s v="theater"/>
    <s v="plays"/>
    <x v="3681"/>
    <d v="2016-01-15T10:38:10"/>
  </r>
  <r>
    <n v="3682"/>
    <x v="3678"/>
    <s v="My one-woman show invites audiences to join me on my path to pregnancy as I share my neuroses, challenges and revelations."/>
    <x v="9"/>
    <x v="2411"/>
    <x v="0"/>
    <s v="US"/>
    <s v="USD"/>
    <n v="1402901940"/>
    <n v="1399998418"/>
    <b v="0"/>
    <n v="67"/>
    <b v="1"/>
    <s v="theater/plays"/>
    <n v="1.3919999999999999"/>
    <n v="62.328358208955223"/>
    <s v="theater"/>
    <s v="plays"/>
    <x v="3682"/>
    <d v="2014-06-16T01:59:00"/>
  </r>
  <r>
    <n v="3683"/>
    <x v="3679"/>
    <s v="A Krumpus Story is a dark holiday comedy for anyone who wants a little more spice in their holiday fare."/>
    <x v="8"/>
    <x v="2412"/>
    <x v="0"/>
    <s v="US"/>
    <s v="USD"/>
    <n v="1476931696"/>
    <n v="1474339696"/>
    <b v="0"/>
    <n v="66"/>
    <b v="1"/>
    <s v="theater/plays"/>
    <n v="1.1085714285714285"/>
    <n v="58.787878787878789"/>
    <s v="theater"/>
    <s v="plays"/>
    <x v="3683"/>
    <d v="2016-10-19T21:48:16"/>
  </r>
  <r>
    <n v="3684"/>
    <x v="3680"/>
    <s v="Thespis Theater Festival presents Cassiopeia: A romantic tale of a bride finding her way to her unknown groom before it is too late."/>
    <x v="47"/>
    <x v="2413"/>
    <x v="0"/>
    <s v="US"/>
    <s v="USD"/>
    <n v="1441167586"/>
    <n v="1438575586"/>
    <b v="0"/>
    <n v="23"/>
    <b v="1"/>
    <s v="theater/plays"/>
    <n v="1.3906666666666667"/>
    <n v="45.347826086956523"/>
    <s v="theater"/>
    <s v="plays"/>
    <x v="3684"/>
    <d v="2015-09-01T23:19:46"/>
  </r>
  <r>
    <n v="3685"/>
    <x v="3681"/>
    <s v="Bare Theatre &amp; Cirque de Vol Studios are back for another outdoor adventure in the amphitheatre at Raleigh Little Theatre!"/>
    <x v="10"/>
    <x v="2414"/>
    <x v="0"/>
    <s v="US"/>
    <s v="USD"/>
    <n v="1400533200"/>
    <n v="1398348859"/>
    <b v="0"/>
    <n v="126"/>
    <b v="1"/>
    <s v="theater/plays"/>
    <n v="1.0569999999999999"/>
    <n v="41.944444444444443"/>
    <s v="theater"/>
    <s v="plays"/>
    <x v="3685"/>
    <d v="2014-05-19T16:00:00"/>
  </r>
  <r>
    <n v="3686"/>
    <x v="3682"/>
    <s v="This October, in association with Rogue Productions at FSU, I will be directing a production of Dog sees God."/>
    <x v="18"/>
    <x v="2415"/>
    <x v="0"/>
    <s v="US"/>
    <s v="USD"/>
    <n v="1440820740"/>
    <n v="1439567660"/>
    <b v="0"/>
    <n v="6"/>
    <b v="1"/>
    <s v="theater/plays"/>
    <n v="1.0142857142857142"/>
    <n v="59.166666666666664"/>
    <s v="theater"/>
    <s v="plays"/>
    <x v="3686"/>
    <d v="2015-08-28T22:59:00"/>
  </r>
  <r>
    <n v="3687"/>
    <x v="3683"/>
    <s v="&quot;death (and straight boys)&quot; is a 5 play cycle, loosely founded on the KÃ¼bler-Ross model, more commonly known as the 5 stages of grief."/>
    <x v="10"/>
    <x v="2416"/>
    <x v="0"/>
    <s v="US"/>
    <s v="USD"/>
    <n v="1403846055"/>
    <n v="1401254055"/>
    <b v="0"/>
    <n v="25"/>
    <b v="1"/>
    <s v="theater/plays"/>
    <n v="1.0024500000000001"/>
    <n v="200.49"/>
    <s v="theater"/>
    <s v="plays"/>
    <x v="3687"/>
    <d v="2014-06-27T00:14:15"/>
  </r>
  <r>
    <n v="3688"/>
    <x v="3684"/>
    <s v="The Tulip Tree is a project I have been passionate about for 5 years. It is an unforgettable story that has never been told."/>
    <x v="9"/>
    <x v="1980"/>
    <x v="0"/>
    <s v="GB"/>
    <s v="GBP"/>
    <n v="1407524004"/>
    <n v="1404932004"/>
    <b v="0"/>
    <n v="39"/>
    <b v="1"/>
    <s v="theater/plays"/>
    <n v="1.0916666666666666"/>
    <n v="83.974358974358978"/>
    <s v="theater"/>
    <s v="plays"/>
    <x v="3688"/>
    <d v="2014-08-08T13:53:24"/>
  </r>
  <r>
    <n v="3689"/>
    <x v="3685"/>
    <s v="A humorous, touching play about the joys and challenges of a married couple's tender, yet intense relationship &quot;Love is never random&quot;"/>
    <x v="9"/>
    <x v="504"/>
    <x v="0"/>
    <s v="US"/>
    <s v="USD"/>
    <n v="1434925500"/>
    <n v="1432410639"/>
    <b v="0"/>
    <n v="62"/>
    <b v="1"/>
    <s v="theater/plays"/>
    <n v="1.1833333333333333"/>
    <n v="57.258064516129032"/>
    <s v="theater"/>
    <s v="plays"/>
    <x v="3689"/>
    <d v="2015-06-21T17:25:00"/>
  </r>
  <r>
    <n v="3690"/>
    <x v="3686"/>
    <s v="A play honoring the lives and legacies of the activists and those remembered at the 1992 ACT UP Ashes Action at The White House"/>
    <x v="15"/>
    <x v="1122"/>
    <x v="0"/>
    <s v="US"/>
    <s v="USD"/>
    <n v="1417101683"/>
    <n v="1414506083"/>
    <b v="0"/>
    <n v="31"/>
    <b v="1"/>
    <s v="theater/plays"/>
    <n v="1.2"/>
    <n v="58.064516129032256"/>
    <s v="theater"/>
    <s v="plays"/>
    <x v="3690"/>
    <d v="2014-11-27T10:21:23"/>
  </r>
  <r>
    <n v="3691"/>
    <x v="3687"/>
    <s v="World Premiere of last play written by Amiri Baraka"/>
    <x v="79"/>
    <x v="2417"/>
    <x v="0"/>
    <s v="US"/>
    <s v="USD"/>
    <n v="1425272340"/>
    <n v="1421426929"/>
    <b v="0"/>
    <n v="274"/>
    <b v="1"/>
    <s v="theater/plays"/>
    <n v="1.2796000000000001"/>
    <n v="186.80291970802921"/>
    <s v="theater"/>
    <s v="plays"/>
    <x v="3691"/>
    <d v="2015-03-01T23:59:00"/>
  </r>
  <r>
    <n v="3692"/>
    <x v="3688"/>
    <s v="Help us independently produce two great comedies by Christopher Durang."/>
    <x v="28"/>
    <x v="2343"/>
    <x v="0"/>
    <s v="US"/>
    <s v="USD"/>
    <n v="1411084800"/>
    <n v="1410304179"/>
    <b v="0"/>
    <n v="17"/>
    <b v="1"/>
    <s v="theater/plays"/>
    <n v="1.26"/>
    <n v="74.117647058823536"/>
    <s v="theater"/>
    <s v="plays"/>
    <x v="3692"/>
    <d v="2014-09-18T19:00:00"/>
  </r>
  <r>
    <n v="3693"/>
    <x v="3689"/>
    <s v="Jason (Georgia on My Mind), a solo play about a modern quest to the Republic of Georgia in the ancient steps of Jason &amp; the Argonauts"/>
    <x v="422"/>
    <x v="357"/>
    <x v="0"/>
    <s v="GB"/>
    <s v="GBP"/>
    <n v="1448922600"/>
    <n v="1446352529"/>
    <b v="0"/>
    <n v="14"/>
    <b v="1"/>
    <s v="theater/plays"/>
    <n v="1.2912912912912913"/>
    <n v="30.714285714285715"/>
    <s v="theater"/>
    <s v="plays"/>
    <x v="3693"/>
    <d v="2015-11-30T17:30:00"/>
  </r>
  <r>
    <n v="3694"/>
    <x v="3690"/>
    <s v="A new play exploring themes of reverence, belief, and certainty. _x000a_&quot;Because what is is, and what is cannot not be...&quot;"/>
    <x v="8"/>
    <x v="2418"/>
    <x v="0"/>
    <s v="US"/>
    <s v="USD"/>
    <n v="1465178400"/>
    <n v="1461985967"/>
    <b v="0"/>
    <n v="60"/>
    <b v="1"/>
    <s v="theater/plays"/>
    <n v="1.0742857142857143"/>
    <n v="62.666666666666664"/>
    <s v="theater"/>
    <s v="plays"/>
    <x v="3694"/>
    <d v="2016-06-05T21:00:00"/>
  </r>
  <r>
    <n v="3695"/>
    <x v="3691"/>
    <s v="Tony-Award Winning Play, The History Boys brought to you by the Independent Student Production Company Narrative Series: Page to Stage!"/>
    <x v="23"/>
    <x v="2419"/>
    <x v="0"/>
    <s v="US"/>
    <s v="USD"/>
    <n v="1421009610"/>
    <n v="1419281610"/>
    <b v="0"/>
    <n v="33"/>
    <b v="1"/>
    <s v="theater/plays"/>
    <n v="1.00125"/>
    <n v="121.36363636363636"/>
    <s v="theater"/>
    <s v="plays"/>
    <x v="3695"/>
    <d v="2015-01-11T15:53:30"/>
  </r>
  <r>
    <n v="3696"/>
    <x v="3692"/>
    <s v="We are 10 years old - please help us celebrate the last 10 years and secure our future for the next 10 years."/>
    <x v="13"/>
    <x v="109"/>
    <x v="0"/>
    <s v="GB"/>
    <s v="GBP"/>
    <n v="1423838916"/>
    <n v="1418654916"/>
    <b v="0"/>
    <n v="78"/>
    <b v="1"/>
    <s v="theater/plays"/>
    <n v="1.55"/>
    <n v="39.743589743589745"/>
    <s v="theater"/>
    <s v="plays"/>
    <x v="3696"/>
    <d v="2015-02-13T09:48:36"/>
  </r>
  <r>
    <n v="3697"/>
    <x v="3693"/>
    <s v="With your support this one-man show will tour various theatres in the UK - it's a story of hero worship and love beyond the grave."/>
    <x v="13"/>
    <x v="2420"/>
    <x v="0"/>
    <s v="GB"/>
    <s v="GBP"/>
    <n v="1462878648"/>
    <n v="1461064248"/>
    <b v="0"/>
    <n v="30"/>
    <b v="1"/>
    <s v="theater/plays"/>
    <n v="1.08"/>
    <n v="72"/>
    <s v="theater"/>
    <s v="plays"/>
    <x v="3697"/>
    <d v="2016-05-10T06:10:48"/>
  </r>
  <r>
    <n v="3698"/>
    <x v="3694"/>
    <s v="Two great political plays, separated in authorship by four hundred years but united in their urgency."/>
    <x v="10"/>
    <x v="2421"/>
    <x v="0"/>
    <s v="US"/>
    <s v="USD"/>
    <n v="1456946487"/>
    <n v="1454354487"/>
    <b v="0"/>
    <n v="136"/>
    <b v="1"/>
    <s v="theater/plays"/>
    <n v="1.1052"/>
    <n v="40.632352941176471"/>
    <s v="theater"/>
    <s v="plays"/>
    <x v="3698"/>
    <d v="2016-03-02T14:21:27"/>
  </r>
  <r>
    <n v="3699"/>
    <x v="3695"/>
    <s v="Tell Me That You Love Me, a new play about the love affair between Actress and Writer, with the novel Arch of Triumph as the backdrop"/>
    <x v="30"/>
    <x v="2381"/>
    <x v="0"/>
    <s v="US"/>
    <s v="USD"/>
    <n v="1413383216"/>
    <n v="1410791216"/>
    <b v="0"/>
    <n v="40"/>
    <b v="1"/>
    <s v="theater/plays"/>
    <n v="1.008"/>
    <n v="63"/>
    <s v="theater"/>
    <s v="plays"/>
    <x v="3699"/>
    <d v="2014-10-15T09:26:56"/>
  </r>
  <r>
    <n v="3700"/>
    <x v="3696"/>
    <s v="Help me produce the play I have written for my senior project!"/>
    <x v="2"/>
    <x v="2422"/>
    <x v="0"/>
    <s v="US"/>
    <s v="USD"/>
    <n v="1412092800"/>
    <n v="1409493800"/>
    <b v="0"/>
    <n v="18"/>
    <b v="1"/>
    <s v="theater/plays"/>
    <n v="1.212"/>
    <n v="33.666666666666664"/>
    <s v="theater"/>
    <s v="plays"/>
    <x v="3700"/>
    <d v="2014-09-30T11:00:00"/>
  </r>
  <r>
    <n v="3701"/>
    <x v="3697"/>
    <s v="Part-silent film, part-thriller, Dog Show sees four actors play a community of dogs and their owners. One autumn, a killer strikes."/>
    <x v="15"/>
    <x v="2423"/>
    <x v="0"/>
    <s v="GB"/>
    <s v="GBP"/>
    <n v="1433422793"/>
    <n v="1430830793"/>
    <b v="0"/>
    <n v="39"/>
    <b v="1"/>
    <s v="theater/plays"/>
    <n v="1.0033333333333334"/>
    <n v="38.589743589743591"/>
    <s v="theater"/>
    <s v="plays"/>
    <x v="3701"/>
    <d v="2015-06-04T07:59:53"/>
  </r>
  <r>
    <n v="3702"/>
    <x v="3698"/>
    <s v="Shakespeare's &quot;Julius Caesar&quot; inspires the unforgettable story of the &quot;African Che Guevara&quot; Thomas Sankara, President of Burkina Faso."/>
    <x v="9"/>
    <x v="1980"/>
    <x v="0"/>
    <s v="GB"/>
    <s v="GBP"/>
    <n v="1468191540"/>
    <n v="1464958484"/>
    <b v="0"/>
    <n v="21"/>
    <b v="1"/>
    <s v="theater/plays"/>
    <n v="1.0916666666666666"/>
    <n v="155.95238095238096"/>
    <s v="theater"/>
    <s v="plays"/>
    <x v="3702"/>
    <d v="2016-07-10T17:59:00"/>
  </r>
  <r>
    <n v="3703"/>
    <x v="3699"/>
    <s v="Dancing spirits and blood magic come together in-the-park to depict an image of retaliation against oppression in &quot;The Tempest&quot;"/>
    <x v="405"/>
    <x v="2044"/>
    <x v="0"/>
    <s v="US"/>
    <s v="USD"/>
    <n v="1471071540"/>
    <n v="1467720388"/>
    <b v="0"/>
    <n v="30"/>
    <b v="1"/>
    <s v="theater/plays"/>
    <n v="1.2342857142857142"/>
    <n v="43.2"/>
    <s v="theater"/>
    <s v="plays"/>
    <x v="3703"/>
    <d v="2016-08-13T01:59:00"/>
  </r>
  <r>
    <n v="3704"/>
    <x v="3700"/>
    <s v="The award-winning Nottingham New Theatre presents an exciting experimental play about the multi-universe theory and love."/>
    <x v="43"/>
    <x v="2424"/>
    <x v="0"/>
    <s v="GB"/>
    <s v="GBP"/>
    <n v="1464712394"/>
    <n v="1459528394"/>
    <b v="0"/>
    <n v="27"/>
    <b v="1"/>
    <s v="theater/plays"/>
    <n v="1.3633666666666666"/>
    <n v="15.148518518518518"/>
    <s v="theater"/>
    <s v="plays"/>
    <x v="3704"/>
    <d v="2016-05-31T11:33:14"/>
  </r>
  <r>
    <n v="3705"/>
    <x v="3701"/>
    <s v="The play satirizes the Chicago improvisation scene exposing the rules of the craft and the eccentricities of its participants"/>
    <x v="423"/>
    <x v="2425"/>
    <x v="0"/>
    <s v="US"/>
    <s v="USD"/>
    <n v="1403546400"/>
    <n v="1401714114"/>
    <b v="0"/>
    <n v="35"/>
    <b v="1"/>
    <s v="theater/plays"/>
    <n v="1.0346657233816767"/>
    <n v="83.571428571428569"/>
    <s v="theater"/>
    <s v="plays"/>
    <x v="3705"/>
    <d v="2014-06-23T13:00:00"/>
  </r>
  <r>
    <n v="3706"/>
    <x v="3702"/>
    <s v="Our original dramatic adaption of this Mozart opera is staged to create visually stunning fun with live music."/>
    <x v="15"/>
    <x v="2426"/>
    <x v="0"/>
    <s v="US"/>
    <s v="USD"/>
    <n v="1410558949"/>
    <n v="1409262949"/>
    <b v="0"/>
    <n v="13"/>
    <b v="1"/>
    <s v="theater/plays"/>
    <n v="1.2133333333333334"/>
    <n v="140"/>
    <s v="theater"/>
    <s v="plays"/>
    <x v="3706"/>
    <d v="2014-09-12T16:55:49"/>
  </r>
  <r>
    <n v="3707"/>
    <x v="3703"/>
    <s v="Support this collection of new plays by Kansas City writers and the artists who are bringing it to life!"/>
    <x v="28"/>
    <x v="586"/>
    <x v="0"/>
    <s v="US"/>
    <s v="USD"/>
    <n v="1469165160"/>
    <n v="1467335378"/>
    <b v="0"/>
    <n v="23"/>
    <b v="1"/>
    <s v="theater/plays"/>
    <n v="1.86"/>
    <n v="80.869565217391298"/>
    <s v="theater"/>
    <s v="plays"/>
    <x v="3707"/>
    <d v="2016-07-22T00:26:00"/>
  </r>
  <r>
    <n v="3708"/>
    <x v="3704"/>
    <s v="Dear Stone Theater Company brings its inaugural production of Much Ado About Nothing to Logan Square, Chicago. Thanks for watching!"/>
    <x v="176"/>
    <x v="1740"/>
    <x v="0"/>
    <s v="US"/>
    <s v="USD"/>
    <n v="1404444286"/>
    <n v="1403234686"/>
    <b v="0"/>
    <n v="39"/>
    <b v="1"/>
    <s v="theater/plays"/>
    <n v="3"/>
    <n v="53.846153846153847"/>
    <s v="theater"/>
    <s v="plays"/>
    <x v="3708"/>
    <d v="2014-07-03T22:24:46"/>
  </r>
  <r>
    <n v="3709"/>
    <x v="3705"/>
    <s v="The filthily talented Ruby and Darling, take you on a raunch-tastic musical discovery of life with a vagina. #sayno"/>
    <x v="28"/>
    <x v="2427"/>
    <x v="0"/>
    <s v="GB"/>
    <s v="GBP"/>
    <n v="1403715546"/>
    <n v="1401123546"/>
    <b v="0"/>
    <n v="35"/>
    <b v="1"/>
    <s v="theater/plays"/>
    <n v="1.0825"/>
    <n v="30.928571428571427"/>
    <s v="theater"/>
    <s v="plays"/>
    <x v="3709"/>
    <d v="2014-06-25T11:59:06"/>
  </r>
  <r>
    <n v="3710"/>
    <x v="3706"/>
    <s v="A comedy about, life, death, men, women, and the power of a good Kegel."/>
    <x v="46"/>
    <x v="2428"/>
    <x v="0"/>
    <s v="US"/>
    <s v="USD"/>
    <n v="1428068988"/>
    <n v="1425908988"/>
    <b v="0"/>
    <n v="27"/>
    <b v="1"/>
    <s v="theater/plays"/>
    <n v="1.4115384615384616"/>
    <n v="67.962962962962962"/>
    <s v="theater"/>
    <s v="plays"/>
    <x v="3710"/>
    <d v="2015-04-03T08:49:48"/>
  </r>
  <r>
    <n v="3711"/>
    <x v="3707"/>
    <s v="Two teachers and twenty kids bring one of Shakespeare's plays to life!"/>
    <x v="2"/>
    <x v="365"/>
    <x v="0"/>
    <s v="US"/>
    <s v="USD"/>
    <n v="1402848000"/>
    <n v="1400606573"/>
    <b v="0"/>
    <n v="21"/>
    <b v="1"/>
    <s v="theater/plays"/>
    <n v="1.1399999999999999"/>
    <n v="27.142857142857142"/>
    <s v="theater"/>
    <s v="plays"/>
    <x v="3711"/>
    <d v="2014-06-15T11:00:00"/>
  </r>
  <r>
    <n v="3712"/>
    <x v="3708"/>
    <s v="Married, Single, Divorced, Straight, Gay, Transgendered, Birth Mother, Adoptive Mother.... Everyone has a story.  These are ours."/>
    <x v="51"/>
    <x v="2429"/>
    <x v="0"/>
    <s v="US"/>
    <s v="USD"/>
    <n v="1433055540"/>
    <n v="1431230867"/>
    <b v="0"/>
    <n v="104"/>
    <b v="1"/>
    <s v="theater/plays"/>
    <n v="1.5373333333333334"/>
    <n v="110.86538461538461"/>
    <s v="theater"/>
    <s v="plays"/>
    <x v="3712"/>
    <d v="2015-05-31T01:59:00"/>
  </r>
  <r>
    <n v="3713"/>
    <x v="3709"/>
    <s v="Matt Fotis's play, Nights on the Couch, was accepted to the 28th Annual Strawberry One Act Festival! Show your support!"/>
    <x v="13"/>
    <x v="1944"/>
    <x v="0"/>
    <s v="US"/>
    <s v="USD"/>
    <n v="1465062166"/>
    <n v="1463334166"/>
    <b v="0"/>
    <n v="19"/>
    <b v="1"/>
    <s v="theater/plays"/>
    <n v="1.0149999999999999"/>
    <n v="106.84210526315789"/>
    <s v="theater"/>
    <s v="plays"/>
    <x v="3713"/>
    <d v="2016-06-04T12:42:46"/>
  </r>
  <r>
    <n v="3714"/>
    <x v="3710"/>
    <s v="This summer, help some of the top high school theater students from across the country come to NYC to create a world premiere play."/>
    <x v="3"/>
    <x v="990"/>
    <x v="0"/>
    <s v="US"/>
    <s v="USD"/>
    <n v="1432612740"/>
    <n v="1429881667"/>
    <b v="0"/>
    <n v="97"/>
    <b v="1"/>
    <s v="theater/plays"/>
    <n v="1.0235000000000001"/>
    <n v="105.51546391752578"/>
    <s v="theater"/>
    <s v="plays"/>
    <x v="3714"/>
    <d v="2015-05-25T22:59:00"/>
  </r>
  <r>
    <n v="3715"/>
    <x v="3711"/>
    <s v="Vibrant contemporary political theatre, exploring the professional and human impact of the growing corporate culture in education."/>
    <x v="8"/>
    <x v="2430"/>
    <x v="0"/>
    <s v="GB"/>
    <s v="GBP"/>
    <n v="1427806320"/>
    <n v="1422834819"/>
    <b v="0"/>
    <n v="27"/>
    <b v="1"/>
    <s v="theater/plays"/>
    <n v="1.0257142857142858"/>
    <n v="132.96296296296296"/>
    <s v="theater"/>
    <s v="plays"/>
    <x v="3715"/>
    <d v="2015-03-31T07:52:00"/>
  </r>
  <r>
    <n v="3716"/>
    <x v="3712"/>
    <s v="I am raising money to pay for the rights to produce Sylvia by A.R. Gurney. The show will be a fundraiser for Wayside Waifs."/>
    <x v="134"/>
    <x v="2431"/>
    <x v="0"/>
    <s v="US"/>
    <s v="USD"/>
    <n v="1453411109"/>
    <n v="1450819109"/>
    <b v="0"/>
    <n v="24"/>
    <b v="1"/>
    <s v="theater/plays"/>
    <n v="1.5575000000000001"/>
    <n v="51.916666666666664"/>
    <s v="theater"/>
    <s v="plays"/>
    <x v="3716"/>
    <d v="2016-01-21T16:18:29"/>
  </r>
  <r>
    <n v="3717"/>
    <x v="3713"/>
    <s v="A heart-warming comedy by award-winning writer about Love, Sex, Friendship of three old gay men in their 60s'!"/>
    <x v="23"/>
    <x v="2432"/>
    <x v="0"/>
    <s v="GB"/>
    <s v="GBP"/>
    <n v="1431204449"/>
    <n v="1428526049"/>
    <b v="0"/>
    <n v="13"/>
    <b v="1"/>
    <s v="theater/plays"/>
    <n v="1.0075000000000001"/>
    <n v="310"/>
    <s v="theater"/>
    <s v="plays"/>
    <x v="3717"/>
    <d v="2015-05-09T15:47:29"/>
  </r>
  <r>
    <n v="3718"/>
    <x v="3714"/>
    <s v="William Carlisle has the world at his feet but its weight on his shoulders. He is intelligent, articulate and fucked."/>
    <x v="2"/>
    <x v="1890"/>
    <x v="0"/>
    <s v="GB"/>
    <s v="GBP"/>
    <n v="1425057075"/>
    <n v="1422465075"/>
    <b v="0"/>
    <n v="46"/>
    <b v="1"/>
    <s v="theater/plays"/>
    <n v="2.3940000000000001"/>
    <n v="26.021739130434781"/>
    <s v="theater"/>
    <s v="plays"/>
    <x v="3718"/>
    <d v="2015-02-27T12:11:15"/>
  </r>
  <r>
    <n v="3719"/>
    <x v="3715"/>
    <s v="A new piece of physical theatre about love, regret and longing."/>
    <x v="48"/>
    <x v="2433"/>
    <x v="0"/>
    <s v="GB"/>
    <s v="GBP"/>
    <n v="1434994266"/>
    <n v="1432402266"/>
    <b v="0"/>
    <n v="4"/>
    <b v="1"/>
    <s v="theater/plays"/>
    <n v="2.1"/>
    <n v="105"/>
    <s v="theater"/>
    <s v="plays"/>
    <x v="3719"/>
    <d v="2015-06-22T12:31:06"/>
  </r>
  <r>
    <n v="3720"/>
    <x v="3716"/>
    <s v="Breaking the American Indian stereotype in the American Theatre."/>
    <x v="126"/>
    <x v="2434"/>
    <x v="0"/>
    <s v="US"/>
    <s v="USD"/>
    <n v="1435881006"/>
    <n v="1433980206"/>
    <b v="0"/>
    <n v="40"/>
    <b v="1"/>
    <s v="theater/plays"/>
    <n v="1.0451515151515152"/>
    <n v="86.224999999999994"/>
    <s v="theater"/>
    <s v="plays"/>
    <x v="3720"/>
    <d v="2015-07-02T18:50:06"/>
  </r>
  <r>
    <n v="3721"/>
    <x v="3717"/>
    <s v="Our birthing pains are over! Mamai Theatre Co. has delivered. Ease our growing pains as we move to downtown venues &amp; Playhouse Square!"/>
    <x v="10"/>
    <x v="2435"/>
    <x v="0"/>
    <s v="US"/>
    <s v="USD"/>
    <n v="1415230084"/>
    <n v="1413412084"/>
    <b v="0"/>
    <n v="44"/>
    <b v="1"/>
    <s v="theater/plays"/>
    <n v="1.008"/>
    <n v="114.54545454545455"/>
    <s v="theater"/>
    <s v="plays"/>
    <x v="3721"/>
    <d v="2014-11-05T18:28:04"/>
  </r>
  <r>
    <n v="3722"/>
    <x v="3718"/>
    <s v="Un psychiatre reÃ§oit une patiente souffrant d'amnÃ©sie, de mythomanie et de nymphomanie. S'en suit une cascade d'Ã©vÃ©nements drolatiques."/>
    <x v="15"/>
    <x v="2436"/>
    <x v="0"/>
    <s v="CA"/>
    <s v="CAD"/>
    <n v="1455231540"/>
    <n v="1452614847"/>
    <b v="0"/>
    <n v="35"/>
    <b v="1"/>
    <s v="theater/plays"/>
    <n v="1.1120000000000001"/>
    <n v="47.657142857142858"/>
    <s v="theater"/>
    <s v="plays"/>
    <x v="3722"/>
    <d v="2016-02-11T17:59:00"/>
  </r>
  <r>
    <n v="3723"/>
    <x v="3719"/>
    <s v="Saltmine Theatre Company present Beauty and the Beast:"/>
    <x v="37"/>
    <x v="2437"/>
    <x v="0"/>
    <s v="GB"/>
    <s v="GBP"/>
    <n v="1417374262"/>
    <n v="1414778662"/>
    <b v="0"/>
    <n v="63"/>
    <b v="1"/>
    <s v="theater/plays"/>
    <n v="1.0204444444444445"/>
    <n v="72.888888888888886"/>
    <s v="theater"/>
    <s v="plays"/>
    <x v="3723"/>
    <d v="2014-11-30T14:04:22"/>
  </r>
  <r>
    <n v="3724"/>
    <x v="3720"/>
    <s v="One man, one monster, one unforgettable act of violence. This is the story of the worldâ€™s most notorious terrorist. It is going to USA"/>
    <x v="270"/>
    <x v="2438"/>
    <x v="0"/>
    <s v="GB"/>
    <s v="GBP"/>
    <n v="1462402800"/>
    <n v="1459856860"/>
    <b v="0"/>
    <n v="89"/>
    <b v="1"/>
    <s v="theater/plays"/>
    <n v="1.0254767441860466"/>
    <n v="49.545505617977533"/>
    <s v="theater"/>
    <s v="plays"/>
    <x v="3724"/>
    <d v="2016-05-04T18:00:00"/>
  </r>
  <r>
    <n v="3725"/>
    <x v="3721"/>
    <s v="A small theatre company taking 'Mine' on tour in early 2016. 'Mine' is a modern play and we hope to break on to the stage with a bang."/>
    <x v="43"/>
    <x v="1363"/>
    <x v="0"/>
    <s v="GB"/>
    <s v="GBP"/>
    <n v="1455831000"/>
    <n v="1454366467"/>
    <b v="0"/>
    <n v="15"/>
    <b v="1"/>
    <s v="theater/plays"/>
    <n v="1.27"/>
    <n v="25.4"/>
    <s v="theater"/>
    <s v="plays"/>
    <x v="3725"/>
    <d v="2016-02-18T16:30:00"/>
  </r>
  <r>
    <n v="3726"/>
    <x v="3722"/>
    <s v="A week of rehearsal culminating in a staged reading of our three-actor adaptation of &quot;Howards End,&quot; for potential producers."/>
    <x v="16"/>
    <x v="2439"/>
    <x v="0"/>
    <s v="US"/>
    <s v="USD"/>
    <n v="1461963600"/>
    <n v="1459567371"/>
    <b v="0"/>
    <n v="46"/>
    <b v="1"/>
    <s v="theater/plays"/>
    <n v="3.3870588235294119"/>
    <n v="62.586956521739133"/>
    <s v="theater"/>
    <s v="plays"/>
    <x v="3726"/>
    <d v="2016-04-29T16:00:00"/>
  </r>
  <r>
    <n v="3727"/>
    <x v="3723"/>
    <s v="It's exactly what you think it is: a historical parody of your favorite sitcom about a bar and its psychiatrist spinoff!"/>
    <x v="13"/>
    <x v="1132"/>
    <x v="0"/>
    <s v="US"/>
    <s v="USD"/>
    <n v="1476939300"/>
    <n v="1474273294"/>
    <b v="0"/>
    <n v="33"/>
    <b v="1"/>
    <s v="theater/plays"/>
    <n v="1.0075000000000001"/>
    <n v="61.060606060606062"/>
    <s v="theater"/>
    <s v="plays"/>
    <x v="3727"/>
    <d v="2016-10-19T23:55:00"/>
  </r>
  <r>
    <n v="3728"/>
    <x v="3724"/>
    <s v="Bare Bones Shakespeare's first season will start with a DFW school touring show: Romeo and Juliet."/>
    <x v="22"/>
    <x v="2440"/>
    <x v="2"/>
    <s v="US"/>
    <s v="USD"/>
    <n v="1439957176"/>
    <n v="1437365176"/>
    <b v="0"/>
    <n v="31"/>
    <b v="0"/>
    <s v="theater/plays"/>
    <n v="9.3100000000000002E-2"/>
    <n v="60.064516129032256"/>
    <s v="theater"/>
    <s v="plays"/>
    <x v="3728"/>
    <d v="2015-08-18T23:06:16"/>
  </r>
  <r>
    <n v="3729"/>
    <x v="3725"/>
    <s v="Shoe-string, Independent theater with a focus on art that makes you think.  Next, we're putting on an award winning Steve Martin play!"/>
    <x v="10"/>
    <x v="2441"/>
    <x v="2"/>
    <s v="US"/>
    <s v="USD"/>
    <n v="1427082912"/>
    <n v="1423198512"/>
    <b v="0"/>
    <n v="5"/>
    <b v="0"/>
    <s v="theater/plays"/>
    <n v="7.2400000000000006E-2"/>
    <n v="72.400000000000006"/>
    <s v="theater"/>
    <s v="plays"/>
    <x v="3729"/>
    <d v="2015-03-22T22:55:12"/>
  </r>
  <r>
    <n v="3730"/>
    <x v="3726"/>
    <s v="&quot;MARK TWAIN IS HELL FOR THE COMPANY&quot; is an original theatrical production created and under development by Jeff Lowe."/>
    <x v="28"/>
    <x v="173"/>
    <x v="2"/>
    <s v="US"/>
    <s v="USD"/>
    <n v="1439828159"/>
    <n v="1437236159"/>
    <b v="0"/>
    <n v="1"/>
    <b v="0"/>
    <s v="theater/plays"/>
    <n v="0.1"/>
    <n v="100"/>
    <s v="theater"/>
    <s v="plays"/>
    <x v="3730"/>
    <d v="2015-08-17T11:15:59"/>
  </r>
  <r>
    <n v="3731"/>
    <x v="3727"/>
    <s v="A long distance wrong number leads to love, but with Emily flying in to finally meet, Nick somehow forgot to mention he's blind."/>
    <x v="62"/>
    <x v="972"/>
    <x v="2"/>
    <s v="US"/>
    <s v="USD"/>
    <n v="1420860180"/>
    <n v="1418234646"/>
    <b v="0"/>
    <n v="12"/>
    <b v="0"/>
    <s v="theater/plays"/>
    <n v="0.11272727272727273"/>
    <n v="51.666666666666664"/>
    <s v="theater"/>
    <s v="plays"/>
    <x v="3731"/>
    <d v="2015-01-09T22:23:00"/>
  </r>
  <r>
    <n v="3732"/>
    <x v="3728"/>
    <s v="Mijn solo voorstelling gaat over Elektra (Sophokles) en hoe zij als jongere alles beleeft en meemaakt!"/>
    <x v="16"/>
    <x v="449"/>
    <x v="2"/>
    <s v="NL"/>
    <s v="EUR"/>
    <n v="1422100800"/>
    <n v="1416932133"/>
    <b v="0"/>
    <n v="4"/>
    <b v="0"/>
    <s v="theater/plays"/>
    <n v="0.15411764705882353"/>
    <n v="32.75"/>
    <s v="theater"/>
    <s v="plays"/>
    <x v="3732"/>
    <d v="2015-01-24T07:00:00"/>
  </r>
  <r>
    <n v="3733"/>
    <x v="3729"/>
    <s v="want to donate tickets to residents who live in the community that cant afford the 35.00 price of ticket"/>
    <x v="15"/>
    <x v="117"/>
    <x v="2"/>
    <s v="US"/>
    <s v="USD"/>
    <n v="1429396200"/>
    <n v="1428539708"/>
    <b v="0"/>
    <n v="0"/>
    <b v="0"/>
    <s v="theater/plays"/>
    <n v="0"/>
    <n v="0"/>
    <s v="theater"/>
    <s v="plays"/>
    <x v="3733"/>
    <d v="2015-04-18T17:30:00"/>
  </r>
  <r>
    <n v="3734"/>
    <x v="3730"/>
    <s v="Shakespeare's plays have an important message for the world. Bosnia needs to hear. Bring Shakespeare to Sarajevo! Fund performances!"/>
    <x v="15"/>
    <x v="2442"/>
    <x v="2"/>
    <s v="US"/>
    <s v="USD"/>
    <n v="1432589896"/>
    <n v="1427405896"/>
    <b v="0"/>
    <n v="7"/>
    <b v="0"/>
    <s v="theater/plays"/>
    <n v="0.28466666666666668"/>
    <n v="61"/>
    <s v="theater"/>
    <s v="plays"/>
    <x v="3734"/>
    <d v="2015-05-25T16:38:16"/>
  </r>
  <r>
    <n v="3735"/>
    <x v="3731"/>
    <s v="Young Actor's taking on a Jacobean tragedy. Family, betrayal, love, lust, sex and death."/>
    <x v="325"/>
    <x v="170"/>
    <x v="2"/>
    <s v="GB"/>
    <s v="GBP"/>
    <n v="1432831089"/>
    <n v="1430239089"/>
    <b v="0"/>
    <n v="2"/>
    <b v="0"/>
    <s v="theater/plays"/>
    <n v="0.13333333333333333"/>
    <n v="10"/>
    <s v="theater"/>
    <s v="plays"/>
    <x v="3735"/>
    <d v="2015-05-28T11:38:09"/>
  </r>
  <r>
    <n v="3736"/>
    <x v="3732"/>
    <s v="Hot Dogs is a new play that tackles sexism in schools and addresses issues that current sex/relationship education fails to."/>
    <x v="15"/>
    <x v="115"/>
    <x v="2"/>
    <s v="GB"/>
    <s v="GBP"/>
    <n v="1427133600"/>
    <n v="1423847093"/>
    <b v="0"/>
    <n v="1"/>
    <b v="0"/>
    <s v="theater/plays"/>
    <n v="6.6666666666666671E-3"/>
    <n v="10"/>
    <s v="theater"/>
    <s v="plays"/>
    <x v="3736"/>
    <d v="2015-03-23T13:00:00"/>
  </r>
  <r>
    <n v="3737"/>
    <x v="3476"/>
    <s v="The ASU Theatre and Shakespeare Club presents Measure For Measure directed by Jordyn Ochser."/>
    <x v="176"/>
    <x v="403"/>
    <x v="2"/>
    <s v="US"/>
    <s v="USD"/>
    <n v="1447311540"/>
    <n v="1445358903"/>
    <b v="0"/>
    <n v="4"/>
    <b v="0"/>
    <s v="theater/plays"/>
    <n v="0.21428571428571427"/>
    <n v="37.5"/>
    <s v="theater"/>
    <s v="plays"/>
    <x v="3737"/>
    <d v="2015-11-12T01:59:00"/>
  </r>
  <r>
    <n v="3738"/>
    <x v="3733"/>
    <s v="A filmic, fast-paced exploration of trust, making its debut at Camden People's Theatre this July."/>
    <x v="15"/>
    <x v="795"/>
    <x v="2"/>
    <s v="GB"/>
    <s v="GBP"/>
    <n v="1405461600"/>
    <n v="1403562705"/>
    <b v="0"/>
    <n v="6"/>
    <b v="0"/>
    <s v="theater/plays"/>
    <n v="0.18"/>
    <n v="45"/>
    <s v="theater"/>
    <s v="plays"/>
    <x v="3738"/>
    <d v="2014-07-15T17:00:00"/>
  </r>
  <r>
    <n v="3739"/>
    <x v="3734"/>
    <s v="Jonny Labey (Eastenders) leads this poetic production as WWI poet Rupert Brooke, in this dynamic, moving portrait of a flawed genius."/>
    <x v="23"/>
    <x v="1007"/>
    <x v="2"/>
    <s v="GB"/>
    <s v="GBP"/>
    <n v="1468752468"/>
    <n v="1467024468"/>
    <b v="0"/>
    <n v="8"/>
    <b v="0"/>
    <s v="theater/plays"/>
    <n v="0.20125000000000001"/>
    <n v="100.625"/>
    <s v="theater"/>
    <s v="plays"/>
    <x v="3739"/>
    <d v="2016-07-17T05:47:48"/>
  </r>
  <r>
    <n v="3740"/>
    <x v="3735"/>
    <s v="Savage in Limbo is the pilot production of dasGROUP Theatre; a Dallas-based production company with an eye for grit &amp; love of theatre."/>
    <x v="13"/>
    <x v="1812"/>
    <x v="2"/>
    <s v="US"/>
    <s v="USD"/>
    <n v="1407808438"/>
    <n v="1405217355"/>
    <b v="0"/>
    <n v="14"/>
    <b v="0"/>
    <s v="theater/plays"/>
    <n v="0.17899999999999999"/>
    <n v="25.571428571428573"/>
    <s v="theater"/>
    <s v="plays"/>
    <x v="3740"/>
    <d v="2014-08-11T20:53:58"/>
  </r>
  <r>
    <n v="3741"/>
    <x v="3736"/>
    <s v="A small community with a love for theater would like to continue. Help the children of this community continue."/>
    <x v="22"/>
    <x v="117"/>
    <x v="2"/>
    <s v="US"/>
    <s v="USD"/>
    <n v="1450389950"/>
    <n v="1447797950"/>
    <b v="0"/>
    <n v="0"/>
    <b v="0"/>
    <s v="theater/plays"/>
    <n v="0"/>
    <n v="0"/>
    <s v="theater"/>
    <s v="plays"/>
    <x v="3741"/>
    <d v="2015-12-17T17:05:50"/>
  </r>
  <r>
    <n v="3742"/>
    <x v="3737"/>
    <s v="In the midst of dealing with sending their son off to the army, Mitch and Melanie Jennings plan a family reunion to ease their sorrow."/>
    <x v="10"/>
    <x v="173"/>
    <x v="2"/>
    <s v="US"/>
    <s v="USD"/>
    <n v="1409980144"/>
    <n v="1407388144"/>
    <b v="0"/>
    <n v="4"/>
    <b v="0"/>
    <s v="theater/plays"/>
    <n v="0.02"/>
    <n v="25"/>
    <s v="theater"/>
    <s v="plays"/>
    <x v="3742"/>
    <d v="2014-09-06T00:09:04"/>
  </r>
  <r>
    <n v="3743"/>
    <x v="3738"/>
    <s v="I'm taking the Adventures of Huckleberry Finn puppet show down the Mississippi River!"/>
    <x v="41"/>
    <x v="117"/>
    <x v="2"/>
    <s v="US"/>
    <s v="USD"/>
    <n v="1404406964"/>
    <n v="1401814964"/>
    <b v="0"/>
    <n v="0"/>
    <b v="0"/>
    <s v="theater/plays"/>
    <n v="0"/>
    <n v="0"/>
    <s v="theater"/>
    <s v="plays"/>
    <x v="3743"/>
    <d v="2014-07-03T12:02:44"/>
  </r>
  <r>
    <n v="3744"/>
    <x v="3739"/>
    <s v="This summer, The Spotlight Players are celebrating Christmas in July with a presentation of Ken Ludwig's side splitting comedy."/>
    <x v="38"/>
    <x v="117"/>
    <x v="2"/>
    <s v="US"/>
    <s v="USD"/>
    <n v="1404532740"/>
    <n v="1401823952"/>
    <b v="0"/>
    <n v="0"/>
    <b v="0"/>
    <s v="theater/plays"/>
    <n v="0"/>
    <n v="0"/>
    <s v="theater"/>
    <s v="plays"/>
    <x v="3744"/>
    <d v="2014-07-04T22:59:00"/>
  </r>
  <r>
    <n v="3745"/>
    <x v="3740"/>
    <s v="Tyke wants to expand her puppet theater show to weekly online web shows and is looking for backers."/>
    <x v="213"/>
    <x v="115"/>
    <x v="2"/>
    <s v="US"/>
    <s v="USD"/>
    <n v="1407689102"/>
    <n v="1405097102"/>
    <b v="0"/>
    <n v="1"/>
    <b v="0"/>
    <s v="theater/plays"/>
    <n v="0.1"/>
    <n v="10"/>
    <s v="theater"/>
    <s v="plays"/>
    <x v="3745"/>
    <d v="2014-08-10T11:45:02"/>
  </r>
  <r>
    <n v="3746"/>
    <x v="3741"/>
    <s v="Generational curses CAN be broken...right?"/>
    <x v="0"/>
    <x v="1672"/>
    <x v="2"/>
    <s v="US"/>
    <s v="USD"/>
    <n v="1475918439"/>
    <n v="1473326439"/>
    <b v="0"/>
    <n v="1"/>
    <b v="0"/>
    <s v="theater/plays"/>
    <n v="2.3764705882352941E-2"/>
    <n v="202"/>
    <s v="theater"/>
    <s v="plays"/>
    <x v="3746"/>
    <d v="2016-10-08T04:20:39"/>
  </r>
  <r>
    <n v="3747"/>
    <x v="3742"/>
    <s v="The world premiere of an astonishing new play by acclaimed writer Atiha Sen Gupta."/>
    <x v="30"/>
    <x v="379"/>
    <x v="2"/>
    <s v="GB"/>
    <s v="GBP"/>
    <n v="1436137140"/>
    <n v="1433833896"/>
    <b v="0"/>
    <n v="1"/>
    <b v="0"/>
    <s v="theater/plays"/>
    <n v="0.01"/>
    <n v="25"/>
    <s v="theater"/>
    <s v="plays"/>
    <x v="3747"/>
    <d v="2015-07-05T17:59:00"/>
  </r>
  <r>
    <n v="3748"/>
    <x v="3743"/>
    <s v="An irreverent look at the Iowa Caucuses and the oversized role this undersized state plays in the presidential election process."/>
    <x v="10"/>
    <x v="2443"/>
    <x v="0"/>
    <s v="US"/>
    <s v="USD"/>
    <n v="1455602340"/>
    <n v="1453827436"/>
    <b v="0"/>
    <n v="52"/>
    <b v="1"/>
    <s v="theater/musical"/>
    <n v="1.0351999999999999"/>
    <n v="99.538461538461533"/>
    <s v="theater"/>
    <s v="musical"/>
    <x v="3748"/>
    <d v="2016-02-16T00:59:00"/>
  </r>
  <r>
    <n v="3749"/>
    <x v="3744"/>
    <s v="A night of music, fellowship, and a reflection of my experiences over the past 4 years at Ball State University."/>
    <x v="2"/>
    <x v="2"/>
    <x v="0"/>
    <s v="US"/>
    <s v="USD"/>
    <n v="1461902340"/>
    <n v="1459220588"/>
    <b v="0"/>
    <n v="7"/>
    <b v="1"/>
    <s v="theater/musical"/>
    <n v="1.05"/>
    <n v="75"/>
    <s v="theater"/>
    <s v="musical"/>
    <x v="3749"/>
    <d v="2016-04-28T22:59:00"/>
  </r>
  <r>
    <n v="3750"/>
    <x v="3745"/>
    <s v="Stars on Stage children's theatre program is in need of 6 new wireless body microphones!_x000a__x000a_#soskidsbeheard   _x000a__x000a_www.apatheplace.org"/>
    <x v="12"/>
    <x v="2444"/>
    <x v="0"/>
    <s v="US"/>
    <s v="USD"/>
    <n v="1423555140"/>
    <n v="1421105608"/>
    <b v="0"/>
    <n v="28"/>
    <b v="1"/>
    <s v="theater/musical"/>
    <n v="1.0044999999999999"/>
    <n v="215.25"/>
    <s v="theater"/>
    <s v="musical"/>
    <x v="3750"/>
    <d v="2015-02-10T02:59:00"/>
  </r>
  <r>
    <n v="3751"/>
    <x v="3746"/>
    <s v="I will be performing in TWO productions to kick off the 2016 season. NEED HELP TO FUND THESE GREAT SHOWS!"/>
    <x v="28"/>
    <x v="2445"/>
    <x v="0"/>
    <s v="US"/>
    <s v="USD"/>
    <n v="1459641073"/>
    <n v="1454460673"/>
    <b v="0"/>
    <n v="11"/>
    <b v="1"/>
    <s v="theater/musical"/>
    <n v="1.3260000000000001"/>
    <n v="120.54545454545455"/>
    <s v="theater"/>
    <s v="musical"/>
    <x v="3751"/>
    <d v="2016-04-02T18:51:13"/>
  </r>
  <r>
    <n v="3752"/>
    <x v="3747"/>
    <s v="Welcome to POP! Community Cabaret: the &quot;friendliest mad bunch ever&quot;!_x000a_We are a cabaret group run by our community for our community."/>
    <x v="2"/>
    <x v="1941"/>
    <x v="0"/>
    <s v="GB"/>
    <s v="GBP"/>
    <n v="1476651600"/>
    <n v="1473189335"/>
    <b v="0"/>
    <n v="15"/>
    <b v="1"/>
    <s v="theater/musical"/>
    <n v="1.1299999999999999"/>
    <n v="37.666666666666664"/>
    <s v="theater"/>
    <s v="musical"/>
    <x v="3752"/>
    <d v="2016-10-16T16:00:00"/>
  </r>
  <r>
    <n v="3753"/>
    <x v="3748"/>
    <s v="An English-language production of the opera TannhÃ¤user. Some of the greatest songs ever composed, now with lyrics we can understand."/>
    <x v="10"/>
    <x v="2446"/>
    <x v="0"/>
    <s v="US"/>
    <s v="USD"/>
    <n v="1433289600"/>
    <n v="1430768800"/>
    <b v="0"/>
    <n v="30"/>
    <b v="1"/>
    <s v="theater/musical"/>
    <n v="1.0334000000000001"/>
    <n v="172.23333333333332"/>
    <s v="theater"/>
    <s v="musical"/>
    <x v="3753"/>
    <d v="2015-06-02T19:00:00"/>
  </r>
  <r>
    <n v="3754"/>
    <x v="3749"/>
    <s v="CitÃ© des Arts needs your help in funding their fall production of the hit musical comedy &quot;Little Shop of Horrors.&quot;"/>
    <x v="30"/>
    <x v="142"/>
    <x v="0"/>
    <s v="US"/>
    <s v="USD"/>
    <n v="1406350740"/>
    <n v="1403125737"/>
    <b v="0"/>
    <n v="27"/>
    <b v="1"/>
    <s v="theater/musical"/>
    <n v="1.2"/>
    <n v="111.11111111111111"/>
    <s v="theater"/>
    <s v="musical"/>
    <x v="3754"/>
    <d v="2014-07-25T23:59:00"/>
  </r>
  <r>
    <n v="3755"/>
    <x v="3750"/>
    <s v="We have formed an innovative company that aims to create musical comedic performances suitable for a range of venues."/>
    <x v="131"/>
    <x v="2447"/>
    <x v="0"/>
    <s v="GB"/>
    <s v="GBP"/>
    <n v="1460753307"/>
    <n v="1458161307"/>
    <b v="0"/>
    <n v="28"/>
    <b v="1"/>
    <s v="theater/musical"/>
    <n v="1.2963636363636364"/>
    <n v="25.464285714285715"/>
    <s v="theater"/>
    <s v="musical"/>
    <x v="3755"/>
    <d v="2016-04-15T15:48:27"/>
  </r>
  <r>
    <n v="3756"/>
    <x v="3751"/>
    <s v="&quot;Into the Woods, it's time to go!&quot; purple light presents a reimagined take on Sondheim and Lapine's musical masterwork."/>
    <x v="37"/>
    <x v="2448"/>
    <x v="0"/>
    <s v="US"/>
    <s v="USD"/>
    <n v="1402515198"/>
    <n v="1399923198"/>
    <b v="0"/>
    <n v="17"/>
    <b v="1"/>
    <s v="theater/musical"/>
    <n v="1.0111111111111111"/>
    <n v="267.64705882352939"/>
    <s v="theater"/>
    <s v="musical"/>
    <x v="3756"/>
    <d v="2014-06-11T14:33:18"/>
  </r>
  <r>
    <n v="3757"/>
    <x v="3752"/>
    <s v="New Anti-Bullying Musical's cast of 30 kids is ready to &quot;speak up and reach out&quot; to the world by recording a show CD!"/>
    <x v="8"/>
    <x v="2449"/>
    <x v="0"/>
    <s v="US"/>
    <s v="USD"/>
    <n v="1417465515"/>
    <n v="1415737515"/>
    <b v="0"/>
    <n v="50"/>
    <b v="1"/>
    <s v="theater/musical"/>
    <n v="1.0851428571428572"/>
    <n v="75.959999999999994"/>
    <s v="theater"/>
    <s v="musical"/>
    <x v="3757"/>
    <d v="2014-12-01T15:25:15"/>
  </r>
  <r>
    <n v="3758"/>
    <x v="3753"/>
    <s v="LUIGI'S LADIES: an original one-woman musical comedy"/>
    <x v="15"/>
    <x v="317"/>
    <x v="0"/>
    <s v="US"/>
    <s v="USD"/>
    <n v="1400475600"/>
    <n v="1397819938"/>
    <b v="0"/>
    <n v="26"/>
    <b v="1"/>
    <s v="theater/musical"/>
    <n v="1.0233333333333334"/>
    <n v="59.03846153846154"/>
    <s v="theater"/>
    <s v="musical"/>
    <x v="3758"/>
    <d v="2014-05-19T00:00:00"/>
  </r>
  <r>
    <n v="3759"/>
    <x v="3754"/>
    <s v="A production company specializing in small-scale musicals"/>
    <x v="23"/>
    <x v="2450"/>
    <x v="0"/>
    <s v="US"/>
    <s v="USD"/>
    <n v="1440556553"/>
    <n v="1435372553"/>
    <b v="0"/>
    <n v="88"/>
    <b v="1"/>
    <s v="theater/musical"/>
    <n v="1.1024425000000002"/>
    <n v="50.111022727272733"/>
    <s v="theater"/>
    <s v="musical"/>
    <x v="3759"/>
    <d v="2015-08-25T21:35:53"/>
  </r>
  <r>
    <n v="3760"/>
    <x v="3755"/>
    <s v="Two Shows: SIRENS and The Girl From Bare Cove. A community of artists determined to give voice to survivors of sexual violence."/>
    <x v="10"/>
    <x v="2451"/>
    <x v="0"/>
    <s v="US"/>
    <s v="USD"/>
    <n v="1399293386"/>
    <n v="1397133386"/>
    <b v="0"/>
    <n v="91"/>
    <b v="1"/>
    <s v="theater/musical"/>
    <n v="1.010154"/>
    <n v="55.502967032967035"/>
    <s v="theater"/>
    <s v="musical"/>
    <x v="3760"/>
    <d v="2014-05-05T07:36:26"/>
  </r>
  <r>
    <n v="3761"/>
    <x v="3756"/>
    <s v="liveartshow returns with a new work at the Arcola this summer. Marsha is a story combining opera, dance and theatre... with a unicorn"/>
    <x v="2"/>
    <x v="83"/>
    <x v="0"/>
    <s v="GB"/>
    <s v="GBP"/>
    <n v="1439247600"/>
    <n v="1434625937"/>
    <b v="0"/>
    <n v="3"/>
    <b v="1"/>
    <s v="theater/musical"/>
    <n v="1"/>
    <n v="166.66666666666666"/>
    <s v="theater"/>
    <s v="musical"/>
    <x v="3761"/>
    <d v="2015-08-10T18:00:00"/>
  </r>
  <r>
    <n v="3762"/>
    <x v="3757"/>
    <s v="We are trying to raise money to perform a musical we have written, called &quot;Iolite&quot;, at the Edinburgh Fringe in 2015."/>
    <x v="21"/>
    <x v="2452"/>
    <x v="0"/>
    <s v="GB"/>
    <s v="GBP"/>
    <n v="1438543889"/>
    <n v="1436383889"/>
    <b v="0"/>
    <n v="28"/>
    <b v="1"/>
    <s v="theater/musical"/>
    <n v="1.0624"/>
    <n v="47.428571428571431"/>
    <s v="theater"/>
    <s v="musical"/>
    <x v="3762"/>
    <d v="2015-08-02T14:31:29"/>
  </r>
  <r>
    <n v="3763"/>
    <x v="3758"/>
    <s v="A musical about two guys writing a musical about...two guys writing a musical."/>
    <x v="10"/>
    <x v="97"/>
    <x v="0"/>
    <s v="US"/>
    <s v="USD"/>
    <n v="1427907626"/>
    <n v="1425319226"/>
    <b v="0"/>
    <n v="77"/>
    <b v="1"/>
    <s v="theater/musical"/>
    <n v="1"/>
    <n v="64.935064935064929"/>
    <s v="theater"/>
    <s v="musical"/>
    <x v="3763"/>
    <d v="2015-04-01T12:00:26"/>
  </r>
  <r>
    <n v="3764"/>
    <x v="3759"/>
    <s v="Talented, hard-working performers for Into the Woods JR need your help in renting microphones for our show!"/>
    <x v="15"/>
    <x v="646"/>
    <x v="0"/>
    <s v="US"/>
    <s v="USD"/>
    <n v="1464482160"/>
    <n v="1462824832"/>
    <b v="0"/>
    <n v="27"/>
    <b v="1"/>
    <s v="theater/musical"/>
    <n v="1"/>
    <n v="55.555555555555557"/>
    <s v="theater"/>
    <s v="musical"/>
    <x v="3764"/>
    <d v="2016-05-28T19:36:00"/>
  </r>
  <r>
    <n v="3765"/>
    <x v="3760"/>
    <s v="An new musical from Laura Grill &amp; Misha Chowdhury about relationships, Relationships, and the moments that change everything."/>
    <x v="39"/>
    <x v="2453"/>
    <x v="0"/>
    <s v="US"/>
    <s v="USD"/>
    <n v="1406745482"/>
    <n v="1404153482"/>
    <b v="0"/>
    <n v="107"/>
    <b v="1"/>
    <s v="theater/musical"/>
    <n v="1.1345714285714286"/>
    <n v="74.224299065420567"/>
    <s v="theater"/>
    <s v="musical"/>
    <x v="3765"/>
    <d v="2014-07-30T13:38:02"/>
  </r>
  <r>
    <n v="3766"/>
    <x v="3761"/>
    <s v="Trapped on a stalled New York subway, seven strangers realize it's not just the train that's stuck."/>
    <x v="3"/>
    <x v="2454"/>
    <x v="0"/>
    <s v="US"/>
    <s v="USD"/>
    <n v="1404360045"/>
    <n v="1401336045"/>
    <b v="0"/>
    <n v="96"/>
    <b v="1"/>
    <s v="theater/musical"/>
    <n v="1.0265010000000001"/>
    <n v="106.9271875"/>
    <s v="theater"/>
    <s v="musical"/>
    <x v="3766"/>
    <d v="2014-07-02T23:00:45"/>
  </r>
  <r>
    <n v="3767"/>
    <x v="3762"/>
    <s v="A ragtag crew collaborating on a live performance for the first time, with music as their medium and NYC as their inspiration."/>
    <x v="13"/>
    <x v="2455"/>
    <x v="0"/>
    <s v="US"/>
    <s v="USD"/>
    <n v="1425185940"/>
    <n v="1423960097"/>
    <b v="0"/>
    <n v="56"/>
    <b v="1"/>
    <s v="theater/musical"/>
    <n v="1.1675"/>
    <n v="41.696428571428569"/>
    <s v="theater"/>
    <s v="musical"/>
    <x v="3767"/>
    <d v="2015-02-28T23:59:00"/>
  </r>
  <r>
    <n v="3768"/>
    <x v="3763"/>
    <s v="Meet Dani, a 9 year old battling leukemia. This witty musical inspires us to believe in the indomitable power of human imagination."/>
    <x v="23"/>
    <x v="2456"/>
    <x v="0"/>
    <s v="US"/>
    <s v="USD"/>
    <n v="1402594090"/>
    <n v="1400002090"/>
    <b v="0"/>
    <n v="58"/>
    <b v="1"/>
    <s v="theater/musical"/>
    <n v="1.0765274999999999"/>
    <n v="74.243275862068955"/>
    <s v="theater"/>
    <s v="musical"/>
    <x v="3768"/>
    <d v="2014-06-12T12:28:10"/>
  </r>
  <r>
    <n v="3769"/>
    <x v="3764"/>
    <s v="&quot;I wanted to tell the story of two people in love, who were never in the same place at the same time.&quot;- Jason Robert Brown"/>
    <x v="184"/>
    <x v="1742"/>
    <x v="0"/>
    <s v="US"/>
    <s v="USD"/>
    <n v="1460730079"/>
    <n v="1458138079"/>
    <b v="0"/>
    <n v="15"/>
    <b v="1"/>
    <s v="theater/musical"/>
    <n v="1"/>
    <n v="73.333333333333329"/>
    <s v="theater"/>
    <s v="musical"/>
    <x v="3769"/>
    <d v="2016-04-15T09:21:19"/>
  </r>
  <r>
    <n v="3770"/>
    <x v="3765"/>
    <s v="The incredible story of woman's fight to clear her brother from the charge of cowardice in the Great War, brought to life musically"/>
    <x v="13"/>
    <x v="41"/>
    <x v="0"/>
    <s v="GB"/>
    <s v="GBP"/>
    <n v="1434234010"/>
    <n v="1431642010"/>
    <b v="0"/>
    <n v="20"/>
    <b v="1"/>
    <s v="theater/musical"/>
    <n v="1"/>
    <n v="100"/>
    <s v="theater"/>
    <s v="musical"/>
    <x v="3770"/>
    <d v="2015-06-13T17:20:10"/>
  </r>
  <r>
    <n v="3771"/>
    <x v="3766"/>
    <s v="I would like to make a demo recording of six songs from COME OUT SWINGIN'!"/>
    <x v="28"/>
    <x v="2457"/>
    <x v="0"/>
    <s v="US"/>
    <s v="USD"/>
    <n v="1463529600"/>
    <n v="1462307652"/>
    <b v="0"/>
    <n v="38"/>
    <b v="1"/>
    <s v="theater/musical"/>
    <n v="1.46"/>
    <n v="38.421052631578945"/>
    <s v="theater"/>
    <s v="musical"/>
    <x v="3771"/>
    <d v="2016-05-17T19:00:00"/>
  </r>
  <r>
    <n v="3772"/>
    <x v="3767"/>
    <s v="A dark comedy about two girls, one knee, and the 1994 Olympics. Help us make sure &quot;Tonya and Nancy&quot; rocks!"/>
    <x v="10"/>
    <x v="2458"/>
    <x v="0"/>
    <s v="US"/>
    <s v="USD"/>
    <n v="1480399200"/>
    <n v="1478616506"/>
    <b v="0"/>
    <n v="33"/>
    <b v="1"/>
    <s v="theater/musical"/>
    <n v="1.1020000000000001"/>
    <n v="166.96969696969697"/>
    <s v="theater"/>
    <s v="musical"/>
    <x v="3772"/>
    <d v="2016-11-29T01:00:00"/>
  </r>
  <r>
    <n v="3773"/>
    <x v="3768"/>
    <s v="A dramatic hip-hopera, inspired from monologues written by the performers."/>
    <x v="10"/>
    <x v="106"/>
    <x v="0"/>
    <s v="US"/>
    <s v="USD"/>
    <n v="1479175680"/>
    <n v="1476317247"/>
    <b v="0"/>
    <n v="57"/>
    <b v="1"/>
    <s v="theater/musical"/>
    <n v="1.0820000000000001"/>
    <n v="94.912280701754383"/>
    <s v="theater"/>
    <s v="musical"/>
    <x v="3773"/>
    <d v="2016-11-14T21:08:00"/>
  </r>
  <r>
    <n v="3774"/>
    <x v="3769"/>
    <s v="Mabel Moon and her co-pilot Silvertoes are coming to earth in the form of a 35 minute interactive and educational musical adventure  !"/>
    <x v="30"/>
    <x v="911"/>
    <x v="0"/>
    <s v="CA"/>
    <s v="CAD"/>
    <n v="1428606055"/>
    <n v="1427223655"/>
    <b v="0"/>
    <n v="25"/>
    <b v="1"/>
    <s v="theater/musical"/>
    <n v="1"/>
    <n v="100"/>
    <s v="theater"/>
    <s v="musical"/>
    <x v="3774"/>
    <d v="2015-04-09T14:00:55"/>
  </r>
  <r>
    <n v="3775"/>
    <x v="3770"/>
    <s v="Travis Kent joins forces with some of today's brightest contemporary composers for an evening full of firsts at 54 Below."/>
    <x v="13"/>
    <x v="557"/>
    <x v="0"/>
    <s v="US"/>
    <s v="USD"/>
    <n v="1428552000"/>
    <n v="1426199843"/>
    <b v="0"/>
    <n v="14"/>
    <b v="1"/>
    <s v="theater/musical"/>
    <n v="1.0024999999999999"/>
    <n v="143.21428571428572"/>
    <s v="theater"/>
    <s v="musical"/>
    <x v="3775"/>
    <d v="2015-04-08T23:00:00"/>
  </r>
  <r>
    <n v="3776"/>
    <x v="3771"/>
    <s v="The volunteers of TACFA work to &quot;create community through the arts&quot; by putting on a Broadway show that everyone can afford to  attend."/>
    <x v="6"/>
    <x v="763"/>
    <x v="0"/>
    <s v="US"/>
    <s v="USD"/>
    <n v="1406854800"/>
    <n v="1403599778"/>
    <b v="0"/>
    <n v="94"/>
    <b v="1"/>
    <s v="theater/musical"/>
    <n v="1.0671250000000001"/>
    <n v="90.819148936170208"/>
    <s v="theater"/>
    <s v="musical"/>
    <x v="3776"/>
    <d v="2014-07-31T20:00:00"/>
  </r>
  <r>
    <n v="3777"/>
    <x v="3772"/>
    <s v="This musical adventure is a funny and heartwarming story of Mimi, a rebellious young girl who is spirited to Ghostlynd."/>
    <x v="13"/>
    <x v="2459"/>
    <x v="0"/>
    <s v="US"/>
    <s v="USD"/>
    <n v="1411790400"/>
    <n v="1409884821"/>
    <b v="0"/>
    <n v="59"/>
    <b v="1"/>
    <s v="theater/musical"/>
    <n v="1.4319999999999999"/>
    <n v="48.542372881355931"/>
    <s v="theater"/>
    <s v="musical"/>
    <x v="3777"/>
    <d v="2014-09-26T23:00:00"/>
  </r>
  <r>
    <n v="3778"/>
    <x v="3773"/>
    <s v="Sponsor an AVENUE Q puppet for The Barn Players April 2015 production."/>
    <x v="262"/>
    <x v="570"/>
    <x v="0"/>
    <s v="US"/>
    <s v="USD"/>
    <n v="1423942780"/>
    <n v="1418758780"/>
    <b v="0"/>
    <n v="36"/>
    <b v="1"/>
    <s v="theater/musical"/>
    <n v="1.0504166666666668"/>
    <n v="70.027777777777771"/>
    <s v="theater"/>
    <s v="musical"/>
    <x v="3778"/>
    <d v="2015-02-14T14:39:40"/>
  </r>
  <r>
    <n v="3779"/>
    <x v="3774"/>
    <s v="A fresh, re-telling of the Jesus story for a new generation."/>
    <x v="36"/>
    <x v="2460"/>
    <x v="0"/>
    <s v="US"/>
    <s v="USD"/>
    <n v="1459010340"/>
    <n v="1456421940"/>
    <b v="0"/>
    <n v="115"/>
    <b v="1"/>
    <s v="theater/musical"/>
    <n v="1.0398000000000001"/>
    <n v="135.62608695652173"/>
    <s v="theater"/>
    <s v="musical"/>
    <x v="3779"/>
    <d v="2016-03-26T11:39:00"/>
  </r>
  <r>
    <n v="3780"/>
    <x v="3775"/>
    <s v="Melissa Youth OnSTAGE (MYO) provides kids in North Collin County with the very best in youth theatre opportunities."/>
    <x v="30"/>
    <x v="142"/>
    <x v="0"/>
    <s v="US"/>
    <s v="USD"/>
    <n v="1436817960"/>
    <n v="1433999785"/>
    <b v="0"/>
    <n v="30"/>
    <b v="1"/>
    <s v="theater/musical"/>
    <n v="1.2"/>
    <n v="100"/>
    <s v="theater"/>
    <s v="musical"/>
    <x v="3780"/>
    <d v="2015-07-13T15:06:00"/>
  </r>
  <r>
    <n v="3781"/>
    <x v="3776"/>
    <s v="Support Keith in his journey from unemployment to Off-Broadway in the triumphant return of I GOT FIRED: A SORT-OF-TRUE REVENGE MUSICAL."/>
    <x v="37"/>
    <x v="2461"/>
    <x v="0"/>
    <s v="US"/>
    <s v="USD"/>
    <n v="1410210685"/>
    <n v="1408050685"/>
    <b v="0"/>
    <n v="52"/>
    <b v="1"/>
    <s v="theater/musical"/>
    <n v="1.0966666666666667"/>
    <n v="94.90384615384616"/>
    <s v="theater"/>
    <s v="musical"/>
    <x v="3781"/>
    <d v="2014-09-08T16:11:25"/>
  </r>
  <r>
    <n v="3782"/>
    <x v="3777"/>
    <s v="No Horizon.  A unique musical inspired by the remarkable, forgotten story of Nicholas Saunderson - a tale of passion and aspiration."/>
    <x v="13"/>
    <x v="1256"/>
    <x v="0"/>
    <s v="GB"/>
    <s v="GBP"/>
    <n v="1469401200"/>
    <n v="1466887297"/>
    <b v="0"/>
    <n v="27"/>
    <b v="1"/>
    <s v="theater/musical"/>
    <n v="1.0175000000000001"/>
    <n v="75.370370370370367"/>
    <s v="theater"/>
    <s v="musical"/>
    <x v="3782"/>
    <d v="2016-07-24T18:00:00"/>
  </r>
  <r>
    <n v="3783"/>
    <x v="3778"/>
    <s v="Help fund Doro &amp; Diega's journey to the Orlando Fringe 2016. A brand new choose-your-own adventure musical!"/>
    <x v="38"/>
    <x v="2462"/>
    <x v="0"/>
    <s v="US"/>
    <s v="USD"/>
    <n v="1458057600"/>
    <n v="1455938520"/>
    <b v="0"/>
    <n v="24"/>
    <b v="1"/>
    <s v="theater/musical"/>
    <n v="1.2891666666666666"/>
    <n v="64.458333333333329"/>
    <s v="theater"/>
    <s v="musical"/>
    <x v="3783"/>
    <d v="2016-03-15T11:00:00"/>
  </r>
  <r>
    <n v="3784"/>
    <x v="3779"/>
    <s v="This year, we will be producing the cult classic Little Shop of Horrors with your proceeds going towards venue and production costs."/>
    <x v="28"/>
    <x v="1900"/>
    <x v="0"/>
    <s v="CA"/>
    <s v="CAD"/>
    <n v="1468193532"/>
    <n v="1465601532"/>
    <b v="0"/>
    <n v="10"/>
    <b v="1"/>
    <s v="theater/musical"/>
    <n v="1.1499999999999999"/>
    <n v="115"/>
    <s v="theater"/>
    <s v="musical"/>
    <x v="3784"/>
    <d v="2016-07-10T18:32:12"/>
  </r>
  <r>
    <n v="3785"/>
    <x v="3780"/>
    <s v="Chess. Betrayal. Blueberry yoghurts. &quot;Pawn&quot; - a new musical by Oxford students - needs funding to go to the Edinburgh Fringe!"/>
    <x v="13"/>
    <x v="10"/>
    <x v="0"/>
    <s v="GB"/>
    <s v="GBP"/>
    <n v="1470132180"/>
    <n v="1467040769"/>
    <b v="0"/>
    <n v="30"/>
    <b v="1"/>
    <s v="theater/musical"/>
    <n v="1.5075000000000001"/>
    <n v="100.5"/>
    <s v="theater"/>
    <s v="musical"/>
    <x v="3785"/>
    <d v="2016-08-02T05:03:00"/>
  </r>
  <r>
    <n v="3786"/>
    <x v="3781"/>
    <s v="The brainchild of Coleman Peterson and Janice Gilbert.  The funding will be used to professionally record the songs."/>
    <x v="12"/>
    <x v="2463"/>
    <x v="0"/>
    <s v="US"/>
    <s v="USD"/>
    <n v="1464310475"/>
    <n v="1461718475"/>
    <b v="0"/>
    <n v="71"/>
    <b v="1"/>
    <s v="theater/musical"/>
    <n v="1.1096666666666666"/>
    <n v="93.774647887323937"/>
    <s v="theater"/>
    <s v="musical"/>
    <x v="3786"/>
    <d v="2016-05-26T19:54:35"/>
  </r>
  <r>
    <n v="3787"/>
    <x v="3782"/>
    <s v="The Happiest Show on Earth is a Disney musical revue to benefit the Make-A-Wish foundation. Funds for production needed."/>
    <x v="18"/>
    <x v="574"/>
    <x v="0"/>
    <s v="US"/>
    <s v="USD"/>
    <n v="1436587140"/>
    <n v="1434113406"/>
    <b v="0"/>
    <n v="10"/>
    <b v="1"/>
    <s v="theater/musical"/>
    <n v="1.0028571428571429"/>
    <n v="35.1"/>
    <s v="theater"/>
    <s v="musical"/>
    <x v="3787"/>
    <d v="2015-07-10T22:59:00"/>
  </r>
  <r>
    <n v="3788"/>
    <x v="3783"/>
    <s v="A STORY OF BAGELS AND LOCKS!_x000a__x000a_A JEWISH GIRL FINDS HERSELF ON A UNEXPECTED TRIP TO_x000a_&quot;A SPIRITUAL EXPERIENCE&quot; !"/>
    <x v="96"/>
    <x v="83"/>
    <x v="2"/>
    <s v="US"/>
    <s v="USD"/>
    <n v="1450887480"/>
    <n v="1448469719"/>
    <b v="0"/>
    <n v="1"/>
    <b v="0"/>
    <s v="theater/musical"/>
    <n v="6.6666666666666671E-3"/>
    <n v="500"/>
    <s v="theater"/>
    <s v="musical"/>
    <x v="3788"/>
    <d v="2015-12-23T11:18:00"/>
  </r>
  <r>
    <n v="3789"/>
    <x v="3784"/>
    <s v="This fabulous new play explores the little known love life of England's most famous romantic novelist, Jane Austen."/>
    <x v="424"/>
    <x v="851"/>
    <x v="2"/>
    <s v="GB"/>
    <s v="GBP"/>
    <n v="1434395418"/>
    <n v="1431630618"/>
    <b v="0"/>
    <n v="4"/>
    <b v="0"/>
    <s v="theater/musical"/>
    <n v="3.267605633802817E-2"/>
    <n v="29"/>
    <s v="theater"/>
    <s v="musical"/>
    <x v="3789"/>
    <d v="2015-06-15T14:10:18"/>
  </r>
  <r>
    <n v="3790"/>
    <x v="3785"/>
    <s v="As a non profit graduate student at Penn,my passion is the arts, we need support to fund our new CHILDREN's DINNER THEATRE"/>
    <x v="36"/>
    <x v="117"/>
    <x v="2"/>
    <s v="US"/>
    <s v="USD"/>
    <n v="1479834023"/>
    <n v="1477238423"/>
    <b v="0"/>
    <n v="0"/>
    <b v="0"/>
    <s v="theater/musical"/>
    <n v="0"/>
    <n v="0"/>
    <s v="theater"/>
    <s v="musical"/>
    <x v="3790"/>
    <d v="2016-11-22T12:00:23"/>
  </r>
  <r>
    <n v="3791"/>
    <x v="3786"/>
    <s v="Spin! is an original musical comedy-drama presented by Blue Palm Productions."/>
    <x v="15"/>
    <x v="117"/>
    <x v="2"/>
    <s v="US"/>
    <s v="USD"/>
    <n v="1404664592"/>
    <n v="1399480592"/>
    <b v="0"/>
    <n v="0"/>
    <b v="0"/>
    <s v="theater/musical"/>
    <n v="0"/>
    <n v="0"/>
    <s v="theater"/>
    <s v="musical"/>
    <x v="3791"/>
    <d v="2014-07-06T11:36:32"/>
  </r>
  <r>
    <n v="3792"/>
    <x v="3787"/>
    <s v="A cultural and historic journey through Puerto Rico's music and dance!"/>
    <x v="78"/>
    <x v="428"/>
    <x v="2"/>
    <s v="US"/>
    <s v="USD"/>
    <n v="1436957022"/>
    <n v="1434365022"/>
    <b v="0"/>
    <n v="2"/>
    <b v="0"/>
    <s v="theater/musical"/>
    <n v="2.8E-3"/>
    <n v="17.5"/>
    <s v="theater"/>
    <s v="musical"/>
    <x v="3792"/>
    <d v="2015-07-15T05:43:42"/>
  </r>
  <r>
    <n v="3793"/>
    <x v="3788"/>
    <s v="Sheet Music portfolio of comedic tour-de-forces, intricate ballads &amp; more...launched live with a power-house Nashville-cast Concert."/>
    <x v="39"/>
    <x v="2411"/>
    <x v="2"/>
    <s v="US"/>
    <s v="USD"/>
    <n v="1418769129"/>
    <n v="1416954729"/>
    <b v="0"/>
    <n v="24"/>
    <b v="0"/>
    <s v="theater/musical"/>
    <n v="0.59657142857142853"/>
    <n v="174"/>
    <s v="theater"/>
    <s v="musical"/>
    <x v="3793"/>
    <d v="2014-12-16T17:32:09"/>
  </r>
  <r>
    <n v="3794"/>
    <x v="3789"/>
    <s v="Local boy turned producer returns with a brand new show, another talented cast, dazzling costumes and brand new set! Please support!"/>
    <x v="10"/>
    <x v="155"/>
    <x v="2"/>
    <s v="GB"/>
    <s v="GBP"/>
    <n v="1433685354"/>
    <n v="1431093354"/>
    <b v="0"/>
    <n v="1"/>
    <b v="0"/>
    <s v="theater/musical"/>
    <n v="0.01"/>
    <n v="50"/>
    <s v="theater"/>
    <s v="musical"/>
    <x v="3794"/>
    <d v="2015-06-07T08:55:54"/>
  </r>
  <r>
    <n v="3795"/>
    <x v="3790"/>
    <s v="Poppin Productions are currently entering the development stage of their very first production -  &quot;Duodeca&quot;."/>
    <x v="20"/>
    <x v="115"/>
    <x v="2"/>
    <s v="GB"/>
    <s v="GBP"/>
    <n v="1440801000"/>
    <n v="1437042490"/>
    <b v="0"/>
    <n v="2"/>
    <b v="0"/>
    <s v="theater/musical"/>
    <n v="1.6666666666666666E-2"/>
    <n v="5"/>
    <s v="theater"/>
    <s v="musical"/>
    <x v="3795"/>
    <d v="2015-08-28T17:30:00"/>
  </r>
  <r>
    <n v="3796"/>
    <x v="3791"/>
    <s v="Part Psychological Thriller - Part Heartbreaking Drama - Part Spectacular Farce - 100% New American Musical Theatre"/>
    <x v="290"/>
    <x v="116"/>
    <x v="2"/>
    <s v="US"/>
    <s v="USD"/>
    <n v="1484354556"/>
    <n v="1479170556"/>
    <b v="0"/>
    <n v="1"/>
    <b v="0"/>
    <s v="theater/musical"/>
    <n v="4.4444444444444447E-5"/>
    <n v="1"/>
    <s v="theater"/>
    <s v="musical"/>
    <x v="3796"/>
    <d v="2017-01-13T19:42:36"/>
  </r>
  <r>
    <n v="3797"/>
    <x v="3792"/>
    <s v="FACING EAST, a dramatic new musical, follows an upstanding mormon couple facing the suicide of the gay son. Help us bring it to London!"/>
    <x v="12"/>
    <x v="2464"/>
    <x v="2"/>
    <s v="US"/>
    <s v="USD"/>
    <n v="1429564165"/>
    <n v="1426972165"/>
    <b v="0"/>
    <n v="37"/>
    <b v="0"/>
    <s v="theater/musical"/>
    <n v="0.89666666666666661"/>
    <n v="145.40540540540542"/>
    <s v="theater"/>
    <s v="musical"/>
    <x v="3797"/>
    <d v="2015-04-20T16:09:25"/>
  </r>
  <r>
    <n v="3798"/>
    <x v="3793"/>
    <s v="Ceasefire WWII. Yet Nazis continue the Holocaust.  A German &amp; a girl try to stop the execution of Christian,Gay &amp; Jewish prisoners."/>
    <x v="54"/>
    <x v="581"/>
    <x v="2"/>
    <s v="US"/>
    <s v="USD"/>
    <n v="1407691248"/>
    <n v="1405099248"/>
    <b v="0"/>
    <n v="5"/>
    <b v="0"/>
    <s v="theater/musical"/>
    <n v="1.4642857142857143E-2"/>
    <n v="205"/>
    <s v="theater"/>
    <s v="musical"/>
    <x v="3798"/>
    <d v="2014-08-10T12:20:48"/>
  </r>
  <r>
    <n v="3799"/>
    <x v="3794"/>
    <s v="An original musical on it's way to the stage in Minneapolis, MN. Feel free to ask any questions."/>
    <x v="3"/>
    <x v="2465"/>
    <x v="2"/>
    <s v="US"/>
    <s v="USD"/>
    <n v="1457734843"/>
    <n v="1455142843"/>
    <b v="0"/>
    <n v="4"/>
    <b v="0"/>
    <s v="theater/musical"/>
    <n v="4.02E-2"/>
    <n v="100.5"/>
    <s v="theater"/>
    <s v="musical"/>
    <x v="3799"/>
    <d v="2016-03-11T17:20:43"/>
  </r>
  <r>
    <n v="3800"/>
    <x v="3795"/>
    <s v="Playground was established in 2007 on the back of paper napkins and has since provided opportunities for over 800 boys and girls."/>
    <x v="29"/>
    <x v="695"/>
    <x v="2"/>
    <s v="US"/>
    <s v="USD"/>
    <n v="1420952340"/>
    <n v="1418146883"/>
    <b v="0"/>
    <n v="16"/>
    <b v="0"/>
    <s v="theater/musical"/>
    <n v="4.0045454545454544E-2"/>
    <n v="55.0625"/>
    <s v="theater"/>
    <s v="musical"/>
    <x v="3800"/>
    <d v="2015-01-10T23:59:00"/>
  </r>
  <r>
    <n v="3801"/>
    <x v="3796"/>
    <s v="The Imaginary : A Musical is a new musical adaptation based on the novel written by A.F. Harrold.       TheImaginaryAMusical.com"/>
    <x v="10"/>
    <x v="446"/>
    <x v="2"/>
    <s v="US"/>
    <s v="USD"/>
    <n v="1420215216"/>
    <n v="1417536816"/>
    <b v="0"/>
    <n v="9"/>
    <b v="0"/>
    <s v="theater/musical"/>
    <n v="8.5199999999999998E-2"/>
    <n v="47.333333333333336"/>
    <s v="theater"/>
    <s v="musical"/>
    <x v="3801"/>
    <d v="2015-01-02T11:13:36"/>
  </r>
  <r>
    <n v="3802"/>
    <x v="3797"/>
    <s v="A musical about how Shakespeare was inspired to write only his own plays after the co-authored play Henry VI was taken."/>
    <x v="9"/>
    <x v="117"/>
    <x v="2"/>
    <s v="US"/>
    <s v="USD"/>
    <n v="1445482906"/>
    <n v="1442890906"/>
    <b v="0"/>
    <n v="0"/>
    <b v="0"/>
    <s v="theater/musical"/>
    <n v="0"/>
    <n v="0"/>
    <s v="theater"/>
    <s v="musical"/>
    <x v="3802"/>
    <d v="2015-10-21T22:01:46"/>
  </r>
  <r>
    <n v="3803"/>
    <x v="3798"/>
    <s v="A fully orchestrated concept album of Benjamin Button the Musical!"/>
    <x v="14"/>
    <x v="2466"/>
    <x v="2"/>
    <s v="US"/>
    <s v="USD"/>
    <n v="1457133568"/>
    <n v="1454541568"/>
    <b v="0"/>
    <n v="40"/>
    <b v="0"/>
    <s v="theater/musical"/>
    <n v="0.19650000000000001"/>
    <n v="58.95"/>
    <s v="theater"/>
    <s v="musical"/>
    <x v="3803"/>
    <d v="2016-03-04T18:19:28"/>
  </r>
  <r>
    <n v="3804"/>
    <x v="3799"/>
    <s v="Basement Theatrics is producing Spring Awakening July 22-31, 2016 at 12th Ave Arts in Seattle, WA! Help make this the best it can be!"/>
    <x v="6"/>
    <x v="117"/>
    <x v="2"/>
    <s v="US"/>
    <s v="USD"/>
    <n v="1469948400"/>
    <n v="1465172024"/>
    <b v="0"/>
    <n v="0"/>
    <b v="0"/>
    <s v="theater/musical"/>
    <n v="0"/>
    <n v="0"/>
    <s v="theater"/>
    <s v="musical"/>
    <x v="3804"/>
    <d v="2016-07-31T02:00:00"/>
  </r>
  <r>
    <n v="3805"/>
    <x v="3800"/>
    <s v="&quot;Sounds By The River&quot; tells the story of a Detroit composer through_x000a_his music, poetry, and dance."/>
    <x v="60"/>
    <x v="158"/>
    <x v="2"/>
    <s v="US"/>
    <s v="USD"/>
    <n v="1411852640"/>
    <n v="1406668640"/>
    <b v="0"/>
    <n v="2"/>
    <b v="0"/>
    <s v="theater/musical"/>
    <n v="2.0000000000000002E-5"/>
    <n v="1.5"/>
    <s v="theater"/>
    <s v="musical"/>
    <x v="3805"/>
    <d v="2014-09-27T16:17:20"/>
  </r>
  <r>
    <n v="3806"/>
    <x v="3801"/>
    <s v="A truly multicultural experience - Hip Hop, Bollywood, Classical Dancers #liveband #Revoultionary Script 19th July@NationalTheatre"/>
    <x v="51"/>
    <x v="139"/>
    <x v="2"/>
    <s v="AU"/>
    <s v="AUD"/>
    <n v="1404022381"/>
    <n v="1402294381"/>
    <b v="0"/>
    <n v="1"/>
    <b v="0"/>
    <s v="theater/musical"/>
    <n v="6.6666666666666664E-4"/>
    <n v="5"/>
    <s v="theater"/>
    <s v="musical"/>
    <x v="3806"/>
    <d v="2014-06-29T01:13:01"/>
  </r>
  <r>
    <n v="3807"/>
    <x v="3802"/>
    <s v="A vibrant, street-wise, and musical performance that follows the lives of stories of the community of Washington Heights..."/>
    <x v="15"/>
    <x v="2467"/>
    <x v="2"/>
    <s v="US"/>
    <s v="USD"/>
    <n v="1428097739"/>
    <n v="1427492939"/>
    <b v="0"/>
    <n v="9"/>
    <b v="0"/>
    <s v="theater/musical"/>
    <n v="0.30333333333333334"/>
    <n v="50.555555555555557"/>
    <s v="theater"/>
    <s v="musical"/>
    <x v="3807"/>
    <d v="2015-04-03T16:48:59"/>
  </r>
  <r>
    <n v="3808"/>
    <x v="3803"/>
    <s v="Following a sell-out run in Loughborough, Time at the Bar! is heading to this year's Fringe Festival... But we need your help!"/>
    <x v="28"/>
    <x v="325"/>
    <x v="0"/>
    <s v="GB"/>
    <s v="GBP"/>
    <n v="1429955619"/>
    <n v="1424775219"/>
    <b v="0"/>
    <n v="24"/>
    <b v="1"/>
    <s v="theater/plays"/>
    <n v="1"/>
    <n v="41.666666666666664"/>
    <s v="theater"/>
    <s v="plays"/>
    <x v="3808"/>
    <d v="2015-04-25T04:53:39"/>
  </r>
  <r>
    <n v="3809"/>
    <x v="3804"/>
    <s v="The story of two women trying to produce their own version of Chekhov's The Seagull with limited resources and unfettered enthusiasm."/>
    <x v="13"/>
    <x v="874"/>
    <x v="0"/>
    <s v="GB"/>
    <s v="GBP"/>
    <n v="1406761200"/>
    <n v="1402403907"/>
    <b v="0"/>
    <n v="38"/>
    <b v="1"/>
    <s v="theater/plays"/>
    <n v="1.0125"/>
    <n v="53.289473684210527"/>
    <s v="theater"/>
    <s v="plays"/>
    <x v="3809"/>
    <d v="2014-07-30T18:00:00"/>
  </r>
  <r>
    <n v="3810"/>
    <x v="3805"/>
    <s v="Theater students of UMass present a large-scale theater collaboration that will revolutionize the way you see Shakespeare."/>
    <x v="15"/>
    <x v="2468"/>
    <x v="0"/>
    <s v="US"/>
    <s v="USD"/>
    <n v="1426965758"/>
    <n v="1424377358"/>
    <b v="0"/>
    <n v="26"/>
    <b v="1"/>
    <s v="theater/plays"/>
    <n v="1.2173333333333334"/>
    <n v="70.230769230769226"/>
    <s v="theater"/>
    <s v="plays"/>
    <x v="3810"/>
    <d v="2015-03-21T14:22:38"/>
  </r>
  <r>
    <n v="3811"/>
    <x v="3806"/>
    <s v="The University of Exeter Shakespeare Society is touring its acclaimed show The Merchant of Venice to Stratford-upon-Avon!"/>
    <x v="49"/>
    <x v="2469"/>
    <x v="0"/>
    <s v="GB"/>
    <s v="GBP"/>
    <n v="1464692400"/>
    <n v="1461769373"/>
    <b v="0"/>
    <n v="19"/>
    <b v="1"/>
    <s v="theater/plays"/>
    <n v="3.3"/>
    <n v="43.421052631578945"/>
    <s v="theater"/>
    <s v="plays"/>
    <x v="3811"/>
    <d v="2016-05-31T06:00:00"/>
  </r>
  <r>
    <n v="3812"/>
    <x v="3807"/>
    <s v="We are raising funds for our local theatre group &quot;The Stage Door&quot;. Funding required for lighting, stage equipment and productions."/>
    <x v="13"/>
    <x v="1539"/>
    <x v="0"/>
    <s v="CA"/>
    <s v="CAD"/>
    <n v="1433131140"/>
    <n v="1429120908"/>
    <b v="0"/>
    <n v="11"/>
    <b v="1"/>
    <s v="theater/plays"/>
    <n v="1.0954999999999999"/>
    <n v="199.18181818181819"/>
    <s v="theater"/>
    <s v="plays"/>
    <x v="3812"/>
    <d v="2015-05-31T22:59:00"/>
  </r>
  <r>
    <n v="3813"/>
    <x v="3808"/>
    <s v="A comedic play about hillbilly vampires and the absurdity of judging by appearances. Wanna live forever? Better watch what you drink."/>
    <x v="190"/>
    <x v="2470"/>
    <x v="0"/>
    <s v="US"/>
    <s v="USD"/>
    <n v="1465940580"/>
    <n v="1462603021"/>
    <b v="0"/>
    <n v="27"/>
    <b v="1"/>
    <s v="theater/plays"/>
    <n v="1.0095190476190474"/>
    <n v="78.518148148148143"/>
    <s v="theater"/>
    <s v="plays"/>
    <x v="3813"/>
    <d v="2016-06-14T16:43:00"/>
  </r>
  <r>
    <n v="3814"/>
    <x v="3809"/>
    <s v="Wax Wings is proud to be presenting the premiere of EYES. SHUT DOOR OPEN, a new play by Boston playwright Cassie M. Seinuk."/>
    <x v="15"/>
    <x v="2083"/>
    <x v="0"/>
    <s v="US"/>
    <s v="USD"/>
    <n v="1427860740"/>
    <n v="1424727712"/>
    <b v="0"/>
    <n v="34"/>
    <b v="1"/>
    <s v="theater/plays"/>
    <n v="1.4013333333333333"/>
    <n v="61.823529411764703"/>
    <s v="theater"/>
    <s v="plays"/>
    <x v="3814"/>
    <d v="2015-03-31T22:59:00"/>
  </r>
  <r>
    <n v="3815"/>
    <x v="3810"/>
    <s v="Come and help us make the Canterbury Shakespeare Festival a reality"/>
    <x v="28"/>
    <x v="2471"/>
    <x v="0"/>
    <s v="GB"/>
    <s v="GBP"/>
    <n v="1440111600"/>
    <n v="1437545657"/>
    <b v="0"/>
    <n v="20"/>
    <b v="1"/>
    <s v="theater/plays"/>
    <n v="1.0000100000000001"/>
    <n v="50.000500000000002"/>
    <s v="theater"/>
    <s v="plays"/>
    <x v="3815"/>
    <d v="2015-08-20T18:00:00"/>
  </r>
  <r>
    <n v="3816"/>
    <x v="3811"/>
    <s v="A new play by Brandon Taitt._x000a_Presented by The Theatre Cosmic. _x000a_Premiering in August at the 2014 Minnesota Fringe Festival"/>
    <x v="15"/>
    <x v="2472"/>
    <x v="0"/>
    <s v="US"/>
    <s v="USD"/>
    <n v="1405614823"/>
    <n v="1403022823"/>
    <b v="0"/>
    <n v="37"/>
    <b v="1"/>
    <s v="theater/plays"/>
    <n v="1.19238"/>
    <n v="48.339729729729726"/>
    <s v="theater"/>
    <s v="plays"/>
    <x v="3816"/>
    <d v="2014-07-17T11:33:43"/>
  </r>
  <r>
    <n v="3817"/>
    <x v="3812"/>
    <s v="Using 9 actors, TWIST focuses on the horror and unjust in 1837 London.  Think Peter and the Starcatcher meets American Horror Story."/>
    <x v="13"/>
    <x v="2473"/>
    <x v="0"/>
    <s v="US"/>
    <s v="USD"/>
    <n v="1445659140"/>
    <n v="1444236216"/>
    <b v="0"/>
    <n v="20"/>
    <b v="1"/>
    <s v="theater/plays"/>
    <n v="1.0725"/>
    <n v="107.25"/>
    <s v="theater"/>
    <s v="plays"/>
    <x v="3817"/>
    <d v="2015-10-23T22:59:00"/>
  </r>
  <r>
    <n v="3818"/>
    <x v="3813"/>
    <s v="The Arthurian Order of Avalon is attempting to raise funds to put on the annual Human Chessboard in March 2015!"/>
    <x v="49"/>
    <x v="365"/>
    <x v="0"/>
    <s v="US"/>
    <s v="USD"/>
    <n v="1426187582"/>
    <n v="1423599182"/>
    <b v="0"/>
    <n v="10"/>
    <b v="1"/>
    <s v="theater/plays"/>
    <n v="2.2799999999999998"/>
    <n v="57"/>
    <s v="theater"/>
    <s v="plays"/>
    <x v="3818"/>
    <d v="2015-03-12T14:13:02"/>
  </r>
  <r>
    <n v="3819"/>
    <x v="3814"/>
    <s v="Support this collection of new plays by Kansas City writers and the artists who are bringing it to life!"/>
    <x v="28"/>
    <x v="2474"/>
    <x v="0"/>
    <s v="US"/>
    <s v="USD"/>
    <n v="1437166920"/>
    <n v="1435554104"/>
    <b v="0"/>
    <n v="26"/>
    <b v="1"/>
    <s v="theater/plays"/>
    <n v="1.0640000000000001"/>
    <n v="40.92307692307692"/>
    <s v="theater"/>
    <s v="plays"/>
    <x v="3819"/>
    <d v="2015-07-17T16:02:00"/>
  </r>
  <r>
    <n v="3820"/>
    <x v="3815"/>
    <s v="Tusentack Theatre is a professional theatre company providing opportunities to adults who access Mental Health Services."/>
    <x v="43"/>
    <x v="357"/>
    <x v="0"/>
    <s v="GB"/>
    <s v="GBP"/>
    <n v="1436110717"/>
    <n v="1433518717"/>
    <b v="0"/>
    <n v="20"/>
    <b v="1"/>
    <s v="theater/plays"/>
    <n v="1.4333333333333333"/>
    <n v="21.5"/>
    <s v="theater"/>
    <s v="plays"/>
    <x v="3820"/>
    <d v="2015-07-05T10:38:37"/>
  </r>
  <r>
    <n v="3821"/>
    <x v="3816"/>
    <s v="Brooklyn Quartet, directed by reg e gaines, in a collaboration of ambitious and unique storytelling, live music and cinematic staging,"/>
    <x v="8"/>
    <x v="2475"/>
    <x v="0"/>
    <s v="US"/>
    <s v="USD"/>
    <n v="1451881207"/>
    <n v="1449116407"/>
    <b v="0"/>
    <n v="46"/>
    <b v="1"/>
    <s v="theater/plays"/>
    <n v="1.0454285714285714"/>
    <n v="79.543478260869563"/>
    <s v="theater"/>
    <s v="plays"/>
    <x v="3821"/>
    <d v="2016-01-03T23:20:07"/>
  </r>
  <r>
    <n v="3822"/>
    <x v="3817"/>
    <s v="19 TheaterstÃ¼cke des Schnuppe Figurentheaters bei einem GroÃŸbrand zerstÃ¶rt - bitte unterstÃ¼tzt uns, den Wiederaufbau zu finanzieren"/>
    <x v="10"/>
    <x v="2476"/>
    <x v="0"/>
    <s v="DE"/>
    <s v="EUR"/>
    <n v="1453244340"/>
    <n v="1448136417"/>
    <b v="0"/>
    <n v="76"/>
    <b v="1"/>
    <s v="theater/plays"/>
    <n v="1.1002000000000001"/>
    <n v="72.381578947368425"/>
    <s v="theater"/>
    <s v="plays"/>
    <x v="3822"/>
    <d v="2016-01-19T17:59:00"/>
  </r>
  <r>
    <n v="3823"/>
    <x v="3818"/>
    <s v="Feed, a new play by Garrett Markgraf (based on the novel by M.T. Anderson), Directed by Anna Marck at Oakland University."/>
    <x v="30"/>
    <x v="2477"/>
    <x v="0"/>
    <s v="US"/>
    <s v="USD"/>
    <n v="1437364740"/>
    <n v="1434405044"/>
    <b v="0"/>
    <n v="41"/>
    <b v="1"/>
    <s v="theater/plays"/>
    <n v="1.06"/>
    <n v="64.634146341463421"/>
    <s v="theater"/>
    <s v="plays"/>
    <x v="3823"/>
    <d v="2015-07-19T22:59:00"/>
  </r>
  <r>
    <n v="3824"/>
    <x v="3819"/>
    <s v="the hardy presents a collaboration between Robbie Curran and Abram Rooney. Kemble House, 9th-14th August, every night at 8pm."/>
    <x v="49"/>
    <x v="795"/>
    <x v="0"/>
    <s v="GB"/>
    <s v="GBP"/>
    <n v="1470058860"/>
    <n v="1469026903"/>
    <b v="0"/>
    <n v="7"/>
    <b v="1"/>
    <s v="theater/plays"/>
    <n v="1.08"/>
    <n v="38.571428571428569"/>
    <s v="theater"/>
    <s v="plays"/>
    <x v="3824"/>
    <d v="2016-08-01T08:41:00"/>
  </r>
  <r>
    <n v="3825"/>
    <x v="3820"/>
    <s v="A girl in Burkina Faso is more likely to marry than finish high school. Public theatre can promote the need for girls to stay in school"/>
    <x v="10"/>
    <x v="2478"/>
    <x v="0"/>
    <s v="US"/>
    <s v="USD"/>
    <n v="1434505214"/>
    <n v="1432690814"/>
    <b v="0"/>
    <n v="49"/>
    <b v="1"/>
    <s v="theater/plays"/>
    <n v="1.0542"/>
    <n v="107.57142857142857"/>
    <s v="theater"/>
    <s v="plays"/>
    <x v="3825"/>
    <d v="2015-06-16T20:40:14"/>
  </r>
  <r>
    <n v="3826"/>
    <x v="3821"/>
    <s v="This is the story about the Westons. One family who live with mental illness on a daily basis."/>
    <x v="20"/>
    <x v="526"/>
    <x v="0"/>
    <s v="GB"/>
    <s v="GBP"/>
    <n v="1430993394"/>
    <n v="1428401394"/>
    <b v="0"/>
    <n v="26"/>
    <b v="1"/>
    <s v="theater/plays"/>
    <n v="1.1916666666666667"/>
    <n v="27.5"/>
    <s v="theater"/>
    <s v="plays"/>
    <x v="3826"/>
    <d v="2015-05-07T05:09:54"/>
  </r>
  <r>
    <n v="3827"/>
    <x v="3822"/>
    <s v="IAM TRYING TO TAKE MY DEBUT PLAY BROKEN BISCUITS TO EDINGBURGH FESTIVAL 2015 AND REALLY NEED SOME FUNDING TO HELP ME ACHIEVE THIS GOAL"/>
    <x v="9"/>
    <x v="2479"/>
    <x v="0"/>
    <s v="GB"/>
    <s v="GBP"/>
    <n v="1427414400"/>
    <n v="1422656201"/>
    <b v="0"/>
    <n v="65"/>
    <b v="1"/>
    <s v="theater/plays"/>
    <n v="1.5266666666666666"/>
    <n v="70.461538461538467"/>
    <s v="theater"/>
    <s v="plays"/>
    <x v="3827"/>
    <d v="2015-03-26T19:00:00"/>
  </r>
  <r>
    <n v="3828"/>
    <x v="3823"/>
    <s v="In 1942 three black and one Puerto Rican jazz musicians from Harlem join the segregated US Marines. We see &quot;Love In Time of War&quot;"/>
    <x v="10"/>
    <x v="97"/>
    <x v="0"/>
    <s v="US"/>
    <s v="USD"/>
    <n v="1420033187"/>
    <n v="1414845587"/>
    <b v="0"/>
    <n v="28"/>
    <b v="1"/>
    <s v="theater/plays"/>
    <n v="1"/>
    <n v="178.57142857142858"/>
    <s v="theater"/>
    <s v="plays"/>
    <x v="3828"/>
    <d v="2014-12-31T08:39:47"/>
  </r>
  <r>
    <n v="3829"/>
    <x v="3824"/>
    <s v="A play that illustrates the symptoms of PTSD, shows its effect on families, and demonstrates some of the difficulties of treating it."/>
    <x v="2"/>
    <x v="2480"/>
    <x v="0"/>
    <s v="US"/>
    <s v="USD"/>
    <n v="1472676371"/>
    <n v="1470948371"/>
    <b v="0"/>
    <n v="8"/>
    <b v="1"/>
    <s v="theater/plays"/>
    <n v="1.002"/>
    <n v="62.625"/>
    <s v="theater"/>
    <s v="plays"/>
    <x v="3829"/>
    <d v="2016-08-31T15:46:11"/>
  </r>
  <r>
    <n v="3830"/>
    <x v="3825"/>
    <s v="The Aeon Theatre company is producing another original play by Parker Hale at the Manhattan Reportory Theatre"/>
    <x v="213"/>
    <x v="1175"/>
    <x v="0"/>
    <s v="US"/>
    <s v="USD"/>
    <n v="1464371211"/>
    <n v="1463161611"/>
    <b v="0"/>
    <n v="3"/>
    <b v="1"/>
    <s v="theater/plays"/>
    <n v="2.25"/>
    <n v="75"/>
    <s v="theater"/>
    <s v="plays"/>
    <x v="3830"/>
    <d v="2016-05-27T12:46:51"/>
  </r>
  <r>
    <n v="3831"/>
    <x v="3826"/>
    <s v="Help Shared Shakes to adopt Murphey Academy, a Title I elementary school in Greensboro for a full day of performances and workshops."/>
    <x v="2"/>
    <x v="2481"/>
    <x v="0"/>
    <s v="US"/>
    <s v="USD"/>
    <n v="1415222545"/>
    <n v="1413404545"/>
    <b v="0"/>
    <n v="9"/>
    <b v="1"/>
    <s v="theater/plays"/>
    <n v="1.0602199999999999"/>
    <n v="58.901111111111113"/>
    <s v="theater"/>
    <s v="plays"/>
    <x v="3831"/>
    <d v="2014-11-05T16:22:25"/>
  </r>
  <r>
    <n v="3832"/>
    <x v="3827"/>
    <s v="Santa Barbara Youth Ensemble is performing Hairspray at the Lobero. Help create beautiful memories for these kids by pledging today!"/>
    <x v="38"/>
    <x v="2482"/>
    <x v="0"/>
    <s v="US"/>
    <s v="USD"/>
    <n v="1455936335"/>
    <n v="1452048335"/>
    <b v="0"/>
    <n v="9"/>
    <b v="1"/>
    <s v="theater/plays"/>
    <n v="1.0466666666666666"/>
    <n v="139.55555555555554"/>
    <s v="theater"/>
    <s v="plays"/>
    <x v="3832"/>
    <d v="2016-02-19T21:45:35"/>
  </r>
  <r>
    <n v="3833"/>
    <x v="3828"/>
    <s v="Get more kids to love Shakespeare by developing the fun &amp; effective Shakespeare is Boffo! course as an replicable program for teachers."/>
    <x v="38"/>
    <x v="2483"/>
    <x v="0"/>
    <s v="CA"/>
    <s v="CAD"/>
    <n v="1417460940"/>
    <n v="1416516972"/>
    <b v="0"/>
    <n v="20"/>
    <b v="1"/>
    <s v="theater/plays"/>
    <n v="1.1666666666666667"/>
    <n v="70"/>
    <s v="theater"/>
    <s v="plays"/>
    <x v="3833"/>
    <d v="2014-12-01T14:09:00"/>
  </r>
  <r>
    <n v="3834"/>
    <x v="3829"/>
    <s v="About the impact of addiction on relationships; my play hopes to inspire &amp; support those affected to connect with their own creativity"/>
    <x v="9"/>
    <x v="2484"/>
    <x v="0"/>
    <s v="GB"/>
    <s v="GBP"/>
    <n v="1434624067"/>
    <n v="1432032067"/>
    <b v="0"/>
    <n v="57"/>
    <b v="1"/>
    <s v="theater/plays"/>
    <n v="1.0903333333333334"/>
    <n v="57.385964912280699"/>
    <s v="theater"/>
    <s v="plays"/>
    <x v="3834"/>
    <d v="2015-06-18T05:41:07"/>
  </r>
  <r>
    <n v="3835"/>
    <x v="3830"/>
    <s v="IT DOESN'T MATTER is a new comedic piece of political theatre written by three enthusiastic students. Help us produce it at LIPA!"/>
    <x v="48"/>
    <x v="1002"/>
    <x v="0"/>
    <s v="GB"/>
    <s v="GBP"/>
    <n v="1461278208"/>
    <n v="1459463808"/>
    <b v="0"/>
    <n v="8"/>
    <b v="1"/>
    <s v="theater/plays"/>
    <n v="1.6"/>
    <n v="40"/>
    <s v="theater"/>
    <s v="plays"/>
    <x v="3835"/>
    <d v="2016-04-21T17:36:48"/>
  </r>
  <r>
    <n v="3836"/>
    <x v="3831"/>
    <s v="&quot;The surveyor said the foundation was shaky&quot;. A woman finds what it means to rebuild her marriage."/>
    <x v="134"/>
    <x v="72"/>
    <x v="0"/>
    <s v="US"/>
    <s v="USD"/>
    <n v="1470197340"/>
    <n v="1467497652"/>
    <b v="0"/>
    <n v="14"/>
    <b v="1"/>
    <s v="theater/plays"/>
    <n v="1.125"/>
    <n v="64.285714285714292"/>
    <s v="theater"/>
    <s v="plays"/>
    <x v="3836"/>
    <d v="2016-08-02T23:09:00"/>
  </r>
  <r>
    <n v="3837"/>
    <x v="3832"/>
    <s v="A high-flying French farce with the thrust of a well-tuned jet engine"/>
    <x v="13"/>
    <x v="2485"/>
    <x v="0"/>
    <s v="GB"/>
    <s v="GBP"/>
    <n v="1435947758"/>
    <n v="1432837358"/>
    <b v="0"/>
    <n v="17"/>
    <b v="1"/>
    <s v="theater/plays"/>
    <n v="1.0209999999999999"/>
    <n v="120.11764705882354"/>
    <s v="theater"/>
    <s v="plays"/>
    <x v="3837"/>
    <d v="2015-07-03T13:22:38"/>
  </r>
  <r>
    <n v="3838"/>
    <x v="3833"/>
    <s v="BlodsbrÃ¶llop - vi vill fÃ¶rverkliga vÃ¥r idÃ© om en passionerad berÃ¤ttelse i hÃ¶stfÃ¤rger - vill du?_x000a_A passionate story in autumncolours."/>
    <x v="57"/>
    <x v="2486"/>
    <x v="0"/>
    <s v="SE"/>
    <s v="SEK"/>
    <n v="1432314209"/>
    <n v="1429722209"/>
    <b v="0"/>
    <n v="100"/>
    <b v="1"/>
    <s v="theater/plays"/>
    <n v="1.00824"/>
    <n v="1008.24"/>
    <s v="theater"/>
    <s v="plays"/>
    <x v="3838"/>
    <d v="2015-05-22T12:03:29"/>
  </r>
  <r>
    <n v="3839"/>
    <x v="3834"/>
    <s v="A futuristic and absurd style play, produced by Colectivo El Pozo, where the characters make a crucial decision. Written by R Dorantes."/>
    <x v="13"/>
    <x v="874"/>
    <x v="0"/>
    <s v="US"/>
    <s v="USD"/>
    <n v="1438226724"/>
    <n v="1433042724"/>
    <b v="0"/>
    <n v="32"/>
    <b v="1"/>
    <s v="theater/plays"/>
    <n v="1.0125"/>
    <n v="63.28125"/>
    <s v="theater"/>
    <s v="plays"/>
    <x v="3839"/>
    <d v="2015-07-29T22:25:24"/>
  </r>
  <r>
    <n v="3840"/>
    <x v="3835"/>
    <s v="A gritty play looking at a modern day relationship, highlighting issues of mental health and abuse suffered by men."/>
    <x v="332"/>
    <x v="654"/>
    <x v="0"/>
    <s v="GB"/>
    <s v="GBP"/>
    <n v="1459180229"/>
    <n v="1457023829"/>
    <b v="0"/>
    <n v="3"/>
    <b v="1"/>
    <s v="theater/plays"/>
    <n v="65"/>
    <n v="21.666666666666668"/>
    <s v="theater"/>
    <s v="plays"/>
    <x v="3840"/>
    <d v="2016-03-28T10:50:29"/>
  </r>
  <r>
    <n v="3841"/>
    <x v="3836"/>
    <s v="A play by award winning writer Eric Monte. _x000a_&quot;If they come back&quot; follows the lives of two teenage boys during the civil rights movement."/>
    <x v="3"/>
    <x v="2487"/>
    <x v="2"/>
    <s v="US"/>
    <s v="USD"/>
    <n v="1405882287"/>
    <n v="1400698287"/>
    <b v="1"/>
    <n v="34"/>
    <b v="0"/>
    <s v="theater/plays"/>
    <n v="8.72E-2"/>
    <n v="25.647058823529413"/>
    <s v="theater"/>
    <s v="plays"/>
    <x v="3841"/>
    <d v="2014-07-20T13:51:27"/>
  </r>
  <r>
    <n v="3842"/>
    <x v="3837"/>
    <s v="Follow the sell-out Tree Folk Theatre, as we lead you through The Tempest with masks, puppetry and live music! 15th July - 3rd August"/>
    <x v="10"/>
    <x v="2488"/>
    <x v="2"/>
    <s v="GB"/>
    <s v="GBP"/>
    <n v="1399809052"/>
    <n v="1397217052"/>
    <b v="1"/>
    <n v="23"/>
    <b v="0"/>
    <s v="theater/plays"/>
    <n v="0.21940000000000001"/>
    <n v="47.695652173913047"/>
    <s v="theater"/>
    <s v="plays"/>
    <x v="3842"/>
    <d v="2014-05-11T06:50:52"/>
  </r>
  <r>
    <n v="3843"/>
    <x v="3838"/>
    <s v="Vengeance Can Wait navigates Japanese sub-culture as it charts a dark, twisted and touching, â€œdifferentâ€ kind of love story."/>
    <x v="10"/>
    <x v="2489"/>
    <x v="2"/>
    <s v="US"/>
    <s v="USD"/>
    <n v="1401587064"/>
    <n v="1399427064"/>
    <b v="1"/>
    <n v="19"/>
    <b v="0"/>
    <s v="theater/plays"/>
    <n v="0.21299999999999999"/>
    <n v="56.05263157894737"/>
    <s v="theater"/>
    <s v="plays"/>
    <x v="3843"/>
    <d v="2014-05-31T20:44:24"/>
  </r>
  <r>
    <n v="3844"/>
    <x v="3839"/>
    <s v="A comedy about a Christopher Walken Club.  This show was chosen to perform in DC!  Help the production get to our nation's capital."/>
    <x v="336"/>
    <x v="2490"/>
    <x v="2"/>
    <s v="US"/>
    <s v="USD"/>
    <n v="1401778740"/>
    <n v="1399474134"/>
    <b v="1"/>
    <n v="50"/>
    <b v="0"/>
    <s v="theater/plays"/>
    <n v="0.41489795918367345"/>
    <n v="81.319999999999993"/>
    <s v="theater"/>
    <s v="plays"/>
    <x v="3844"/>
    <d v="2014-06-03T01:59:00"/>
  </r>
  <r>
    <n v="3845"/>
    <x v="3840"/>
    <s v="He met Marilyn. He became obsessed with Norma Jean. That changed everything._x000a__x000a_                                A play by Frank Furino"/>
    <x v="79"/>
    <x v="2491"/>
    <x v="2"/>
    <s v="US"/>
    <s v="USD"/>
    <n v="1443711774"/>
    <n v="1441119774"/>
    <b v="1"/>
    <n v="12"/>
    <b v="0"/>
    <s v="theater/plays"/>
    <n v="2.1049999999999999E-2"/>
    <n v="70.166666666666671"/>
    <s v="theater"/>
    <s v="plays"/>
    <x v="3845"/>
    <d v="2015-10-01T10:02:54"/>
  </r>
  <r>
    <n v="3846"/>
    <x v="3841"/>
    <s v="My Insane Shakespeare. An original play by Arthur Elbakyan premiering October 13th at United Solo, New York City."/>
    <x v="39"/>
    <x v="2492"/>
    <x v="2"/>
    <s v="US"/>
    <s v="USD"/>
    <n v="1412405940"/>
    <n v="1409721542"/>
    <b v="1"/>
    <n v="8"/>
    <b v="0"/>
    <s v="theater/plays"/>
    <n v="2.7E-2"/>
    <n v="23.625"/>
    <s v="theater"/>
    <s v="plays"/>
    <x v="3846"/>
    <d v="2014-10-04T01:59:00"/>
  </r>
  <r>
    <n v="3847"/>
    <x v="3842"/>
    <s v="The production of the original play &quot;Madame X&quot; by Amanda Davison. Inspired by the painting by John Singer Sargent."/>
    <x v="124"/>
    <x v="1230"/>
    <x v="2"/>
    <s v="US"/>
    <s v="USD"/>
    <n v="1437283391"/>
    <n v="1433395391"/>
    <b v="1"/>
    <n v="9"/>
    <b v="0"/>
    <s v="theater/plays"/>
    <n v="0.16161904761904761"/>
    <n v="188.55555555555554"/>
    <s v="theater"/>
    <s v="plays"/>
    <x v="3847"/>
    <d v="2015-07-19T00:23:11"/>
  </r>
  <r>
    <n v="3848"/>
    <x v="3843"/>
    <s v="A Carnegie Mellon capstone play based on a woman's life as she slips from reality due to the degenerative effect of Alzheimer's Disease"/>
    <x v="93"/>
    <x v="2493"/>
    <x v="2"/>
    <s v="US"/>
    <s v="USD"/>
    <n v="1445196989"/>
    <n v="1442604989"/>
    <b v="1"/>
    <n v="43"/>
    <b v="0"/>
    <s v="theater/plays"/>
    <n v="0.16376923076923078"/>
    <n v="49.511627906976742"/>
    <s v="theater"/>
    <s v="plays"/>
    <x v="3848"/>
    <d v="2015-10-18T14:36:29"/>
  </r>
  <r>
    <n v="3849"/>
    <x v="3844"/>
    <s v="Bayerische KomÃ¶die im Schaustellermillieu vor historischem Hintergrund des Oktoberfestes von Winfried Frey. UrauffÃ¼hrung September 2015"/>
    <x v="11"/>
    <x v="2494"/>
    <x v="2"/>
    <s v="DE"/>
    <s v="EUR"/>
    <n v="1434047084"/>
    <n v="1431455084"/>
    <b v="1"/>
    <n v="28"/>
    <b v="0"/>
    <s v="theater/plays"/>
    <n v="7.0433333333333334E-2"/>
    <n v="75.464285714285708"/>
    <s v="theater"/>
    <s v="plays"/>
    <x v="3849"/>
    <d v="2015-06-11T13:24:44"/>
  </r>
  <r>
    <n v="3850"/>
    <x v="3845"/>
    <s v="V-Day is a global activist movement to end violence against women and girls."/>
    <x v="28"/>
    <x v="2495"/>
    <x v="2"/>
    <s v="US"/>
    <s v="USD"/>
    <n v="1420081143"/>
    <n v="1417489143"/>
    <b v="1"/>
    <n v="4"/>
    <b v="0"/>
    <s v="theater/plays"/>
    <n v="3.7999999999999999E-2"/>
    <n v="9.5"/>
    <s v="theater"/>
    <s v="plays"/>
    <x v="3850"/>
    <d v="2014-12-31T21:59:03"/>
  </r>
  <r>
    <n v="3851"/>
    <x v="3846"/>
    <s v="A play about the horrible choices we have to make every day. Should we take a risk, or take the road most travelled?"/>
    <x v="30"/>
    <x v="1483"/>
    <x v="2"/>
    <s v="GB"/>
    <s v="GBP"/>
    <n v="1437129179"/>
    <n v="1434537179"/>
    <b v="1"/>
    <n v="24"/>
    <b v="0"/>
    <s v="theater/plays"/>
    <n v="0.34079999999999999"/>
    <n v="35.5"/>
    <s v="theater"/>
    <s v="plays"/>
    <x v="3851"/>
    <d v="2015-07-17T05:32:59"/>
  </r>
  <r>
    <n v="3852"/>
    <x v="3847"/>
    <s v="Writer/Director Lynette J. Blackwell presents the hilarious entangled love story of when evil and good attempt to coexist."/>
    <x v="3"/>
    <x v="170"/>
    <x v="2"/>
    <s v="US"/>
    <s v="USD"/>
    <n v="1427427276"/>
    <n v="1425270876"/>
    <b v="0"/>
    <n v="2"/>
    <b v="0"/>
    <s v="theater/plays"/>
    <n v="2E-3"/>
    <n v="10"/>
    <s v="theater"/>
    <s v="plays"/>
    <x v="3852"/>
    <d v="2015-03-26T22:34:36"/>
  </r>
  <r>
    <n v="3853"/>
    <x v="3848"/>
    <s v="A dose of One-woman &quot;Dramedy&quot; to cure those daily blues is just what the doctor ordered!"/>
    <x v="57"/>
    <x v="375"/>
    <x v="2"/>
    <s v="US"/>
    <s v="USD"/>
    <n v="1409602178"/>
    <n v="1406578178"/>
    <b v="0"/>
    <n v="2"/>
    <b v="0"/>
    <s v="theater/plays"/>
    <n v="2.5999999999999998E-4"/>
    <n v="13"/>
    <s v="theater"/>
    <s v="plays"/>
    <x v="3853"/>
    <d v="2014-09-01T15:09:38"/>
  </r>
  <r>
    <n v="3854"/>
    <x v="3849"/>
    <s v="A play dedicated to the 100th anniversary of the Armenian Genocide."/>
    <x v="34"/>
    <x v="2496"/>
    <x v="2"/>
    <s v="US"/>
    <s v="USD"/>
    <n v="1431206058"/>
    <n v="1428614058"/>
    <b v="0"/>
    <n v="20"/>
    <b v="0"/>
    <s v="theater/plays"/>
    <n v="0.16254545454545455"/>
    <n v="89.4"/>
    <s v="theater"/>
    <s v="plays"/>
    <x v="3854"/>
    <d v="2015-05-09T16:14:18"/>
  </r>
  <r>
    <n v="3855"/>
    <x v="3850"/>
    <s v="TWO NEW DARK COMEDIES OPENING IN NYC THIS APRIL AND MAY BY CHRISTOPHER B. LATRO _x000a_ABOUT FAMILY, AMBITION, LOVE AND GREED"/>
    <x v="28"/>
    <x v="379"/>
    <x v="2"/>
    <s v="US"/>
    <s v="USD"/>
    <n v="1427408271"/>
    <n v="1424819871"/>
    <b v="0"/>
    <n v="1"/>
    <b v="0"/>
    <s v="theater/plays"/>
    <n v="2.5000000000000001E-2"/>
    <n v="25"/>
    <s v="theater"/>
    <s v="plays"/>
    <x v="3855"/>
    <d v="2015-03-26T17:17:51"/>
  </r>
  <r>
    <n v="3856"/>
    <x v="3851"/>
    <s v="Thought-provoking drama about one who gets so caught up in churchwork, loses the true meaning of serving God, &amp; has TROUBLE AT THE GATE"/>
    <x v="10"/>
    <x v="116"/>
    <x v="2"/>
    <s v="US"/>
    <s v="USD"/>
    <n v="1425833403"/>
    <n v="1423245003"/>
    <b v="0"/>
    <n v="1"/>
    <b v="0"/>
    <s v="theater/plays"/>
    <n v="2.0000000000000001E-4"/>
    <n v="1"/>
    <s v="theater"/>
    <s v="plays"/>
    <x v="3856"/>
    <d v="2015-03-08T11:50:03"/>
  </r>
  <r>
    <n v="3857"/>
    <x v="3852"/>
    <s v="The Ultimate Screenwriting Conference_x000a_is the experience showing screenwriters how to write and sell a screenplay in hollywood!"/>
    <x v="10"/>
    <x v="92"/>
    <x v="2"/>
    <s v="US"/>
    <s v="USD"/>
    <n v="1406913120"/>
    <n v="1404927690"/>
    <b v="0"/>
    <n v="4"/>
    <b v="0"/>
    <s v="theater/plays"/>
    <n v="5.1999999999999998E-2"/>
    <n v="65"/>
    <s v="theater"/>
    <s v="plays"/>
    <x v="3857"/>
    <d v="2014-08-01T12:12:00"/>
  </r>
  <r>
    <n v="3858"/>
    <x v="3853"/>
    <s v="With non-gender specific casting, CattyWhamPuss Theatre dismiss traditional casting biases in this, their ambitious first venture."/>
    <x v="2"/>
    <x v="115"/>
    <x v="2"/>
    <s v="GB"/>
    <s v="GBP"/>
    <n v="1432328400"/>
    <n v="1430734844"/>
    <b v="0"/>
    <n v="1"/>
    <b v="0"/>
    <s v="theater/plays"/>
    <n v="0.02"/>
    <n v="10"/>
    <s v="theater"/>
    <s v="plays"/>
    <x v="3858"/>
    <d v="2015-05-22T16:00:00"/>
  </r>
  <r>
    <n v="3859"/>
    <x v="3854"/>
    <s v="This is a play that will have each and everyone that sees it thinking about the dreams they had growing up. It's a dramady"/>
    <x v="30"/>
    <x v="116"/>
    <x v="2"/>
    <s v="US"/>
    <s v="USD"/>
    <n v="1403730000"/>
    <n v="1401485207"/>
    <b v="0"/>
    <n v="1"/>
    <b v="0"/>
    <s v="theater/plays"/>
    <n v="4.0000000000000002E-4"/>
    <n v="1"/>
    <s v="theater"/>
    <s v="plays"/>
    <x v="3859"/>
    <d v="2014-06-25T16:00:00"/>
  </r>
  <r>
    <n v="3860"/>
    <x v="3855"/>
    <s v="The unproduced screenplay by Tennessee Williams is given life for the first time on a Twin Cities stage by an ensemble of local actors."/>
    <x v="12"/>
    <x v="848"/>
    <x v="2"/>
    <s v="US"/>
    <s v="USD"/>
    <n v="1407858710"/>
    <n v="1405266710"/>
    <b v="0"/>
    <n v="13"/>
    <b v="0"/>
    <s v="theater/plays"/>
    <n v="0.17666666666666667"/>
    <n v="81.538461538461533"/>
    <s v="theater"/>
    <s v="plays"/>
    <x v="3860"/>
    <d v="2014-08-12T10:51:50"/>
  </r>
  <r>
    <n v="3861"/>
    <x v="3856"/>
    <s v="THE COMING OF THE LORD!"/>
    <x v="13"/>
    <x v="173"/>
    <x v="2"/>
    <s v="US"/>
    <s v="USD"/>
    <n v="1415828820"/>
    <n v="1412258977"/>
    <b v="0"/>
    <n v="1"/>
    <b v="0"/>
    <s v="theater/plays"/>
    <n v="0.05"/>
    <n v="100"/>
    <s v="theater"/>
    <s v="plays"/>
    <x v="3861"/>
    <d v="2014-11-12T16:47:00"/>
  </r>
  <r>
    <n v="3862"/>
    <x v="3857"/>
    <s v="The hit immersive theatre experience of England comes to Corpus Christi!"/>
    <x v="51"/>
    <x v="116"/>
    <x v="2"/>
    <s v="US"/>
    <s v="USD"/>
    <n v="1473699540"/>
    <n v="1472451356"/>
    <b v="0"/>
    <n v="1"/>
    <b v="0"/>
    <s v="theater/plays"/>
    <n v="1.3333333333333334E-4"/>
    <n v="1"/>
    <s v="theater"/>
    <s v="plays"/>
    <x v="3862"/>
    <d v="2016-09-12T11:59:00"/>
  </r>
  <r>
    <n v="3863"/>
    <x v="3858"/>
    <s v="Umma Yemaya is  a play that examines the challenges of unconventional love. The Lady  and the Artist create their own world for love."/>
    <x v="12"/>
    <x v="117"/>
    <x v="2"/>
    <s v="US"/>
    <s v="USD"/>
    <n v="1446739905"/>
    <n v="1441552305"/>
    <b v="0"/>
    <n v="0"/>
    <b v="0"/>
    <s v="theater/plays"/>
    <n v="0"/>
    <n v="0"/>
    <s v="theater"/>
    <s v="plays"/>
    <x v="3863"/>
    <d v="2015-11-05T11:11:45"/>
  </r>
  <r>
    <n v="3864"/>
    <x v="3859"/>
    <s v="I want to create a theatrical performance of the book Grammar Land and present it at schools to help children learn proper grammar."/>
    <x v="10"/>
    <x v="177"/>
    <x v="2"/>
    <s v="US"/>
    <s v="USD"/>
    <n v="1447799054"/>
    <n v="1445203454"/>
    <b v="0"/>
    <n v="3"/>
    <b v="0"/>
    <s v="theater/plays"/>
    <n v="1.2E-2"/>
    <n v="20"/>
    <s v="theater"/>
    <s v="plays"/>
    <x v="3864"/>
    <d v="2015-11-17T17:24:14"/>
  </r>
  <r>
    <n v="3865"/>
    <x v="3860"/>
    <s v="Sissy Entertainment delivers a delicious cabaret that blends comedic monologue, song, and traditional sketch comedy."/>
    <x v="425"/>
    <x v="1084"/>
    <x v="2"/>
    <s v="CA"/>
    <s v="CAD"/>
    <n v="1409376600"/>
    <n v="1405957098"/>
    <b v="0"/>
    <n v="14"/>
    <b v="0"/>
    <s v="theater/plays"/>
    <n v="0.26937422295897223"/>
    <n v="46.428571428571431"/>
    <s v="theater"/>
    <s v="plays"/>
    <x v="3865"/>
    <d v="2014-08-30T00:30:00"/>
  </r>
  <r>
    <n v="3866"/>
    <x v="3861"/>
    <s v="A funny, moving, witty piece about a girl, her oboe, and her dreams."/>
    <x v="13"/>
    <x v="143"/>
    <x v="2"/>
    <s v="US"/>
    <s v="USD"/>
    <n v="1458703740"/>
    <n v="1454453021"/>
    <b v="0"/>
    <n v="2"/>
    <b v="0"/>
    <s v="theater/plays"/>
    <n v="5.4999999999999997E-3"/>
    <n v="5.5"/>
    <s v="theater"/>
    <s v="plays"/>
    <x v="3866"/>
    <d v="2016-03-22T22:29:00"/>
  </r>
  <r>
    <n v="3867"/>
    <x v="3862"/>
    <s v="What do you know about Russian Culture? Our project helps the American children to find out about Russian literature."/>
    <x v="13"/>
    <x v="2345"/>
    <x v="2"/>
    <s v="US"/>
    <s v="USD"/>
    <n v="1466278339"/>
    <n v="1463686339"/>
    <b v="0"/>
    <n v="5"/>
    <b v="0"/>
    <s v="theater/plays"/>
    <n v="0.1255"/>
    <n v="50.2"/>
    <s v="theater"/>
    <s v="plays"/>
    <x v="3867"/>
    <d v="2016-06-18T14:32:19"/>
  </r>
  <r>
    <n v="3868"/>
    <x v="3863"/>
    <s v="New collection of music by Scott Evan Davis!"/>
    <x v="10"/>
    <x v="115"/>
    <x v="1"/>
    <s v="GB"/>
    <s v="GBP"/>
    <n v="1410191405"/>
    <n v="1408031405"/>
    <b v="0"/>
    <n v="1"/>
    <b v="0"/>
    <s v="theater/musical"/>
    <n v="2E-3"/>
    <n v="10"/>
    <s v="theater"/>
    <s v="musical"/>
    <x v="3868"/>
    <d v="2014-09-08T10:50:05"/>
  </r>
  <r>
    <n v="3869"/>
    <x v="3864"/>
    <s v="A Musical about 3 women who pursue their Pleasure and end up finding themselves."/>
    <x v="426"/>
    <x v="2497"/>
    <x v="1"/>
    <s v="US"/>
    <s v="USD"/>
    <n v="1426302660"/>
    <n v="1423761792"/>
    <b v="0"/>
    <n v="15"/>
    <b v="0"/>
    <s v="theater/musical"/>
    <n v="3.44748684310884E-2"/>
    <n v="30.133333333333333"/>
    <s v="theater"/>
    <s v="musical"/>
    <x v="3869"/>
    <d v="2015-03-13T22:11:00"/>
  </r>
  <r>
    <n v="3870"/>
    <x v="3865"/>
    <s v="M,L,S&amp;R it's a sexy rock/pop musical confronting contemporary gay issues with an all male cast singing and dancing to top 40 songs."/>
    <x v="3"/>
    <x v="646"/>
    <x v="1"/>
    <s v="US"/>
    <s v="USD"/>
    <n v="1404360478"/>
    <n v="1401768478"/>
    <b v="0"/>
    <n v="10"/>
    <b v="0"/>
    <s v="theater/musical"/>
    <n v="0.15"/>
    <n v="150"/>
    <s v="theater"/>
    <s v="musical"/>
    <x v="3870"/>
    <d v="2014-07-02T23:07:58"/>
  </r>
  <r>
    <n v="3871"/>
    <x v="3866"/>
    <s v="Our musical is finally ready to come to life, and we're raising funds to help make that happen!"/>
    <x v="15"/>
    <x v="130"/>
    <x v="1"/>
    <s v="US"/>
    <s v="USD"/>
    <n v="1490809450"/>
    <n v="1485629050"/>
    <b v="0"/>
    <n v="3"/>
    <b v="0"/>
    <s v="theater/musical"/>
    <n v="2.6666666666666668E-2"/>
    <n v="13.333333333333334"/>
    <s v="theater"/>
    <s v="musical"/>
    <x v="3871"/>
    <d v="2017-03-29T12:44:10"/>
  </r>
  <r>
    <n v="3872"/>
    <x v="3867"/>
    <s v="We are a brand new theatrical teen production company, and we need enough money to put on our first musical production."/>
    <x v="36"/>
    <x v="117"/>
    <x v="1"/>
    <s v="US"/>
    <s v="USD"/>
    <n v="1439522996"/>
    <n v="1435202996"/>
    <b v="0"/>
    <n v="0"/>
    <b v="0"/>
    <s v="theater/musical"/>
    <n v="0"/>
    <n v="0"/>
    <s v="theater"/>
    <s v="musical"/>
    <x v="3872"/>
    <d v="2015-08-13T22:29:56"/>
  </r>
  <r>
    <n v="3873"/>
    <x v="3868"/>
    <s v="Looking for $250 sponsors to help us provide in-house field trips to schools focusing on character development shows for children K-3."/>
    <x v="62"/>
    <x v="117"/>
    <x v="1"/>
    <s v="US"/>
    <s v="USD"/>
    <n v="1444322535"/>
    <n v="1441730535"/>
    <b v="0"/>
    <n v="0"/>
    <b v="0"/>
    <s v="theater/musical"/>
    <n v="0"/>
    <n v="0"/>
    <s v="theater"/>
    <s v="musical"/>
    <x v="3873"/>
    <d v="2015-10-08T11:42:15"/>
  </r>
  <r>
    <n v="3874"/>
    <x v="3869"/>
    <s v="An exploration of arts, dance, music and theater bought to you by a talented team of performing arts enthusiasts - a FUNdraising event"/>
    <x v="420"/>
    <x v="117"/>
    <x v="1"/>
    <s v="NZ"/>
    <s v="NZD"/>
    <n v="1422061200"/>
    <n v="1420244622"/>
    <b v="0"/>
    <n v="0"/>
    <b v="0"/>
    <s v="theater/musical"/>
    <n v="0"/>
    <n v="0"/>
    <s v="theater"/>
    <s v="musical"/>
    <x v="3874"/>
    <d v="2015-01-23T20:00:00"/>
  </r>
  <r>
    <n v="3875"/>
    <x v="3870"/>
    <s v="Det nystartede vÃ¦kstlagsteater NÃ¸rrebro Musicalteater's hÃ¥rrejsende opsÃ¦tning af horror-musicalen &quot;Sweeney Todd&quot;!"/>
    <x v="11"/>
    <x v="117"/>
    <x v="1"/>
    <s v="DK"/>
    <s v="DKK"/>
    <n v="1472896800"/>
    <n v="1472804365"/>
    <b v="0"/>
    <n v="0"/>
    <b v="0"/>
    <s v="theater/musical"/>
    <n v="0"/>
    <n v="0"/>
    <s v="theater"/>
    <s v="musical"/>
    <x v="3875"/>
    <d v="2016-09-03T05:00:00"/>
  </r>
  <r>
    <n v="3876"/>
    <x v="3871"/>
    <s v="Hopefully a successful Campaign will bring this original musical back to the stage for performances on 26th, 27th and 28th May 2016."/>
    <x v="195"/>
    <x v="2498"/>
    <x v="1"/>
    <s v="GB"/>
    <s v="GBP"/>
    <n v="1454425128"/>
    <n v="1451833128"/>
    <b v="0"/>
    <n v="46"/>
    <b v="0"/>
    <s v="theater/musical"/>
    <n v="0.52794871794871789"/>
    <n v="44.760869565217391"/>
    <s v="theater"/>
    <s v="musical"/>
    <x v="3876"/>
    <d v="2016-02-02T09:58:48"/>
  </r>
  <r>
    <n v="3877"/>
    <x v="3872"/>
    <s v="Help us record the concept album and stage grand concerts with a fantastic cast and orchestra. Get your tickets, music and more!"/>
    <x v="31"/>
    <x v="2499"/>
    <x v="1"/>
    <s v="US"/>
    <s v="USD"/>
    <n v="1481213752"/>
    <n v="1478621752"/>
    <b v="0"/>
    <n v="14"/>
    <b v="0"/>
    <s v="theater/musical"/>
    <n v="4.9639999999999997E-2"/>
    <n v="88.642857142857139"/>
    <s v="theater"/>
    <s v="musical"/>
    <x v="3877"/>
    <d v="2016-12-08T11:15:52"/>
  </r>
  <r>
    <n v="3878"/>
    <x v="3873"/>
    <s v="Encouraging young males to engage in vocational development in the art of musical theater and related dance classes."/>
    <x v="102"/>
    <x v="115"/>
    <x v="1"/>
    <s v="US"/>
    <s v="USD"/>
    <n v="1435636740"/>
    <n v="1433014746"/>
    <b v="0"/>
    <n v="1"/>
    <b v="0"/>
    <s v="theater/musical"/>
    <n v="5.5555555555555556E-4"/>
    <n v="10"/>
    <s v="theater"/>
    <s v="musical"/>
    <x v="3878"/>
    <d v="2015-06-29T22:59:00"/>
  </r>
  <r>
    <n v="3879"/>
    <x v="3874"/>
    <s v="Theatre â€˜Portableâ€™ Royal is a portable, fully working, 40 seater theatre which will tour the UK and beyond!"/>
    <x v="36"/>
    <x v="117"/>
    <x v="1"/>
    <s v="GB"/>
    <s v="GBP"/>
    <n v="1422218396"/>
    <n v="1419626396"/>
    <b v="0"/>
    <n v="0"/>
    <b v="0"/>
    <s v="theater/musical"/>
    <n v="0"/>
    <n v="0"/>
    <s v="theater"/>
    <s v="musical"/>
    <x v="3879"/>
    <d v="2015-01-25T15:39:56"/>
  </r>
  <r>
    <n v="3880"/>
    <x v="3875"/>
    <s v="With Russell Grant as Mrs Meers, this classic musical taps into London's Theatro Technis 1-25 October 2014 for its UK fringe premiere!"/>
    <x v="51"/>
    <x v="1255"/>
    <x v="1"/>
    <s v="GB"/>
    <s v="GBP"/>
    <n v="1406761200"/>
    <n v="1403724820"/>
    <b v="0"/>
    <n v="17"/>
    <b v="0"/>
    <s v="theater/musical"/>
    <n v="0.13066666666666665"/>
    <n v="57.647058823529413"/>
    <s v="theater"/>
    <s v="musical"/>
    <x v="3880"/>
    <d v="2014-07-30T18:00:00"/>
  </r>
  <r>
    <n v="3881"/>
    <x v="3876"/>
    <s v="A musical journey coming to the Blue Venue at the 2017 Orlando Fringe Festival!"/>
    <x v="2"/>
    <x v="379"/>
    <x v="1"/>
    <s v="US"/>
    <s v="USD"/>
    <n v="1487550399"/>
    <n v="1484958399"/>
    <b v="0"/>
    <n v="1"/>
    <b v="0"/>
    <s v="theater/musical"/>
    <n v="0.05"/>
    <n v="25"/>
    <s v="theater"/>
    <s v="musical"/>
    <x v="3881"/>
    <d v="2017-02-19T19:26:39"/>
  </r>
  <r>
    <n v="3882"/>
    <x v="3877"/>
    <s v="A musical vision of the Faust tale... how he signed his soul to the devil Mephistopheles to find Lori, the love of his life."/>
    <x v="11"/>
    <x v="117"/>
    <x v="1"/>
    <s v="AU"/>
    <s v="AUD"/>
    <n v="1454281380"/>
    <n v="1451950570"/>
    <b v="0"/>
    <n v="0"/>
    <b v="0"/>
    <s v="theater/musical"/>
    <n v="0"/>
    <n v="0"/>
    <s v="theater"/>
    <s v="musical"/>
    <x v="3882"/>
    <d v="2016-01-31T18:03:00"/>
  </r>
  <r>
    <n v="3883"/>
    <x v="3878"/>
    <s v="CAGED - A New Musical is the story of One Passion, One Voice, One Dream. - One man's quest to become the woman he always wanted to be."/>
    <x v="36"/>
    <x v="117"/>
    <x v="1"/>
    <s v="GB"/>
    <s v="GBP"/>
    <n v="1409668069"/>
    <n v="1407076069"/>
    <b v="0"/>
    <n v="0"/>
    <b v="0"/>
    <s v="theater/musical"/>
    <n v="0"/>
    <n v="0"/>
    <s v="theater"/>
    <s v="musical"/>
    <x v="3883"/>
    <d v="2014-09-02T09:27:49"/>
  </r>
  <r>
    <n v="3884"/>
    <x v="3879"/>
    <s v="The Group M3 is striving to give one of the poorest towns in the country hope again this Easter Holiday."/>
    <x v="3"/>
    <x v="117"/>
    <x v="1"/>
    <s v="US"/>
    <s v="USD"/>
    <n v="1427479192"/>
    <n v="1425322792"/>
    <b v="0"/>
    <n v="0"/>
    <b v="0"/>
    <s v="theater/musical"/>
    <n v="0"/>
    <n v="0"/>
    <s v="theater"/>
    <s v="musical"/>
    <x v="3884"/>
    <d v="2015-03-27T12:59:52"/>
  </r>
  <r>
    <n v="3885"/>
    <x v="3880"/>
    <s v="A LIVE musical spectacular theatrical experience of The Beatles recording sessions at Abbey Road Studios."/>
    <x v="427"/>
    <x v="117"/>
    <x v="1"/>
    <s v="US"/>
    <s v="USD"/>
    <n v="1462834191"/>
    <n v="1460242191"/>
    <b v="0"/>
    <n v="0"/>
    <b v="0"/>
    <s v="theater/musical"/>
    <n v="0"/>
    <n v="0"/>
    <s v="theater"/>
    <s v="musical"/>
    <x v="3885"/>
    <d v="2016-05-09T17:49:51"/>
  </r>
  <r>
    <n v="3886"/>
    <x v="3881"/>
    <n v="1"/>
    <x v="3"/>
    <x v="117"/>
    <x v="1"/>
    <s v="AU"/>
    <s v="AUD"/>
    <n v="1418275702"/>
    <n v="1415683702"/>
    <b v="0"/>
    <n v="0"/>
    <b v="0"/>
    <s v="theater/musical"/>
    <n v="0"/>
    <n v="0"/>
    <s v="theater"/>
    <s v="musical"/>
    <x v="3886"/>
    <d v="2014-12-11T00:28:22"/>
  </r>
  <r>
    <n v="3887"/>
    <x v="3882"/>
    <s v="&quot;SUPER!: An Original Musical&quot; is an original work written by Ryan Hruza. This campaign is to fund the production and pay the cast/crew!"/>
    <x v="13"/>
    <x v="428"/>
    <x v="1"/>
    <s v="US"/>
    <s v="USD"/>
    <n v="1430517600"/>
    <n v="1426538129"/>
    <b v="0"/>
    <n v="2"/>
    <b v="0"/>
    <s v="theater/musical"/>
    <n v="1.7500000000000002E-2"/>
    <n v="17.5"/>
    <s v="theater"/>
    <s v="musical"/>
    <x v="3887"/>
    <d v="2015-05-01T17:00:00"/>
  </r>
  <r>
    <n v="3888"/>
    <x v="3883"/>
    <s v="We are devising a vibrant new adaptation of Homer's The Odyssey featuring dynamic storytelling, stunning visuals and original music."/>
    <x v="13"/>
    <x v="2500"/>
    <x v="2"/>
    <s v="GB"/>
    <s v="GBP"/>
    <n v="1488114358"/>
    <n v="1485522358"/>
    <b v="0"/>
    <n v="14"/>
    <b v="0"/>
    <s v="theater/plays"/>
    <n v="0.27100000000000002"/>
    <n v="38.714285714285715"/>
    <s v="theater"/>
    <s v="plays"/>
    <x v="3888"/>
    <d v="2017-02-26T08:05:58"/>
  </r>
  <r>
    <n v="3889"/>
    <x v="3884"/>
    <s v="A romantic comedy about a girl trying to figure out what to do with her life and an angel who comes to help her."/>
    <x v="6"/>
    <x v="1497"/>
    <x v="2"/>
    <s v="US"/>
    <s v="USD"/>
    <n v="1420413960"/>
    <n v="1417651630"/>
    <b v="0"/>
    <n v="9"/>
    <b v="0"/>
    <s v="theater/plays"/>
    <n v="1.4749999999999999E-2"/>
    <n v="13.111111111111111"/>
    <s v="theater"/>
    <s v="plays"/>
    <x v="3889"/>
    <d v="2015-01-04T18:26:00"/>
  </r>
  <r>
    <n v="3890"/>
    <x v="3885"/>
    <s v="Will Power Troupe is the only US group invited to perform in London's Shakespeare Festival. We need your help to bring the USA to UK!"/>
    <x v="36"/>
    <x v="2501"/>
    <x v="2"/>
    <s v="US"/>
    <s v="USD"/>
    <n v="1439662344"/>
    <n v="1434478344"/>
    <b v="0"/>
    <n v="8"/>
    <b v="0"/>
    <s v="theater/plays"/>
    <n v="0.16826666666666668"/>
    <n v="315.5"/>
    <s v="theater"/>
    <s v="plays"/>
    <x v="3890"/>
    <d v="2015-08-15T13:12:24"/>
  </r>
  <r>
    <n v="3891"/>
    <x v="3886"/>
    <s v="A comedy about a mime who dreams of becoming a stand up comedian."/>
    <x v="134"/>
    <x v="92"/>
    <x v="2"/>
    <s v="US"/>
    <s v="USD"/>
    <n v="1427086740"/>
    <n v="1424488244"/>
    <b v="0"/>
    <n v="7"/>
    <b v="0"/>
    <s v="theater/plays"/>
    <n v="0.32500000000000001"/>
    <n v="37.142857142857146"/>
    <s v="theater"/>
    <s v="plays"/>
    <x v="3891"/>
    <d v="2015-03-22T23:59:00"/>
  </r>
  <r>
    <n v="3892"/>
    <x v="3887"/>
    <s v="Saloon owner Gertude Blum mistrusts all men and scorns love, but sailor Harry Bales' romantic dreams force her to face her tragic past."/>
    <x v="28"/>
    <x v="117"/>
    <x v="2"/>
    <s v="US"/>
    <s v="USD"/>
    <n v="1408863600"/>
    <n v="1408203557"/>
    <b v="0"/>
    <n v="0"/>
    <b v="0"/>
    <s v="theater/plays"/>
    <n v="0"/>
    <n v="0"/>
    <s v="theater"/>
    <s v="plays"/>
    <x v="3892"/>
    <d v="2014-08-24T02:00:00"/>
  </r>
  <r>
    <n v="3893"/>
    <x v="3888"/>
    <s v="An inspiring story of a young girl's journey from childhood to adulthood told through monologue, dialogue, poetry and music and dance."/>
    <x v="63"/>
    <x v="2502"/>
    <x v="2"/>
    <s v="US"/>
    <s v="USD"/>
    <n v="1404194400"/>
    <n v="1400600840"/>
    <b v="0"/>
    <n v="84"/>
    <b v="0"/>
    <s v="theater/plays"/>
    <n v="0.2155"/>
    <n v="128.27380952380952"/>
    <s v="theater"/>
    <s v="plays"/>
    <x v="3893"/>
    <d v="2014-07-01T01:00:00"/>
  </r>
  <r>
    <n v="3894"/>
    <x v="3889"/>
    <s v="Ryan and Vanessa are hosting Christmas for the first time but instead of a happy celebration, they get a hilarious survival situation."/>
    <x v="36"/>
    <x v="624"/>
    <x v="2"/>
    <s v="US"/>
    <s v="USD"/>
    <n v="1481000340"/>
    <n v="1478386812"/>
    <b v="0"/>
    <n v="11"/>
    <b v="0"/>
    <s v="theater/plays"/>
    <n v="3.4666666666666665E-2"/>
    <n v="47.272727272727273"/>
    <s v="theater"/>
    <s v="plays"/>
    <x v="3894"/>
    <d v="2016-12-05T23:59:00"/>
  </r>
  <r>
    <n v="3895"/>
    <x v="3890"/>
    <s v="A Transgender makeup artist calls into question the loyalty of her best friend in a 1980's circus while dealing with her dying mother."/>
    <x v="28"/>
    <x v="155"/>
    <x v="2"/>
    <s v="US"/>
    <s v="USD"/>
    <n v="1425103218"/>
    <n v="1422424818"/>
    <b v="0"/>
    <n v="1"/>
    <b v="0"/>
    <s v="theater/plays"/>
    <n v="0.05"/>
    <n v="50"/>
    <s v="theater"/>
    <s v="plays"/>
    <x v="3895"/>
    <d v="2015-02-28T01:00:18"/>
  </r>
  <r>
    <n v="3896"/>
    <x v="3891"/>
    <s v="Yorick and Co. is a comedy about a struggling theatre company whose mysterious benefactor starts haunting the show!"/>
    <x v="183"/>
    <x v="575"/>
    <x v="2"/>
    <s v="US"/>
    <s v="USD"/>
    <n v="1402979778"/>
    <n v="1401770178"/>
    <b v="0"/>
    <n v="4"/>
    <b v="0"/>
    <s v="theater/plays"/>
    <n v="0.10625"/>
    <n v="42.5"/>
    <s v="theater"/>
    <s v="plays"/>
    <x v="3896"/>
    <d v="2014-06-16T23:36:18"/>
  </r>
  <r>
    <n v="3897"/>
    <x v="3892"/>
    <s v="Help us to put on a production of Terry Pratchett's Wyrd Sisters, an ambitions show for our theatre but one I believe we can do."/>
    <x v="30"/>
    <x v="1901"/>
    <x v="2"/>
    <s v="NZ"/>
    <s v="NZD"/>
    <n v="1420750683"/>
    <n v="1418158683"/>
    <b v="0"/>
    <n v="10"/>
    <b v="0"/>
    <s v="theater/plays"/>
    <n v="0.17599999999999999"/>
    <n v="44"/>
    <s v="theater"/>
    <s v="plays"/>
    <x v="3897"/>
    <d v="2015-01-08T15:58:03"/>
  </r>
  <r>
    <n v="3898"/>
    <x v="3893"/>
    <s v="'Somewhere you know, nowhere you've been' a theatrical _x000a_re-imagining of Walthamstowâ€™s past acted out beneath big skies in the marshes."/>
    <x v="30"/>
    <x v="552"/>
    <x v="2"/>
    <s v="GB"/>
    <s v="GBP"/>
    <n v="1439827200"/>
    <n v="1436355270"/>
    <b v="0"/>
    <n v="16"/>
    <b v="0"/>
    <s v="theater/plays"/>
    <n v="0.3256"/>
    <n v="50.875"/>
    <s v="theater"/>
    <s v="plays"/>
    <x v="3898"/>
    <d v="2015-08-17T11:00:00"/>
  </r>
  <r>
    <n v="3899"/>
    <x v="3894"/>
    <s v="More than just a play, RAIN is an outreach to hurting people who feel disengaged or rejected by others."/>
    <x v="3"/>
    <x v="366"/>
    <x v="2"/>
    <s v="US"/>
    <s v="USD"/>
    <n v="1407868561"/>
    <n v="1406140561"/>
    <b v="0"/>
    <n v="2"/>
    <b v="0"/>
    <s v="theater/plays"/>
    <n v="1.2500000000000001E-2"/>
    <n v="62.5"/>
    <s v="theater"/>
    <s v="plays"/>
    <x v="3899"/>
    <d v="2014-08-12T13:36:01"/>
  </r>
  <r>
    <n v="3900"/>
    <x v="3895"/>
    <s v="HUB Theatre Group collaborates with local artists to present John Logan's RED to the community."/>
    <x v="30"/>
    <x v="2503"/>
    <x v="2"/>
    <s v="US"/>
    <s v="USD"/>
    <n v="1433988791"/>
    <n v="1431396791"/>
    <b v="0"/>
    <n v="5"/>
    <b v="0"/>
    <s v="theater/plays"/>
    <n v="5.3999999999999999E-2"/>
    <n v="27"/>
    <s v="theater"/>
    <s v="plays"/>
    <x v="3900"/>
    <d v="2015-06-10T21:13:11"/>
  </r>
  <r>
    <n v="3901"/>
    <x v="3896"/>
    <s v="&quot;De Lewe&quot; deals with the critical issues within today's youth. It reminds us that standing together is stronger than falling apart."/>
    <x v="9"/>
    <x v="379"/>
    <x v="2"/>
    <s v="US"/>
    <s v="USD"/>
    <n v="1450554599"/>
    <n v="1447098599"/>
    <b v="0"/>
    <n v="1"/>
    <b v="0"/>
    <s v="theater/plays"/>
    <n v="8.3333333333333332E-3"/>
    <n v="25"/>
    <s v="theater"/>
    <s v="plays"/>
    <x v="3901"/>
    <d v="2015-12-19T14:49:59"/>
  </r>
  <r>
    <n v="3902"/>
    <x v="3897"/>
    <s v="Love, Sex and Apps is a double bill exploring the way in which we are both connected and disconnected with those around us."/>
    <x v="9"/>
    <x v="159"/>
    <x v="2"/>
    <s v="GB"/>
    <s v="GBP"/>
    <n v="1479125642"/>
    <n v="1476962042"/>
    <b v="0"/>
    <n v="31"/>
    <b v="0"/>
    <s v="theater/plays"/>
    <n v="0.48833333333333334"/>
    <n v="47.258064516129032"/>
    <s v="theater"/>
    <s v="plays"/>
    <x v="3902"/>
    <d v="2016-11-14T07:14:02"/>
  </r>
  <r>
    <n v="3903"/>
    <x v="3898"/>
    <s v="Based on the novel â€œKnow Thy Lawâ€, this powerful play gives the insight and understanding of the power of knowing the law of the land."/>
    <x v="15"/>
    <x v="117"/>
    <x v="2"/>
    <s v="US"/>
    <s v="USD"/>
    <n v="1439581080"/>
    <n v="1435709765"/>
    <b v="0"/>
    <n v="0"/>
    <b v="0"/>
    <s v="theater/plays"/>
    <n v="0"/>
    <n v="0"/>
    <s v="theater"/>
    <s v="plays"/>
    <x v="3903"/>
    <d v="2015-08-14T14:38:00"/>
  </r>
  <r>
    <n v="3904"/>
    <x v="3899"/>
    <s v="A play that will cover 4000 years of black history."/>
    <x v="3"/>
    <x v="158"/>
    <x v="2"/>
    <s v="US"/>
    <s v="USD"/>
    <n v="1429074240"/>
    <n v="1427866200"/>
    <b v="0"/>
    <n v="2"/>
    <b v="0"/>
    <s v="theater/plays"/>
    <n v="2.9999999999999997E-4"/>
    <n v="1.5"/>
    <s v="theater"/>
    <s v="plays"/>
    <x v="3904"/>
    <d v="2015-04-15T00:04:00"/>
  </r>
  <r>
    <n v="3905"/>
    <x v="3900"/>
    <s v="&quot;STAIRCASES&quot; is a piece of collaborative new writing exploring 'L'esprit de l'escalier', or the conversations you wish you could have."/>
    <x v="15"/>
    <x v="2504"/>
    <x v="2"/>
    <s v="GB"/>
    <s v="GBP"/>
    <n v="1434063600"/>
    <n v="1430405903"/>
    <b v="0"/>
    <n v="7"/>
    <b v="0"/>
    <s v="theater/plays"/>
    <n v="0.11533333333333333"/>
    <n v="24.714285714285715"/>
    <s v="theater"/>
    <s v="plays"/>
    <x v="3905"/>
    <d v="2015-06-11T18:00:00"/>
  </r>
  <r>
    <n v="3906"/>
    <x v="3901"/>
    <s v="We will workshop, stage and develop new writing, devised work and adaptations. A joyful leap into the possibilities of an idea!"/>
    <x v="15"/>
    <x v="2373"/>
    <x v="2"/>
    <s v="GB"/>
    <s v="GBP"/>
    <n v="1435325100"/>
    <n v="1432072893"/>
    <b v="0"/>
    <n v="16"/>
    <b v="0"/>
    <s v="theater/plays"/>
    <n v="0.67333333333333334"/>
    <n v="63.125"/>
    <s v="theater"/>
    <s v="plays"/>
    <x v="3906"/>
    <d v="2015-06-26T08:25:00"/>
  </r>
  <r>
    <n v="3907"/>
    <x v="3902"/>
    <s v="Burqa&amp;Rifle dramatizes the  encounter between two women -- a vigilante and a convert to Islam."/>
    <x v="28"/>
    <x v="358"/>
    <x v="2"/>
    <s v="US"/>
    <s v="USD"/>
    <n v="1414354080"/>
    <n v="1411587606"/>
    <b v="0"/>
    <n v="4"/>
    <b v="0"/>
    <s v="theater/plays"/>
    <n v="0.153"/>
    <n v="38.25"/>
    <s v="theater"/>
    <s v="plays"/>
    <x v="3907"/>
    <d v="2014-10-26T15:08:00"/>
  </r>
  <r>
    <n v="3908"/>
    <x v="3903"/>
    <s v="Death splits apart twin brothers in a questionable car accident. They shared dreams, and now they must share trials in the unknown."/>
    <x v="47"/>
    <x v="654"/>
    <x v="2"/>
    <s v="US"/>
    <s v="USD"/>
    <n v="1406603696"/>
    <n v="1405307696"/>
    <b v="0"/>
    <n v="4"/>
    <b v="0"/>
    <s v="theater/plays"/>
    <n v="8.666666666666667E-2"/>
    <n v="16.25"/>
    <s v="theater"/>
    <s v="plays"/>
    <x v="3908"/>
    <d v="2014-07-28T22:14:56"/>
  </r>
  <r>
    <n v="3909"/>
    <x v="3904"/>
    <s v="I am trying to put on a gospel comedy stage play that is full of laughter and life lessons as well that will change your life forever,"/>
    <x v="127"/>
    <x v="2503"/>
    <x v="2"/>
    <s v="US"/>
    <s v="USD"/>
    <n v="1410424642"/>
    <n v="1407832642"/>
    <b v="0"/>
    <n v="4"/>
    <b v="0"/>
    <s v="theater/plays"/>
    <n v="2.2499999999999998E-3"/>
    <n v="33.75"/>
    <s v="theater"/>
    <s v="plays"/>
    <x v="3909"/>
    <d v="2014-09-11T03:37:22"/>
  </r>
  <r>
    <n v="3910"/>
    <x v="3905"/>
    <s v="Join Sherlock Holmes and Dr. Watson as the first adventure together is dramatized live on-stage!  The game is afoot!"/>
    <x v="12"/>
    <x v="1935"/>
    <x v="2"/>
    <s v="US"/>
    <s v="USD"/>
    <n v="1441649397"/>
    <n v="1439057397"/>
    <b v="0"/>
    <n v="3"/>
    <b v="0"/>
    <s v="theater/plays"/>
    <n v="3.0833333333333334E-2"/>
    <n v="61.666666666666664"/>
    <s v="theater"/>
    <s v="plays"/>
    <x v="3910"/>
    <d v="2015-09-07T13:09:57"/>
  </r>
  <r>
    <n v="3911"/>
    <x v="3906"/>
    <s v="â€˜Ministers of Graceâ€™ imagines what the movie Ghostbusters would be like if written by William Shakespeare."/>
    <x v="6"/>
    <x v="2505"/>
    <x v="2"/>
    <s v="US"/>
    <s v="USD"/>
    <n v="1417033777"/>
    <n v="1414438177"/>
    <b v="0"/>
    <n v="36"/>
    <b v="0"/>
    <s v="theater/plays"/>
    <n v="0.37412499999999999"/>
    <n v="83.138888888888886"/>
    <s v="theater"/>
    <s v="plays"/>
    <x v="3911"/>
    <d v="2014-11-26T15:29:37"/>
  </r>
  <r>
    <n v="3912"/>
    <x v="3907"/>
    <s v="Producing &amp; directing Jake's Women by Neil Simon opening July 9 and running through July 26 for Sonoma Arts Live"/>
    <x v="36"/>
    <x v="116"/>
    <x v="2"/>
    <s v="US"/>
    <s v="USD"/>
    <n v="1429936500"/>
    <n v="1424759330"/>
    <b v="0"/>
    <n v="1"/>
    <b v="0"/>
    <s v="theater/plays"/>
    <n v="6.666666666666667E-5"/>
    <n v="1"/>
    <s v="theater"/>
    <s v="plays"/>
    <x v="3912"/>
    <d v="2015-04-24T23:35:00"/>
  </r>
  <r>
    <n v="3913"/>
    <x v="3908"/>
    <s v="â€œNo amount of fire or freshness can challenge what a man will store up in his ghostly heart.â€ â€“ The Great Gatsby"/>
    <x v="3"/>
    <x v="325"/>
    <x v="2"/>
    <s v="US"/>
    <s v="USD"/>
    <n v="1448863449"/>
    <n v="1446267849"/>
    <b v="0"/>
    <n v="7"/>
    <b v="0"/>
    <s v="theater/plays"/>
    <n v="0.1"/>
    <n v="142.85714285714286"/>
    <s v="theater"/>
    <s v="plays"/>
    <x v="3913"/>
    <d v="2015-11-30T01:04:09"/>
  </r>
  <r>
    <n v="3914"/>
    <x v="3909"/>
    <s v="Bots &amp; Barrals and StoneCrabs Theatre are excited to present the UK premiere of Guillem Clua's powerful Catalan drama Skin in Flames."/>
    <x v="30"/>
    <x v="711"/>
    <x v="2"/>
    <s v="GB"/>
    <s v="GBP"/>
    <n v="1431298740"/>
    <n v="1429558756"/>
    <b v="0"/>
    <n v="27"/>
    <b v="0"/>
    <s v="theater/plays"/>
    <n v="0.36359999999999998"/>
    <n v="33.666666666666664"/>
    <s v="theater"/>
    <s v="plays"/>
    <x v="3914"/>
    <d v="2015-05-10T17:59:00"/>
  </r>
  <r>
    <n v="3915"/>
    <x v="3910"/>
    <s v="Following the enormous success of Hardcross, we are looking for new ways to bring this wonderful play to a wider audience."/>
    <x v="15"/>
    <x v="139"/>
    <x v="2"/>
    <s v="GB"/>
    <s v="GBP"/>
    <n v="1464824309"/>
    <n v="1462232309"/>
    <b v="0"/>
    <n v="1"/>
    <b v="0"/>
    <s v="theater/plays"/>
    <n v="3.3333333333333335E-3"/>
    <n v="5"/>
    <s v="theater"/>
    <s v="plays"/>
    <x v="3915"/>
    <d v="2016-06-01T18:38:29"/>
  </r>
  <r>
    <n v="3916"/>
    <x v="3911"/>
    <s v="We're a small group of University students who need a little help making our final exam production the best product possible."/>
    <x v="13"/>
    <x v="117"/>
    <x v="2"/>
    <s v="DK"/>
    <s v="DKK"/>
    <n v="1464952752"/>
    <n v="1462360752"/>
    <b v="0"/>
    <n v="0"/>
    <b v="0"/>
    <s v="theater/plays"/>
    <n v="0"/>
    <n v="0"/>
    <s v="theater"/>
    <s v="plays"/>
    <x v="3916"/>
    <d v="2016-06-03T06:19:12"/>
  </r>
  <r>
    <n v="3917"/>
    <x v="3912"/>
    <s v="We place the actors and script to the fore, with productions stripped down to barest level, aiming to make theatre accessible."/>
    <x v="8"/>
    <x v="115"/>
    <x v="2"/>
    <s v="GB"/>
    <s v="GBP"/>
    <n v="1410439161"/>
    <n v="1407847161"/>
    <b v="0"/>
    <n v="1"/>
    <b v="0"/>
    <s v="theater/plays"/>
    <n v="2.8571428571428571E-3"/>
    <n v="10"/>
    <s v="theater"/>
    <s v="plays"/>
    <x v="3917"/>
    <d v="2014-09-11T07:39:21"/>
  </r>
  <r>
    <n v="3918"/>
    <x v="3913"/>
    <s v="A fantastic new comedy coming to the West End 2014.  An Alan Ayckbourn meets Richard Curtis style comedy. Who knew singing was therapy!"/>
    <x v="127"/>
    <x v="678"/>
    <x v="2"/>
    <s v="GB"/>
    <s v="GBP"/>
    <n v="1407168000"/>
    <n v="1406131023"/>
    <b v="0"/>
    <n v="3"/>
    <b v="0"/>
    <s v="theater/plays"/>
    <n v="2E-3"/>
    <n v="40"/>
    <s v="theater"/>
    <s v="plays"/>
    <x v="3918"/>
    <d v="2014-08-04T11:00:00"/>
  </r>
  <r>
    <n v="3919"/>
    <x v="3914"/>
    <s v="Two sisters living in a Cornish seaside town attempt to hide and escape from a life- circle of deceit, abuse, incest and revenge."/>
    <x v="10"/>
    <x v="456"/>
    <x v="2"/>
    <s v="GB"/>
    <s v="GBP"/>
    <n v="1453075200"/>
    <n v="1450628773"/>
    <b v="0"/>
    <n v="3"/>
    <b v="0"/>
    <s v="theater/plays"/>
    <n v="1.7999999999999999E-2"/>
    <n v="30"/>
    <s v="theater"/>
    <s v="plays"/>
    <x v="3919"/>
    <d v="2016-01-17T19:00:00"/>
  </r>
  <r>
    <n v="3920"/>
    <x v="3915"/>
    <s v="An enthralling tale charting the ecstasies and tragedies behind the seven white masks of centenarian clown,Scaramouche Jones."/>
    <x v="30"/>
    <x v="2503"/>
    <x v="2"/>
    <s v="GB"/>
    <s v="GBP"/>
    <n v="1479032260"/>
    <n v="1476436660"/>
    <b v="0"/>
    <n v="3"/>
    <b v="0"/>
    <s v="theater/plays"/>
    <n v="5.3999999999999999E-2"/>
    <n v="45"/>
    <s v="theater"/>
    <s v="plays"/>
    <x v="3920"/>
    <d v="2016-11-13T05:17:40"/>
  </r>
  <r>
    <n v="3921"/>
    <x v="3916"/>
    <s v="CLTC are crowdfunding for our latest production - Joe Calarco's brilliant adaptation of Shakespeare's most loved tragedy."/>
    <x v="9"/>
    <x v="117"/>
    <x v="2"/>
    <s v="GB"/>
    <s v="GBP"/>
    <n v="1414346400"/>
    <n v="1413291655"/>
    <b v="0"/>
    <n v="0"/>
    <b v="0"/>
    <s v="theater/plays"/>
    <n v="0"/>
    <n v="0"/>
    <s v="theater"/>
    <s v="plays"/>
    <x v="3921"/>
    <d v="2014-10-26T13:00:00"/>
  </r>
  <r>
    <n v="3922"/>
    <x v="3917"/>
    <s v="TDPF is a play about a woman named Lisa who devotes her life to her marriage and ministry â€”since it is a woman place says her husband."/>
    <x v="47"/>
    <x v="377"/>
    <x v="2"/>
    <s v="US"/>
    <s v="USD"/>
    <n v="1425337200"/>
    <n v="1421432810"/>
    <b v="0"/>
    <n v="6"/>
    <b v="0"/>
    <s v="theater/plays"/>
    <n v="8.1333333333333327E-2"/>
    <n v="10.166666666666666"/>
    <s v="theater"/>
    <s v="plays"/>
    <x v="3922"/>
    <d v="2015-03-02T18:00:00"/>
  </r>
  <r>
    <n v="3923"/>
    <x v="3918"/>
    <s v="Eleanor Roosevelt: Passionate campaigner for human rights, champion for peace, staunch supporter of FDR's policies, betrayed wife."/>
    <x v="236"/>
    <x v="2506"/>
    <x v="2"/>
    <s v="GB"/>
    <s v="GBP"/>
    <n v="1428622271"/>
    <n v="1426203071"/>
    <b v="0"/>
    <n v="17"/>
    <b v="0"/>
    <s v="theater/plays"/>
    <n v="0.12034782608695652"/>
    <n v="81.411764705882348"/>
    <s v="theater"/>
    <s v="plays"/>
    <x v="3923"/>
    <d v="2015-04-09T18:31:11"/>
  </r>
  <r>
    <n v="3924"/>
    <x v="3919"/>
    <s v="Help Comedy Illusionist Reggie Rice spread the magic of laughter as he takes his award-winning illusion show to a town near you!"/>
    <x v="36"/>
    <x v="2507"/>
    <x v="2"/>
    <s v="US"/>
    <s v="USD"/>
    <n v="1403823722"/>
    <n v="1401231722"/>
    <b v="0"/>
    <n v="40"/>
    <b v="0"/>
    <s v="theater/plays"/>
    <n v="0.15266666666666667"/>
    <n v="57.25"/>
    <s v="theater"/>
    <s v="plays"/>
    <x v="3924"/>
    <d v="2014-06-26T18:02:02"/>
  </r>
  <r>
    <n v="3925"/>
    <x v="3920"/>
    <s v="Help Save High School Theater Program_x000a_Your donations will be used to purchase props, build sets, and costumes."/>
    <x v="325"/>
    <x v="493"/>
    <x v="2"/>
    <s v="US"/>
    <s v="USD"/>
    <n v="1406753639"/>
    <n v="1404161639"/>
    <b v="0"/>
    <n v="3"/>
    <b v="0"/>
    <s v="theater/plays"/>
    <n v="0.1"/>
    <n v="5"/>
    <s v="theater"/>
    <s v="plays"/>
    <x v="3925"/>
    <d v="2014-07-30T15:53:59"/>
  </r>
  <r>
    <n v="3926"/>
    <x v="3921"/>
    <s v="Producing syllabus-relevant theatre targeted to HSC students on the NSW Central Coast"/>
    <x v="10"/>
    <x v="493"/>
    <x v="2"/>
    <s v="AU"/>
    <s v="AUD"/>
    <n v="1419645748"/>
    <n v="1417053748"/>
    <b v="0"/>
    <n v="1"/>
    <b v="0"/>
    <s v="theater/plays"/>
    <n v="3.0000000000000001E-3"/>
    <n v="15"/>
    <s v="theater"/>
    <s v="plays"/>
    <x v="3926"/>
    <d v="2014-12-26T21:02:28"/>
  </r>
  <r>
    <n v="3927"/>
    <x v="3922"/>
    <s v="Brand new graduate theater company 'FMP Theatre' proudly presents the definitive WW1 play, Journey's End, with a little help from you."/>
    <x v="30"/>
    <x v="379"/>
    <x v="2"/>
    <s v="GB"/>
    <s v="GBP"/>
    <n v="1407565504"/>
    <n v="1404973504"/>
    <b v="0"/>
    <n v="2"/>
    <b v="0"/>
    <s v="theater/plays"/>
    <n v="0.01"/>
    <n v="12.5"/>
    <s v="theater"/>
    <s v="plays"/>
    <x v="3927"/>
    <d v="2014-08-09T01:25:04"/>
  </r>
  <r>
    <n v="3928"/>
    <x v="3923"/>
    <s v="&quot;Charm&quot; class is in session! Mama Darleena, a transgender African-American woman, shares rules for etiquette with her LGBTQ students."/>
    <x v="10"/>
    <x v="1208"/>
    <x v="2"/>
    <s v="US"/>
    <s v="USD"/>
    <n v="1444971540"/>
    <n v="1442593427"/>
    <b v="0"/>
    <n v="7"/>
    <b v="0"/>
    <s v="theater/plays"/>
    <n v="0.13020000000000001"/>
    <n v="93"/>
    <s v="theater"/>
    <s v="plays"/>
    <x v="3928"/>
    <d v="2015-10-15T23:59:00"/>
  </r>
  <r>
    <n v="3929"/>
    <x v="3924"/>
    <s v="We need to raise funds to bring this elaborate production to life with special FX makeup, highly detailed sets, and costumes."/>
    <x v="22"/>
    <x v="2508"/>
    <x v="2"/>
    <s v="US"/>
    <s v="USD"/>
    <n v="1474228265"/>
    <n v="1471636265"/>
    <b v="0"/>
    <n v="14"/>
    <b v="0"/>
    <s v="theater/plays"/>
    <n v="2.265E-2"/>
    <n v="32.357142857142854"/>
    <s v="theater"/>
    <s v="plays"/>
    <x v="3929"/>
    <d v="2016-09-18T14:51:05"/>
  </r>
  <r>
    <n v="3930"/>
    <x v="3925"/>
    <s v="We are a new and exciting semi-pro  theatre company who will support &amp; hire local actors &amp; writers in Brisbane &amp; Queensland."/>
    <x v="3"/>
    <x v="117"/>
    <x v="2"/>
    <s v="AU"/>
    <s v="AUD"/>
    <n v="1459490400"/>
    <n v="1457078868"/>
    <b v="0"/>
    <n v="0"/>
    <b v="0"/>
    <s v="theater/plays"/>
    <n v="0"/>
    <n v="0"/>
    <s v="theater"/>
    <s v="plays"/>
    <x v="3930"/>
    <d v="2016-04-01T01:00:00"/>
  </r>
  <r>
    <n v="3931"/>
    <x v="3926"/>
    <s v="An original stage play designed to bring to light the long-term effects on adult survivors of childhood sexual abuse. We do survive!"/>
    <x v="6"/>
    <x v="117"/>
    <x v="2"/>
    <s v="US"/>
    <s v="USD"/>
    <n v="1441510707"/>
    <n v="1439350707"/>
    <b v="0"/>
    <n v="0"/>
    <b v="0"/>
    <s v="theater/plays"/>
    <n v="0"/>
    <n v="0"/>
    <s v="theater"/>
    <s v="plays"/>
    <x v="3931"/>
    <d v="2015-09-05T22:38:27"/>
  </r>
  <r>
    <n v="3932"/>
    <x v="3927"/>
    <s v="Audience tell stories from their life chooses the improv actors to re-enact the story on the spot via song, dance and theatrics."/>
    <x v="14"/>
    <x v="116"/>
    <x v="2"/>
    <s v="US"/>
    <s v="USD"/>
    <n v="1458097364"/>
    <n v="1455508964"/>
    <b v="0"/>
    <n v="1"/>
    <b v="0"/>
    <s v="theater/plays"/>
    <n v="8.3333333333333331E-5"/>
    <n v="1"/>
    <s v="theater"/>
    <s v="plays"/>
    <x v="3932"/>
    <d v="2016-03-15T22:02:44"/>
  </r>
  <r>
    <n v="3933"/>
    <x v="3928"/>
    <s v="Presenting the complete three part of writer/director Ty Foard's &quot;A King's Story&quot; ...a dramatic artistic one director play festival"/>
    <x v="39"/>
    <x v="2509"/>
    <x v="2"/>
    <s v="US"/>
    <s v="USD"/>
    <n v="1468716180"/>
    <n v="1466205262"/>
    <b v="0"/>
    <n v="12"/>
    <b v="0"/>
    <s v="theater/plays"/>
    <n v="0.15742857142857142"/>
    <n v="91.833333333333329"/>
    <s v="theater"/>
    <s v="plays"/>
    <x v="3933"/>
    <d v="2016-07-16T19:43:00"/>
  </r>
  <r>
    <n v="3934"/>
    <x v="3929"/>
    <s v="Lost youth and lost souls struggle to find meaning amid dingy basements, vanishing malls, and a bleak Midwestern summer."/>
    <x v="10"/>
    <x v="1100"/>
    <x v="2"/>
    <s v="US"/>
    <s v="USD"/>
    <n v="1443704400"/>
    <n v="1439827639"/>
    <b v="0"/>
    <n v="12"/>
    <b v="0"/>
    <s v="theater/plays"/>
    <n v="0.11"/>
    <n v="45.833333333333336"/>
    <s v="theater"/>
    <s v="plays"/>
    <x v="3934"/>
    <d v="2015-10-01T08:00:00"/>
  </r>
  <r>
    <n v="3935"/>
    <x v="3930"/>
    <s v="Forgotten composer, virtuoso pianist, actor, and activist._x000a_I'm hoping to produce my play which explores Julius's life and music."/>
    <x v="9"/>
    <x v="2510"/>
    <x v="2"/>
    <s v="GB"/>
    <s v="GBP"/>
    <n v="1443973546"/>
    <n v="1438789546"/>
    <b v="0"/>
    <n v="23"/>
    <b v="0"/>
    <s v="theater/plays"/>
    <n v="0.43833333333333335"/>
    <n v="57.173913043478258"/>
    <s v="theater"/>
    <s v="plays"/>
    <x v="3935"/>
    <d v="2015-10-04T10:45:46"/>
  </r>
  <r>
    <n v="3936"/>
    <x v="3931"/>
    <s v="This stage play is a true story about one woman's fight against breast cancer while still having to deal with the adversities of life."/>
    <x v="22"/>
    <x v="117"/>
    <x v="2"/>
    <s v="US"/>
    <s v="USD"/>
    <n v="1480576720"/>
    <n v="1477981120"/>
    <b v="0"/>
    <n v="0"/>
    <b v="0"/>
    <s v="theater/plays"/>
    <n v="0"/>
    <n v="0"/>
    <s v="theater"/>
    <s v="plays"/>
    <x v="3936"/>
    <d v="2016-12-01T02:18:40"/>
  </r>
  <r>
    <n v="3937"/>
    <x v="3932"/>
    <s v="Support the artists of the new play FEVER: a story of love, friendship and sonnets. Donate to help us develop this production!"/>
    <x v="428"/>
    <x v="2511"/>
    <x v="2"/>
    <s v="US"/>
    <s v="USD"/>
    <n v="1468249760"/>
    <n v="1465830560"/>
    <b v="0"/>
    <n v="10"/>
    <b v="0"/>
    <s v="theater/plays"/>
    <n v="0.86135181975736563"/>
    <n v="248.5"/>
    <s v="theater"/>
    <s v="plays"/>
    <x v="3937"/>
    <d v="2016-07-11T10:09:20"/>
  </r>
  <r>
    <n v="3938"/>
    <x v="3933"/>
    <s v="We Kickstarted Broken Alley Theatre in the summer of 2013. It's been an amazing two years. This year, BATx goes bigger than ever."/>
    <x v="429"/>
    <x v="2512"/>
    <x v="2"/>
    <s v="US"/>
    <s v="USD"/>
    <n v="1435441454"/>
    <n v="1432763054"/>
    <b v="0"/>
    <n v="5"/>
    <b v="0"/>
    <s v="theater/plays"/>
    <n v="0.12196620583717357"/>
    <n v="79.400000000000006"/>
    <s v="theater"/>
    <s v="plays"/>
    <x v="3938"/>
    <d v="2015-06-27T16:44:14"/>
  </r>
  <r>
    <n v="3939"/>
    <x v="3934"/>
    <s v="'Potter.' is a parody of the popular Harry Potter series allowing aspiring actors a chance to work in a professional production."/>
    <x v="10"/>
    <x v="139"/>
    <x v="2"/>
    <s v="AU"/>
    <s v="AUD"/>
    <n v="1412656200"/>
    <n v="1412328979"/>
    <b v="0"/>
    <n v="1"/>
    <b v="0"/>
    <s v="theater/plays"/>
    <n v="1E-3"/>
    <n v="5"/>
    <s v="theater"/>
    <s v="plays"/>
    <x v="3939"/>
    <d v="2014-10-06T23:30:00"/>
  </r>
  <r>
    <n v="3940"/>
    <x v="3935"/>
    <s v="A Stage Play that will bring you to the edge of your seat , leave you thinkin and will also have you laughing while enjoyin the talent"/>
    <x v="10"/>
    <x v="143"/>
    <x v="2"/>
    <s v="US"/>
    <s v="USD"/>
    <n v="1420199351"/>
    <n v="1416311351"/>
    <b v="0"/>
    <n v="2"/>
    <b v="0"/>
    <s v="theater/plays"/>
    <n v="2.2000000000000001E-3"/>
    <n v="5.5"/>
    <s v="theater"/>
    <s v="plays"/>
    <x v="3940"/>
    <d v="2015-01-02T06:49:11"/>
  </r>
  <r>
    <n v="3941"/>
    <x v="3936"/>
    <s v="Help produce &quot;Boseman and Lena&quot; by Athol Fugard._x000a_Celebrate 18 years of Service to Arts and Community, 2nd Show of a 7th Season in NOLA!"/>
    <x v="62"/>
    <x v="155"/>
    <x v="2"/>
    <s v="US"/>
    <s v="USD"/>
    <n v="1416877200"/>
    <n v="1414505137"/>
    <b v="0"/>
    <n v="2"/>
    <b v="0"/>
    <s v="theater/plays"/>
    <n v="9.0909090909090905E-3"/>
    <n v="25"/>
    <s v="theater"/>
    <s v="plays"/>
    <x v="3941"/>
    <d v="2014-11-24T20:00:00"/>
  </r>
  <r>
    <n v="3942"/>
    <x v="3937"/>
    <s v="In the 30's, two brothers, Benny and Phil, who go to the Arizona desert to be extras in a huge Biblical epic. Riotous comedy!"/>
    <x v="38"/>
    <x v="117"/>
    <x v="2"/>
    <s v="US"/>
    <s v="USD"/>
    <n v="1434490914"/>
    <n v="1429306914"/>
    <b v="0"/>
    <n v="0"/>
    <b v="0"/>
    <s v="theater/plays"/>
    <n v="0"/>
    <n v="0"/>
    <s v="theater"/>
    <s v="plays"/>
    <x v="3942"/>
    <d v="2015-06-16T16:41:54"/>
  </r>
  <r>
    <n v="3943"/>
    <x v="3938"/>
    <s v="Field Trip Theatre has  commissioned Alexandra Petri to write a world premiere play set in DC , &quot;The Scrum&quot;,"/>
    <x v="10"/>
    <x v="2513"/>
    <x v="2"/>
    <s v="US"/>
    <s v="USD"/>
    <n v="1446483000"/>
    <n v="1443811268"/>
    <b v="0"/>
    <n v="13"/>
    <b v="0"/>
    <s v="theater/plays"/>
    <n v="0.35639999999999999"/>
    <n v="137.07692307692307"/>
    <s v="theater"/>
    <s v="plays"/>
    <x v="3943"/>
    <d v="2015-11-02T11:50:00"/>
  </r>
  <r>
    <n v="3944"/>
    <x v="3939"/>
    <s v="My project is to finish writing all 38 of Shakespeare's Plays into shortened 15-20 minute Shortened versions and publish them in 1 year"/>
    <x v="10"/>
    <x v="117"/>
    <x v="2"/>
    <s v="US"/>
    <s v="USD"/>
    <n v="1440690875"/>
    <n v="1438098875"/>
    <b v="0"/>
    <n v="0"/>
    <b v="0"/>
    <s v="theater/plays"/>
    <n v="0"/>
    <n v="0"/>
    <s v="theater"/>
    <s v="plays"/>
    <x v="3944"/>
    <d v="2015-08-27T10:54:35"/>
  </r>
  <r>
    <n v="3945"/>
    <x v="3940"/>
    <s v="We do a theatre camp for kids every summer doing parady shows of diff stories for kids to learn theater. This year is Star Wars Parody."/>
    <x v="13"/>
    <x v="139"/>
    <x v="2"/>
    <s v="US"/>
    <s v="USD"/>
    <n v="1431717268"/>
    <n v="1429125268"/>
    <b v="0"/>
    <n v="1"/>
    <b v="0"/>
    <s v="theater/plays"/>
    <n v="2.5000000000000001E-3"/>
    <n v="5"/>
    <s v="theater"/>
    <s v="plays"/>
    <x v="3945"/>
    <d v="2015-05-15T14:14:28"/>
  </r>
  <r>
    <n v="3946"/>
    <x v="3941"/>
    <s v="Dr. Mecurio's is an original work of fantasy designed and written for the stage."/>
    <x v="12"/>
    <x v="666"/>
    <x v="2"/>
    <s v="US"/>
    <s v="USD"/>
    <n v="1425110400"/>
    <n v="1422388822"/>
    <b v="0"/>
    <n v="5"/>
    <b v="0"/>
    <s v="theater/plays"/>
    <n v="3.2500000000000001E-2"/>
    <n v="39"/>
    <s v="theater"/>
    <s v="plays"/>
    <x v="3946"/>
    <d v="2015-02-28T03:00:00"/>
  </r>
  <r>
    <n v="3947"/>
    <x v="3942"/>
    <s v="Soon to be known as one of the greatest gospel stage plays of all times. Great hit in New England and now we want to take  it on tour"/>
    <x v="9"/>
    <x v="462"/>
    <x v="2"/>
    <s v="US"/>
    <s v="USD"/>
    <n v="1475378744"/>
    <n v="1472786744"/>
    <b v="0"/>
    <n v="2"/>
    <b v="0"/>
    <s v="theater/plays"/>
    <n v="3.3666666666666664E-2"/>
    <n v="50.5"/>
    <s v="theater"/>
    <s v="plays"/>
    <x v="3947"/>
    <d v="2016-10-01T22:25:44"/>
  </r>
  <r>
    <n v="3948"/>
    <x v="3943"/>
    <s v="A group of 12 friends, separated by time, space, state borders and oceans want to head to London for the adventure of a lifetime."/>
    <x v="11"/>
    <x v="117"/>
    <x v="2"/>
    <s v="AU"/>
    <s v="AUD"/>
    <n v="1410076123"/>
    <n v="1404892123"/>
    <b v="0"/>
    <n v="0"/>
    <b v="0"/>
    <s v="theater/plays"/>
    <n v="0"/>
    <n v="0"/>
    <s v="theater"/>
    <s v="plays"/>
    <x v="3948"/>
    <d v="2014-09-07T02:48:43"/>
  </r>
  <r>
    <n v="3949"/>
    <x v="3944"/>
    <s v="A brilliant project making a huge difference : a play about Climate Change and a series of panels on environmental and community issues"/>
    <x v="3"/>
    <x v="2514"/>
    <x v="2"/>
    <s v="AU"/>
    <s v="AUD"/>
    <n v="1423623221"/>
    <n v="1421031221"/>
    <b v="0"/>
    <n v="32"/>
    <b v="0"/>
    <s v="theater/plays"/>
    <n v="0.15770000000000001"/>
    <n v="49.28125"/>
    <s v="theater"/>
    <s v="plays"/>
    <x v="3949"/>
    <d v="2015-02-10T21:53:41"/>
  </r>
  <r>
    <n v="3950"/>
    <x v="3945"/>
    <s v="With the Great Elephant Repertory we can reach those children who are perceived unreachable, educating them through performance art."/>
    <x v="23"/>
    <x v="379"/>
    <x v="2"/>
    <s v="US"/>
    <s v="USD"/>
    <n v="1460140500"/>
    <n v="1457628680"/>
    <b v="0"/>
    <n v="1"/>
    <b v="0"/>
    <s v="theater/plays"/>
    <n v="6.2500000000000003E-3"/>
    <n v="25"/>
    <s v="theater"/>
    <s v="plays"/>
    <x v="3950"/>
    <d v="2016-04-08T13:35:00"/>
  </r>
  <r>
    <n v="3951"/>
    <x v="3946"/>
    <s v="Set in Southern America â€œThe Divideâ€ is a stage play that touches on the issues that are forefront in America and the world."/>
    <x v="61"/>
    <x v="116"/>
    <x v="2"/>
    <s v="IE"/>
    <s v="EUR"/>
    <n v="1462301342"/>
    <n v="1457120942"/>
    <b v="0"/>
    <n v="1"/>
    <b v="0"/>
    <s v="theater/plays"/>
    <n v="5.0000000000000004E-6"/>
    <n v="1"/>
    <s v="theater"/>
    <s v="plays"/>
    <x v="3951"/>
    <d v="2016-05-03T13:49:02"/>
  </r>
  <r>
    <n v="3952"/>
    <x v="3947"/>
    <s v="This is the story about dreams of the kindly clown who indulge in reverie to be a ballet dancer! Every act is a funny sentimental story"/>
    <x v="91"/>
    <x v="379"/>
    <x v="2"/>
    <s v="US"/>
    <s v="USD"/>
    <n v="1445885890"/>
    <n v="1440701890"/>
    <b v="0"/>
    <n v="1"/>
    <b v="0"/>
    <s v="theater/plays"/>
    <n v="9.6153846153846159E-4"/>
    <n v="25"/>
    <s v="theater"/>
    <s v="plays"/>
    <x v="3952"/>
    <d v="2015-10-26T13:58:10"/>
  </r>
  <r>
    <n v="3953"/>
    <x v="3948"/>
    <s v="Actors and actresses are needed to help me create a stage play. A stage play needs to be adapted from the book I wrote."/>
    <x v="430"/>
    <x v="117"/>
    <x v="2"/>
    <s v="US"/>
    <s v="USD"/>
    <n v="1469834940"/>
    <n v="1467162586"/>
    <b v="0"/>
    <n v="0"/>
    <b v="0"/>
    <s v="theater/plays"/>
    <n v="0"/>
    <n v="0"/>
    <s v="theater"/>
    <s v="plays"/>
    <x v="3953"/>
    <d v="2016-07-29T18:29:00"/>
  </r>
  <r>
    <n v="3954"/>
    <x v="3949"/>
    <s v="Despite hunger and conditions of a Calcutta slum, the people there know that life is precious. They have named it â€˜City of Joy.â€™"/>
    <x v="31"/>
    <x v="117"/>
    <x v="2"/>
    <s v="CA"/>
    <s v="CAD"/>
    <n v="1405352264"/>
    <n v="1400168264"/>
    <b v="0"/>
    <n v="0"/>
    <b v="0"/>
    <s v="theater/plays"/>
    <n v="0"/>
    <n v="0"/>
    <s v="theater"/>
    <s v="plays"/>
    <x v="3954"/>
    <d v="2014-07-14T10:37:44"/>
  </r>
  <r>
    <n v="3955"/>
    <x v="3950"/>
    <s v="FHE High School Theatre Booster Fund Raiser for Costumes --Fall Play Snow Queen and Spring Musical Once on this Island"/>
    <x v="257"/>
    <x v="94"/>
    <x v="2"/>
    <s v="US"/>
    <s v="USD"/>
    <n v="1448745741"/>
    <n v="1446150141"/>
    <b v="0"/>
    <n v="8"/>
    <b v="0"/>
    <s v="theater/plays"/>
    <n v="0.24285714285714285"/>
    <n v="53.125"/>
    <s v="theater"/>
    <s v="plays"/>
    <x v="3955"/>
    <d v="2015-11-28T16:22:21"/>
  </r>
  <r>
    <n v="3956"/>
    <x v="3951"/>
    <s v="This saucy stage play chronicles the highs and lows of my life involving gangs, drugs and prison. The story is a transforming ministry."/>
    <x v="62"/>
    <x v="117"/>
    <x v="2"/>
    <s v="US"/>
    <s v="USD"/>
    <n v="1461543600"/>
    <n v="1459203727"/>
    <b v="0"/>
    <n v="0"/>
    <b v="0"/>
    <s v="theater/plays"/>
    <n v="0"/>
    <n v="0"/>
    <s v="theater"/>
    <s v="plays"/>
    <x v="3956"/>
    <d v="2016-04-24T19:20:00"/>
  </r>
  <r>
    <n v="3957"/>
    <x v="3952"/>
    <s v="A play about something, or maybe nothing. Four actors depicting all 9 seasons of Seinfeld in 90 minutes."/>
    <x v="89"/>
    <x v="1001"/>
    <x v="2"/>
    <s v="US"/>
    <s v="USD"/>
    <n v="1468020354"/>
    <n v="1464045954"/>
    <b v="0"/>
    <n v="1"/>
    <b v="0"/>
    <s v="theater/plays"/>
    <n v="2.5000000000000001E-4"/>
    <n v="7"/>
    <s v="theater"/>
    <s v="plays"/>
    <x v="3957"/>
    <d v="2016-07-08T18:25:54"/>
  </r>
  <r>
    <n v="3958"/>
    <x v="3953"/>
    <s v="A children's theatre group constructing props out of swimming noodles to provide free Shakespeare in the parks to local communities."/>
    <x v="13"/>
    <x v="762"/>
    <x v="2"/>
    <s v="US"/>
    <s v="USD"/>
    <n v="1406988000"/>
    <n v="1403822912"/>
    <b v="0"/>
    <n v="16"/>
    <b v="0"/>
    <s v="theater/plays"/>
    <n v="0.32050000000000001"/>
    <n v="40.0625"/>
    <s v="theater"/>
    <s v="plays"/>
    <x v="3958"/>
    <d v="2014-08-02T09:00:00"/>
  </r>
  <r>
    <n v="3959"/>
    <x v="3954"/>
    <s v="A free website for theatre on California's central coast - actors, auditions, &amp; shows in Santa Barbara, San Luis Obispo, &amp; Montetey."/>
    <x v="38"/>
    <x v="2515"/>
    <x v="2"/>
    <s v="US"/>
    <s v="USD"/>
    <n v="1411930556"/>
    <n v="1409338556"/>
    <b v="0"/>
    <n v="12"/>
    <b v="0"/>
    <s v="theater/plays"/>
    <n v="0.24333333333333335"/>
    <n v="24.333333333333332"/>
    <s v="theater"/>
    <s v="plays"/>
    <x v="3959"/>
    <d v="2014-09-28T13:55:56"/>
  </r>
  <r>
    <n v="3960"/>
    <x v="3955"/>
    <s v="You are closer to your dreams than what you expect, your demons will always wait for you to realize them, theyâ€™ll torture you Manny."/>
    <x v="9"/>
    <x v="372"/>
    <x v="2"/>
    <s v="US"/>
    <s v="USD"/>
    <n v="1451852256"/>
    <n v="1449260256"/>
    <b v="0"/>
    <n v="4"/>
    <b v="0"/>
    <s v="theater/plays"/>
    <n v="1.4999999999999999E-2"/>
    <n v="11.25"/>
    <s v="theater"/>
    <s v="plays"/>
    <x v="3960"/>
    <d v="2016-01-03T15:17:36"/>
  </r>
  <r>
    <n v="3961"/>
    <x v="3956"/>
    <s v="I've written a fun new play exploring the reality of gay stereotypes in 2014 - with accommodation and venue hire it needs some dough :)"/>
    <x v="10"/>
    <x v="577"/>
    <x v="2"/>
    <s v="GB"/>
    <s v="GBP"/>
    <n v="1399584210"/>
    <n v="1397683410"/>
    <b v="0"/>
    <n v="2"/>
    <b v="0"/>
    <s v="theater/plays"/>
    <n v="4.1999999999999997E-3"/>
    <n v="10.5"/>
    <s v="theater"/>
    <s v="plays"/>
    <x v="3961"/>
    <d v="2014-05-08T16:23:30"/>
  </r>
  <r>
    <n v="3962"/>
    <x v="3957"/>
    <s v="OUR FRIENDS THE ENEMY will make its American Debut at Theatre Row in New York City, and we would like for you to join us on our journey"/>
    <x v="123"/>
    <x v="372"/>
    <x v="2"/>
    <s v="GB"/>
    <s v="GBP"/>
    <n v="1448722494"/>
    <n v="1446562494"/>
    <b v="0"/>
    <n v="3"/>
    <b v="0"/>
    <s v="theater/plays"/>
    <n v="3.214285714285714E-2"/>
    <n v="15"/>
    <s v="theater"/>
    <s v="plays"/>
    <x v="3962"/>
    <d v="2015-11-28T09:54:54"/>
  </r>
  <r>
    <n v="3963"/>
    <x v="3958"/>
    <s v="les effets de censeur sur l'immigration.Ã§a c'est une piÃ¨ce de l'histoire de la rÃ©volution en Iran jusqu'Ã  des meurtres en sÃ©rie en 1999"/>
    <x v="3"/>
    <x v="117"/>
    <x v="2"/>
    <s v="CA"/>
    <s v="CAD"/>
    <n v="1447821717"/>
    <n v="1445226117"/>
    <b v="0"/>
    <n v="0"/>
    <b v="0"/>
    <s v="theater/plays"/>
    <n v="0"/>
    <n v="0"/>
    <s v="theater"/>
    <s v="plays"/>
    <x v="3963"/>
    <d v="2015-11-17T23:41:57"/>
  </r>
  <r>
    <n v="3964"/>
    <x v="3959"/>
    <s v="&quot;MAMA'Z BA-B&quot; is the story of Marcus Williams who struggles to find a place for himself as a young black male."/>
    <x v="13"/>
    <x v="691"/>
    <x v="2"/>
    <s v="US"/>
    <s v="USD"/>
    <n v="1429460386"/>
    <n v="1424279986"/>
    <b v="0"/>
    <n v="3"/>
    <b v="0"/>
    <s v="theater/plays"/>
    <n v="6.3E-2"/>
    <n v="42"/>
    <s v="theater"/>
    <s v="plays"/>
    <x v="3964"/>
    <d v="2015-04-19T11:19:46"/>
  </r>
  <r>
    <n v="3965"/>
    <x v="3960"/>
    <s v="Andrew Heller producing a production of an original play for the Philadelphia Fringe Festival. Written and Directed by Andrew Heller"/>
    <x v="13"/>
    <x v="2516"/>
    <x v="2"/>
    <s v="US"/>
    <s v="USD"/>
    <n v="1460608780"/>
    <n v="1455428380"/>
    <b v="0"/>
    <n v="4"/>
    <b v="0"/>
    <s v="theater/plays"/>
    <n v="0.14249999999999999"/>
    <n v="71.25"/>
    <s v="theater"/>
    <s v="plays"/>
    <x v="3965"/>
    <d v="2016-04-13T23:39:40"/>
  </r>
  <r>
    <n v="3966"/>
    <x v="3961"/>
    <s v="MNDT will be the first Moroccan Team in history to participate in the WSDC. the worldâ€™s biggest high school debate tournament."/>
    <x v="51"/>
    <x v="372"/>
    <x v="2"/>
    <s v="US"/>
    <s v="USD"/>
    <n v="1406170740"/>
    <n v="1402506278"/>
    <b v="0"/>
    <n v="2"/>
    <b v="0"/>
    <s v="theater/plays"/>
    <n v="6.0000000000000001E-3"/>
    <n v="22.5"/>
    <s v="theater"/>
    <s v="plays"/>
    <x v="3966"/>
    <d v="2014-07-23T21:59:00"/>
  </r>
  <r>
    <n v="3967"/>
    <x v="3962"/>
    <s v="Ramsay Wise is painting the backdrops for the Maplewood Barn Theatre's summer 2017 production. He needs canvas and paint."/>
    <x v="180"/>
    <x v="22"/>
    <x v="2"/>
    <s v="US"/>
    <s v="USD"/>
    <n v="1488783507"/>
    <n v="1486191507"/>
    <b v="0"/>
    <n v="10"/>
    <b v="0"/>
    <s v="theater/plays"/>
    <n v="0.2411764705882353"/>
    <n v="41"/>
    <s v="theater"/>
    <s v="plays"/>
    <x v="3967"/>
    <d v="2017-03-06T01:58:27"/>
  </r>
  <r>
    <n v="3968"/>
    <x v="3963"/>
    <s v="&quot;On the breast of her gown, in fine red cloth, appeared the letter A.&quot; But what about the rest of the alphabet?"/>
    <x v="10"/>
    <x v="2517"/>
    <x v="2"/>
    <s v="US"/>
    <s v="USD"/>
    <n v="1463945673"/>
    <n v="1458761673"/>
    <b v="0"/>
    <n v="11"/>
    <b v="0"/>
    <s v="theater/plays"/>
    <n v="0.10539999999999999"/>
    <n v="47.909090909090907"/>
    <s v="theater"/>
    <s v="plays"/>
    <x v="3968"/>
    <d v="2016-05-22T14:34:33"/>
  </r>
  <r>
    <n v="3969"/>
    <x v="3964"/>
    <s v="Board a pirate ship and sail with us on a midnight cruise into the dark realms of forgotten pirate lore with music, theater &amp; burlesque"/>
    <x v="431"/>
    <x v="2518"/>
    <x v="2"/>
    <s v="US"/>
    <s v="USD"/>
    <n v="1472442900"/>
    <n v="1471638646"/>
    <b v="0"/>
    <n v="6"/>
    <b v="0"/>
    <s v="theater/plays"/>
    <n v="7.4690265486725665E-2"/>
    <n v="35.166666666666664"/>
    <s v="theater"/>
    <s v="plays"/>
    <x v="3969"/>
    <d v="2016-08-28T22:55:00"/>
  </r>
  <r>
    <n v="3970"/>
    <x v="3965"/>
    <s v="WeÂ  areÂ  aÂ  newÂ  productionÂ  companyÂ  andÂ  willÂ  beÂ  touringÂ  withÂ  ourÂ  production,  FOLLOW  YOUR  DREAMS  debuting  June  2016."/>
    <x v="36"/>
    <x v="143"/>
    <x v="2"/>
    <s v="US"/>
    <s v="USD"/>
    <n v="1460925811"/>
    <n v="1458333811"/>
    <b v="0"/>
    <n v="2"/>
    <b v="0"/>
    <s v="theater/plays"/>
    <n v="7.3333333333333334E-4"/>
    <n v="5.5"/>
    <s v="theater"/>
    <s v="plays"/>
    <x v="3970"/>
    <d v="2016-04-17T15:43:31"/>
  </r>
  <r>
    <n v="3971"/>
    <x v="3966"/>
    <s v="The timeless story of the struggling actor, the faithful agent and   the reality of what constitutes success and failure in Hollywood."/>
    <x v="32"/>
    <x v="2519"/>
    <x v="2"/>
    <s v="US"/>
    <s v="USD"/>
    <n v="1405947126"/>
    <n v="1403355126"/>
    <b v="0"/>
    <n v="6"/>
    <b v="0"/>
    <s v="theater/plays"/>
    <n v="9.7142857142857135E-3"/>
    <n v="22.666666666666668"/>
    <s v="theater"/>
    <s v="plays"/>
    <x v="3971"/>
    <d v="2014-07-21T07:52:06"/>
  </r>
  <r>
    <n v="3972"/>
    <x v="3967"/>
    <s v="We're a horror based theatre company in Oklahoma City beginning our first season of shows."/>
    <x v="28"/>
    <x v="2518"/>
    <x v="2"/>
    <s v="US"/>
    <s v="USD"/>
    <n v="1423186634"/>
    <n v="1418002634"/>
    <b v="0"/>
    <n v="8"/>
    <b v="0"/>
    <s v="theater/plays"/>
    <n v="0.21099999999999999"/>
    <n v="26.375"/>
    <s v="theater"/>
    <s v="plays"/>
    <x v="3972"/>
    <d v="2015-02-05T20:37:14"/>
  </r>
  <r>
    <n v="3973"/>
    <x v="3968"/>
    <s v="Staged Right Theatre Company is putting on its first season this year, and we need your help with raising money to put on four plays!"/>
    <x v="10"/>
    <x v="2520"/>
    <x v="2"/>
    <s v="US"/>
    <s v="USD"/>
    <n v="1462766400"/>
    <n v="1460219110"/>
    <b v="0"/>
    <n v="37"/>
    <b v="0"/>
    <s v="theater/plays"/>
    <n v="0.78100000000000003"/>
    <n v="105.54054054054055"/>
    <s v="theater"/>
    <s v="plays"/>
    <x v="3973"/>
    <d v="2016-05-08T23:00:00"/>
  </r>
  <r>
    <n v="3974"/>
    <x v="3969"/>
    <s v="We are performing Shakespeare's &quot;The Taming of the Shrew&quot; in its original Elizabethan setting at the Oxford Shakespeare Festival."/>
    <x v="28"/>
    <x v="1002"/>
    <x v="2"/>
    <s v="GB"/>
    <s v="GBP"/>
    <n v="1464872848"/>
    <n v="1462280848"/>
    <b v="0"/>
    <n v="11"/>
    <b v="0"/>
    <s v="theater/plays"/>
    <n v="0.32"/>
    <n v="29.09090909090909"/>
    <s v="theater"/>
    <s v="plays"/>
    <x v="3974"/>
    <d v="2016-06-02T08:07:28"/>
  </r>
  <r>
    <n v="3975"/>
    <x v="3970"/>
    <s v="Four homeless Key West men are to be given a boat, but fates twist until only the moon and mangroves witness their earthly demise."/>
    <x v="432"/>
    <x v="117"/>
    <x v="2"/>
    <s v="US"/>
    <s v="USD"/>
    <n v="1468442898"/>
    <n v="1465850898"/>
    <b v="0"/>
    <n v="0"/>
    <b v="0"/>
    <s v="theater/plays"/>
    <n v="0"/>
    <n v="0"/>
    <s v="theater"/>
    <s v="plays"/>
    <x v="3975"/>
    <d v="2016-07-13T15:48:18"/>
  </r>
  <r>
    <n v="3976"/>
    <x v="3971"/>
    <s v="Rossumâ€™s Universal Robots are the perfect workforce, without emotions, needs, or souls. But they are changing. Becoming more like us..."/>
    <x v="46"/>
    <x v="972"/>
    <x v="2"/>
    <s v="US"/>
    <s v="USD"/>
    <n v="1406876400"/>
    <n v="1405024561"/>
    <b v="0"/>
    <n v="10"/>
    <b v="0"/>
    <s v="theater/plays"/>
    <n v="0.47692307692307695"/>
    <n v="62"/>
    <s v="theater"/>
    <s v="plays"/>
    <x v="3976"/>
    <d v="2014-08-01T02:00:00"/>
  </r>
  <r>
    <n v="3977"/>
    <x v="3972"/>
    <s v="Created for the greatest stages of the world, will captivate the hearts of its audience with a Powerful Story Line &amp; Magical creatures!"/>
    <x v="161"/>
    <x v="2521"/>
    <x v="2"/>
    <s v="US"/>
    <s v="USD"/>
    <n v="1469213732"/>
    <n v="1466621732"/>
    <b v="0"/>
    <n v="6"/>
    <b v="0"/>
    <s v="theater/plays"/>
    <n v="1.4500000000000001E-2"/>
    <n v="217.5"/>
    <s v="theater"/>
    <s v="plays"/>
    <x v="3977"/>
    <d v="2016-07-22T13:55:32"/>
  </r>
  <r>
    <n v="3978"/>
    <x v="3973"/>
    <s v="Staged play within the communities of eastern ( Kinston Wilson Wilmington ) North Carolina ! Funds will allow a child to attend! THX"/>
    <x v="13"/>
    <x v="2522"/>
    <x v="2"/>
    <s v="US"/>
    <s v="USD"/>
    <n v="1422717953"/>
    <n v="1417533953"/>
    <b v="0"/>
    <n v="8"/>
    <b v="0"/>
    <s v="theater/plays"/>
    <n v="0.107"/>
    <n v="26.75"/>
    <s v="theater"/>
    <s v="plays"/>
    <x v="3978"/>
    <d v="2015-01-31T10:25:53"/>
  </r>
  <r>
    <n v="3979"/>
    <x v="3974"/>
    <s v="After a successful premiere run at Edinburgh 2014, it's been rewritten and revised and is back for another run of Edinburgh fun in 2015"/>
    <x v="12"/>
    <x v="178"/>
    <x v="2"/>
    <s v="GB"/>
    <s v="GBP"/>
    <n v="1427659200"/>
    <n v="1425678057"/>
    <b v="0"/>
    <n v="6"/>
    <b v="0"/>
    <s v="theater/plays"/>
    <n v="1.8333333333333333E-2"/>
    <n v="18.333333333333332"/>
    <s v="theater"/>
    <s v="plays"/>
    <x v="3979"/>
    <d v="2015-03-29T15:00:00"/>
  </r>
  <r>
    <n v="3980"/>
    <x v="3975"/>
    <s v="Itâ€™s your favorite classic with a twist. This summer, Chicago youth recreate Romeo and Juliet in The Mesh-n-Groove annual production!"/>
    <x v="30"/>
    <x v="2202"/>
    <x v="2"/>
    <s v="US"/>
    <s v="USD"/>
    <n v="1404570147"/>
    <n v="1401978147"/>
    <b v="0"/>
    <n v="7"/>
    <b v="0"/>
    <s v="theater/plays"/>
    <n v="0.18"/>
    <n v="64.285714285714292"/>
    <s v="theater"/>
    <s v="plays"/>
    <x v="3980"/>
    <d v="2014-07-05T09:22:27"/>
  </r>
  <r>
    <n v="3981"/>
    <x v="3357"/>
    <s v="A Theatrical Production Celebrating the Lebanese Culture and the Human Spirit in Time of War."/>
    <x v="11"/>
    <x v="1281"/>
    <x v="2"/>
    <s v="US"/>
    <s v="USD"/>
    <n v="1468729149"/>
    <n v="1463545149"/>
    <b v="0"/>
    <n v="7"/>
    <b v="0"/>
    <s v="theater/plays"/>
    <n v="4.0833333333333333E-2"/>
    <n v="175"/>
    <s v="theater"/>
    <s v="plays"/>
    <x v="3981"/>
    <d v="2016-07-16T23:19:09"/>
  </r>
  <r>
    <n v="3982"/>
    <x v="3976"/>
    <s v="Sex, deception, addiction, life. _x000a_A quality piece of relevant theatre at one of London's most vibrant and respected fringe theatres."/>
    <x v="16"/>
    <x v="575"/>
    <x v="2"/>
    <s v="GB"/>
    <s v="GBP"/>
    <n v="1436297180"/>
    <n v="1431113180"/>
    <b v="0"/>
    <n v="5"/>
    <b v="0"/>
    <s v="theater/plays"/>
    <n v="0.2"/>
    <n v="34"/>
    <s v="theater"/>
    <s v="plays"/>
    <x v="3982"/>
    <d v="2015-07-07T14:26:20"/>
  </r>
  <r>
    <n v="3983"/>
    <x v="3977"/>
    <s v="Donâ€™t miss Golden Threadâ€™s new family-friendly play with live music about Ziryab, the 9th century musician and cultural trailblazer!"/>
    <x v="433"/>
    <x v="2523"/>
    <x v="2"/>
    <s v="US"/>
    <s v="USD"/>
    <n v="1400569140"/>
    <n v="1397854356"/>
    <b v="0"/>
    <n v="46"/>
    <b v="0"/>
    <s v="theater/plays"/>
    <n v="0.34802513464991025"/>
    <n v="84.282608695652172"/>
    <s v="theater"/>
    <s v="plays"/>
    <x v="3983"/>
    <d v="2014-05-20T01:59:00"/>
  </r>
  <r>
    <n v="3984"/>
    <x v="3978"/>
    <s v="Novus Theatre bring you their new show 'Fantastic Mr Fox'. We hope to improve the pay for our cast and crew through Kickstarter."/>
    <x v="15"/>
    <x v="483"/>
    <x v="2"/>
    <s v="GB"/>
    <s v="GBP"/>
    <n v="1415404800"/>
    <n v="1412809644"/>
    <b v="0"/>
    <n v="10"/>
    <b v="0"/>
    <s v="theater/plays"/>
    <n v="6.3333333333333339E-2"/>
    <n v="9.5"/>
    <s v="theater"/>
    <s v="plays"/>
    <x v="3984"/>
    <d v="2014-11-07T19:00:00"/>
  </r>
  <r>
    <n v="3985"/>
    <x v="3979"/>
    <s v="The_x0009_next_x0009_project on the_x0009_horizon is_x0009_renovation of the exterior_x0009_faÃ§ade of_x0009_the Spring Garden_x0009_Mill,_x0009_which is in need of paint and_x0009_repair."/>
    <x v="13"/>
    <x v="762"/>
    <x v="2"/>
    <s v="US"/>
    <s v="USD"/>
    <n v="1456002300"/>
    <n v="1454173120"/>
    <b v="0"/>
    <n v="19"/>
    <b v="0"/>
    <s v="theater/plays"/>
    <n v="0.32050000000000001"/>
    <n v="33.736842105263158"/>
    <s v="theater"/>
    <s v="plays"/>
    <x v="3985"/>
    <d v="2016-02-20T16:05:00"/>
  </r>
  <r>
    <n v="3986"/>
    <x v="3980"/>
    <s v="After a successful run at London's Cockpit Theatre, we are invited to perform in Gardzienice OPT and at Teatr Polski in Warsaw, Poland."/>
    <x v="10"/>
    <x v="2524"/>
    <x v="2"/>
    <s v="GB"/>
    <s v="GBP"/>
    <n v="1462539840"/>
    <n v="1460034594"/>
    <b v="0"/>
    <n v="13"/>
    <b v="0"/>
    <s v="theater/plays"/>
    <n v="9.7600000000000006E-2"/>
    <n v="37.53846153846154"/>
    <s v="theater"/>
    <s v="plays"/>
    <x v="3986"/>
    <d v="2016-05-06T08:04:00"/>
  </r>
  <r>
    <n v="3987"/>
    <x v="3981"/>
    <s v="Write Now 5 is a new writing festival in south east London promoting new work from emerging playwrights."/>
    <x v="44"/>
    <x v="118"/>
    <x v="2"/>
    <s v="GB"/>
    <s v="GBP"/>
    <n v="1400278290"/>
    <n v="1399414290"/>
    <b v="0"/>
    <n v="13"/>
    <b v="0"/>
    <s v="theater/plays"/>
    <n v="0.3775"/>
    <n v="11.615384615384615"/>
    <s v="theater"/>
    <s v="plays"/>
    <x v="3987"/>
    <d v="2014-05-16T17:11:30"/>
  </r>
  <r>
    <n v="3988"/>
    <x v="3982"/>
    <s v="An evening of of stories based both in myth and truth."/>
    <x v="15"/>
    <x v="573"/>
    <x v="2"/>
    <s v="US"/>
    <s v="USD"/>
    <n v="1440813413"/>
    <n v="1439517413"/>
    <b v="0"/>
    <n v="4"/>
    <b v="0"/>
    <s v="theater/plays"/>
    <n v="2.1333333333333333E-2"/>
    <n v="8"/>
    <s v="theater"/>
    <s v="plays"/>
    <x v="3988"/>
    <d v="2015-08-28T20:56:53"/>
  </r>
  <r>
    <n v="3989"/>
    <x v="3983"/>
    <s v="I love to write. I have written and published my first book and everyone that read it enjoyed it. My dream is to one day write movies"/>
    <x v="9"/>
    <x v="117"/>
    <x v="2"/>
    <s v="US"/>
    <s v="USD"/>
    <n v="1447009181"/>
    <n v="1444413581"/>
    <b v="0"/>
    <n v="0"/>
    <b v="0"/>
    <s v="theater/plays"/>
    <n v="0"/>
    <n v="0"/>
    <s v="theater"/>
    <s v="plays"/>
    <x v="3989"/>
    <d v="2015-11-08T13:59:41"/>
  </r>
  <r>
    <n v="3990"/>
    <x v="3984"/>
    <s v="A book and a play. Narrated by the ghost of Will Shakespeare and the ghost of his dog Crab,  Their adventures in the afterlife..."/>
    <x v="409"/>
    <x v="2525"/>
    <x v="2"/>
    <s v="GB"/>
    <s v="GBP"/>
    <n v="1456934893"/>
    <n v="1454342893"/>
    <b v="0"/>
    <n v="3"/>
    <b v="0"/>
    <s v="theater/plays"/>
    <n v="4.1818181818181817E-2"/>
    <n v="23"/>
    <s v="theater"/>
    <s v="plays"/>
    <x v="3990"/>
    <d v="2016-03-02T11:08:13"/>
  </r>
  <r>
    <n v="3991"/>
    <x v="3985"/>
    <s v="North Texas first actor-driven theatre company needs your help"/>
    <x v="2"/>
    <x v="173"/>
    <x v="2"/>
    <s v="US"/>
    <s v="USD"/>
    <n v="1433086082"/>
    <n v="1430494082"/>
    <b v="0"/>
    <n v="1"/>
    <b v="0"/>
    <s v="theater/plays"/>
    <n v="0.2"/>
    <n v="100"/>
    <s v="theater"/>
    <s v="plays"/>
    <x v="3991"/>
    <d v="2015-05-31T10:28:02"/>
  </r>
  <r>
    <n v="3992"/>
    <x v="3986"/>
    <s v="A richly textured and intellectually powerful social commentary about family, community and America."/>
    <x v="3"/>
    <x v="2526"/>
    <x v="2"/>
    <s v="US"/>
    <s v="USD"/>
    <n v="1449876859"/>
    <n v="1444689259"/>
    <b v="0"/>
    <n v="9"/>
    <b v="0"/>
    <s v="theater/plays"/>
    <n v="5.4100000000000002E-2"/>
    <n v="60.111111111111114"/>
    <s v="theater"/>
    <s v="plays"/>
    <x v="3992"/>
    <d v="2015-12-11T18:34:19"/>
  </r>
  <r>
    <n v="3993"/>
    <x v="3987"/>
    <s v="I am seeking to turn my collection of urban poetry into a stage play. My desire is to inspire victims to heal."/>
    <x v="63"/>
    <x v="158"/>
    <x v="2"/>
    <s v="US"/>
    <s v="USD"/>
    <n v="1431549912"/>
    <n v="1428957912"/>
    <b v="0"/>
    <n v="1"/>
    <b v="0"/>
    <s v="theater/plays"/>
    <n v="6.0000000000000002E-5"/>
    <n v="3"/>
    <s v="theater"/>
    <s v="plays"/>
    <x v="3993"/>
    <d v="2015-05-13T15:45:12"/>
  </r>
  <r>
    <n v="3994"/>
    <x v="3988"/>
    <s v="Is Henson willing to dare risk a theatrical speaking tour of his North Pole adventures...and more?"/>
    <x v="13"/>
    <x v="139"/>
    <x v="2"/>
    <s v="US"/>
    <s v="USD"/>
    <n v="1405761690"/>
    <n v="1403169690"/>
    <b v="0"/>
    <n v="1"/>
    <b v="0"/>
    <s v="theater/plays"/>
    <n v="2.5000000000000001E-3"/>
    <n v="5"/>
    <s v="theater"/>
    <s v="plays"/>
    <x v="3994"/>
    <d v="2014-07-19T04:21:30"/>
  </r>
  <r>
    <n v="3995"/>
    <x v="3989"/>
    <s v="Headaches: a play composed of personal testimonies, writings and music, centered on mental illness and its effects on people's lives."/>
    <x v="48"/>
    <x v="119"/>
    <x v="2"/>
    <s v="GB"/>
    <s v="GBP"/>
    <n v="1423913220"/>
    <n v="1421339077"/>
    <b v="0"/>
    <n v="4"/>
    <b v="0"/>
    <s v="theater/plays"/>
    <n v="0.35"/>
    <n v="17.5"/>
    <s v="theater"/>
    <s v="plays"/>
    <x v="3995"/>
    <d v="2015-02-14T06:27:00"/>
  </r>
  <r>
    <n v="3996"/>
    <x v="3990"/>
    <s v="The African tale of Anansi the Spider is that of a trickster who often uses cleverness and harmless jokes to get what he wants."/>
    <x v="9"/>
    <x v="2527"/>
    <x v="2"/>
    <s v="US"/>
    <s v="USD"/>
    <n v="1416499440"/>
    <n v="1415341464"/>
    <b v="0"/>
    <n v="17"/>
    <b v="0"/>
    <s v="theater/plays"/>
    <n v="0.16566666666666666"/>
    <n v="29.235294117647058"/>
    <s v="theater"/>
    <s v="plays"/>
    <x v="3996"/>
    <d v="2014-11-20T11:04:00"/>
  </r>
  <r>
    <n v="3997"/>
    <x v="3991"/>
    <s v="We aim to produce a Professional Published Play for two days in October 2015 on Fri 30th &amp; Sat 31st with three performances in total."/>
    <x v="9"/>
    <x v="117"/>
    <x v="2"/>
    <s v="GB"/>
    <s v="GBP"/>
    <n v="1428222221"/>
    <n v="1425633821"/>
    <b v="0"/>
    <n v="0"/>
    <b v="0"/>
    <s v="theater/plays"/>
    <n v="0"/>
    <n v="0"/>
    <s v="theater"/>
    <s v="plays"/>
    <x v="3997"/>
    <d v="2015-04-05T03:23:41"/>
  </r>
  <r>
    <n v="3998"/>
    <x v="3992"/>
    <s v="Forsaken Angels, a powerful new play by William Leary, author of DCMTA's Best Of 2014 Play Masquerade."/>
    <x v="21"/>
    <x v="526"/>
    <x v="2"/>
    <s v="US"/>
    <s v="USD"/>
    <n v="1427580426"/>
    <n v="1424992026"/>
    <b v="0"/>
    <n v="12"/>
    <b v="0"/>
    <s v="theater/plays"/>
    <n v="0.57199999999999995"/>
    <n v="59.583333333333336"/>
    <s v="theater"/>
    <s v="plays"/>
    <x v="3998"/>
    <d v="2015-03-28T17:07:06"/>
  </r>
  <r>
    <n v="3999"/>
    <x v="3993"/>
    <s v="If tables had ears what tales would they tell? Sins of Seven Tables, a modern take on the 7 Deadlies, are they still sins?"/>
    <x v="39"/>
    <x v="2528"/>
    <x v="2"/>
    <s v="US"/>
    <s v="USD"/>
    <n v="1409514709"/>
    <n v="1406058798"/>
    <b v="0"/>
    <n v="14"/>
    <b v="0"/>
    <s v="theater/plays"/>
    <n v="0.16514285714285715"/>
    <n v="82.571428571428569"/>
    <s v="theater"/>
    <s v="plays"/>
    <x v="3999"/>
    <d v="2014-08-31T14:51:49"/>
  </r>
  <r>
    <n v="4000"/>
    <x v="3994"/>
    <s v="An Enticing Trip into the World of Assisted Dying"/>
    <x v="6"/>
    <x v="115"/>
    <x v="2"/>
    <s v="US"/>
    <s v="USD"/>
    <n v="1462631358"/>
    <n v="1457450958"/>
    <b v="0"/>
    <n v="1"/>
    <b v="0"/>
    <s v="theater/plays"/>
    <n v="1.25E-3"/>
    <n v="10"/>
    <s v="theater"/>
    <s v="plays"/>
    <x v="4000"/>
    <d v="2016-05-07T09:29:18"/>
  </r>
  <r>
    <n v="4001"/>
    <x v="3995"/>
    <s v="We take great short(er) plays by brilliant playwrights &amp; make visually stunning conversation pieces in response to the city we live in"/>
    <x v="38"/>
    <x v="2508"/>
    <x v="2"/>
    <s v="GB"/>
    <s v="GBP"/>
    <n v="1488394800"/>
    <n v="1486681708"/>
    <b v="0"/>
    <n v="14"/>
    <b v="0"/>
    <s v="theater/plays"/>
    <n v="0.3775"/>
    <n v="32.357142857142854"/>
    <s v="theater"/>
    <s v="plays"/>
    <x v="4001"/>
    <d v="2017-03-01T14:00:00"/>
  </r>
  <r>
    <n v="4002"/>
    <x v="3996"/>
    <s v="Bring Wyrd Sisters, a comedy of Shakespearean proportions, to small-town Texas. Loosely parodies the â€œScottish Play.â€"/>
    <x v="21"/>
    <x v="1937"/>
    <x v="2"/>
    <s v="US"/>
    <s v="USD"/>
    <n v="1411779761"/>
    <n v="1409187761"/>
    <b v="0"/>
    <n v="4"/>
    <b v="0"/>
    <s v="theater/plays"/>
    <n v="1.84E-2"/>
    <n v="5.75"/>
    <s v="theater"/>
    <s v="plays"/>
    <x v="4002"/>
    <d v="2014-09-26T20:02:41"/>
  </r>
  <r>
    <n v="4003"/>
    <x v="3997"/>
    <s v="&quot;MAMA'Z BA-B&quot; is the story of Marcus Williams who struggles to find a place for himself as a young black male."/>
    <x v="13"/>
    <x v="1671"/>
    <x v="2"/>
    <s v="US"/>
    <s v="USD"/>
    <n v="1424009147"/>
    <n v="1421417147"/>
    <b v="0"/>
    <n v="2"/>
    <b v="0"/>
    <s v="theater/plays"/>
    <n v="0.10050000000000001"/>
    <n v="100.5"/>
    <s v="theater"/>
    <s v="plays"/>
    <x v="4003"/>
    <d v="2015-02-15T09:05:47"/>
  </r>
  <r>
    <n v="4004"/>
    <x v="3998"/>
    <s v="Help Launch The Queen Into South Florida!"/>
    <x v="2"/>
    <x v="116"/>
    <x v="2"/>
    <s v="US"/>
    <s v="USD"/>
    <n v="1412740457"/>
    <n v="1410148457"/>
    <b v="0"/>
    <n v="1"/>
    <b v="0"/>
    <s v="theater/plays"/>
    <n v="2E-3"/>
    <n v="1"/>
    <s v="theater"/>
    <s v="plays"/>
    <x v="4004"/>
    <d v="2014-10-07T22:54:17"/>
  </r>
  <r>
    <n v="4005"/>
    <x v="3999"/>
    <s v="Help us bring more Art to the Community. It's our second production, Fences by August Wilson. Help us make it a success!"/>
    <x v="9"/>
    <x v="130"/>
    <x v="2"/>
    <s v="US"/>
    <s v="USD"/>
    <n v="1413832985"/>
    <n v="1408648985"/>
    <b v="0"/>
    <n v="2"/>
    <b v="0"/>
    <s v="theater/plays"/>
    <n v="1.3333333333333334E-2"/>
    <n v="20"/>
    <s v="theater"/>
    <s v="plays"/>
    <x v="4005"/>
    <d v="2014-10-20T14:23:05"/>
  </r>
  <r>
    <n v="4006"/>
    <x v="4000"/>
    <s v="Olive and Betty have cheating boyfriends. The solution: Gus and Tor, two Norwegian hit men who specialize in solving such problems."/>
    <x v="11"/>
    <x v="369"/>
    <x v="2"/>
    <s v="US"/>
    <s v="USD"/>
    <n v="1455647587"/>
    <n v="1453487587"/>
    <b v="0"/>
    <n v="1"/>
    <b v="0"/>
    <s v="theater/plays"/>
    <n v="6.666666666666667E-5"/>
    <n v="2"/>
    <s v="theater"/>
    <s v="plays"/>
    <x v="4006"/>
    <d v="2016-02-16T13:33:07"/>
  </r>
  <r>
    <n v="4007"/>
    <x v="3988"/>
    <s v="Is the public ready to hear Matt's story? Is he willing to risk public speaking and the waning reputation among his own race?"/>
    <x v="13"/>
    <x v="139"/>
    <x v="2"/>
    <s v="US"/>
    <s v="USD"/>
    <n v="1409070480"/>
    <n v="1406572381"/>
    <b v="0"/>
    <n v="1"/>
    <b v="0"/>
    <s v="theater/plays"/>
    <n v="2.5000000000000001E-3"/>
    <n v="5"/>
    <s v="theater"/>
    <s v="plays"/>
    <x v="4007"/>
    <d v="2014-08-26T11:28:00"/>
  </r>
  <r>
    <n v="4008"/>
    <x v="4001"/>
    <s v="Lovers and Other Strangers by RenÃ©e Taylor and Joseph Bologna, showing at The Cockpit theatre in Marylebone, 10th - 14th August 2015"/>
    <x v="28"/>
    <x v="177"/>
    <x v="2"/>
    <s v="GB"/>
    <s v="GBP"/>
    <n v="1437606507"/>
    <n v="1435014507"/>
    <b v="0"/>
    <n v="4"/>
    <b v="0"/>
    <s v="theater/plays"/>
    <n v="0.06"/>
    <n v="15"/>
    <s v="theater"/>
    <s v="plays"/>
    <x v="4008"/>
    <d v="2015-07-22T18:08:27"/>
  </r>
  <r>
    <n v="4009"/>
    <x v="4002"/>
    <s v="Against the decline of Thatcherism, the fall of the Wall, and the rise of Acid House. This comedy is a 'Withnail &amp; I' for 1993."/>
    <x v="434"/>
    <x v="735"/>
    <x v="2"/>
    <s v="GB"/>
    <s v="GBP"/>
    <n v="1410281360"/>
    <n v="1406825360"/>
    <b v="0"/>
    <n v="3"/>
    <b v="0"/>
    <s v="theater/plays"/>
    <n v="3.8860103626943004E-2"/>
    <n v="25"/>
    <s v="theater"/>
    <s v="plays"/>
    <x v="4009"/>
    <d v="2014-09-09T11:49:20"/>
  </r>
  <r>
    <n v="4010"/>
    <x v="4003"/>
    <s v="JUNTO Productions is proud to present our first production, the premiere of The Connection, a play by Jeffrey Paul."/>
    <x v="312"/>
    <x v="2529"/>
    <x v="2"/>
    <s v="US"/>
    <s v="USD"/>
    <n v="1414348166"/>
    <n v="1412879366"/>
    <b v="0"/>
    <n v="38"/>
    <b v="0"/>
    <s v="theater/plays"/>
    <n v="0.24194444444444443"/>
    <n v="45.842105263157897"/>
    <s v="theater"/>
    <s v="plays"/>
    <x v="4010"/>
    <d v="2014-10-26T13:29:26"/>
  </r>
  <r>
    <n v="4011"/>
    <x v="4004"/>
    <s v="Radio drama about a failed comedian with the help of his Dictaphone friend Alan, tries to become a success whilst fighting his demons."/>
    <x v="49"/>
    <x v="1820"/>
    <x v="2"/>
    <s v="GB"/>
    <s v="GBP"/>
    <n v="1422450278"/>
    <n v="1419858278"/>
    <b v="0"/>
    <n v="4"/>
    <b v="0"/>
    <s v="theater/plays"/>
    <n v="7.5999999999999998E-2"/>
    <n v="4.75"/>
    <s v="theater"/>
    <s v="plays"/>
    <x v="4011"/>
    <d v="2015-01-28T08:04:38"/>
  </r>
  <r>
    <n v="4012"/>
    <x v="4005"/>
    <s v="LEELA IS A 14 YEAR OLD GIRL. JONAH IS A 56 YEAR OLD MAN. IT'S BEEN GOING ON FOR 3 YEARS. HERE COMES THE NIGHT OF VIOLENT RECKONING."/>
    <x v="435"/>
    <x v="117"/>
    <x v="2"/>
    <s v="GB"/>
    <s v="GBP"/>
    <n v="1430571849"/>
    <n v="1427979849"/>
    <b v="0"/>
    <n v="0"/>
    <b v="0"/>
    <s v="theater/plays"/>
    <n v="0"/>
    <n v="0"/>
    <s v="theater"/>
    <s v="plays"/>
    <x v="4012"/>
    <d v="2015-05-02T08:04:09"/>
  </r>
  <r>
    <n v="4013"/>
    <x v="4006"/>
    <s v="Harriet Tubman Woman of Faith is a remarkable narrative about the life and faith of Harriet Tubman, told through a dream of a teenager."/>
    <x v="13"/>
    <x v="375"/>
    <x v="2"/>
    <s v="US"/>
    <s v="USD"/>
    <n v="1424070823"/>
    <n v="1421478823"/>
    <b v="0"/>
    <n v="2"/>
    <b v="0"/>
    <s v="theater/plays"/>
    <n v="1.2999999999999999E-2"/>
    <n v="13"/>
    <s v="theater"/>
    <s v="plays"/>
    <x v="4013"/>
    <d v="2015-02-16T02:13:43"/>
  </r>
  <r>
    <n v="4014"/>
    <x v="4007"/>
    <s v="I am trying to put together a ministry theater company for junior / high schoolers that which puts on free shows in the SoCal area."/>
    <x v="7"/>
    <x v="117"/>
    <x v="2"/>
    <s v="US"/>
    <s v="USD"/>
    <n v="1457157269"/>
    <n v="1455861269"/>
    <b v="0"/>
    <n v="0"/>
    <b v="0"/>
    <s v="theater/plays"/>
    <n v="0"/>
    <n v="0"/>
    <s v="theater"/>
    <s v="plays"/>
    <x v="4014"/>
    <d v="2016-03-05T00:54:29"/>
  </r>
  <r>
    <n v="4015"/>
    <x v="4008"/>
    <s v="FREE Shakespeare In the Park in Bergen County, NJ on July 24, 25, 31, and August 1. We need your support to help keep our show FREE"/>
    <x v="39"/>
    <x v="116"/>
    <x v="2"/>
    <s v="US"/>
    <s v="USD"/>
    <n v="1437331463"/>
    <n v="1434739463"/>
    <b v="0"/>
    <n v="1"/>
    <b v="0"/>
    <s v="theater/plays"/>
    <n v="1.4285714285714287E-4"/>
    <n v="1"/>
    <s v="theater"/>
    <s v="plays"/>
    <x v="4015"/>
    <d v="2015-07-19T13:44:23"/>
  </r>
  <r>
    <n v="4016"/>
    <x v="4009"/>
    <s v="A new play and project exploring challenges faced by young adults struggling with mental health issues in contemporary Britain."/>
    <x v="2"/>
    <x v="119"/>
    <x v="2"/>
    <s v="GB"/>
    <s v="GBP"/>
    <n v="1410987400"/>
    <n v="1408395400"/>
    <b v="0"/>
    <n v="7"/>
    <b v="0"/>
    <s v="theater/plays"/>
    <n v="0.14000000000000001"/>
    <n v="10"/>
    <s v="theater"/>
    <s v="plays"/>
    <x v="4016"/>
    <d v="2014-09-17T15:56:40"/>
  </r>
  <r>
    <n v="4017"/>
    <x v="4010"/>
    <s v="The true story of the romantic entanglements of Mary Shelley's parents. Anarchist; William Godwin &amp;, 1st feminist; Mary Wollstonecraft."/>
    <x v="3"/>
    <x v="522"/>
    <x v="2"/>
    <s v="US"/>
    <s v="USD"/>
    <n v="1409846874"/>
    <n v="1407254874"/>
    <b v="0"/>
    <n v="2"/>
    <b v="0"/>
    <s v="theater/plays"/>
    <n v="1.0500000000000001E-2"/>
    <n v="52.5"/>
    <s v="theater"/>
    <s v="plays"/>
    <x v="4017"/>
    <d v="2014-09-04T11:07:54"/>
  </r>
  <r>
    <n v="4018"/>
    <x v="4011"/>
    <s v="Funding for a production of Time Please at the Brighton Fringe 2017... and beyond."/>
    <x v="15"/>
    <x v="176"/>
    <x v="2"/>
    <s v="GB"/>
    <s v="GBP"/>
    <n v="1475877108"/>
    <n v="1473285108"/>
    <b v="0"/>
    <n v="4"/>
    <b v="0"/>
    <s v="theater/plays"/>
    <n v="8.666666666666667E-2"/>
    <n v="32.5"/>
    <s v="theater"/>
    <s v="plays"/>
    <x v="4018"/>
    <d v="2016-10-07T16:51:48"/>
  </r>
  <r>
    <n v="4019"/>
    <x v="4012"/>
    <s v="Finally a crossover of the arts takes place! Theater &amp; LIVE Pro Wrestling. A unique story featuring TV Pro Wrestling without the TV."/>
    <x v="8"/>
    <x v="792"/>
    <x v="2"/>
    <s v="US"/>
    <s v="USD"/>
    <n v="1460737680"/>
    <n v="1455725596"/>
    <b v="0"/>
    <n v="4"/>
    <b v="0"/>
    <s v="theater/plays"/>
    <n v="8.2857142857142851E-3"/>
    <n v="7.25"/>
    <s v="theater"/>
    <s v="plays"/>
    <x v="4019"/>
    <d v="2016-04-15T11:28:00"/>
  </r>
  <r>
    <n v="4020"/>
    <x v="4013"/>
    <s v="Having lived her whole life in the midst of a civil war, 11 year old Leyla dreams of being a pilot so she may fly her family to safety."/>
    <x v="20"/>
    <x v="173"/>
    <x v="2"/>
    <s v="US"/>
    <s v="USD"/>
    <n v="1427168099"/>
    <n v="1424579699"/>
    <b v="0"/>
    <n v="3"/>
    <b v="0"/>
    <s v="theater/plays"/>
    <n v="0.16666666666666666"/>
    <n v="33.333333333333336"/>
    <s v="theater"/>
    <s v="plays"/>
    <x v="4020"/>
    <d v="2015-03-23T22:34:59"/>
  </r>
  <r>
    <n v="4021"/>
    <x v="4014"/>
    <s v="Help a group of actors end bigotry in Houston, TX by supporting a  full production of Angels in America."/>
    <x v="36"/>
    <x v="366"/>
    <x v="2"/>
    <s v="US"/>
    <s v="USD"/>
    <n v="1414360358"/>
    <n v="1409176358"/>
    <b v="0"/>
    <n v="2"/>
    <b v="0"/>
    <s v="theater/plays"/>
    <n v="8.3333333333333332E-3"/>
    <n v="62.5"/>
    <s v="theater"/>
    <s v="plays"/>
    <x v="4021"/>
    <d v="2014-10-26T16:52:38"/>
  </r>
  <r>
    <n v="4022"/>
    <x v="4015"/>
    <s v="Help us produce a video of the first Original Pronunciation Merchant of Venice."/>
    <x v="102"/>
    <x v="2530"/>
    <x v="2"/>
    <s v="US"/>
    <s v="USD"/>
    <n v="1422759240"/>
    <n v="1418824867"/>
    <b v="0"/>
    <n v="197"/>
    <b v="0"/>
    <s v="theater/plays"/>
    <n v="0.69561111111111107"/>
    <n v="63.558375634517766"/>
    <s v="theater"/>
    <s v="plays"/>
    <x v="4022"/>
    <d v="2015-01-31T21:54:00"/>
  </r>
  <r>
    <n v="4023"/>
    <x v="4016"/>
    <s v="An original gospel stage play that explores the pain and hurt caused by those who struggle to forgive others!"/>
    <x v="39"/>
    <x v="117"/>
    <x v="2"/>
    <s v="US"/>
    <s v="USD"/>
    <n v="1458860363"/>
    <n v="1454975963"/>
    <b v="0"/>
    <n v="0"/>
    <b v="0"/>
    <s v="theater/plays"/>
    <n v="0"/>
    <n v="0"/>
    <s v="theater"/>
    <s v="plays"/>
    <x v="4023"/>
    <d v="2016-03-24T17:59:23"/>
  </r>
  <r>
    <n v="4024"/>
    <x v="4017"/>
    <s v="Ever wonder what Wonder Woman wants in a super man? Can you be both a lover, and a fighter? And, whatâ€™s with all the spandex?"/>
    <x v="134"/>
    <x v="115"/>
    <x v="2"/>
    <s v="US"/>
    <s v="USD"/>
    <n v="1441037097"/>
    <n v="1438445097"/>
    <b v="0"/>
    <n v="1"/>
    <b v="0"/>
    <s v="theater/plays"/>
    <n v="1.2500000000000001E-2"/>
    <n v="10"/>
    <s v="theater"/>
    <s v="plays"/>
    <x v="4024"/>
    <d v="2015-08-31T11:04:57"/>
  </r>
  <r>
    <n v="4025"/>
    <x v="4018"/>
    <s v="Acteurs, scÃ©naristes et metteurs en scÃ¨ne souhaitant monter, 5 piÃ¨ces de thÃ©Ã¢tre ainsi que 3 courts mÃ©trages et 2 long-mÃ©trages."/>
    <x v="10"/>
    <x v="156"/>
    <x v="2"/>
    <s v="FR"/>
    <s v="EUR"/>
    <n v="1437889336"/>
    <n v="1432705336"/>
    <b v="0"/>
    <n v="4"/>
    <b v="0"/>
    <s v="theater/plays"/>
    <n v="0.05"/>
    <n v="62.5"/>
    <s v="theater"/>
    <s v="plays"/>
    <x v="4025"/>
    <d v="2015-07-26T00:42:16"/>
  </r>
  <r>
    <n v="4026"/>
    <x v="4019"/>
    <s v="This is a play that voices that stories of the black experience in America using spoken word, song and dance."/>
    <x v="23"/>
    <x v="117"/>
    <x v="2"/>
    <s v="US"/>
    <s v="USD"/>
    <n v="1449247439"/>
    <n v="1444059839"/>
    <b v="0"/>
    <n v="0"/>
    <b v="0"/>
    <s v="theater/plays"/>
    <n v="0"/>
    <n v="0"/>
    <s v="theater"/>
    <s v="plays"/>
    <x v="4026"/>
    <d v="2015-12-04T11:43:59"/>
  </r>
  <r>
    <n v="4027"/>
    <x v="4020"/>
    <s v="Drama Students at Lincoln High School in Walla Walla, WA are working hard to present their excellent version of Little Shop of Horrors."/>
    <x v="9"/>
    <x v="394"/>
    <x v="2"/>
    <s v="US"/>
    <s v="USD"/>
    <n v="1487811600"/>
    <n v="1486077481"/>
    <b v="0"/>
    <n v="7"/>
    <b v="0"/>
    <s v="theater/plays"/>
    <n v="7.166666666666667E-2"/>
    <n v="30.714285714285715"/>
    <s v="theater"/>
    <s v="plays"/>
    <x v="4027"/>
    <d v="2017-02-22T20:00:00"/>
  </r>
  <r>
    <n v="4028"/>
    <x v="4021"/>
    <s v="The 2014 Minnesota Fringe Festival brings the World Premiere of LightBright's one-act play, The Last King of the I.D.A."/>
    <x v="13"/>
    <x v="2531"/>
    <x v="2"/>
    <s v="US"/>
    <s v="USD"/>
    <n v="1402007500"/>
    <n v="1399415500"/>
    <b v="0"/>
    <n v="11"/>
    <b v="0"/>
    <s v="theater/plays"/>
    <n v="0.28050000000000003"/>
    <n v="51"/>
    <s v="theater"/>
    <s v="plays"/>
    <x v="4028"/>
    <d v="2014-06-05T17:31:40"/>
  </r>
  <r>
    <n v="4029"/>
    <x v="4022"/>
    <s v="A theater complex that educates as we entertain.  We will provide shows that inspire and theater classes that motivate."/>
    <x v="22"/>
    <x v="117"/>
    <x v="2"/>
    <s v="US"/>
    <s v="USD"/>
    <n v="1450053370"/>
    <n v="1447461370"/>
    <b v="0"/>
    <n v="0"/>
    <b v="0"/>
    <s v="theater/plays"/>
    <n v="0"/>
    <n v="0"/>
    <s v="theater"/>
    <s v="plays"/>
    <x v="4029"/>
    <d v="2015-12-13T19:36:10"/>
  </r>
  <r>
    <n v="4030"/>
    <x v="4023"/>
    <s v="The world's best and only tribute to Dean Martin and Jerry Lewis_x000a_ bringing back the Music, Laughter and the Love."/>
    <x v="30"/>
    <x v="402"/>
    <x v="2"/>
    <s v="US"/>
    <s v="USD"/>
    <n v="1454525340"/>
    <n v="1452008599"/>
    <b v="0"/>
    <n v="6"/>
    <b v="0"/>
    <s v="theater/plays"/>
    <n v="0.16"/>
    <n v="66.666666666666671"/>
    <s v="theater"/>
    <s v="plays"/>
    <x v="4030"/>
    <d v="2016-02-03T13:49:00"/>
  </r>
  <r>
    <n v="4031"/>
    <x v="4024"/>
    <s v="HeARTistry's contemporary production of As You Like It epitomizes the wit and eloquence of William Shakespeare for a modern audience."/>
    <x v="10"/>
    <x v="117"/>
    <x v="2"/>
    <s v="US"/>
    <s v="USD"/>
    <n v="1418914964"/>
    <n v="1414591364"/>
    <b v="0"/>
    <n v="0"/>
    <b v="0"/>
    <s v="theater/plays"/>
    <n v="0"/>
    <n v="0"/>
    <s v="theater"/>
    <s v="plays"/>
    <x v="4031"/>
    <d v="2014-12-18T10:02:44"/>
  </r>
  <r>
    <n v="4032"/>
    <x v="4025"/>
    <s v="'Play it Forward' is a ticket bank for individuals in need. Fund a theater experience for someone that would otherwise go without!"/>
    <x v="436"/>
    <x v="2532"/>
    <x v="2"/>
    <s v="US"/>
    <s v="USD"/>
    <n v="1450211116"/>
    <n v="1445023516"/>
    <b v="0"/>
    <n v="7"/>
    <b v="0"/>
    <s v="theater/plays"/>
    <n v="6.8287037037037035E-2"/>
    <n v="59"/>
    <s v="theater"/>
    <s v="plays"/>
    <x v="4032"/>
    <d v="2015-12-15T15:25:16"/>
  </r>
  <r>
    <n v="4033"/>
    <x v="4026"/>
    <s v="Help us produce an iconic new verse play, set in the year 2020, with virtuoso acting and hauntingly beautiful words and music"/>
    <x v="437"/>
    <x v="2533"/>
    <x v="2"/>
    <s v="GB"/>
    <s v="GBP"/>
    <n v="1475398800"/>
    <n v="1472711224"/>
    <b v="0"/>
    <n v="94"/>
    <b v="0"/>
    <s v="theater/plays"/>
    <n v="0.25698702928870293"/>
    <n v="65.340319148936175"/>
    <s v="theater"/>
    <s v="plays"/>
    <x v="4033"/>
    <d v="2016-10-02T04:00:00"/>
  </r>
  <r>
    <n v="4034"/>
    <x v="4027"/>
    <s v="This local community theatre needs a proper, efficient, SAFE and professional audio and lighting setup. Helps us raise the funds!"/>
    <x v="438"/>
    <x v="148"/>
    <x v="2"/>
    <s v="US"/>
    <s v="USD"/>
    <n v="1428097450"/>
    <n v="1425509050"/>
    <b v="0"/>
    <n v="2"/>
    <b v="0"/>
    <s v="theater/plays"/>
    <n v="1.4814814814814815E-2"/>
    <n v="100"/>
    <s v="theater"/>
    <s v="plays"/>
    <x v="4034"/>
    <d v="2015-04-03T16:44:10"/>
  </r>
  <r>
    <n v="4035"/>
    <x v="4028"/>
    <s v="&quot;Stories are where you go to look for the truth of your own life.&quot; (Frank Delaney)"/>
    <x v="3"/>
    <x v="2534"/>
    <x v="2"/>
    <s v="US"/>
    <s v="USD"/>
    <n v="1413925887"/>
    <n v="1411333887"/>
    <b v="0"/>
    <n v="25"/>
    <b v="0"/>
    <s v="theater/plays"/>
    <n v="0.36849999999999999"/>
    <n v="147.4"/>
    <s v="theater"/>
    <s v="plays"/>
    <x v="4035"/>
    <d v="2014-10-21T16:11:27"/>
  </r>
  <r>
    <n v="4036"/>
    <x v="4029"/>
    <s v="&quot;3 Days In Savannah&quot; explores the issues of love, racism, and regret while reminding us that, &quot;life is a game and love is the prize.&quot;"/>
    <x v="12"/>
    <x v="2535"/>
    <x v="2"/>
    <s v="US"/>
    <s v="USD"/>
    <n v="1404253800"/>
    <n v="1402784964"/>
    <b v="0"/>
    <n v="17"/>
    <b v="0"/>
    <s v="theater/plays"/>
    <n v="0.47049999999999997"/>
    <n v="166.05882352941177"/>
    <s v="theater"/>
    <s v="plays"/>
    <x v="4036"/>
    <d v="2014-07-01T17:30:00"/>
  </r>
  <r>
    <n v="4037"/>
    <x v="4030"/>
    <s v="The Pelican is a haunted play by one of Swedenâ€™s most renowned playwrights, August Strindberg, about a mother's tragic deceit."/>
    <x v="176"/>
    <x v="439"/>
    <x v="2"/>
    <s v="US"/>
    <s v="USD"/>
    <n v="1464099900"/>
    <n v="1462585315"/>
    <b v="0"/>
    <n v="2"/>
    <b v="0"/>
    <s v="theater/plays"/>
    <n v="0.11428571428571428"/>
    <n v="40"/>
    <s v="theater"/>
    <s v="plays"/>
    <x v="4037"/>
    <d v="2016-05-24T09:25:00"/>
  </r>
  <r>
    <n v="4038"/>
    <x v="4031"/>
    <s v="We are vagina warriors ready to bring our message of human rights, empowerment and diversity to Main St. Lexington, NC."/>
    <x v="30"/>
    <x v="356"/>
    <x v="2"/>
    <s v="US"/>
    <s v="USD"/>
    <n v="1413573010"/>
    <n v="1408389010"/>
    <b v="0"/>
    <n v="4"/>
    <b v="0"/>
    <s v="theater/plays"/>
    <n v="0.12039999999999999"/>
    <n v="75.25"/>
    <s v="theater"/>
    <s v="plays"/>
    <x v="4038"/>
    <d v="2014-10-17T14:10:10"/>
  </r>
  <r>
    <n v="4039"/>
    <x v="4032"/>
    <s v="Help stage an original One Act Play that brings awareness to Alzheimer's in its debut performance."/>
    <x v="2"/>
    <x v="452"/>
    <x v="2"/>
    <s v="US"/>
    <s v="USD"/>
    <n v="1448949540"/>
    <n v="1446048367"/>
    <b v="0"/>
    <n v="5"/>
    <b v="0"/>
    <s v="theater/plays"/>
    <n v="0.6"/>
    <n v="60"/>
    <s v="theater"/>
    <s v="plays"/>
    <x v="4039"/>
    <d v="2015-12-01T00:59:00"/>
  </r>
  <r>
    <n v="4040"/>
    <x v="4033"/>
    <s v="This nationally published book, set in the 70â€™s, tells the untold story of singers and a friendly reunion visit turning bad."/>
    <x v="6"/>
    <x v="911"/>
    <x v="2"/>
    <s v="US"/>
    <s v="USD"/>
    <n v="1437188400"/>
    <n v="1432100004"/>
    <b v="0"/>
    <n v="2"/>
    <b v="0"/>
    <s v="theater/plays"/>
    <n v="0.3125"/>
    <n v="1250"/>
    <s v="theater"/>
    <s v="plays"/>
    <x v="4040"/>
    <d v="2015-07-17T22:00:00"/>
  </r>
  <r>
    <n v="4041"/>
    <x v="4034"/>
    <s v="A bold, colouful, vibrant play centred around the last remaining monarchy of Africa."/>
    <x v="10"/>
    <x v="577"/>
    <x v="2"/>
    <s v="GB"/>
    <s v="GBP"/>
    <n v="1473160954"/>
    <n v="1467976954"/>
    <b v="0"/>
    <n v="2"/>
    <b v="0"/>
    <s v="theater/plays"/>
    <n v="4.1999999999999997E-3"/>
    <n v="10.5"/>
    <s v="theater"/>
    <s v="plays"/>
    <x v="4041"/>
    <d v="2016-09-06T06:22:34"/>
  </r>
  <r>
    <n v="4042"/>
    <x v="4035"/>
    <s v="Acting group and production for inner city youth, about inner city youth. The problems and stuation that they see everyday."/>
    <x v="3"/>
    <x v="577"/>
    <x v="2"/>
    <s v="US"/>
    <s v="USD"/>
    <n v="1421781360"/>
    <n v="1419213664"/>
    <b v="0"/>
    <n v="3"/>
    <b v="0"/>
    <s v="theater/plays"/>
    <n v="2.0999999999999999E-3"/>
    <n v="7"/>
    <s v="theater"/>
    <s v="plays"/>
    <x v="4042"/>
    <d v="2015-01-20T14:16:00"/>
  </r>
  <r>
    <n v="4043"/>
    <x v="4036"/>
    <s v="This could be my last play, need to bring my son out to see it before it's over.  Need to fly him here from BC"/>
    <x v="43"/>
    <x v="117"/>
    <x v="2"/>
    <s v="CA"/>
    <s v="CAD"/>
    <n v="1416524325"/>
    <n v="1415228325"/>
    <b v="0"/>
    <n v="0"/>
    <b v="0"/>
    <s v="theater/plays"/>
    <n v="0"/>
    <n v="0"/>
    <s v="theater"/>
    <s v="plays"/>
    <x v="4043"/>
    <d v="2014-11-20T17:58:45"/>
  </r>
  <r>
    <n v="4044"/>
    <x v="4037"/>
    <s v="A bilingual play in The New Works Festival at UT that crosses cultures and explores what it means to be confident with who you are."/>
    <x v="20"/>
    <x v="1175"/>
    <x v="2"/>
    <s v="US"/>
    <s v="USD"/>
    <n v="1428642000"/>
    <n v="1426050982"/>
    <b v="0"/>
    <n v="4"/>
    <b v="0"/>
    <s v="theater/plays"/>
    <n v="0.375"/>
    <n v="56.25"/>
    <s v="theater"/>
    <s v="plays"/>
    <x v="4044"/>
    <d v="2015-04-10T00:00:00"/>
  </r>
  <r>
    <n v="4045"/>
    <x v="4038"/>
    <s v="&quot;The Hostages&quot; is about a bank robbery gone wrong, as we learn more about each characters, we question who are the actually hostages..."/>
    <x v="10"/>
    <x v="116"/>
    <x v="2"/>
    <s v="AU"/>
    <s v="AUD"/>
    <n v="1408596589"/>
    <n v="1406004589"/>
    <b v="0"/>
    <n v="1"/>
    <b v="0"/>
    <s v="theater/plays"/>
    <n v="2.0000000000000001E-4"/>
    <n v="1"/>
    <s v="theater"/>
    <s v="plays"/>
    <x v="4045"/>
    <d v="2014-08-20T23:49:49"/>
  </r>
  <r>
    <n v="4046"/>
    <x v="4039"/>
    <s v="An eclectic One Man stage show, that takes the audience on a journey through vast personalities, as he discovers his true self...#Drama"/>
    <x v="439"/>
    <x v="75"/>
    <x v="2"/>
    <s v="US"/>
    <s v="USD"/>
    <n v="1413992210"/>
    <n v="1411400210"/>
    <b v="0"/>
    <n v="12"/>
    <b v="0"/>
    <s v="theater/plays"/>
    <n v="8.2142857142857142E-2"/>
    <n v="38.333333333333336"/>
    <s v="theater"/>
    <s v="plays"/>
    <x v="4046"/>
    <d v="2014-10-22T10:36:50"/>
  </r>
  <r>
    <n v="4047"/>
    <x v="4040"/>
    <s v="A conservative grandmother takes her hip-hop generation grandchildren through the history of Gospel music in one night..."/>
    <x v="10"/>
    <x v="178"/>
    <x v="2"/>
    <s v="US"/>
    <s v="USD"/>
    <n v="1420938000"/>
    <n v="1418862743"/>
    <b v="0"/>
    <n v="4"/>
    <b v="0"/>
    <s v="theater/plays"/>
    <n v="2.1999999999999999E-2"/>
    <n v="27.5"/>
    <s v="theater"/>
    <s v="plays"/>
    <x v="4047"/>
    <d v="2015-01-10T20:00:00"/>
  </r>
  <r>
    <n v="4048"/>
    <x v="4041"/>
    <s v="The unspoken story of growing up disabled with cerebral palsy and no speech. This inclusive company fights ignorance using dark humour."/>
    <x v="73"/>
    <x v="2536"/>
    <x v="2"/>
    <s v="GB"/>
    <s v="GBP"/>
    <n v="1460373187"/>
    <n v="1457352787"/>
    <b v="0"/>
    <n v="91"/>
    <b v="0"/>
    <s v="theater/plays"/>
    <n v="0.17652941176470588"/>
    <n v="32.978021978021978"/>
    <s v="theater"/>
    <s v="plays"/>
    <x v="4048"/>
    <d v="2016-04-11T06:13:07"/>
  </r>
  <r>
    <n v="4049"/>
    <x v="4042"/>
    <s v="A caravan heist goes horribly wrong. When the rogues meet up to discuss the matter, they suspect one of them is the King's guard."/>
    <x v="22"/>
    <x v="1486"/>
    <x v="2"/>
    <s v="US"/>
    <s v="USD"/>
    <n v="1436914815"/>
    <n v="1434322815"/>
    <b v="0"/>
    <n v="1"/>
    <b v="0"/>
    <s v="theater/plays"/>
    <n v="8.0000000000000004E-4"/>
    <n v="16"/>
    <s v="theater"/>
    <s v="plays"/>
    <x v="4049"/>
    <d v="2015-07-14T18:00:15"/>
  </r>
  <r>
    <n v="4050"/>
    <x v="4043"/>
    <s v="Amen is an important jarring story about the repercussions of reporting the war from the front lines and the war that follows them home"/>
    <x v="15"/>
    <x v="116"/>
    <x v="2"/>
    <s v="US"/>
    <s v="USD"/>
    <n v="1414077391"/>
    <n v="1411485391"/>
    <b v="0"/>
    <n v="1"/>
    <b v="0"/>
    <s v="theater/plays"/>
    <n v="6.6666666666666664E-4"/>
    <n v="1"/>
    <s v="theater"/>
    <s v="plays"/>
    <x v="4050"/>
    <d v="2014-10-23T10:16:31"/>
  </r>
  <r>
    <n v="4051"/>
    <x v="4044"/>
    <s v="It is a heart-breaking life story of Wu family who tries to preserve the gem of Chinese Kun Opera through generations."/>
    <x v="2"/>
    <x v="117"/>
    <x v="2"/>
    <s v="US"/>
    <s v="USD"/>
    <n v="1399618380"/>
    <n v="1399058797"/>
    <b v="0"/>
    <n v="0"/>
    <b v="0"/>
    <s v="theater/plays"/>
    <n v="0"/>
    <n v="0"/>
    <s v="theater"/>
    <s v="plays"/>
    <x v="4051"/>
    <d v="2014-05-09T01:53:00"/>
  </r>
  <r>
    <n v="4052"/>
    <x v="4045"/>
    <s v="This empowering piece encourages women to rise up and pursue their dreams, not by behaving like a boy but by,_x000a_â€œThrowing Like A Girl.â€"/>
    <x v="9"/>
    <x v="1673"/>
    <x v="2"/>
    <s v="US"/>
    <s v="USD"/>
    <n v="1413234316"/>
    <n v="1408050316"/>
    <b v="0"/>
    <n v="13"/>
    <b v="0"/>
    <s v="theater/plays"/>
    <n v="0.37533333333333335"/>
    <n v="86.615384615384613"/>
    <s v="theater"/>
    <s v="plays"/>
    <x v="4052"/>
    <d v="2014-10-13T16:05:16"/>
  </r>
  <r>
    <n v="4053"/>
    <x v="4046"/>
    <s v="'Time at the Bar!' is a play written by Kieran Mellish, a student at Loughborough University and member of LSU Stage Society."/>
    <x v="2"/>
    <x v="178"/>
    <x v="2"/>
    <s v="GB"/>
    <s v="GBP"/>
    <n v="1416081600"/>
    <n v="1413477228"/>
    <b v="0"/>
    <n v="2"/>
    <b v="0"/>
    <s v="theater/plays"/>
    <n v="0.22"/>
    <n v="55"/>
    <s v="theater"/>
    <s v="plays"/>
    <x v="4053"/>
    <d v="2014-11-15T15:00:00"/>
  </r>
  <r>
    <n v="4054"/>
    <x v="4047"/>
    <s v="I love you,he said,then he kissed her as her tears fell down.It was my fault but make up will fix it&quot;she replied,then he hit her again!"/>
    <x v="440"/>
    <x v="117"/>
    <x v="2"/>
    <s v="US"/>
    <s v="USD"/>
    <n v="1475294400"/>
    <n v="1472674285"/>
    <b v="0"/>
    <n v="0"/>
    <b v="0"/>
    <s v="theater/plays"/>
    <n v="0"/>
    <n v="0"/>
    <s v="theater"/>
    <s v="plays"/>
    <x v="4054"/>
    <d v="2016-09-30T23:00:00"/>
  </r>
  <r>
    <n v="4055"/>
    <x v="4048"/>
    <s v="Moving Stories' 'The Tempest' promises to be vibrant &amp; enchanting, with original music, vivid design &amp; unforgettable performances."/>
    <x v="10"/>
    <x v="695"/>
    <x v="2"/>
    <s v="GB"/>
    <s v="GBP"/>
    <n v="1403192031"/>
    <n v="1400600031"/>
    <b v="0"/>
    <n v="21"/>
    <b v="0"/>
    <s v="theater/plays"/>
    <n v="0.1762"/>
    <n v="41.952380952380949"/>
    <s v="theater"/>
    <s v="plays"/>
    <x v="4055"/>
    <d v="2014-06-19T10:33:51"/>
  </r>
  <r>
    <n v="4056"/>
    <x v="4049"/>
    <s v="American Pride is a play centered on the Poetry of one Iraq War veteran, and follows her journey through war and back home."/>
    <x v="15"/>
    <x v="1955"/>
    <x v="2"/>
    <s v="US"/>
    <s v="USD"/>
    <n v="1467575940"/>
    <n v="1465856639"/>
    <b v="0"/>
    <n v="9"/>
    <b v="0"/>
    <s v="theater/plays"/>
    <n v="0.53"/>
    <n v="88.333333333333329"/>
    <s v="theater"/>
    <s v="plays"/>
    <x v="4056"/>
    <d v="2016-07-03T14:59:00"/>
  </r>
  <r>
    <n v="4057"/>
    <x v="4050"/>
    <s v="Exhilarating Double Bill uniting London premiere of THE TWELFTH BATTLE OF ISONZO &amp; thrilling revival of JUDITH: A PARTING FROM THE BODY"/>
    <x v="8"/>
    <x v="2537"/>
    <x v="2"/>
    <s v="GB"/>
    <s v="GBP"/>
    <n v="1448492400"/>
    <n v="1446506080"/>
    <b v="0"/>
    <n v="6"/>
    <b v="0"/>
    <s v="theater/plays"/>
    <n v="0.22142857142857142"/>
    <n v="129.16666666666666"/>
    <s v="theater"/>
    <s v="plays"/>
    <x v="4057"/>
    <d v="2015-11-25T18:00:00"/>
  </r>
  <r>
    <n v="4058"/>
    <x v="4051"/>
    <s v="Help reveal the beauty of Islamic culture by launching this new adventure play celebrating Persian music, dance, and lore."/>
    <x v="192"/>
    <x v="483"/>
    <x v="2"/>
    <s v="US"/>
    <s v="USD"/>
    <n v="1459483140"/>
    <n v="1458178044"/>
    <b v="0"/>
    <n v="4"/>
    <b v="0"/>
    <s v="theater/plays"/>
    <n v="2.5333333333333333E-2"/>
    <n v="23.75"/>
    <s v="theater"/>
    <s v="plays"/>
    <x v="4058"/>
    <d v="2016-03-31T22:59:00"/>
  </r>
  <r>
    <n v="4059"/>
    <x v="4052"/>
    <s v="A very Canadian children's play inspired by the tradition of British pantomimes like Aladdin, and the Nutcracker."/>
    <x v="3"/>
    <x v="156"/>
    <x v="2"/>
    <s v="CA"/>
    <s v="CAD"/>
    <n v="1410836400"/>
    <n v="1408116152"/>
    <b v="0"/>
    <n v="7"/>
    <b v="0"/>
    <s v="theater/plays"/>
    <n v="2.5000000000000001E-2"/>
    <n v="35.714285714285715"/>
    <s v="theater"/>
    <s v="plays"/>
    <x v="4059"/>
    <d v="2014-09-15T22:00:00"/>
  </r>
  <r>
    <n v="4060"/>
    <x v="4053"/>
    <s v="A funny, poignant play that revives the forgotten life and adventures of great Scottish Canadian, world renowned poet, Robert Service."/>
    <x v="3"/>
    <x v="2516"/>
    <x v="2"/>
    <s v="CA"/>
    <s v="CAD"/>
    <n v="1403539200"/>
    <n v="1400604056"/>
    <b v="0"/>
    <n v="5"/>
    <b v="0"/>
    <s v="theater/plays"/>
    <n v="2.8500000000000001E-2"/>
    <n v="57"/>
    <s v="theater"/>
    <s v="plays"/>
    <x v="4060"/>
    <d v="2014-06-23T11:00:00"/>
  </r>
  <r>
    <n v="4061"/>
    <x v="4054"/>
    <s v="SKYLAR'S SYNDROME is a tremendous psychodrama by master playwright Gavin Kayner!"/>
    <x v="441"/>
    <x v="117"/>
    <x v="2"/>
    <s v="US"/>
    <s v="USD"/>
    <n v="1461205423"/>
    <n v="1456025023"/>
    <b v="0"/>
    <n v="0"/>
    <b v="0"/>
    <s v="theater/plays"/>
    <n v="0"/>
    <n v="0"/>
    <s v="theater"/>
    <s v="plays"/>
    <x v="4061"/>
    <d v="2016-04-20T21:23:43"/>
  </r>
  <r>
    <n v="4062"/>
    <x v="4055"/>
    <s v="Shakespeare's beloved tragedy, MacBeth, staged in the Black Hills of Wyoming during Sturgis '76. Warning! This is no church picnic!"/>
    <x v="22"/>
    <x v="2538"/>
    <x v="2"/>
    <s v="US"/>
    <s v="USD"/>
    <n v="1467481468"/>
    <n v="1464889468"/>
    <b v="0"/>
    <n v="3"/>
    <b v="0"/>
    <s v="theater/plays"/>
    <n v="2.4500000000000001E-2"/>
    <n v="163.33333333333334"/>
    <s v="theater"/>
    <s v="plays"/>
    <x v="4062"/>
    <d v="2016-07-02T12:44:28"/>
  </r>
  <r>
    <n v="4063"/>
    <x v="4056"/>
    <s v="WMHAE by Julie McNamara, raises awareness of the effects domestic violence has on the mental health of young people who witness it."/>
    <x v="196"/>
    <x v="2503"/>
    <x v="2"/>
    <s v="GB"/>
    <s v="GBP"/>
    <n v="1403886084"/>
    <n v="1401294084"/>
    <b v="0"/>
    <n v="9"/>
    <b v="0"/>
    <s v="theater/plays"/>
    <n v="1.4210526315789474E-2"/>
    <n v="15"/>
    <s v="theater"/>
    <s v="plays"/>
    <x v="4063"/>
    <d v="2014-06-27T11:21:24"/>
  </r>
  <r>
    <n v="4064"/>
    <x v="4057"/>
    <s v="We are mounting a production of Neil Simon's brilliant comedy, The Odd Couple, and need your help to make it as wonderful as we can."/>
    <x v="13"/>
    <x v="2285"/>
    <x v="2"/>
    <s v="AU"/>
    <s v="AUD"/>
    <n v="1430316426"/>
    <n v="1427724426"/>
    <b v="0"/>
    <n v="6"/>
    <b v="0"/>
    <s v="theater/plays"/>
    <n v="0.1925"/>
    <n v="64.166666666666671"/>
    <s v="theater"/>
    <s v="plays"/>
    <x v="4064"/>
    <d v="2015-04-29T09:07:06"/>
  </r>
  <r>
    <n v="4065"/>
    <x v="4058"/>
    <s v="A classical/ fantasy version of midsummers done by professionally trained actors in Tulsa!"/>
    <x v="23"/>
    <x v="2539"/>
    <x v="2"/>
    <s v="US"/>
    <s v="USD"/>
    <n v="1407883811"/>
    <n v="1405291811"/>
    <b v="0"/>
    <n v="4"/>
    <b v="0"/>
    <s v="theater/plays"/>
    <n v="6.7499999999999999E-3"/>
    <n v="6.75"/>
    <s v="theater"/>
    <s v="plays"/>
    <x v="4065"/>
    <d v="2014-08-12T17:50:11"/>
  </r>
  <r>
    <n v="4066"/>
    <x v="4059"/>
    <s v="We have created an outstanding mobile Performing Arts Program that has great impact on the social development in multiple communities."/>
    <x v="36"/>
    <x v="379"/>
    <x v="2"/>
    <s v="US"/>
    <s v="USD"/>
    <n v="1463619388"/>
    <n v="1461027388"/>
    <b v="0"/>
    <n v="1"/>
    <b v="0"/>
    <s v="theater/plays"/>
    <n v="1.6666666666666668E-3"/>
    <n v="25"/>
    <s v="theater"/>
    <s v="plays"/>
    <x v="4066"/>
    <d v="2016-05-18T19:56:28"/>
  </r>
  <r>
    <n v="4067"/>
    <x v="4060"/>
    <s v="Will Power Troupe is the only US group invited to perform in London's Shakespeare Festival. We need your help to bring the USA to UK!"/>
    <x v="10"/>
    <x v="631"/>
    <x v="2"/>
    <s v="US"/>
    <s v="USD"/>
    <n v="1443408550"/>
    <n v="1439952550"/>
    <b v="0"/>
    <n v="17"/>
    <b v="0"/>
    <s v="theater/plays"/>
    <n v="0.60899999999999999"/>
    <n v="179.11764705882354"/>
    <s v="theater"/>
    <s v="plays"/>
    <x v="4067"/>
    <d v="2015-09-27T21:49:10"/>
  </r>
  <r>
    <n v="4068"/>
    <x v="4061"/>
    <s v="Be a PRODUCER of the Original stage play BELLE DAME SANS MERCI by Michael Fenlason! :-) :-( !"/>
    <x v="442"/>
    <x v="2540"/>
    <x v="2"/>
    <s v="US"/>
    <s v="USD"/>
    <n v="1484348700"/>
    <n v="1481756855"/>
    <b v="0"/>
    <n v="1"/>
    <b v="0"/>
    <s v="theater/plays"/>
    <n v="0.01"/>
    <n v="34.950000000000003"/>
    <s v="theater"/>
    <s v="plays"/>
    <x v="4068"/>
    <d v="2017-01-13T18:05:00"/>
  </r>
  <r>
    <n v="4069"/>
    <x v="4062"/>
    <s v="'The Pendulum Swings' is a three-act dark comedy that sees Frank and Michael await their execution on Death Row."/>
    <x v="21"/>
    <x v="357"/>
    <x v="2"/>
    <s v="GB"/>
    <s v="GBP"/>
    <n v="1425124800"/>
    <n v="1421596356"/>
    <b v="0"/>
    <n v="13"/>
    <b v="0"/>
    <s v="theater/plays"/>
    <n v="0.34399999999999997"/>
    <n v="33.07692307692308"/>
    <s v="theater"/>
    <s v="plays"/>
    <x v="4069"/>
    <d v="2015-02-28T07:00:00"/>
  </r>
  <r>
    <n v="4070"/>
    <x v="4063"/>
    <s v="V-Day Southern Utah University 2015 and Second Studio Players presents: The Vagina Monologues"/>
    <x v="28"/>
    <x v="785"/>
    <x v="2"/>
    <s v="US"/>
    <s v="USD"/>
    <n v="1425178800"/>
    <n v="1422374420"/>
    <b v="0"/>
    <n v="6"/>
    <b v="0"/>
    <s v="theater/plays"/>
    <n v="0.16500000000000001"/>
    <n v="27.5"/>
    <s v="theater"/>
    <s v="plays"/>
    <x v="4070"/>
    <d v="2015-02-28T22:00:00"/>
  </r>
  <r>
    <n v="4071"/>
    <x v="4064"/>
    <s v="ExÃ¡men final de alumnos del Centro de CapacitaciÃ³n de la ANDA. Son extractos de obras: El JardÃ­n de los CerezoS, Madre Coraje y Casa"/>
    <x v="22"/>
    <x v="117"/>
    <x v="2"/>
    <s v="MX"/>
    <s v="MXN"/>
    <n v="1482779931"/>
    <n v="1480187931"/>
    <b v="0"/>
    <n v="0"/>
    <b v="0"/>
    <s v="theater/plays"/>
    <n v="0"/>
    <n v="0"/>
    <s v="theater"/>
    <s v="plays"/>
    <x v="4071"/>
    <d v="2016-12-26T14:18:51"/>
  </r>
  <r>
    <n v="4072"/>
    <x v="4065"/>
    <s v="Salute the Centenary with this satirical and moving play. The centenary has national relevance, and we want to mark it in our community"/>
    <x v="28"/>
    <x v="460"/>
    <x v="2"/>
    <s v="GB"/>
    <s v="GBP"/>
    <n v="1408646111"/>
    <n v="1403462111"/>
    <b v="0"/>
    <n v="2"/>
    <b v="0"/>
    <s v="theater/plays"/>
    <n v="4.0000000000000001E-3"/>
    <n v="2"/>
    <s v="theater"/>
    <s v="plays"/>
    <x v="4072"/>
    <d v="2014-08-21T13:35:11"/>
  </r>
  <r>
    <n v="4073"/>
    <x v="4066"/>
    <s v="OTHELLO, directed by Daniel Echevarria. A tragedy that highlights political corruption and the madness that can come out of love."/>
    <x v="8"/>
    <x v="2541"/>
    <x v="2"/>
    <s v="US"/>
    <s v="USD"/>
    <n v="1431144000"/>
    <n v="1426407426"/>
    <b v="0"/>
    <n v="2"/>
    <b v="0"/>
    <s v="theater/plays"/>
    <n v="1.0571428571428572E-2"/>
    <n v="18.5"/>
    <s v="theater"/>
    <s v="plays"/>
    <x v="4073"/>
    <d v="2015-05-08T23:00:00"/>
  </r>
  <r>
    <n v="4074"/>
    <x v="4067"/>
    <s v="A performance to inspire people, regardless of their faith, to visualise the repentance of Hurr and the forgiveness of Imam Hussain"/>
    <x v="181"/>
    <x v="2542"/>
    <x v="2"/>
    <s v="GB"/>
    <s v="GBP"/>
    <n v="1446732975"/>
    <n v="1444137375"/>
    <b v="0"/>
    <n v="21"/>
    <b v="0"/>
    <s v="theater/plays"/>
    <n v="0.26727272727272727"/>
    <n v="35"/>
    <s v="theater"/>
    <s v="plays"/>
    <x v="4074"/>
    <d v="2015-11-05T09:16:15"/>
  </r>
  <r>
    <n v="4075"/>
    <x v="4068"/>
    <s v="Set in the near future, this version of Shakespeare's classic play looks at how events that shook an empire could still happen today."/>
    <x v="13"/>
    <x v="2543"/>
    <x v="2"/>
    <s v="GB"/>
    <s v="GBP"/>
    <n v="1404149280"/>
    <n v="1400547969"/>
    <b v="0"/>
    <n v="13"/>
    <b v="0"/>
    <s v="theater/plays"/>
    <n v="0.28799999999999998"/>
    <n v="44.307692307692307"/>
    <s v="theater"/>
    <s v="plays"/>
    <x v="4075"/>
    <d v="2014-06-30T12:28:00"/>
  </r>
  <r>
    <n v="4076"/>
    <x v="4069"/>
    <s v="A play to raise awareness about the effects of mental illness on a military family in the Cold War area."/>
    <x v="176"/>
    <x v="117"/>
    <x v="2"/>
    <s v="US"/>
    <s v="USD"/>
    <n v="1413921060"/>
    <n v="1411499149"/>
    <b v="0"/>
    <n v="0"/>
    <b v="0"/>
    <s v="theater/plays"/>
    <n v="0"/>
    <n v="0"/>
    <s v="theater"/>
    <s v="plays"/>
    <x v="4076"/>
    <d v="2014-10-21T14:51:00"/>
  </r>
  <r>
    <n v="4077"/>
    <x v="4070"/>
    <s v="We aim to bring creative, innovative, exciting, educational and fun community theater (with a professional attitude) to a new location."/>
    <x v="36"/>
    <x v="2544"/>
    <x v="2"/>
    <s v="US"/>
    <s v="USD"/>
    <n v="1482339794"/>
    <n v="1479747794"/>
    <b v="0"/>
    <n v="6"/>
    <b v="0"/>
    <s v="theater/plays"/>
    <n v="8.8999999999999996E-2"/>
    <n v="222.5"/>
    <s v="theater"/>
    <s v="plays"/>
    <x v="4077"/>
    <d v="2016-12-21T12:03:14"/>
  </r>
  <r>
    <n v="4078"/>
    <x v="4071"/>
    <s v="Theatre Memoire are a High Wycombe based theatre company. Performing plays about multi-culturalism and interconectedness."/>
    <x v="49"/>
    <x v="117"/>
    <x v="2"/>
    <s v="GB"/>
    <s v="GBP"/>
    <n v="1485543242"/>
    <n v="1482951242"/>
    <b v="0"/>
    <n v="0"/>
    <b v="0"/>
    <s v="theater/plays"/>
    <n v="0"/>
    <n v="0"/>
    <s v="theater"/>
    <s v="plays"/>
    <x v="4078"/>
    <d v="2017-01-27T13:54:02"/>
  </r>
  <r>
    <n v="4079"/>
    <x v="4072"/>
    <s v="A tale of obsession, science, and lost love! Help the Caddo Magnet Players give this student-written play its debut on a real stage!"/>
    <x v="9"/>
    <x v="139"/>
    <x v="2"/>
    <s v="US"/>
    <s v="USD"/>
    <n v="1466375521"/>
    <n v="1463783521"/>
    <b v="0"/>
    <n v="1"/>
    <b v="0"/>
    <s v="theater/plays"/>
    <n v="1.6666666666666668E-3"/>
    <n v="5"/>
    <s v="theater"/>
    <s v="plays"/>
    <x v="4079"/>
    <d v="2016-06-19T17:32:01"/>
  </r>
  <r>
    <n v="4080"/>
    <x v="4073"/>
    <s v="&quot;Uncommonnotion&quot;. is a collections of short humors stories, I want to develop into plays, interest has been shown in this idea."/>
    <x v="9"/>
    <x v="117"/>
    <x v="2"/>
    <s v="US"/>
    <s v="USD"/>
    <n v="1465930440"/>
    <n v="1463849116"/>
    <b v="0"/>
    <n v="0"/>
    <b v="0"/>
    <s v="theater/plays"/>
    <n v="0"/>
    <n v="0"/>
    <s v="theater"/>
    <s v="plays"/>
    <x v="4080"/>
    <d v="2016-06-14T13:54:00"/>
  </r>
  <r>
    <n v="4081"/>
    <x v="4074"/>
    <s v="AUTheatreWing is a student theatre association fostering the development of the dramatic arts at our university."/>
    <x v="443"/>
    <x v="457"/>
    <x v="2"/>
    <s v="US"/>
    <s v="USD"/>
    <n v="1425819425"/>
    <n v="1423231025"/>
    <b v="0"/>
    <n v="12"/>
    <b v="0"/>
    <s v="theater/plays"/>
    <n v="0.15737410071942445"/>
    <n v="29.166666666666668"/>
    <s v="theater"/>
    <s v="plays"/>
    <x v="4081"/>
    <d v="2015-03-08T07:57:05"/>
  </r>
  <r>
    <n v="4082"/>
    <x v="4075"/>
    <s v="A short one act play about an undercover cop posing as a girl scout trying to stop a doughnut shop from selling drug filled doughnuts."/>
    <x v="325"/>
    <x v="158"/>
    <x v="2"/>
    <s v="US"/>
    <s v="USD"/>
    <n v="1447542000"/>
    <n v="1446179553"/>
    <b v="0"/>
    <n v="2"/>
    <b v="0"/>
    <s v="theater/plays"/>
    <n v="0.02"/>
    <n v="1.5"/>
    <s v="theater"/>
    <s v="plays"/>
    <x v="4082"/>
    <d v="2015-11-14T18:00:00"/>
  </r>
  <r>
    <n v="4083"/>
    <x v="4076"/>
    <s v="Condemned to death for Collaboration with the Nazis, popular French Singer &amp; Entertainer Maurice Chevalier tells his side of the story"/>
    <x v="8"/>
    <x v="2545"/>
    <x v="2"/>
    <s v="US"/>
    <s v="USD"/>
    <n v="1452795416"/>
    <n v="1450203416"/>
    <b v="0"/>
    <n v="6"/>
    <b v="0"/>
    <s v="theater/plays"/>
    <n v="0.21685714285714286"/>
    <n v="126.5"/>
    <s v="theater"/>
    <s v="plays"/>
    <x v="4083"/>
    <d v="2016-01-14T13:16:56"/>
  </r>
  <r>
    <n v="4084"/>
    <x v="4077"/>
    <s v="WANTS deals with diversity in all its various facets._x000a_The drama is set in a futuristic society where no diversity si accepted."/>
    <x v="9"/>
    <x v="115"/>
    <x v="2"/>
    <s v="IT"/>
    <s v="EUR"/>
    <n v="1476008906"/>
    <n v="1473416906"/>
    <b v="0"/>
    <n v="1"/>
    <b v="0"/>
    <s v="theater/plays"/>
    <n v="3.3333333333333335E-3"/>
    <n v="10"/>
    <s v="theater"/>
    <s v="plays"/>
    <x v="4084"/>
    <d v="2016-10-09T05:28:26"/>
  </r>
  <r>
    <n v="4085"/>
    <x v="4078"/>
    <s v="Just like the good old fashioned radio dramas, Heritage will be performed and narrated for you by 16 different talented voice actors."/>
    <x v="8"/>
    <x v="115"/>
    <x v="2"/>
    <s v="US"/>
    <s v="USD"/>
    <n v="1427169540"/>
    <n v="1424701775"/>
    <b v="0"/>
    <n v="1"/>
    <b v="0"/>
    <s v="theater/plays"/>
    <n v="2.8571428571428571E-3"/>
    <n v="10"/>
    <s v="theater"/>
    <s v="plays"/>
    <x v="4085"/>
    <d v="2015-03-23T22:59:00"/>
  </r>
  <r>
    <n v="4086"/>
    <x v="4079"/>
    <s v="Our theater troupe needs your help to put on a unique production of Hamlet! Pledge to help young actors learn and refine their skills!"/>
    <x v="28"/>
    <x v="779"/>
    <x v="2"/>
    <s v="US"/>
    <s v="USD"/>
    <n v="1448078400"/>
    <n v="1445985299"/>
    <b v="0"/>
    <n v="5"/>
    <b v="0"/>
    <s v="theater/plays"/>
    <n v="4.7E-2"/>
    <n v="9.4"/>
    <s v="theater"/>
    <s v="plays"/>
    <x v="4086"/>
    <d v="2015-11-20T23:00:00"/>
  </r>
  <r>
    <n v="4087"/>
    <x v="4080"/>
    <s v="Comedy Stage Play"/>
    <x v="376"/>
    <x v="117"/>
    <x v="2"/>
    <s v="US"/>
    <s v="USD"/>
    <n v="1468777786"/>
    <n v="1466185786"/>
    <b v="0"/>
    <n v="0"/>
    <b v="0"/>
    <s v="theater/plays"/>
    <n v="0"/>
    <n v="0"/>
    <s v="theater"/>
    <s v="plays"/>
    <x v="4087"/>
    <d v="2016-07-17T12:49:46"/>
  </r>
  <r>
    <n v="4088"/>
    <x v="4081"/>
    <s v="Young persons theatre company working in deprived area seeking funding for children's theatrical production."/>
    <x v="13"/>
    <x v="1168"/>
    <x v="2"/>
    <s v="GB"/>
    <s v="GBP"/>
    <n v="1421403960"/>
    <n v="1418827324"/>
    <b v="0"/>
    <n v="3"/>
    <b v="0"/>
    <s v="theater/plays"/>
    <n v="0.108"/>
    <n v="72"/>
    <s v="theater"/>
    <s v="plays"/>
    <x v="4088"/>
    <d v="2015-01-16T05:26:00"/>
  </r>
  <r>
    <n v="4089"/>
    <x v="4082"/>
    <s v="&quot;The Snail&quot; is the story of Andrew, a Transgender, who discovers his identity through the relationship with parents, with peers and sex"/>
    <x v="10"/>
    <x v="739"/>
    <x v="2"/>
    <s v="US"/>
    <s v="USD"/>
    <n v="1433093700"/>
    <n v="1430242488"/>
    <b v="0"/>
    <n v="8"/>
    <b v="0"/>
    <s v="theater/plays"/>
    <n v="4.8000000000000001E-2"/>
    <n v="30"/>
    <s v="theater"/>
    <s v="plays"/>
    <x v="4089"/>
    <d v="2015-05-31T12:35:00"/>
  </r>
  <r>
    <n v="4090"/>
    <x v="4083"/>
    <s v="A gripping re-enactment of a true breast cancer survival story, highlighted with inspiration and laughter!"/>
    <x v="28"/>
    <x v="573"/>
    <x v="2"/>
    <s v="US"/>
    <s v="USD"/>
    <n v="1438959600"/>
    <n v="1437754137"/>
    <b v="0"/>
    <n v="3"/>
    <b v="0"/>
    <s v="theater/plays"/>
    <n v="3.2000000000000001E-2"/>
    <n v="10.666666666666666"/>
    <s v="theater"/>
    <s v="plays"/>
    <x v="4090"/>
    <d v="2015-08-07T10:00:00"/>
  </r>
  <r>
    <n v="4091"/>
    <x v="4084"/>
    <s v="Unique  troupe will bring the wonder &amp; joy of Therapeutic Theater to  youth with severe multiple disabilities, &amp; adults with Alzheimers"/>
    <x v="183"/>
    <x v="2546"/>
    <x v="2"/>
    <s v="US"/>
    <s v="USD"/>
    <n v="1421410151"/>
    <n v="1418818151"/>
    <b v="0"/>
    <n v="8"/>
    <b v="0"/>
    <s v="theater/plays"/>
    <n v="0.1275"/>
    <n v="25.5"/>
    <s v="theater"/>
    <s v="plays"/>
    <x v="4091"/>
    <d v="2015-01-16T07:09:11"/>
  </r>
  <r>
    <n v="4092"/>
    <x v="4085"/>
    <s v="&quot;A Cry for Help is Riveting, Inspiring, and Mesmerizing. You will laugh, cry, and be thinking about your own Cry for Help&quot;"/>
    <x v="74"/>
    <x v="170"/>
    <x v="2"/>
    <s v="US"/>
    <s v="USD"/>
    <n v="1428205247"/>
    <n v="1423024847"/>
    <b v="0"/>
    <n v="1"/>
    <b v="0"/>
    <s v="theater/plays"/>
    <n v="1.8181818181818181E-4"/>
    <n v="20"/>
    <s v="theater"/>
    <s v="plays"/>
    <x v="4092"/>
    <d v="2015-04-04T22:40:47"/>
  </r>
  <r>
    <n v="4093"/>
    <x v="4086"/>
    <s v="'The Grouch' is the perfect way to brighten up your Christmas. Full of love, laughs and some sheer calculated silliness, don't miss it!"/>
    <x v="30"/>
    <x v="177"/>
    <x v="2"/>
    <s v="GB"/>
    <s v="GBP"/>
    <n v="1440272093"/>
    <n v="1435088093"/>
    <b v="0"/>
    <n v="4"/>
    <b v="0"/>
    <s v="theater/plays"/>
    <n v="2.4E-2"/>
    <n v="15"/>
    <s v="theater"/>
    <s v="plays"/>
    <x v="4093"/>
    <d v="2015-08-22T14:34:53"/>
  </r>
  <r>
    <n v="4094"/>
    <x v="4087"/>
    <s v="Live at the Speakeasy with Ryan Anderson is a local talk show! Showcasing local artist, special guest, and talented bands."/>
    <x v="13"/>
    <x v="655"/>
    <x v="2"/>
    <s v="US"/>
    <s v="USD"/>
    <n v="1413953940"/>
    <n v="1410141900"/>
    <b v="0"/>
    <n v="8"/>
    <b v="0"/>
    <s v="theater/plays"/>
    <n v="0.36499999999999999"/>
    <n v="91.25"/>
    <s v="theater"/>
    <s v="plays"/>
    <x v="4094"/>
    <d v="2014-10-21T23:59:00"/>
  </r>
  <r>
    <n v="4095"/>
    <x v="4088"/>
    <s v="Proyecto teatral dirigido por MartÃ­n Acosta que habla y reflexiona sobre el amor y su naturaleza."/>
    <x v="11"/>
    <x v="25"/>
    <x v="2"/>
    <s v="MX"/>
    <s v="MXN"/>
    <n v="1482108350"/>
    <n v="1479516350"/>
    <b v="0"/>
    <n v="1"/>
    <b v="0"/>
    <s v="theater/plays"/>
    <n v="2.6666666666666668E-2"/>
    <n v="800"/>
    <s v="theater"/>
    <s v="plays"/>
    <x v="4095"/>
    <d v="2016-12-18T19:45:50"/>
  </r>
  <r>
    <n v="4096"/>
    <x v="4089"/>
    <s v="Theatre for Life believes in unlocking young people's creativity, developing self belief and creating positive opportunities."/>
    <x v="8"/>
    <x v="402"/>
    <x v="2"/>
    <s v="GB"/>
    <s v="GBP"/>
    <n v="1488271860"/>
    <n v="1484484219"/>
    <b v="0"/>
    <n v="5"/>
    <b v="0"/>
    <s v="theater/plays"/>
    <n v="0.11428571428571428"/>
    <n v="80"/>
    <s v="theater"/>
    <s v="plays"/>
    <x v="4096"/>
    <d v="2017-02-28T03:51:00"/>
  </r>
  <r>
    <n v="4097"/>
    <x v="4090"/>
    <s v="And There Was War is a play, a biblical narrative deeply entrenched in the concepts of the great controversy between Good and Evil!"/>
    <x v="3"/>
    <x v="117"/>
    <x v="2"/>
    <s v="GB"/>
    <s v="GBP"/>
    <n v="1454284500"/>
    <n v="1449431237"/>
    <b v="0"/>
    <n v="0"/>
    <b v="0"/>
    <s v="theater/plays"/>
    <n v="0"/>
    <n v="0"/>
    <s v="theater"/>
    <s v="plays"/>
    <x v="4097"/>
    <d v="2016-01-31T18:55:00"/>
  </r>
  <r>
    <n v="4098"/>
    <x v="4091"/>
    <s v="Community Youth play, written by and performed by the youth about finding joy in the simple things in life"/>
    <x v="96"/>
    <x v="117"/>
    <x v="2"/>
    <s v="US"/>
    <s v="USD"/>
    <n v="1465060797"/>
    <n v="1462468797"/>
    <b v="0"/>
    <n v="0"/>
    <b v="0"/>
    <s v="theater/plays"/>
    <n v="0"/>
    <n v="0"/>
    <s v="theater"/>
    <s v="plays"/>
    <x v="4098"/>
    <d v="2016-06-04T12:19:57"/>
  </r>
  <r>
    <n v="4099"/>
    <x v="4092"/>
    <s v="L.U.N.A. (Love, Understanding, Nurturing, and Awareness) is a non-profit organization dedicated to helping raise awareness for causes."/>
    <x v="37"/>
    <x v="155"/>
    <x v="2"/>
    <s v="US"/>
    <s v="USD"/>
    <n v="1472847873"/>
    <n v="1468959873"/>
    <b v="0"/>
    <n v="1"/>
    <b v="0"/>
    <s v="theater/plays"/>
    <n v="1.1111111111111112E-2"/>
    <n v="50"/>
    <s v="theater"/>
    <s v="plays"/>
    <x v="4099"/>
    <d v="2016-09-02T15:24:33"/>
  </r>
  <r>
    <n v="4100"/>
    <x v="4093"/>
    <s v="How does war change a family?  A peek into one family's kitchen as their soldier fights in Iraq."/>
    <x v="444"/>
    <x v="117"/>
    <x v="2"/>
    <s v="US"/>
    <s v="USD"/>
    <n v="1414205990"/>
    <n v="1413341990"/>
    <b v="0"/>
    <n v="0"/>
    <b v="0"/>
    <s v="theater/plays"/>
    <n v="0"/>
    <n v="0"/>
    <s v="theater"/>
    <s v="plays"/>
    <x v="4100"/>
    <d v="2014-10-24T21:59:50"/>
  </r>
  <r>
    <n v="4101"/>
    <x v="4094"/>
    <s v="This is a Comedic Story about a young boy who saw the image of the perfect woman and from that point searched for someone similar"/>
    <x v="20"/>
    <x v="117"/>
    <x v="2"/>
    <s v="US"/>
    <s v="USD"/>
    <n v="1485380482"/>
    <n v="1482788482"/>
    <b v="0"/>
    <n v="0"/>
    <b v="0"/>
    <s v="theater/plays"/>
    <n v="0"/>
    <n v="0"/>
    <s v="theater"/>
    <s v="plays"/>
    <x v="4101"/>
    <d v="2017-01-25T16:41:22"/>
  </r>
  <r>
    <n v="4102"/>
    <x v="4095"/>
    <s v="Local Community theater to get up and running in the Idaho Falls area. Something new, something different!"/>
    <x v="2"/>
    <x v="2547"/>
    <x v="2"/>
    <s v="US"/>
    <s v="USD"/>
    <n v="1463343673"/>
    <n v="1460751673"/>
    <b v="0"/>
    <n v="6"/>
    <b v="0"/>
    <s v="theater/plays"/>
    <n v="0.27400000000000002"/>
    <n v="22.833333333333332"/>
    <s v="theater"/>
    <s v="plays"/>
    <x v="4102"/>
    <d v="2016-05-15T15:21:13"/>
  </r>
  <r>
    <n v="4103"/>
    <x v="4096"/>
    <s v="Weather Men is a play, written by Nathan Black.  A comedy/drama that explores the question of 'why people stay together?'"/>
    <x v="28"/>
    <x v="173"/>
    <x v="2"/>
    <s v="US"/>
    <s v="USD"/>
    <n v="1440613920"/>
    <n v="1435953566"/>
    <b v="0"/>
    <n v="6"/>
    <b v="0"/>
    <s v="theater/plays"/>
    <n v="0.1"/>
    <n v="16.666666666666668"/>
    <s v="theater"/>
    <s v="plays"/>
    <x v="4103"/>
    <d v="2015-08-26T13:32:00"/>
  </r>
  <r>
    <n v="4104"/>
    <x v="4097"/>
    <s v="PETER PAN, written by Ebony Rattle, is a new retelling of the classic play by J.M. Barrie about a boy who refused to grow up."/>
    <x v="9"/>
    <x v="762"/>
    <x v="2"/>
    <s v="AU"/>
    <s v="AUD"/>
    <n v="1477550434"/>
    <n v="1474958434"/>
    <b v="0"/>
    <n v="14"/>
    <b v="0"/>
    <s v="theater/plays"/>
    <n v="0.21366666666666667"/>
    <n v="45.785714285714285"/>
    <s v="theater"/>
    <s v="plays"/>
    <x v="4104"/>
    <d v="2016-10-27T01:40:34"/>
  </r>
  <r>
    <n v="4105"/>
    <x v="4098"/>
    <s v="Buscamos finalizar el proceso de producciÃ³n de un espectÃ¡culo de payaso y con Ã©l, activar espacios pÃºblicos para la escena clown."/>
    <x v="287"/>
    <x v="2094"/>
    <x v="2"/>
    <s v="MX"/>
    <s v="MXN"/>
    <n v="1482711309"/>
    <n v="1479860109"/>
    <b v="0"/>
    <n v="6"/>
    <b v="0"/>
    <s v="theater/plays"/>
    <n v="6.9696969696969702E-2"/>
    <n v="383.33333333333331"/>
    <s v="theater"/>
    <s v="plays"/>
    <x v="4105"/>
    <d v="2016-12-25T19:15:09"/>
  </r>
  <r>
    <n v="4106"/>
    <x v="4099"/>
    <s v="No magic show has ever integrated theatre arts like this.  World of Paradox is designed for all audiences and is interactive in nature."/>
    <x v="10"/>
    <x v="2404"/>
    <x v="2"/>
    <s v="US"/>
    <s v="USD"/>
    <n v="1427936400"/>
    <n v="1424221866"/>
    <b v="0"/>
    <n v="33"/>
    <b v="0"/>
    <s v="theater/plays"/>
    <n v="0.70599999999999996"/>
    <n v="106.96969696969697"/>
    <s v="theater"/>
    <s v="plays"/>
    <x v="4106"/>
    <d v="2015-04-01T20:00:00"/>
  </r>
  <r>
    <n v="4107"/>
    <x v="4100"/>
    <s v="A new dramatic comedy dealing with a father's unwillingness to let go of his past causes major problems for the future of his daughter."/>
    <x v="13"/>
    <x v="781"/>
    <x v="2"/>
    <s v="US"/>
    <s v="USD"/>
    <n v="1411596001"/>
    <n v="1409608801"/>
    <b v="0"/>
    <n v="4"/>
    <b v="0"/>
    <s v="theater/plays"/>
    <n v="2.0500000000000001E-2"/>
    <n v="10.25"/>
    <s v="theater"/>
    <s v="plays"/>
    <x v="4107"/>
    <d v="2014-09-24T17:00:01"/>
  </r>
  <r>
    <n v="4108"/>
    <x v="4101"/>
    <s v="We are producing and directing a stage play that will focus on relationships and the stereotypes/truths that prohibit growth."/>
    <x v="9"/>
    <x v="1765"/>
    <x v="2"/>
    <s v="US"/>
    <s v="USD"/>
    <n v="1488517200"/>
    <n v="1485909937"/>
    <b v="0"/>
    <n v="1"/>
    <b v="0"/>
    <s v="theater/plays"/>
    <n v="1.9666666666666666E-2"/>
    <n v="59"/>
    <s v="theater"/>
    <s v="plays"/>
    <x v="4108"/>
    <d v="2017-03-03T00:00:00"/>
  </r>
  <r>
    <n v="4109"/>
    <x v="4102"/>
    <s v="Jack the Lad - a new play that explores how far the boundaries of friendship will stretch when morality and loyalties clash."/>
    <x v="2"/>
    <x v="117"/>
    <x v="2"/>
    <s v="GB"/>
    <s v="GBP"/>
    <n v="1448805404"/>
    <n v="1446209804"/>
    <b v="0"/>
    <n v="0"/>
    <b v="0"/>
    <s v="theater/plays"/>
    <n v="0"/>
    <n v="0"/>
    <s v="theater"/>
    <s v="plays"/>
    <x v="4109"/>
    <d v="2015-11-29T08:56:44"/>
  </r>
  <r>
    <n v="4110"/>
    <x v="4103"/>
    <s v="Set in the height of sex, drugs and rock 'n' roll this production is an exciting new take on Moliere's classic! Performing with SpaceUK"/>
    <x v="43"/>
    <x v="1726"/>
    <x v="2"/>
    <s v="GB"/>
    <s v="GBP"/>
    <n v="1469113351"/>
    <n v="1463929351"/>
    <b v="0"/>
    <n v="6"/>
    <b v="0"/>
    <s v="theater/plays"/>
    <n v="0.28666666666666668"/>
    <n v="14.333333333333334"/>
    <s v="theater"/>
    <s v="plays"/>
    <x v="4110"/>
    <d v="2016-07-21T10:02:31"/>
  </r>
  <r>
    <n v="4111"/>
    <x v="4104"/>
    <s v="REBORN IN LOVE is the sequel to REBORN FROM ABOVE: A Tale of Eternal Love.  This is part two, of a One-Act play series."/>
    <x v="9"/>
    <x v="1077"/>
    <x v="2"/>
    <s v="US"/>
    <s v="USD"/>
    <n v="1424747740"/>
    <n v="1422155740"/>
    <b v="0"/>
    <n v="6"/>
    <b v="0"/>
    <s v="theater/plays"/>
    <n v="3.1333333333333331E-2"/>
    <n v="15.666666666666666"/>
    <s v="theater"/>
    <s v="plays"/>
    <x v="4111"/>
    <d v="2015-02-23T22:15:40"/>
  </r>
  <r>
    <n v="4112"/>
    <x v="4105"/>
    <s v="Set in Southern America â€œThe Divideâ€ is a stage play that touches on the issues that are forefront in America and the world."/>
    <x v="30"/>
    <x v="116"/>
    <x v="2"/>
    <s v="IE"/>
    <s v="EUR"/>
    <n v="1456617600"/>
    <n v="1454280186"/>
    <b v="0"/>
    <n v="1"/>
    <b v="0"/>
    <s v="theater/plays"/>
    <n v="4.0000000000000002E-4"/>
    <n v="1"/>
    <s v="theater"/>
    <s v="plays"/>
    <x v="4112"/>
    <d v="2016-02-27T19:00:00"/>
  </r>
  <r>
    <n v="4113"/>
    <x v="4106"/>
    <s v="A family oriented play about Christians &amp; the sins they live with, portrayed by &quot;puppets and toys&quot; at Queensbury Theater in Houston."/>
    <x v="15"/>
    <x v="158"/>
    <x v="2"/>
    <s v="US"/>
    <s v="USD"/>
    <n v="1452234840"/>
    <n v="1450619123"/>
    <b v="0"/>
    <n v="3"/>
    <b v="0"/>
    <s v="theater/plays"/>
    <n v="2E-3"/>
    <n v="1"/>
    <s v="theater"/>
    <s v="plays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0E5C0-4285-C348-BB78-A25C70D6AE8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9" firstHeaderRow="1" firstDataRow="2" firstDataCol="1" rowPageCount="2" colPageCount="1"/>
  <pivotFields count="22">
    <pivotField showAll="0"/>
    <pivotField axis="axisPage"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h="1"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49EF-2FCD-3649-B902-03FAEE9B9321}">
  <sheetPr codeName="Sheet1"/>
  <dimension ref="A2:F19"/>
  <sheetViews>
    <sheetView tabSelected="1" workbookViewId="0">
      <selection activeCell="T39" sqref="T39"/>
    </sheetView>
  </sheetViews>
  <sheetFormatPr baseColWidth="10" defaultRowHeight="15" x14ac:dyDescent="0.2"/>
  <cols>
    <col min="1" max="1" width="12.1640625" bestFit="1" customWidth="1"/>
    <col min="2" max="2" width="15.66406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8" width="10.1640625" bestFit="1" customWidth="1"/>
    <col min="9" max="9" width="12.1640625" bestFit="1" customWidth="1"/>
    <col min="10" max="10" width="14" bestFit="1" customWidth="1"/>
    <col min="11" max="11" width="17.33203125" bestFit="1" customWidth="1"/>
  </cols>
  <sheetData>
    <row r="2" spans="1:6" x14ac:dyDescent="0.2">
      <c r="A2" s="10" t="s">
        <v>1</v>
      </c>
      <c r="B2" t="s">
        <v>8328</v>
      </c>
    </row>
    <row r="3" spans="1:6" x14ac:dyDescent="0.2">
      <c r="A3" s="10" t="s">
        <v>8327</v>
      </c>
      <c r="B3" t="s">
        <v>8329</v>
      </c>
    </row>
    <row r="4" spans="1:6" x14ac:dyDescent="0.2">
      <c r="B4" t="s">
        <v>8330</v>
      </c>
    </row>
    <row r="5" spans="1:6" x14ac:dyDescent="0.2">
      <c r="A5" s="10" t="s">
        <v>8314</v>
      </c>
      <c r="B5" s="10" t="s">
        <v>8311</v>
      </c>
    </row>
    <row r="6" spans="1:6" x14ac:dyDescent="0.2">
      <c r="A6" s="10" t="s">
        <v>8309</v>
      </c>
      <c r="B6" t="s">
        <v>8220</v>
      </c>
      <c r="C6" t="s">
        <v>8221</v>
      </c>
      <c r="D6" t="s">
        <v>8222</v>
      </c>
      <c r="E6" t="s">
        <v>8219</v>
      </c>
      <c r="F6" t="s">
        <v>8310</v>
      </c>
    </row>
    <row r="7" spans="1:6" x14ac:dyDescent="0.2">
      <c r="A7" s="13" t="s">
        <v>8321</v>
      </c>
      <c r="B7" s="11">
        <v>34</v>
      </c>
      <c r="C7" s="11">
        <v>149</v>
      </c>
      <c r="D7" s="11">
        <v>2</v>
      </c>
      <c r="E7" s="11">
        <v>183</v>
      </c>
      <c r="F7" s="11">
        <v>368</v>
      </c>
    </row>
    <row r="8" spans="1:6" x14ac:dyDescent="0.2">
      <c r="A8" s="13" t="s">
        <v>8322</v>
      </c>
      <c r="B8" s="11">
        <v>27</v>
      </c>
      <c r="C8" s="11">
        <v>105</v>
      </c>
      <c r="D8" s="11">
        <v>18</v>
      </c>
      <c r="E8" s="11">
        <v>202</v>
      </c>
      <c r="F8" s="11">
        <v>352</v>
      </c>
    </row>
    <row r="9" spans="1:6" x14ac:dyDescent="0.2">
      <c r="A9" s="13" t="s">
        <v>8323</v>
      </c>
      <c r="B9" s="11">
        <v>28</v>
      </c>
      <c r="C9" s="11">
        <v>108</v>
      </c>
      <c r="D9" s="11">
        <v>30</v>
      </c>
      <c r="E9" s="11">
        <v>179</v>
      </c>
      <c r="F9" s="11">
        <v>345</v>
      </c>
    </row>
    <row r="10" spans="1:6" x14ac:dyDescent="0.2">
      <c r="A10" s="13" t="s">
        <v>8324</v>
      </c>
      <c r="B10" s="11">
        <v>27</v>
      </c>
      <c r="C10" s="11">
        <v>103</v>
      </c>
      <c r="D10" s="11"/>
      <c r="E10" s="11">
        <v>193</v>
      </c>
      <c r="F10" s="11">
        <v>323</v>
      </c>
    </row>
    <row r="11" spans="1:6" x14ac:dyDescent="0.2">
      <c r="A11" s="13" t="s">
        <v>8315</v>
      </c>
      <c r="B11" s="11">
        <v>26</v>
      </c>
      <c r="C11" s="11">
        <v>126</v>
      </c>
      <c r="D11" s="11"/>
      <c r="E11" s="11">
        <v>233</v>
      </c>
      <c r="F11" s="11">
        <v>385</v>
      </c>
    </row>
    <row r="12" spans="1:6" x14ac:dyDescent="0.2">
      <c r="A12" s="13" t="s">
        <v>8325</v>
      </c>
      <c r="B12" s="11">
        <v>27</v>
      </c>
      <c r="C12" s="11">
        <v>148</v>
      </c>
      <c r="D12" s="11"/>
      <c r="E12" s="11">
        <v>213</v>
      </c>
      <c r="F12" s="11">
        <v>388</v>
      </c>
    </row>
    <row r="13" spans="1:6" x14ac:dyDescent="0.2">
      <c r="A13" s="13" t="s">
        <v>8316</v>
      </c>
      <c r="B13" s="11">
        <v>44</v>
      </c>
      <c r="C13" s="11">
        <v>148</v>
      </c>
      <c r="D13" s="11"/>
      <c r="E13" s="11">
        <v>192</v>
      </c>
      <c r="F13" s="11">
        <v>384</v>
      </c>
    </row>
    <row r="14" spans="1:6" x14ac:dyDescent="0.2">
      <c r="A14" s="13" t="s">
        <v>8317</v>
      </c>
      <c r="B14" s="11">
        <v>32</v>
      </c>
      <c r="C14" s="11">
        <v>134</v>
      </c>
      <c r="D14" s="11"/>
      <c r="E14" s="11">
        <v>167</v>
      </c>
      <c r="F14" s="11">
        <v>333</v>
      </c>
    </row>
    <row r="15" spans="1:6" x14ac:dyDescent="0.2">
      <c r="A15" s="13" t="s">
        <v>8318</v>
      </c>
      <c r="B15" s="11">
        <v>24</v>
      </c>
      <c r="C15" s="11">
        <v>127</v>
      </c>
      <c r="D15" s="11"/>
      <c r="E15" s="11">
        <v>148</v>
      </c>
      <c r="F15" s="11">
        <v>299</v>
      </c>
    </row>
    <row r="16" spans="1:6" x14ac:dyDescent="0.2">
      <c r="A16" s="13" t="s">
        <v>8319</v>
      </c>
      <c r="B16" s="11">
        <v>20</v>
      </c>
      <c r="C16" s="11">
        <v>150</v>
      </c>
      <c r="D16" s="11"/>
      <c r="E16" s="11">
        <v>184</v>
      </c>
      <c r="F16" s="11">
        <v>354</v>
      </c>
    </row>
    <row r="17" spans="1:6" x14ac:dyDescent="0.2">
      <c r="A17" s="13" t="s">
        <v>8320</v>
      </c>
      <c r="B17" s="11">
        <v>37</v>
      </c>
      <c r="C17" s="11">
        <v>113</v>
      </c>
      <c r="D17" s="11"/>
      <c r="E17" s="11">
        <v>180</v>
      </c>
      <c r="F17" s="11">
        <v>330</v>
      </c>
    </row>
    <row r="18" spans="1:6" x14ac:dyDescent="0.2">
      <c r="A18" s="13" t="s">
        <v>8326</v>
      </c>
      <c r="B18" s="11">
        <v>23</v>
      </c>
      <c r="C18" s="11">
        <v>119</v>
      </c>
      <c r="D18" s="11"/>
      <c r="E18" s="11">
        <v>111</v>
      </c>
      <c r="F18" s="11">
        <v>253</v>
      </c>
    </row>
    <row r="19" spans="1:6" x14ac:dyDescent="0.2">
      <c r="A19" s="13" t="s">
        <v>8310</v>
      </c>
      <c r="B19" s="11">
        <v>349</v>
      </c>
      <c r="C19" s="11">
        <v>1530</v>
      </c>
      <c r="D19" s="11">
        <v>50</v>
      </c>
      <c r="E19" s="11">
        <v>2185</v>
      </c>
      <c r="F19" s="11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4115"/>
  <sheetViews>
    <sheetView zoomScaleNormal="100" workbookViewId="0">
      <selection activeCell="F2" sqref="F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33203125" style="6" customWidth="1"/>
    <col min="16" max="16" width="19" style="8" customWidth="1"/>
    <col min="17" max="17" width="22.83203125" customWidth="1"/>
    <col min="18" max="18" width="22.6640625" customWidth="1"/>
    <col min="19" max="19" width="19.33203125" customWidth="1"/>
    <col min="20" max="20" width="19.1640625" customWidth="1"/>
  </cols>
  <sheetData>
    <row r="1" spans="1:22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7" t="s">
        <v>8308</v>
      </c>
      <c r="R1" s="9" t="s">
        <v>8351</v>
      </c>
      <c r="S1" s="9" t="s">
        <v>8312</v>
      </c>
      <c r="T1" s="9" t="s">
        <v>8313</v>
      </c>
    </row>
    <row r="2" spans="1:22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8">
        <f>IF(ISERROR(E2/L2),0,E2/L2)</f>
        <v>63.917582417582416</v>
      </c>
      <c r="Q2" t="str">
        <f>LEFT(N2,FIND("/",N2,1)-1)</f>
        <v>film &amp; video</v>
      </c>
      <c r="R2" t="str">
        <f>RIGHT(N2,(LEN(N2)-FIND("/",N2,1)))</f>
        <v>television</v>
      </c>
      <c r="S2" s="12">
        <f>(J2/86400)+25569+(-5/24)</f>
        <v>42176.798738425925</v>
      </c>
      <c r="T2" s="12">
        <f>(I2/86400)+25569+(-5/24)</f>
        <v>42207.916666666664</v>
      </c>
      <c r="V2">
        <f>FIND("/",N2,1)</f>
        <v>13</v>
      </c>
    </row>
    <row r="3" spans="1:22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8">
        <f t="shared" ref="P3:P66" si="1">IF(ISERROR(E3/L3),0,E3/L3)</f>
        <v>185.48101265822785</v>
      </c>
      <c r="Q3" t="str">
        <f>LEFT(N3,FIND("/",N3,1)-1)</f>
        <v>film &amp; video</v>
      </c>
      <c r="R3" t="str">
        <f t="shared" ref="R3:R66" si="2">RIGHT(N3,(LEN(N3)-FIND("/",N3,1)))</f>
        <v>television</v>
      </c>
      <c r="S3" s="12">
        <f t="shared" ref="S3:S66" si="3">(J3/86400)+25569+(-5/24)</f>
        <v>42766.392164351848</v>
      </c>
      <c r="T3" s="12">
        <f t="shared" ref="T3:T66" si="4">(I3/86400)+25569+(-5/24)</f>
        <v>42796.392164351848</v>
      </c>
    </row>
    <row r="4" spans="1:22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8">
        <f t="shared" si="1"/>
        <v>15</v>
      </c>
      <c r="Q4" t="str">
        <f t="shared" ref="Q4:Q66" si="5">LEFT(N4,FIND("/",N4,1)-1)</f>
        <v>film &amp; video</v>
      </c>
      <c r="R4" t="str">
        <f t="shared" si="2"/>
        <v>television</v>
      </c>
      <c r="S4" s="12">
        <f t="shared" si="3"/>
        <v>42405.494016203702</v>
      </c>
      <c r="T4" s="12">
        <f t="shared" si="4"/>
        <v>42415.494016203702</v>
      </c>
    </row>
    <row r="5" spans="1:22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8">
        <f t="shared" si="1"/>
        <v>69.266666666666666</v>
      </c>
      <c r="Q5" t="str">
        <f t="shared" si="5"/>
        <v>film &amp; video</v>
      </c>
      <c r="R5" t="str">
        <f t="shared" si="2"/>
        <v>television</v>
      </c>
      <c r="S5" s="12">
        <f t="shared" si="3"/>
        <v>41828.306793981479</v>
      </c>
      <c r="T5" s="12">
        <f t="shared" si="4"/>
        <v>41858.306793981479</v>
      </c>
    </row>
    <row r="6" spans="1:22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8">
        <f t="shared" si="1"/>
        <v>190.55028169014085</v>
      </c>
      <c r="Q6" t="str">
        <f t="shared" si="5"/>
        <v>film &amp; video</v>
      </c>
      <c r="R6" t="str">
        <f t="shared" si="2"/>
        <v>television</v>
      </c>
      <c r="S6" s="12">
        <f t="shared" si="3"/>
        <v>42327.625914351847</v>
      </c>
      <c r="T6" s="12">
        <f t="shared" si="4"/>
        <v>42357.625914351847</v>
      </c>
    </row>
    <row r="7" spans="1:22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8">
        <f t="shared" si="1"/>
        <v>93.40425531914893</v>
      </c>
      <c r="Q7" t="str">
        <f t="shared" si="5"/>
        <v>film &amp; video</v>
      </c>
      <c r="R7" t="str">
        <f t="shared" si="2"/>
        <v>television</v>
      </c>
      <c r="S7" s="12">
        <f t="shared" si="3"/>
        <v>42563.724618055552</v>
      </c>
      <c r="T7" s="12">
        <f t="shared" si="4"/>
        <v>42580.024305555555</v>
      </c>
    </row>
    <row r="8" spans="1:22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8">
        <f t="shared" si="1"/>
        <v>146.87931034482759</v>
      </c>
      <c r="Q8" t="str">
        <f t="shared" si="5"/>
        <v>film &amp; video</v>
      </c>
      <c r="R8" t="str">
        <f t="shared" si="2"/>
        <v>television</v>
      </c>
      <c r="S8" s="12">
        <f t="shared" si="3"/>
        <v>41793.864004629628</v>
      </c>
      <c r="T8" s="12">
        <f t="shared" si="4"/>
        <v>41803.864004629628</v>
      </c>
    </row>
    <row r="9" spans="1:22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8">
        <f t="shared" si="1"/>
        <v>159.82456140350877</v>
      </c>
      <c r="Q9" t="str">
        <f t="shared" si="5"/>
        <v>film &amp; video</v>
      </c>
      <c r="R9" t="str">
        <f t="shared" si="2"/>
        <v>television</v>
      </c>
      <c r="S9" s="12">
        <f t="shared" si="3"/>
        <v>42515.838738425919</v>
      </c>
      <c r="T9" s="12">
        <f t="shared" si="4"/>
        <v>42555.838738425919</v>
      </c>
    </row>
    <row r="10" spans="1:22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8">
        <f t="shared" si="1"/>
        <v>291.79333333333335</v>
      </c>
      <c r="Q10" t="str">
        <f t="shared" si="5"/>
        <v>film &amp; video</v>
      </c>
      <c r="R10" t="str">
        <f t="shared" si="2"/>
        <v>television</v>
      </c>
      <c r="S10" s="12">
        <f t="shared" si="3"/>
        <v>42468.736249999994</v>
      </c>
      <c r="T10" s="12">
        <f t="shared" si="4"/>
        <v>42475.666666666664</v>
      </c>
    </row>
    <row r="11" spans="1:22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8">
        <f t="shared" si="1"/>
        <v>31.499500000000001</v>
      </c>
      <c r="Q11" t="str">
        <f t="shared" si="5"/>
        <v>film &amp; video</v>
      </c>
      <c r="R11" t="str">
        <f t="shared" si="2"/>
        <v>television</v>
      </c>
      <c r="S11" s="12">
        <f t="shared" si="3"/>
        <v>42446.895185185182</v>
      </c>
      <c r="T11" s="12">
        <f t="shared" si="4"/>
        <v>42476.895185185182</v>
      </c>
    </row>
    <row r="12" spans="1:22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8">
        <f t="shared" si="1"/>
        <v>158.68421052631578</v>
      </c>
      <c r="Q12" t="str">
        <f t="shared" si="5"/>
        <v>film &amp; video</v>
      </c>
      <c r="R12" t="str">
        <f t="shared" si="2"/>
        <v>television</v>
      </c>
      <c r="S12" s="12">
        <f t="shared" si="3"/>
        <v>41779.859710648147</v>
      </c>
      <c r="T12" s="12">
        <f t="shared" si="4"/>
        <v>41814.859710648147</v>
      </c>
    </row>
    <row r="13" spans="1:22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8">
        <f t="shared" si="1"/>
        <v>80.333333333333329</v>
      </c>
      <c r="Q13" t="str">
        <f t="shared" si="5"/>
        <v>film &amp; video</v>
      </c>
      <c r="R13" t="str">
        <f t="shared" si="2"/>
        <v>television</v>
      </c>
      <c r="S13" s="12">
        <f t="shared" si="3"/>
        <v>42572.570162037031</v>
      </c>
      <c r="T13" s="12">
        <f t="shared" si="4"/>
        <v>42603.916666666664</v>
      </c>
    </row>
    <row r="14" spans="1:22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8">
        <f t="shared" si="1"/>
        <v>59.961305925030231</v>
      </c>
      <c r="Q14" t="str">
        <f t="shared" si="5"/>
        <v>film &amp; video</v>
      </c>
      <c r="R14" t="str">
        <f t="shared" si="2"/>
        <v>television</v>
      </c>
      <c r="S14" s="12">
        <f t="shared" si="3"/>
        <v>41791.504918981482</v>
      </c>
      <c r="T14" s="12">
        <f t="shared" si="4"/>
        <v>41835.916666666664</v>
      </c>
    </row>
    <row r="15" spans="1:22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8">
        <f t="shared" si="1"/>
        <v>109.78431372549019</v>
      </c>
      <c r="Q15" t="str">
        <f t="shared" si="5"/>
        <v>film &amp; video</v>
      </c>
      <c r="R15" t="str">
        <f t="shared" si="2"/>
        <v>television</v>
      </c>
      <c r="S15" s="12">
        <f t="shared" si="3"/>
        <v>42508.468854166662</v>
      </c>
      <c r="T15" s="12">
        <f t="shared" si="4"/>
        <v>42544.643749999996</v>
      </c>
    </row>
    <row r="16" spans="1:22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8">
        <f t="shared" si="1"/>
        <v>147.70731707317074</v>
      </c>
      <c r="Q16" t="str">
        <f t="shared" si="5"/>
        <v>film &amp; video</v>
      </c>
      <c r="R16" t="str">
        <f t="shared" si="2"/>
        <v>television</v>
      </c>
      <c r="S16" s="12">
        <f t="shared" si="3"/>
        <v>41807.818148148144</v>
      </c>
      <c r="T16" s="12">
        <f t="shared" si="4"/>
        <v>41833.374305555553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8">
        <f t="shared" si="1"/>
        <v>21.755102040816325</v>
      </c>
      <c r="Q17" t="str">
        <f t="shared" si="5"/>
        <v>film &amp; video</v>
      </c>
      <c r="R17" t="str">
        <f t="shared" si="2"/>
        <v>television</v>
      </c>
      <c r="S17" s="12">
        <f t="shared" si="3"/>
        <v>42256.183541666665</v>
      </c>
      <c r="T17" s="12">
        <f t="shared" si="4"/>
        <v>42274.634722222218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8">
        <f t="shared" si="1"/>
        <v>171.84285714285716</v>
      </c>
      <c r="Q18" t="str">
        <f t="shared" si="5"/>
        <v>film &amp; video</v>
      </c>
      <c r="R18" t="str">
        <f t="shared" si="2"/>
        <v>television</v>
      </c>
      <c r="S18" s="12">
        <f t="shared" si="3"/>
        <v>41760.588090277779</v>
      </c>
      <c r="T18" s="12">
        <f t="shared" si="4"/>
        <v>41806.020833333328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8">
        <f t="shared" si="1"/>
        <v>41.944444444444443</v>
      </c>
      <c r="Q19" t="str">
        <f t="shared" si="5"/>
        <v>film &amp; video</v>
      </c>
      <c r="R19" t="str">
        <f t="shared" si="2"/>
        <v>television</v>
      </c>
      <c r="S19" s="12">
        <f t="shared" si="3"/>
        <v>41917.523402777777</v>
      </c>
      <c r="T19" s="12">
        <f t="shared" si="4"/>
        <v>41947.565069444441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8">
        <f t="shared" si="1"/>
        <v>93.264122807017543</v>
      </c>
      <c r="Q20" t="str">
        <f t="shared" si="5"/>
        <v>film &amp; video</v>
      </c>
      <c r="R20" t="str">
        <f t="shared" si="2"/>
        <v>television</v>
      </c>
      <c r="S20" s="12">
        <f t="shared" si="3"/>
        <v>41869.333981481475</v>
      </c>
      <c r="T20" s="12">
        <f t="shared" si="4"/>
        <v>41899.333981481475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8">
        <f t="shared" si="1"/>
        <v>56.136363636363633</v>
      </c>
      <c r="Q21" t="str">
        <f t="shared" si="5"/>
        <v>film &amp; video</v>
      </c>
      <c r="R21" t="str">
        <f t="shared" si="2"/>
        <v>television</v>
      </c>
      <c r="S21" s="12">
        <f t="shared" si="3"/>
        <v>42175.608032407406</v>
      </c>
      <c r="T21" s="12">
        <f t="shared" si="4"/>
        <v>42205.608032407406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8">
        <f t="shared" si="1"/>
        <v>80.16</v>
      </c>
      <c r="Q22" t="str">
        <f t="shared" si="5"/>
        <v>film &amp; video</v>
      </c>
      <c r="R22" t="str">
        <f t="shared" si="2"/>
        <v>television</v>
      </c>
      <c r="S22" s="12">
        <f t="shared" si="3"/>
        <v>42200.549907407403</v>
      </c>
      <c r="T22" s="12">
        <f t="shared" si="4"/>
        <v>42260.549907407403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8">
        <f t="shared" si="1"/>
        <v>199.9009900990099</v>
      </c>
      <c r="Q23" t="str">
        <f t="shared" si="5"/>
        <v>film &amp; video</v>
      </c>
      <c r="R23" t="str">
        <f t="shared" si="2"/>
        <v>television</v>
      </c>
      <c r="S23" s="12">
        <f t="shared" si="3"/>
        <v>41878.418854166666</v>
      </c>
      <c r="T23" s="12">
        <f t="shared" si="4"/>
        <v>41908.418854166666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8">
        <f t="shared" si="1"/>
        <v>51.25</v>
      </c>
      <c r="Q24" t="str">
        <f t="shared" si="5"/>
        <v>film &amp; video</v>
      </c>
      <c r="R24" t="str">
        <f t="shared" si="2"/>
        <v>television</v>
      </c>
      <c r="S24" s="12">
        <f t="shared" si="3"/>
        <v>41989.703009259254</v>
      </c>
      <c r="T24" s="12">
        <f t="shared" si="4"/>
        <v>42005.124305555553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8">
        <f t="shared" si="1"/>
        <v>103.04347826086956</v>
      </c>
      <c r="Q25" t="str">
        <f t="shared" si="5"/>
        <v>film &amp; video</v>
      </c>
      <c r="R25" t="str">
        <f t="shared" si="2"/>
        <v>television</v>
      </c>
      <c r="S25" s="12">
        <f t="shared" si="3"/>
        <v>42097.570613425924</v>
      </c>
      <c r="T25" s="12">
        <f t="shared" si="4"/>
        <v>42124.430555555555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8">
        <f t="shared" si="1"/>
        <v>66.346149825783982</v>
      </c>
      <c r="Q26" t="str">
        <f t="shared" si="5"/>
        <v>film &amp; video</v>
      </c>
      <c r="R26" t="str">
        <f t="shared" si="2"/>
        <v>television</v>
      </c>
      <c r="S26" s="12">
        <f t="shared" si="3"/>
        <v>42229.611840277772</v>
      </c>
      <c r="T26" s="12">
        <f t="shared" si="4"/>
        <v>42262.610416666663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8">
        <f t="shared" si="1"/>
        <v>57.142857142857146</v>
      </c>
      <c r="Q27" t="str">
        <f t="shared" si="5"/>
        <v>film &amp; video</v>
      </c>
      <c r="R27" t="str">
        <f t="shared" si="2"/>
        <v>television</v>
      </c>
      <c r="S27" s="12">
        <f t="shared" si="3"/>
        <v>42317.816678240742</v>
      </c>
      <c r="T27" s="12">
        <f t="shared" si="4"/>
        <v>42377.816678240742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8">
        <f t="shared" si="1"/>
        <v>102.10526315789474</v>
      </c>
      <c r="Q28" t="str">
        <f t="shared" si="5"/>
        <v>film &amp; video</v>
      </c>
      <c r="R28" t="str">
        <f t="shared" si="2"/>
        <v>television</v>
      </c>
      <c r="S28" s="12">
        <f t="shared" si="3"/>
        <v>41828.307222222218</v>
      </c>
      <c r="T28" s="12">
        <f t="shared" si="4"/>
        <v>41868.307222222218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8">
        <f t="shared" si="1"/>
        <v>148.96666666666667</v>
      </c>
      <c r="Q29" t="str">
        <f t="shared" si="5"/>
        <v>film &amp; video</v>
      </c>
      <c r="R29" t="str">
        <f t="shared" si="2"/>
        <v>television</v>
      </c>
      <c r="S29" s="12">
        <f t="shared" si="3"/>
        <v>41928.956400462957</v>
      </c>
      <c r="T29" s="12">
        <f t="shared" si="4"/>
        <v>41958.998067129629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8">
        <f t="shared" si="1"/>
        <v>169.6056338028169</v>
      </c>
      <c r="Q30" t="str">
        <f t="shared" si="5"/>
        <v>film &amp; video</v>
      </c>
      <c r="R30" t="str">
        <f t="shared" si="2"/>
        <v>television</v>
      </c>
      <c r="S30" s="12">
        <f t="shared" si="3"/>
        <v>42324.755601851844</v>
      </c>
      <c r="T30" s="12">
        <f t="shared" si="4"/>
        <v>42354.755601851844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8">
        <f t="shared" si="1"/>
        <v>31.623931623931625</v>
      </c>
      <c r="Q31" t="str">
        <f t="shared" si="5"/>
        <v>film &amp; video</v>
      </c>
      <c r="R31" t="str">
        <f t="shared" si="2"/>
        <v>television</v>
      </c>
      <c r="S31" s="12">
        <f t="shared" si="3"/>
        <v>41812.464907407404</v>
      </c>
      <c r="T31" s="12">
        <f t="shared" si="4"/>
        <v>41842.464907407404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8">
        <f t="shared" si="1"/>
        <v>76.45264150943396</v>
      </c>
      <c r="Q32" t="str">
        <f t="shared" si="5"/>
        <v>film &amp; video</v>
      </c>
      <c r="R32" t="str">
        <f t="shared" si="2"/>
        <v>television</v>
      </c>
      <c r="S32" s="12">
        <f t="shared" si="3"/>
        <v>41842.084664351853</v>
      </c>
      <c r="T32" s="12">
        <f t="shared" si="4"/>
        <v>41872.084664351853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8">
        <f t="shared" si="1"/>
        <v>13</v>
      </c>
      <c r="Q33" t="str">
        <f t="shared" si="5"/>
        <v>film &amp; video</v>
      </c>
      <c r="R33" t="str">
        <f t="shared" si="2"/>
        <v>television</v>
      </c>
      <c r="S33" s="12">
        <f t="shared" si="3"/>
        <v>42376.583726851844</v>
      </c>
      <c r="T33" s="12">
        <f t="shared" si="4"/>
        <v>42394.583726851844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8">
        <f t="shared" si="1"/>
        <v>320.44943820224717</v>
      </c>
      <c r="Q34" t="str">
        <f t="shared" si="5"/>
        <v>film &amp; video</v>
      </c>
      <c r="R34" t="str">
        <f t="shared" si="2"/>
        <v>television</v>
      </c>
      <c r="S34" s="12">
        <f t="shared" si="3"/>
        <v>42461.419178240736</v>
      </c>
      <c r="T34" s="12">
        <f t="shared" si="4"/>
        <v>42502.957638888889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8">
        <f t="shared" si="1"/>
        <v>83.75</v>
      </c>
      <c r="Q35" t="str">
        <f t="shared" si="5"/>
        <v>film &amp; video</v>
      </c>
      <c r="R35" t="str">
        <f t="shared" si="2"/>
        <v>television</v>
      </c>
      <c r="S35" s="12">
        <f t="shared" si="3"/>
        <v>42286.452557870369</v>
      </c>
      <c r="T35" s="12">
        <f t="shared" si="4"/>
        <v>42316.494224537033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8">
        <f t="shared" si="1"/>
        <v>49.882352941176471</v>
      </c>
      <c r="Q36" t="str">
        <f t="shared" si="5"/>
        <v>film &amp; video</v>
      </c>
      <c r="R36" t="str">
        <f t="shared" si="2"/>
        <v>television</v>
      </c>
      <c r="S36" s="12">
        <f t="shared" si="3"/>
        <v>41841.113437499997</v>
      </c>
      <c r="T36" s="12">
        <f t="shared" si="4"/>
        <v>41856.113437499997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8">
        <f t="shared" si="1"/>
        <v>59.464285714285715</v>
      </c>
      <c r="Q37" t="str">
        <f t="shared" si="5"/>
        <v>film &amp; video</v>
      </c>
      <c r="R37" t="str">
        <f t="shared" si="2"/>
        <v>television</v>
      </c>
      <c r="S37" s="12">
        <f t="shared" si="3"/>
        <v>42098.083495370367</v>
      </c>
      <c r="T37" s="12">
        <f t="shared" si="4"/>
        <v>42121.791666666664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8">
        <f t="shared" si="1"/>
        <v>193.84090909090909</v>
      </c>
      <c r="Q38" t="str">
        <f t="shared" si="5"/>
        <v>film &amp; video</v>
      </c>
      <c r="R38" t="str">
        <f t="shared" si="2"/>
        <v>television</v>
      </c>
      <c r="S38" s="12">
        <f t="shared" si="3"/>
        <v>42068.098668981482</v>
      </c>
      <c r="T38" s="12">
        <f t="shared" si="4"/>
        <v>42098.05700231481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8">
        <f t="shared" si="1"/>
        <v>159.51383399209487</v>
      </c>
      <c r="Q39" t="str">
        <f t="shared" si="5"/>
        <v>film &amp; video</v>
      </c>
      <c r="R39" t="str">
        <f t="shared" si="2"/>
        <v>television</v>
      </c>
      <c r="S39" s="12">
        <f t="shared" si="3"/>
        <v>42032.484710648147</v>
      </c>
      <c r="T39" s="12">
        <f t="shared" si="4"/>
        <v>42062.484710648147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8">
        <f t="shared" si="1"/>
        <v>41.68181818181818</v>
      </c>
      <c r="Q40" t="str">
        <f t="shared" si="5"/>
        <v>film &amp; video</v>
      </c>
      <c r="R40" t="str">
        <f t="shared" si="2"/>
        <v>television</v>
      </c>
      <c r="S40" s="12">
        <f t="shared" si="3"/>
        <v>41374.84888888889</v>
      </c>
      <c r="T40" s="12">
        <f t="shared" si="4"/>
        <v>41404.84888888889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8">
        <f t="shared" si="1"/>
        <v>150.89861751152074</v>
      </c>
      <c r="Q41" t="str">
        <f t="shared" si="5"/>
        <v>film &amp; video</v>
      </c>
      <c r="R41" t="str">
        <f t="shared" si="2"/>
        <v>television</v>
      </c>
      <c r="S41" s="12">
        <f t="shared" si="3"/>
        <v>41753.838749999995</v>
      </c>
      <c r="T41" s="12">
        <f t="shared" si="4"/>
        <v>41784.749305555553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8">
        <f t="shared" si="1"/>
        <v>126.6875</v>
      </c>
      <c r="Q42" t="str">
        <f t="shared" si="5"/>
        <v>film &amp; video</v>
      </c>
      <c r="R42" t="str">
        <f t="shared" si="2"/>
        <v>television</v>
      </c>
      <c r="S42" s="12">
        <f t="shared" si="3"/>
        <v>41789.005648148144</v>
      </c>
      <c r="T42" s="12">
        <f t="shared" si="4"/>
        <v>41808.958333333328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8">
        <f t="shared" si="1"/>
        <v>105.26315789473684</v>
      </c>
      <c r="Q43" t="str">
        <f t="shared" si="5"/>
        <v>film &amp; video</v>
      </c>
      <c r="R43" t="str">
        <f t="shared" si="2"/>
        <v>television</v>
      </c>
      <c r="S43" s="12">
        <f t="shared" si="3"/>
        <v>41887.360578703701</v>
      </c>
      <c r="T43" s="12">
        <f t="shared" si="4"/>
        <v>41917.360578703701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8">
        <f t="shared" si="1"/>
        <v>117.51479289940828</v>
      </c>
      <c r="Q44" t="str">
        <f t="shared" si="5"/>
        <v>film &amp; video</v>
      </c>
      <c r="R44" t="str">
        <f t="shared" si="2"/>
        <v>television</v>
      </c>
      <c r="S44" s="12">
        <f t="shared" si="3"/>
        <v>41971.430856481478</v>
      </c>
      <c r="T44" s="12">
        <f t="shared" si="4"/>
        <v>42001.430856481478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8">
        <f t="shared" si="1"/>
        <v>117.36121673003802</v>
      </c>
      <c r="Q45" t="str">
        <f t="shared" si="5"/>
        <v>film &amp; video</v>
      </c>
      <c r="R45" t="str">
        <f t="shared" si="2"/>
        <v>television</v>
      </c>
      <c r="S45" s="12">
        <f t="shared" si="3"/>
        <v>41802.582013888888</v>
      </c>
      <c r="T45" s="12">
        <f t="shared" si="4"/>
        <v>41832.791666666664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8">
        <f t="shared" si="1"/>
        <v>133.33333333333334</v>
      </c>
      <c r="Q46" t="str">
        <f t="shared" si="5"/>
        <v>film &amp; video</v>
      </c>
      <c r="R46" t="str">
        <f t="shared" si="2"/>
        <v>television</v>
      </c>
      <c r="S46" s="12">
        <f t="shared" si="3"/>
        <v>41873.890474537031</v>
      </c>
      <c r="T46" s="12">
        <f t="shared" si="4"/>
        <v>41918.890474537031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8">
        <f t="shared" si="1"/>
        <v>98.360655737704917</v>
      </c>
      <c r="Q47" t="str">
        <f t="shared" si="5"/>
        <v>film &amp; video</v>
      </c>
      <c r="R47" t="str">
        <f t="shared" si="2"/>
        <v>television</v>
      </c>
      <c r="S47" s="12">
        <f t="shared" si="3"/>
        <v>42457.415590277778</v>
      </c>
      <c r="T47" s="12">
        <f t="shared" si="4"/>
        <v>42487.415590277778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8">
        <f t="shared" si="1"/>
        <v>194.44444444444446</v>
      </c>
      <c r="Q48" t="str">
        <f t="shared" si="5"/>
        <v>film &amp; video</v>
      </c>
      <c r="R48" t="str">
        <f t="shared" si="2"/>
        <v>television</v>
      </c>
      <c r="S48" s="12">
        <f t="shared" si="3"/>
        <v>42323.756643518514</v>
      </c>
      <c r="T48" s="12">
        <f t="shared" si="4"/>
        <v>42353.756643518514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8">
        <f t="shared" si="1"/>
        <v>76.865000000000009</v>
      </c>
      <c r="Q49" t="str">
        <f t="shared" si="5"/>
        <v>film &amp; video</v>
      </c>
      <c r="R49" t="str">
        <f t="shared" si="2"/>
        <v>television</v>
      </c>
      <c r="S49" s="12">
        <f t="shared" si="3"/>
        <v>41932.611192129625</v>
      </c>
      <c r="T49" s="12">
        <f t="shared" si="4"/>
        <v>41992.652858796289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8">
        <f t="shared" si="1"/>
        <v>56.815789473684212</v>
      </c>
      <c r="Q50" t="str">
        <f t="shared" si="5"/>
        <v>film &amp; video</v>
      </c>
      <c r="R50" t="str">
        <f t="shared" si="2"/>
        <v>television</v>
      </c>
      <c r="S50" s="12">
        <f t="shared" si="3"/>
        <v>42033.308564814812</v>
      </c>
      <c r="T50" s="12">
        <f t="shared" si="4"/>
        <v>42064.291666666664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8">
        <f t="shared" si="1"/>
        <v>137.93103448275863</v>
      </c>
      <c r="Q51" t="str">
        <f t="shared" si="5"/>
        <v>film &amp; video</v>
      </c>
      <c r="R51" t="str">
        <f t="shared" si="2"/>
        <v>television</v>
      </c>
      <c r="S51" s="12">
        <f t="shared" si="3"/>
        <v>42270.968113425923</v>
      </c>
      <c r="T51" s="12">
        <f t="shared" si="4"/>
        <v>42300.968113425923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8">
        <f t="shared" si="1"/>
        <v>27.272727272727273</v>
      </c>
      <c r="Q52" t="str">
        <f t="shared" si="5"/>
        <v>film &amp; video</v>
      </c>
      <c r="R52" t="str">
        <f t="shared" si="2"/>
        <v>television</v>
      </c>
      <c r="S52" s="12">
        <f t="shared" si="3"/>
        <v>41995.544652777775</v>
      </c>
      <c r="T52" s="12">
        <f t="shared" si="4"/>
        <v>42034.499999999993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8">
        <f t="shared" si="1"/>
        <v>118.33613445378151</v>
      </c>
      <c r="Q53" t="str">
        <f t="shared" si="5"/>
        <v>film &amp; video</v>
      </c>
      <c r="R53" t="str">
        <f t="shared" si="2"/>
        <v>television</v>
      </c>
      <c r="S53" s="12">
        <f t="shared" si="3"/>
        <v>42196.72033564814</v>
      </c>
      <c r="T53" s="12">
        <f t="shared" si="4"/>
        <v>42226.72033564814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8">
        <f t="shared" si="1"/>
        <v>223.48076923076923</v>
      </c>
      <c r="Q54" t="str">
        <f t="shared" si="5"/>
        <v>film &amp; video</v>
      </c>
      <c r="R54" t="str">
        <f t="shared" si="2"/>
        <v>television</v>
      </c>
      <c r="S54" s="12">
        <f t="shared" si="3"/>
        <v>41807.493587962963</v>
      </c>
      <c r="T54" s="12">
        <f t="shared" si="4"/>
        <v>41837.493587962963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8">
        <f t="shared" si="1"/>
        <v>28.111111111111111</v>
      </c>
      <c r="Q55" t="str">
        <f t="shared" si="5"/>
        <v>film &amp; video</v>
      </c>
      <c r="R55" t="str">
        <f t="shared" si="2"/>
        <v>television</v>
      </c>
      <c r="S55" s="12">
        <f t="shared" si="3"/>
        <v>41719.340798611105</v>
      </c>
      <c r="T55" s="12">
        <f t="shared" si="4"/>
        <v>41733.708333333328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8">
        <f t="shared" si="1"/>
        <v>194.23076923076923</v>
      </c>
      <c r="Q56" t="str">
        <f t="shared" si="5"/>
        <v>film &amp; video</v>
      </c>
      <c r="R56" t="str">
        <f t="shared" si="2"/>
        <v>television</v>
      </c>
      <c r="S56" s="12">
        <f t="shared" si="3"/>
        <v>42333.504872685182</v>
      </c>
      <c r="T56" s="12">
        <f t="shared" si="4"/>
        <v>42363.504872685182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8">
        <f t="shared" si="1"/>
        <v>128.95348837209303</v>
      </c>
      <c r="Q57" t="str">
        <f t="shared" si="5"/>
        <v>film &amp; video</v>
      </c>
      <c r="R57" t="str">
        <f t="shared" si="2"/>
        <v>television</v>
      </c>
      <c r="S57" s="12">
        <f t="shared" si="3"/>
        <v>42496.760601851849</v>
      </c>
      <c r="T57" s="12">
        <f t="shared" si="4"/>
        <v>42517.760601851849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8">
        <f t="shared" si="1"/>
        <v>49.316091954022987</v>
      </c>
      <c r="Q58" t="str">
        <f t="shared" si="5"/>
        <v>film &amp; video</v>
      </c>
      <c r="R58" t="str">
        <f t="shared" si="2"/>
        <v>television</v>
      </c>
      <c r="S58" s="12">
        <f t="shared" si="3"/>
        <v>42149.340555555558</v>
      </c>
      <c r="T58" s="12">
        <f t="shared" si="4"/>
        <v>42163.458333333336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8">
        <f t="shared" si="1"/>
        <v>221.52173913043478</v>
      </c>
      <c r="Q59" t="str">
        <f t="shared" si="5"/>
        <v>film &amp; video</v>
      </c>
      <c r="R59" t="str">
        <f t="shared" si="2"/>
        <v>television</v>
      </c>
      <c r="S59" s="12">
        <f t="shared" si="3"/>
        <v>42089.624560185184</v>
      </c>
      <c r="T59" s="12">
        <f t="shared" si="4"/>
        <v>42119.624560185184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8">
        <f t="shared" si="1"/>
        <v>137.21333333333334</v>
      </c>
      <c r="Q60" t="str">
        <f t="shared" si="5"/>
        <v>film &amp; video</v>
      </c>
      <c r="R60" t="str">
        <f t="shared" si="2"/>
        <v>television</v>
      </c>
      <c r="S60" s="12">
        <f t="shared" si="3"/>
        <v>41932.536712962959</v>
      </c>
      <c r="T60" s="12">
        <f t="shared" si="4"/>
        <v>41962.578379629624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8">
        <f t="shared" si="1"/>
        <v>606.82242424242418</v>
      </c>
      <c r="Q61" t="str">
        <f t="shared" si="5"/>
        <v>film &amp; video</v>
      </c>
      <c r="R61" t="str">
        <f t="shared" si="2"/>
        <v>television</v>
      </c>
      <c r="S61" s="12">
        <f t="shared" si="3"/>
        <v>42230.027499999997</v>
      </c>
      <c r="T61" s="12">
        <f t="shared" si="4"/>
        <v>42261.666666666664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8">
        <f t="shared" si="1"/>
        <v>43.040092592592593</v>
      </c>
      <c r="Q62" t="str">
        <f t="shared" si="5"/>
        <v>film &amp; video</v>
      </c>
      <c r="R62" t="str">
        <f t="shared" si="2"/>
        <v>shorts</v>
      </c>
      <c r="S62" s="12">
        <f t="shared" si="3"/>
        <v>41701.693483796298</v>
      </c>
      <c r="T62" s="12">
        <f t="shared" si="4"/>
        <v>41720.791666666664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8">
        <f t="shared" si="1"/>
        <v>322.39130434782606</v>
      </c>
      <c r="Q63" t="str">
        <f t="shared" si="5"/>
        <v>film &amp; video</v>
      </c>
      <c r="R63" t="str">
        <f t="shared" si="2"/>
        <v>shorts</v>
      </c>
      <c r="S63" s="12">
        <f t="shared" si="3"/>
        <v>41409.605983796289</v>
      </c>
      <c r="T63" s="12">
        <f t="shared" si="4"/>
        <v>41431.605983796289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8">
        <f t="shared" si="1"/>
        <v>96.708333333333329</v>
      </c>
      <c r="Q64" t="str">
        <f t="shared" si="5"/>
        <v>film &amp; video</v>
      </c>
      <c r="R64" t="str">
        <f t="shared" si="2"/>
        <v>shorts</v>
      </c>
      <c r="S64" s="12">
        <f t="shared" si="3"/>
        <v>41311.591180555552</v>
      </c>
      <c r="T64" s="12">
        <f t="shared" si="4"/>
        <v>41336.591180555552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8">
        <f t="shared" si="1"/>
        <v>35.474531249999998</v>
      </c>
      <c r="Q65" t="str">
        <f t="shared" si="5"/>
        <v>film &amp; video</v>
      </c>
      <c r="R65" t="str">
        <f t="shared" si="2"/>
        <v>shorts</v>
      </c>
      <c r="S65" s="12">
        <f t="shared" si="3"/>
        <v>41612.703854166662</v>
      </c>
      <c r="T65" s="12">
        <f t="shared" si="4"/>
        <v>41635.999305555553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8">
        <f t="shared" si="1"/>
        <v>86.666666666666671</v>
      </c>
      <c r="Q66" t="str">
        <f t="shared" si="5"/>
        <v>film &amp; video</v>
      </c>
      <c r="R66" t="str">
        <f t="shared" si="2"/>
        <v>shorts</v>
      </c>
      <c r="S66" s="12">
        <f t="shared" si="3"/>
        <v>41432.809965277775</v>
      </c>
      <c r="T66" s="12">
        <f t="shared" si="4"/>
        <v>41462.809965277775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6">E67/D67</f>
        <v>1.0752857142857142</v>
      </c>
      <c r="P67" s="8">
        <f t="shared" ref="P67:P130" si="7">IF(ISERROR(E67/L67),0,E67/L67)</f>
        <v>132.05263157894737</v>
      </c>
      <c r="Q67" t="str">
        <f t="shared" ref="Q67:Q130" si="8">LEFT(N67,FIND("/",N67,1)-1)</f>
        <v>film &amp; video</v>
      </c>
      <c r="R67" t="str">
        <f t="shared" ref="R67:R130" si="9">RIGHT(N67,(LEN(N67)-FIND("/",N67,1)))</f>
        <v>shorts</v>
      </c>
      <c r="S67" s="12">
        <f t="shared" ref="S67:S130" si="10">(J67/86400)+25569+(-5/24)</f>
        <v>41835.612893518519</v>
      </c>
      <c r="T67" s="12">
        <f t="shared" ref="T67:T130" si="11">(I67/86400)+25569+(-5/24)</f>
        <v>41862.040972222218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6"/>
        <v>1.1859999999999999</v>
      </c>
      <c r="P68" s="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2">
        <f t="shared" si="10"/>
        <v>42539.641435185178</v>
      </c>
      <c r="T68" s="12">
        <f t="shared" si="11"/>
        <v>42569.641435185178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6"/>
        <v>1.1625000000000001</v>
      </c>
      <c r="P69" s="8">
        <f t="shared" si="7"/>
        <v>116.25</v>
      </c>
      <c r="Q69" t="str">
        <f t="shared" si="8"/>
        <v>film &amp; video</v>
      </c>
      <c r="R69" t="str">
        <f t="shared" si="9"/>
        <v>shorts</v>
      </c>
      <c r="S69" s="12">
        <f t="shared" si="10"/>
        <v>41075.375046296293</v>
      </c>
      <c r="T69" s="12">
        <f t="shared" si="11"/>
        <v>41105.375046296293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6"/>
        <v>1.2716666666666667</v>
      </c>
      <c r="P70" s="8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2">
        <f t="shared" si="10"/>
        <v>41663.36100694444</v>
      </c>
      <c r="T70" s="12">
        <f t="shared" si="11"/>
        <v>41693.36100694444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6"/>
        <v>1.109423</v>
      </c>
      <c r="P71" s="8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2">
        <f t="shared" si="10"/>
        <v>40785.979456018518</v>
      </c>
      <c r="T71" s="12">
        <f t="shared" si="11"/>
        <v>40818.082638888889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6"/>
        <v>1.272</v>
      </c>
      <c r="P72" s="8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2">
        <f t="shared" si="10"/>
        <v>40730.688020833331</v>
      </c>
      <c r="T72" s="12">
        <f t="shared" si="11"/>
        <v>40790.688020833331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6"/>
        <v>1.2394444444444443</v>
      </c>
      <c r="P73" s="8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2">
        <f t="shared" si="10"/>
        <v>40997.063159722216</v>
      </c>
      <c r="T73" s="12">
        <f t="shared" si="11"/>
        <v>41057.063159722216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6"/>
        <v>1.084090909090909</v>
      </c>
      <c r="P74" s="8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2">
        <f t="shared" si="10"/>
        <v>41207.801863425928</v>
      </c>
      <c r="T74" s="12">
        <f t="shared" si="11"/>
        <v>41227.791666666664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6"/>
        <v>1</v>
      </c>
      <c r="P75" s="8">
        <f t="shared" si="7"/>
        <v>50</v>
      </c>
      <c r="Q75" t="str">
        <f t="shared" si="8"/>
        <v>film &amp; video</v>
      </c>
      <c r="R75" t="str">
        <f t="shared" si="9"/>
        <v>shorts</v>
      </c>
      <c r="S75" s="12">
        <f t="shared" si="10"/>
        <v>40587.548425925925</v>
      </c>
      <c r="T75" s="12">
        <f t="shared" si="11"/>
        <v>40665.957638888889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6"/>
        <v>1.1293199999999999</v>
      </c>
      <c r="P76" s="8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2">
        <f t="shared" si="10"/>
        <v>42360.278877314813</v>
      </c>
      <c r="T76" s="12">
        <f t="shared" si="11"/>
        <v>42390.278877314813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6"/>
        <v>1.1542857142857144</v>
      </c>
      <c r="P77" s="8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2">
        <f t="shared" si="10"/>
        <v>41357.000833333332</v>
      </c>
      <c r="T77" s="12">
        <f t="shared" si="11"/>
        <v>41387.000833333332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6"/>
        <v>1.5333333333333334</v>
      </c>
      <c r="P78" s="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2">
        <f t="shared" si="10"/>
        <v>40844.483310185184</v>
      </c>
      <c r="T78" s="12">
        <f t="shared" si="11"/>
        <v>40904.524976851848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6"/>
        <v>3.9249999999999998</v>
      </c>
      <c r="P79" s="8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2">
        <f t="shared" si="10"/>
        <v>40996.936539351846</v>
      </c>
      <c r="T79" s="12">
        <f t="shared" si="11"/>
        <v>41049.915972222218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6"/>
        <v>27.02</v>
      </c>
      <c r="P80" s="8">
        <f t="shared" si="7"/>
        <v>38.6</v>
      </c>
      <c r="Q80" t="str">
        <f t="shared" si="8"/>
        <v>film &amp; video</v>
      </c>
      <c r="R80" t="str">
        <f t="shared" si="9"/>
        <v>shorts</v>
      </c>
      <c r="S80" s="12">
        <f t="shared" si="10"/>
        <v>42604.522233796299</v>
      </c>
      <c r="T80" s="12">
        <f t="shared" si="11"/>
        <v>42614.522233796299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6"/>
        <v>1.27</v>
      </c>
      <c r="P81" s="8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2">
        <f t="shared" si="10"/>
        <v>41724.568206018514</v>
      </c>
      <c r="T81" s="12">
        <f t="shared" si="11"/>
        <v>41754.568206018514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6"/>
        <v>1.0725</v>
      </c>
      <c r="P82" s="8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2">
        <f t="shared" si="10"/>
        <v>41582.875648148147</v>
      </c>
      <c r="T82" s="12">
        <f t="shared" si="11"/>
        <v>41617.875648148147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6"/>
        <v>1.98</v>
      </c>
      <c r="P83" s="8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2">
        <f t="shared" si="10"/>
        <v>41099.950543981475</v>
      </c>
      <c r="T83" s="12">
        <f t="shared" si="11"/>
        <v>41103.918055555558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6"/>
        <v>1.0001249999999999</v>
      </c>
      <c r="P84" s="8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2">
        <f t="shared" si="10"/>
        <v>40795.611817129626</v>
      </c>
      <c r="T84" s="12">
        <f t="shared" si="11"/>
        <v>40825.611817129626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6"/>
        <v>1.0249999999999999</v>
      </c>
      <c r="P85" s="8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2">
        <f t="shared" si="10"/>
        <v>42042.407280092586</v>
      </c>
      <c r="T85" s="12">
        <f t="shared" si="11"/>
        <v>42057.270833333336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6"/>
        <v>1</v>
      </c>
      <c r="P86" s="8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2">
        <f t="shared" si="10"/>
        <v>40648.54960648148</v>
      </c>
      <c r="T86" s="12">
        <f t="shared" si="11"/>
        <v>40678.54960648148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6"/>
        <v>1.2549999999999999</v>
      </c>
      <c r="P87" s="8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2">
        <f t="shared" si="10"/>
        <v>40778.917094907403</v>
      </c>
      <c r="T87" s="12">
        <f t="shared" si="11"/>
        <v>40808.917094907403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6"/>
        <v>1.0646666666666667</v>
      </c>
      <c r="P88" s="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2">
        <f t="shared" si="10"/>
        <v>42291.347743055558</v>
      </c>
      <c r="T88" s="12">
        <f t="shared" si="11"/>
        <v>42365.389409722215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6"/>
        <v>1.046</v>
      </c>
      <c r="P89" s="8">
        <f t="shared" si="7"/>
        <v>104.6</v>
      </c>
      <c r="Q89" t="str">
        <f t="shared" si="8"/>
        <v>film &amp; video</v>
      </c>
      <c r="R89" t="str">
        <f t="shared" si="9"/>
        <v>shorts</v>
      </c>
      <c r="S89" s="12">
        <f t="shared" si="10"/>
        <v>40322.331053240741</v>
      </c>
      <c r="T89" s="12">
        <f t="shared" si="11"/>
        <v>40331.861805555549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6"/>
        <v>1.0285714285714285</v>
      </c>
      <c r="P90" s="8">
        <f t="shared" si="7"/>
        <v>60</v>
      </c>
      <c r="Q90" t="str">
        <f t="shared" si="8"/>
        <v>film &amp; video</v>
      </c>
      <c r="R90" t="str">
        <f t="shared" si="9"/>
        <v>shorts</v>
      </c>
      <c r="S90" s="12">
        <f t="shared" si="10"/>
        <v>41786.450590277775</v>
      </c>
      <c r="T90" s="12">
        <f t="shared" si="11"/>
        <v>41812.450590277775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6"/>
        <v>1.1506666666666667</v>
      </c>
      <c r="P91" s="8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2">
        <f t="shared" si="10"/>
        <v>41402.543888888882</v>
      </c>
      <c r="T91" s="12">
        <f t="shared" si="11"/>
        <v>41427.543888888882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6"/>
        <v>1.004</v>
      </c>
      <c r="P92" s="8">
        <f t="shared" si="7"/>
        <v>31.375</v>
      </c>
      <c r="Q92" t="str">
        <f t="shared" si="8"/>
        <v>film &amp; video</v>
      </c>
      <c r="R92" t="str">
        <f t="shared" si="9"/>
        <v>shorts</v>
      </c>
      <c r="S92" s="12">
        <f t="shared" si="10"/>
        <v>40706.089108796295</v>
      </c>
      <c r="T92" s="12">
        <f t="shared" si="11"/>
        <v>40736.089108796295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6"/>
        <v>1.2</v>
      </c>
      <c r="P93" s="8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2">
        <f t="shared" si="10"/>
        <v>40619.194027777776</v>
      </c>
      <c r="T93" s="12">
        <f t="shared" si="11"/>
        <v>40680.194027777776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6"/>
        <v>1.052</v>
      </c>
      <c r="P94" s="8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2">
        <f t="shared" si="10"/>
        <v>42720.990543981483</v>
      </c>
      <c r="T94" s="12">
        <f t="shared" si="11"/>
        <v>42767.124999999993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6"/>
        <v>1.1060000000000001</v>
      </c>
      <c r="P95" s="8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2">
        <f t="shared" si="10"/>
        <v>41065.649733796294</v>
      </c>
      <c r="T95" s="12">
        <f t="shared" si="11"/>
        <v>41093.666666666664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6"/>
        <v>1.04</v>
      </c>
      <c r="P96" s="8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2">
        <f t="shared" si="10"/>
        <v>41716.509513888886</v>
      </c>
      <c r="T96" s="12">
        <f t="shared" si="11"/>
        <v>41736.509513888886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6"/>
        <v>1.3142857142857143</v>
      </c>
      <c r="P97" s="8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2">
        <f t="shared" si="10"/>
        <v>40934.796770833331</v>
      </c>
      <c r="T97" s="12">
        <f t="shared" si="11"/>
        <v>40964.796770833331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6"/>
        <v>1.1466666666666667</v>
      </c>
      <c r="P98" s="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2">
        <f t="shared" si="10"/>
        <v>40324.45417824074</v>
      </c>
      <c r="T98" s="12">
        <f t="shared" si="11"/>
        <v>40390.916666666664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6"/>
        <v>1.0625</v>
      </c>
      <c r="P99" s="8">
        <f t="shared" si="7"/>
        <v>53.125</v>
      </c>
      <c r="Q99" t="str">
        <f t="shared" si="8"/>
        <v>film &amp; video</v>
      </c>
      <c r="R99" t="str">
        <f t="shared" si="9"/>
        <v>shorts</v>
      </c>
      <c r="S99" s="12">
        <f t="shared" si="10"/>
        <v>40705.926874999997</v>
      </c>
      <c r="T99" s="12">
        <f t="shared" si="11"/>
        <v>40735.926874999997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6"/>
        <v>1.0625</v>
      </c>
      <c r="P100" s="8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2">
        <f t="shared" si="10"/>
        <v>41214.586504629631</v>
      </c>
      <c r="T100" s="12">
        <f t="shared" si="11"/>
        <v>41250.770833333328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6"/>
        <v>1.0601933333333333</v>
      </c>
      <c r="P101" s="8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2">
        <f t="shared" si="10"/>
        <v>41631.694432870368</v>
      </c>
      <c r="T101" s="12">
        <f t="shared" si="11"/>
        <v>41661.694432870368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6"/>
        <v>1</v>
      </c>
      <c r="P102" s="8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2">
        <f t="shared" si="10"/>
        <v>41197.544976851852</v>
      </c>
      <c r="T102" s="12">
        <f t="shared" si="11"/>
        <v>41217.586643518516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6"/>
        <v>1</v>
      </c>
      <c r="P103" s="8">
        <f t="shared" si="7"/>
        <v>100</v>
      </c>
      <c r="Q103" t="str">
        <f t="shared" si="8"/>
        <v>film &amp; video</v>
      </c>
      <c r="R103" t="str">
        <f t="shared" si="9"/>
        <v>shorts</v>
      </c>
      <c r="S103" s="12">
        <f t="shared" si="10"/>
        <v>41274.568402777775</v>
      </c>
      <c r="T103" s="12">
        <f t="shared" si="11"/>
        <v>41298.568402777775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6"/>
        <v>1.2775000000000001</v>
      </c>
      <c r="P104" s="8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2">
        <f t="shared" si="10"/>
        <v>40504.922835648147</v>
      </c>
      <c r="T104" s="12">
        <f t="shared" si="11"/>
        <v>40534.922835648147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6"/>
        <v>1.0515384615384615</v>
      </c>
      <c r="P105" s="8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2">
        <f t="shared" si="10"/>
        <v>41682.597569444442</v>
      </c>
      <c r="T105" s="12">
        <f t="shared" si="11"/>
        <v>41705.597569444442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6"/>
        <v>1.2</v>
      </c>
      <c r="P106" s="8">
        <f t="shared" si="7"/>
        <v>60</v>
      </c>
      <c r="Q106" t="str">
        <f t="shared" si="8"/>
        <v>film &amp; video</v>
      </c>
      <c r="R106" t="str">
        <f t="shared" si="9"/>
        <v>shorts</v>
      </c>
      <c r="S106" s="12">
        <f t="shared" si="10"/>
        <v>40612.486874999995</v>
      </c>
      <c r="T106" s="12">
        <f t="shared" si="11"/>
        <v>40635.833333333328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6"/>
        <v>1.074090909090909</v>
      </c>
      <c r="P107" s="8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2">
        <f t="shared" si="10"/>
        <v>42485.516435185178</v>
      </c>
      <c r="T107" s="12">
        <f t="shared" si="11"/>
        <v>42503.791666666664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6"/>
        <v>1.0049999999999999</v>
      </c>
      <c r="P108" s="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2">
        <f t="shared" si="10"/>
        <v>40987.568298611106</v>
      </c>
      <c r="T108" s="12">
        <f t="shared" si="11"/>
        <v>41001.568298611106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6"/>
        <v>1.0246666666666666</v>
      </c>
      <c r="P109" s="8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2">
        <f t="shared" si="10"/>
        <v>40635.774155092593</v>
      </c>
      <c r="T109" s="12">
        <f t="shared" si="11"/>
        <v>40657.774155092593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6"/>
        <v>2.4666666666666668</v>
      </c>
      <c r="P110" s="8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2">
        <f t="shared" si="10"/>
        <v>41365.404745370368</v>
      </c>
      <c r="T110" s="12">
        <f t="shared" si="11"/>
        <v>41425.404745370368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6"/>
        <v>2.1949999999999998</v>
      </c>
      <c r="P111" s="8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2">
        <f t="shared" si="10"/>
        <v>40569.817476851851</v>
      </c>
      <c r="T111" s="12">
        <f t="shared" si="11"/>
        <v>40599.817476851851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6"/>
        <v>1.3076923076923077</v>
      </c>
      <c r="P112" s="8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2">
        <f t="shared" si="10"/>
        <v>41557.741354166668</v>
      </c>
      <c r="T112" s="12">
        <f t="shared" si="11"/>
        <v>41592.040972222218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6"/>
        <v>1.5457142857142858</v>
      </c>
      <c r="P113" s="8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2">
        <f t="shared" si="10"/>
        <v>42125.124849537031</v>
      </c>
      <c r="T113" s="12">
        <f t="shared" si="11"/>
        <v>42155.124849537031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6"/>
        <v>1.04</v>
      </c>
      <c r="P114" s="8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2">
        <f t="shared" si="10"/>
        <v>41717.834699074076</v>
      </c>
      <c r="T114" s="12">
        <f t="shared" si="11"/>
        <v>41741.875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6"/>
        <v>1.41</v>
      </c>
      <c r="P115" s="8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2">
        <f t="shared" si="10"/>
        <v>40753.550092592588</v>
      </c>
      <c r="T115" s="12">
        <f t="shared" si="11"/>
        <v>40761.416666666664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6"/>
        <v>1.0333333333333334</v>
      </c>
      <c r="P116" s="8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2">
        <f t="shared" si="10"/>
        <v>40861.065833333334</v>
      </c>
      <c r="T116" s="12">
        <f t="shared" si="11"/>
        <v>40921.065833333334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6"/>
        <v>1.4044444444444444</v>
      </c>
      <c r="P117" s="8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2">
        <f t="shared" si="10"/>
        <v>40918.530601851853</v>
      </c>
      <c r="T117" s="12">
        <f t="shared" si="11"/>
        <v>40943.530601851853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6"/>
        <v>1.1365714285714286</v>
      </c>
      <c r="P118" s="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2">
        <f t="shared" si="10"/>
        <v>40595.288831018515</v>
      </c>
      <c r="T118" s="12">
        <f t="shared" si="11"/>
        <v>40641.247164351851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6"/>
        <v>1.0049377777777779</v>
      </c>
      <c r="P119" s="8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2">
        <f t="shared" si="10"/>
        <v>40248.626666666663</v>
      </c>
      <c r="T119" s="12">
        <f t="shared" si="11"/>
        <v>40338.583333333328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6"/>
        <v>1.1303159999999999</v>
      </c>
      <c r="P120" s="8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2">
        <f t="shared" si="10"/>
        <v>40722.845324074071</v>
      </c>
      <c r="T120" s="12">
        <f t="shared" si="11"/>
        <v>40752.845324074071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6"/>
        <v>1.0455692307692308</v>
      </c>
      <c r="P121" s="8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2">
        <f t="shared" si="10"/>
        <v>40738.860949074071</v>
      </c>
      <c r="T121" s="12">
        <f t="shared" si="11"/>
        <v>40768.75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6"/>
        <v>1.4285714285714287E-4</v>
      </c>
      <c r="P122" s="8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2">
        <f t="shared" si="10"/>
        <v>42615.841516203705</v>
      </c>
      <c r="T122" s="12">
        <f t="shared" si="11"/>
        <v>42645.841516203705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6"/>
        <v>3.3333333333333332E-4</v>
      </c>
      <c r="P123" s="8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2">
        <f t="shared" si="10"/>
        <v>42096.496643518512</v>
      </c>
      <c r="T123" s="12">
        <f t="shared" si="11"/>
        <v>42112.219444444439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6"/>
        <v>0</v>
      </c>
      <c r="P124" s="8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s="12">
        <f t="shared" si="10"/>
        <v>42593.223460648143</v>
      </c>
      <c r="T124" s="12">
        <f t="shared" si="11"/>
        <v>42653.223460648143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6"/>
        <v>2.7454545454545453E-3</v>
      </c>
      <c r="P125" s="8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2">
        <f t="shared" si="10"/>
        <v>41904.573657407404</v>
      </c>
      <c r="T125" s="12">
        <f t="shared" si="11"/>
        <v>41940.708333333328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6"/>
        <v>0</v>
      </c>
      <c r="P126" s="8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s="12">
        <f t="shared" si="10"/>
        <v>42114.720393518517</v>
      </c>
      <c r="T126" s="12">
        <f t="shared" si="11"/>
        <v>42139.720393518517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6"/>
        <v>0.14000000000000001</v>
      </c>
      <c r="P127" s="8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2">
        <f t="shared" si="10"/>
        <v>42709.78564814815</v>
      </c>
      <c r="T127" s="12">
        <f t="shared" si="11"/>
        <v>42769.78564814815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6"/>
        <v>5.5480000000000002E-2</v>
      </c>
      <c r="P128" s="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2">
        <f t="shared" si="10"/>
        <v>42135.381215277775</v>
      </c>
      <c r="T128" s="12">
        <f t="shared" si="11"/>
        <v>42165.874999999993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6"/>
        <v>2.375E-2</v>
      </c>
      <c r="P129" s="8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2">
        <f t="shared" si="10"/>
        <v>42067.415983796294</v>
      </c>
      <c r="T129" s="12">
        <f t="shared" si="11"/>
        <v>42097.37431712963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6"/>
        <v>1.8669999999999999E-2</v>
      </c>
      <c r="P130" s="8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2">
        <f t="shared" si="10"/>
        <v>42628.019594907404</v>
      </c>
      <c r="T130" s="12">
        <f t="shared" si="11"/>
        <v>42663.019594907404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12">E131/D131</f>
        <v>0</v>
      </c>
      <c r="P131" s="8">
        <f t="shared" ref="P131:P194" si="13">IF(ISERROR(E131/L131),0,E131/L131)</f>
        <v>0</v>
      </c>
      <c r="Q131" t="str">
        <f t="shared" ref="Q131:Q194" si="14">LEFT(N131,FIND("/",N131,1)-1)</f>
        <v>film &amp; video</v>
      </c>
      <c r="R131" t="str">
        <f t="shared" ref="R131:R194" si="15">RIGHT(N131,(LEN(N131)-FIND("/",N131,1)))</f>
        <v>science fiction</v>
      </c>
      <c r="S131" s="12">
        <f t="shared" ref="S131:S194" si="16">(J131/86400)+25569+(-5/24)</f>
        <v>41882.728969907403</v>
      </c>
      <c r="T131" s="12">
        <f t="shared" ref="T131:T194" si="17">(I131/86400)+25569+(-5/24)</f>
        <v>41942.728969907403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12"/>
        <v>0</v>
      </c>
      <c r="P132" s="8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s="12">
        <f t="shared" si="16"/>
        <v>41778.707083333335</v>
      </c>
      <c r="T132" s="12">
        <f t="shared" si="17"/>
        <v>41806.636111111111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12"/>
        <v>0</v>
      </c>
      <c r="P133" s="8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s="12">
        <f t="shared" si="16"/>
        <v>42541.629178240742</v>
      </c>
      <c r="T133" s="12">
        <f t="shared" si="17"/>
        <v>42556.791666666664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12"/>
        <v>9.5687499999999995E-2</v>
      </c>
      <c r="P134" s="8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2">
        <f t="shared" si="16"/>
        <v>41905.60424768518</v>
      </c>
      <c r="T134" s="12">
        <f t="shared" si="17"/>
        <v>41950.645914351851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12"/>
        <v>0</v>
      </c>
      <c r="P135" s="8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s="12">
        <f t="shared" si="16"/>
        <v>42491.599351851844</v>
      </c>
      <c r="T135" s="12">
        <f t="shared" si="17"/>
        <v>42521.521527777775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12"/>
        <v>0</v>
      </c>
      <c r="P136" s="8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s="12">
        <f t="shared" si="16"/>
        <v>42221.701597222222</v>
      </c>
      <c r="T136" s="12">
        <f t="shared" si="17"/>
        <v>42251.499999999993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12"/>
        <v>0.13433333333333333</v>
      </c>
      <c r="P137" s="8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2">
        <f t="shared" si="16"/>
        <v>41788.173576388886</v>
      </c>
      <c r="T137" s="12">
        <f t="shared" si="17"/>
        <v>41821.583333333328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12"/>
        <v>0</v>
      </c>
      <c r="P138" s="8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s="12">
        <f t="shared" si="16"/>
        <v>42096.201782407406</v>
      </c>
      <c r="T138" s="12">
        <f t="shared" si="17"/>
        <v>42140.219444444439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12"/>
        <v>0</v>
      </c>
      <c r="P139" s="8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s="12">
        <f t="shared" si="16"/>
        <v>42239.365659722222</v>
      </c>
      <c r="T139" s="12">
        <f t="shared" si="17"/>
        <v>42289.365659722222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12"/>
        <v>3.1413333333333335E-2</v>
      </c>
      <c r="P140" s="8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2">
        <f t="shared" si="16"/>
        <v>42186.049085648141</v>
      </c>
      <c r="T140" s="12">
        <f t="shared" si="17"/>
        <v>42216.999305555553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12"/>
        <v>1</v>
      </c>
      <c r="P141" s="8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2">
        <f t="shared" si="16"/>
        <v>42187.712638888886</v>
      </c>
      <c r="T141" s="12">
        <f t="shared" si="17"/>
        <v>42197.712638888886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12"/>
        <v>0</v>
      </c>
      <c r="P142" s="8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s="12">
        <f t="shared" si="16"/>
        <v>42052.989953703705</v>
      </c>
      <c r="T142" s="12">
        <f t="shared" si="17"/>
        <v>42082.948287037034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12"/>
        <v>0.10775</v>
      </c>
      <c r="P143" s="8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2">
        <f t="shared" si="16"/>
        <v>42109.944710648146</v>
      </c>
      <c r="T143" s="12">
        <f t="shared" si="17"/>
        <v>42154.944710648146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12"/>
        <v>3.3333333333333335E-3</v>
      </c>
      <c r="P144" s="8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2">
        <f t="shared" si="16"/>
        <v>41938.684930555552</v>
      </c>
      <c r="T144" s="12">
        <f t="shared" si="17"/>
        <v>41959.726597222216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12"/>
        <v>0</v>
      </c>
      <c r="P145" s="8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s="12">
        <f t="shared" si="16"/>
        <v>42558.855810185181</v>
      </c>
      <c r="T145" s="12">
        <f t="shared" si="17"/>
        <v>42616.038194444445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12"/>
        <v>0.27600000000000002</v>
      </c>
      <c r="P146" s="8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2">
        <f t="shared" si="16"/>
        <v>42047.554074074076</v>
      </c>
      <c r="T146" s="12">
        <f t="shared" si="17"/>
        <v>42107.512407407405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12"/>
        <v>7.5111111111111115E-2</v>
      </c>
      <c r="P147" s="8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2">
        <f t="shared" si="16"/>
        <v>42200.333935185183</v>
      </c>
      <c r="T147" s="12">
        <f t="shared" si="17"/>
        <v>42227.333935185183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12"/>
        <v>5.7499999999999999E-3</v>
      </c>
      <c r="P148" s="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2">
        <f t="shared" si="16"/>
        <v>42692.807847222219</v>
      </c>
      <c r="T148" s="12">
        <f t="shared" si="17"/>
        <v>42752.807847222219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12"/>
        <v>0</v>
      </c>
      <c r="P149" s="8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s="12">
        <f t="shared" si="16"/>
        <v>41969.559490740743</v>
      </c>
      <c r="T149" s="12">
        <f t="shared" si="17"/>
        <v>42012.554166666661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12"/>
        <v>8.0000000000000004E-4</v>
      </c>
      <c r="P150" s="8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2">
        <f t="shared" si="16"/>
        <v>42397.073333333326</v>
      </c>
      <c r="T150" s="12">
        <f t="shared" si="17"/>
        <v>42427.073333333326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12"/>
        <v>9.1999999999999998E-3</v>
      </c>
      <c r="P151" s="8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2">
        <f t="shared" si="16"/>
        <v>41967.963773148142</v>
      </c>
      <c r="T151" s="12">
        <f t="shared" si="17"/>
        <v>41998.124999999993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12"/>
        <v>0.23163076923076922</v>
      </c>
      <c r="P152" s="8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2">
        <f t="shared" si="16"/>
        <v>42089.95349537037</v>
      </c>
      <c r="T152" s="12">
        <f t="shared" si="17"/>
        <v>42149.95349537037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12"/>
        <v>5.5999999999999995E-4</v>
      </c>
      <c r="P153" s="8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2">
        <f t="shared" si="16"/>
        <v>42113.342488425922</v>
      </c>
      <c r="T153" s="12">
        <f t="shared" si="17"/>
        <v>42173.342488425922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12"/>
        <v>7.8947368421052633E-5</v>
      </c>
      <c r="P154" s="8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2">
        <f t="shared" si="16"/>
        <v>41874.869212962956</v>
      </c>
      <c r="T154" s="12">
        <f t="shared" si="17"/>
        <v>41904.869212962956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12"/>
        <v>7.1799999999999998E-3</v>
      </c>
      <c r="P155" s="8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2">
        <f t="shared" si="16"/>
        <v>41933.377824074072</v>
      </c>
      <c r="T155" s="12">
        <f t="shared" si="17"/>
        <v>41975.419490740744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12"/>
        <v>2.6666666666666668E-2</v>
      </c>
      <c r="P156" s="8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2">
        <f t="shared" si="16"/>
        <v>42115.339062499996</v>
      </c>
      <c r="T156" s="12">
        <f t="shared" si="17"/>
        <v>42158.339062499996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12"/>
        <v>6.0000000000000002E-5</v>
      </c>
      <c r="P157" s="8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2">
        <f t="shared" si="16"/>
        <v>42168.351099537038</v>
      </c>
      <c r="T157" s="12">
        <f t="shared" si="17"/>
        <v>42208.351099537038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12"/>
        <v>5.0999999999999997E-2</v>
      </c>
      <c r="P158" s="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2">
        <f t="shared" si="16"/>
        <v>41793.916620370372</v>
      </c>
      <c r="T158" s="12">
        <f t="shared" si="17"/>
        <v>41853.916620370372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12"/>
        <v>2.671118530884808E-3</v>
      </c>
      <c r="P159" s="8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2">
        <f t="shared" si="16"/>
        <v>42396.703379629624</v>
      </c>
      <c r="T159" s="12">
        <f t="shared" si="17"/>
        <v>42426.703379629624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12"/>
        <v>0</v>
      </c>
      <c r="P160" s="8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s="12">
        <f t="shared" si="16"/>
        <v>41903.868379629625</v>
      </c>
      <c r="T160" s="12">
        <f t="shared" si="17"/>
        <v>41933.868379629625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12"/>
        <v>2.0000000000000002E-5</v>
      </c>
      <c r="P161" s="8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2">
        <f t="shared" si="16"/>
        <v>42514.226215277777</v>
      </c>
      <c r="T161" s="12">
        <f t="shared" si="17"/>
        <v>42554.226215277777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12"/>
        <v>0</v>
      </c>
      <c r="P162" s="8">
        <f t="shared" si="13"/>
        <v>0</v>
      </c>
      <c r="Q162" t="str">
        <f t="shared" si="14"/>
        <v>film &amp; video</v>
      </c>
      <c r="R162" t="str">
        <f t="shared" si="15"/>
        <v>drama</v>
      </c>
      <c r="S162" s="12">
        <f t="shared" si="16"/>
        <v>42171.70475694444</v>
      </c>
      <c r="T162" s="12">
        <f t="shared" si="17"/>
        <v>42231.70475694444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12"/>
        <v>1E-4</v>
      </c>
      <c r="P163" s="8">
        <f t="shared" si="13"/>
        <v>5</v>
      </c>
      <c r="Q163" t="str">
        <f t="shared" si="14"/>
        <v>film &amp; video</v>
      </c>
      <c r="R163" t="str">
        <f t="shared" si="15"/>
        <v>drama</v>
      </c>
      <c r="S163" s="12">
        <f t="shared" si="16"/>
        <v>41792.479108796295</v>
      </c>
      <c r="T163" s="12">
        <f t="shared" si="17"/>
        <v>41822.479108796295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12"/>
        <v>0.15535714285714286</v>
      </c>
      <c r="P164" s="8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2">
        <f t="shared" si="16"/>
        <v>41834.91847222222</v>
      </c>
      <c r="T164" s="12">
        <f t="shared" si="17"/>
        <v>41867.779166666667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12"/>
        <v>0</v>
      </c>
      <c r="P165" s="8">
        <f t="shared" si="13"/>
        <v>0</v>
      </c>
      <c r="Q165" t="str">
        <f t="shared" si="14"/>
        <v>film &amp; video</v>
      </c>
      <c r="R165" t="str">
        <f t="shared" si="15"/>
        <v>drama</v>
      </c>
      <c r="S165" s="12">
        <f t="shared" si="16"/>
        <v>42243.752939814811</v>
      </c>
      <c r="T165" s="12">
        <f t="shared" si="17"/>
        <v>42277.791666666664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12"/>
        <v>5.3333333333333332E-3</v>
      </c>
      <c r="P166" s="8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2">
        <f t="shared" si="16"/>
        <v>41841.554409722223</v>
      </c>
      <c r="T166" s="12">
        <f t="shared" si="17"/>
        <v>41901.554409722223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12"/>
        <v>0</v>
      </c>
      <c r="P167" s="8">
        <f t="shared" si="13"/>
        <v>0</v>
      </c>
      <c r="Q167" t="str">
        <f t="shared" si="14"/>
        <v>film &amp; video</v>
      </c>
      <c r="R167" t="str">
        <f t="shared" si="15"/>
        <v>drama</v>
      </c>
      <c r="S167" s="12">
        <f t="shared" si="16"/>
        <v>42351.450509259252</v>
      </c>
      <c r="T167" s="12">
        <f t="shared" si="17"/>
        <v>42381.450509259252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12"/>
        <v>0.6</v>
      </c>
      <c r="P168" s="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2">
        <f t="shared" si="16"/>
        <v>42720.867615740739</v>
      </c>
      <c r="T168" s="12">
        <f t="shared" si="17"/>
        <v>42750.867615740739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12"/>
        <v>1E-4</v>
      </c>
      <c r="P169" s="8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2">
        <f t="shared" si="16"/>
        <v>42160.719155092585</v>
      </c>
      <c r="T169" s="12">
        <f t="shared" si="17"/>
        <v>42220.719155092585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12"/>
        <v>4.0625000000000001E-2</v>
      </c>
      <c r="P170" s="8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2">
        <f t="shared" si="16"/>
        <v>42052.626967592594</v>
      </c>
      <c r="T170" s="12">
        <f t="shared" si="17"/>
        <v>42082.585300925923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12"/>
        <v>0.224</v>
      </c>
      <c r="P171" s="8">
        <f t="shared" si="13"/>
        <v>56</v>
      </c>
      <c r="Q171" t="str">
        <f t="shared" si="14"/>
        <v>film &amp; video</v>
      </c>
      <c r="R171" t="str">
        <f t="shared" si="15"/>
        <v>drama</v>
      </c>
      <c r="S171" s="12">
        <f t="shared" si="16"/>
        <v>41900.296979166662</v>
      </c>
      <c r="T171" s="12">
        <f t="shared" si="17"/>
        <v>41930.296979166662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12"/>
        <v>3.2500000000000001E-2</v>
      </c>
      <c r="P172" s="8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2">
        <f t="shared" si="16"/>
        <v>42216.769479166665</v>
      </c>
      <c r="T172" s="12">
        <f t="shared" si="17"/>
        <v>42246.019444444442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12"/>
        <v>2.0000000000000002E-5</v>
      </c>
      <c r="P173" s="8">
        <f t="shared" si="13"/>
        <v>1</v>
      </c>
      <c r="Q173" t="str">
        <f t="shared" si="14"/>
        <v>film &amp; video</v>
      </c>
      <c r="R173" t="str">
        <f t="shared" si="15"/>
        <v>drama</v>
      </c>
      <c r="S173" s="12">
        <f t="shared" si="16"/>
        <v>42533.972384259258</v>
      </c>
      <c r="T173" s="12">
        <f t="shared" si="17"/>
        <v>42593.972384259258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12"/>
        <v>0</v>
      </c>
      <c r="P174" s="8">
        <f t="shared" si="13"/>
        <v>0</v>
      </c>
      <c r="Q174" t="str">
        <f t="shared" si="14"/>
        <v>film &amp; video</v>
      </c>
      <c r="R174" t="str">
        <f t="shared" si="15"/>
        <v>drama</v>
      </c>
      <c r="S174" s="12">
        <f t="shared" si="16"/>
        <v>42047.186608796292</v>
      </c>
      <c r="T174" s="12">
        <f t="shared" si="17"/>
        <v>42082.144942129627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12"/>
        <v>0</v>
      </c>
      <c r="P175" s="8">
        <f t="shared" si="13"/>
        <v>0</v>
      </c>
      <c r="Q175" t="str">
        <f t="shared" si="14"/>
        <v>film &amp; video</v>
      </c>
      <c r="R175" t="str">
        <f t="shared" si="15"/>
        <v>drama</v>
      </c>
      <c r="S175" s="12">
        <f t="shared" si="16"/>
        <v>42033.364675925921</v>
      </c>
      <c r="T175" s="12">
        <f t="shared" si="17"/>
        <v>42063.364675925921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12"/>
        <v>0</v>
      </c>
      <c r="P176" s="8">
        <f t="shared" si="13"/>
        <v>0</v>
      </c>
      <c r="Q176" t="str">
        <f t="shared" si="14"/>
        <v>film &amp; video</v>
      </c>
      <c r="R176" t="str">
        <f t="shared" si="15"/>
        <v>drama</v>
      </c>
      <c r="S176" s="12">
        <f t="shared" si="16"/>
        <v>42072.55064814815</v>
      </c>
      <c r="T176" s="12">
        <f t="shared" si="17"/>
        <v>42132.55064814815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12"/>
        <v>6.4850000000000005E-2</v>
      </c>
      <c r="P177" s="8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2">
        <f t="shared" si="16"/>
        <v>41855.569571759253</v>
      </c>
      <c r="T177" s="12">
        <f t="shared" si="17"/>
        <v>41880.569571759253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12"/>
        <v>0</v>
      </c>
      <c r="P178" s="8">
        <f t="shared" si="13"/>
        <v>0</v>
      </c>
      <c r="Q178" t="str">
        <f t="shared" si="14"/>
        <v>film &amp; video</v>
      </c>
      <c r="R178" t="str">
        <f t="shared" si="15"/>
        <v>drama</v>
      </c>
      <c r="S178" s="12">
        <f t="shared" si="16"/>
        <v>42191.615729166668</v>
      </c>
      <c r="T178" s="12">
        <f t="shared" si="17"/>
        <v>42221.615729166668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12"/>
        <v>0.4</v>
      </c>
      <c r="P179" s="8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2">
        <f t="shared" si="16"/>
        <v>42069.839421296296</v>
      </c>
      <c r="T179" s="12">
        <f t="shared" si="17"/>
        <v>42086.797754629624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12"/>
        <v>0</v>
      </c>
      <c r="P180" s="8">
        <f t="shared" si="13"/>
        <v>0</v>
      </c>
      <c r="Q180" t="str">
        <f t="shared" si="14"/>
        <v>film &amp; video</v>
      </c>
      <c r="R180" t="str">
        <f t="shared" si="15"/>
        <v>drama</v>
      </c>
      <c r="S180" s="12">
        <f t="shared" si="16"/>
        <v>42304.747048611105</v>
      </c>
      <c r="T180" s="12">
        <f t="shared" si="17"/>
        <v>42334.788715277777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12"/>
        <v>0.2</v>
      </c>
      <c r="P181" s="8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2">
        <f t="shared" si="16"/>
        <v>42402.872164351851</v>
      </c>
      <c r="T181" s="12">
        <f t="shared" si="17"/>
        <v>42432.872164351851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12"/>
        <v>0.33416666666666667</v>
      </c>
      <c r="P182" s="8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2">
        <f t="shared" si="16"/>
        <v>42067.782905092587</v>
      </c>
      <c r="T182" s="12">
        <f t="shared" si="17"/>
        <v>42107.583333333336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12"/>
        <v>0.21092608822670172</v>
      </c>
      <c r="P183" s="8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2">
        <f t="shared" si="16"/>
        <v>42147.533506944441</v>
      </c>
      <c r="T183" s="12">
        <f t="shared" si="17"/>
        <v>42177.533506944441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12"/>
        <v>0</v>
      </c>
      <c r="P184" s="8">
        <f t="shared" si="13"/>
        <v>0</v>
      </c>
      <c r="Q184" t="str">
        <f t="shared" si="14"/>
        <v>film &amp; video</v>
      </c>
      <c r="R184" t="str">
        <f t="shared" si="15"/>
        <v>drama</v>
      </c>
      <c r="S184" s="12">
        <f t="shared" si="16"/>
        <v>42711.803611111107</v>
      </c>
      <c r="T184" s="12">
        <f t="shared" si="17"/>
        <v>42741.803611111107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12"/>
        <v>0.35855999999999999</v>
      </c>
      <c r="P185" s="8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2">
        <f t="shared" si="16"/>
        <v>41939.601967592593</v>
      </c>
      <c r="T185" s="12">
        <f t="shared" si="17"/>
        <v>41969.643634259257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12"/>
        <v>3.4000000000000002E-2</v>
      </c>
      <c r="P186" s="8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2">
        <f t="shared" si="16"/>
        <v>41825.58289351852</v>
      </c>
      <c r="T186" s="12">
        <f t="shared" si="17"/>
        <v>41882.957638888889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12"/>
        <v>5.5E-2</v>
      </c>
      <c r="P187" s="8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2">
        <f t="shared" si="16"/>
        <v>42570.702997685185</v>
      </c>
      <c r="T187" s="12">
        <f t="shared" si="17"/>
        <v>42600.702997685185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12"/>
        <v>0</v>
      </c>
      <c r="P188" s="8">
        <f t="shared" si="13"/>
        <v>0</v>
      </c>
      <c r="Q188" t="str">
        <f t="shared" si="14"/>
        <v>film &amp; video</v>
      </c>
      <c r="R188" t="str">
        <f t="shared" si="15"/>
        <v>drama</v>
      </c>
      <c r="S188" s="12">
        <f t="shared" si="16"/>
        <v>42767.604560185187</v>
      </c>
      <c r="T188" s="12">
        <f t="shared" si="17"/>
        <v>42797.624999999993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12"/>
        <v>0.16</v>
      </c>
      <c r="P189" s="8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2">
        <f t="shared" si="16"/>
        <v>42182.02612268518</v>
      </c>
      <c r="T189" s="12">
        <f t="shared" si="17"/>
        <v>42206.082638888889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12"/>
        <v>0</v>
      </c>
      <c r="P190" s="8">
        <f t="shared" si="13"/>
        <v>0</v>
      </c>
      <c r="Q190" t="str">
        <f t="shared" si="14"/>
        <v>film &amp; video</v>
      </c>
      <c r="R190" t="str">
        <f t="shared" si="15"/>
        <v>drama</v>
      </c>
      <c r="S190" s="12">
        <f t="shared" si="16"/>
        <v>41856.974710648145</v>
      </c>
      <c r="T190" s="12">
        <f t="shared" si="17"/>
        <v>41886.974710648145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12"/>
        <v>6.8999999999999997E-4</v>
      </c>
      <c r="P191" s="8">
        <f t="shared" si="13"/>
        <v>69</v>
      </c>
      <c r="Q191" t="str">
        <f t="shared" si="14"/>
        <v>film &amp; video</v>
      </c>
      <c r="R191" t="str">
        <f t="shared" si="15"/>
        <v>drama</v>
      </c>
      <c r="S191" s="12">
        <f t="shared" si="16"/>
        <v>42556.482372685183</v>
      </c>
      <c r="T191" s="12">
        <f t="shared" si="17"/>
        <v>42616.482372685183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12"/>
        <v>4.1666666666666666E-3</v>
      </c>
      <c r="P192" s="8">
        <f t="shared" si="13"/>
        <v>50</v>
      </c>
      <c r="Q192" t="str">
        <f t="shared" si="14"/>
        <v>film &amp; video</v>
      </c>
      <c r="R192" t="str">
        <f t="shared" si="15"/>
        <v>drama</v>
      </c>
      <c r="S192" s="12">
        <f t="shared" si="16"/>
        <v>42527.442662037036</v>
      </c>
      <c r="T192" s="12">
        <f t="shared" si="17"/>
        <v>42537.442662037036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12"/>
        <v>0.05</v>
      </c>
      <c r="P193" s="8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2">
        <f t="shared" si="16"/>
        <v>42239.233078703699</v>
      </c>
      <c r="T193" s="12">
        <f t="shared" si="17"/>
        <v>42279.233078703699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12"/>
        <v>1.7E-5</v>
      </c>
      <c r="P194" s="8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2">
        <f t="shared" si="16"/>
        <v>41899.583703703705</v>
      </c>
      <c r="T194" s="12">
        <f t="shared" si="17"/>
        <v>41929.583703703705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8">E195/D195</f>
        <v>0</v>
      </c>
      <c r="P195" s="8">
        <f t="shared" ref="P195:P258" si="19">IF(ISERROR(E195/L195),0,E195/L195)</f>
        <v>0</v>
      </c>
      <c r="Q195" t="str">
        <f t="shared" ref="Q195:Q258" si="20">LEFT(N195,FIND("/",N195,1)-1)</f>
        <v>film &amp; video</v>
      </c>
      <c r="R195" t="str">
        <f t="shared" ref="R195:R258" si="21">RIGHT(N195,(LEN(N195)-FIND("/",N195,1)))</f>
        <v>drama</v>
      </c>
      <c r="S195" s="12">
        <f t="shared" ref="S195:S258" si="22">(J195/86400)+25569+(-5/24)</f>
        <v>41911.726458333331</v>
      </c>
      <c r="T195" s="12">
        <f t="shared" ref="T195:T258" si="23">(I195/86400)+25569+(-5/24)</f>
        <v>41971.768124999995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8"/>
        <v>1.1999999999999999E-3</v>
      </c>
      <c r="P196" s="8">
        <f t="shared" si="19"/>
        <v>1</v>
      </c>
      <c r="Q196" t="str">
        <f t="shared" si="20"/>
        <v>film &amp; video</v>
      </c>
      <c r="R196" t="str">
        <f t="shared" si="21"/>
        <v>drama</v>
      </c>
      <c r="S196" s="12">
        <f t="shared" si="22"/>
        <v>42375.788553240738</v>
      </c>
      <c r="T196" s="12">
        <f t="shared" si="23"/>
        <v>42435.788553240738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8"/>
        <v>0</v>
      </c>
      <c r="P197" s="8">
        <f t="shared" si="19"/>
        <v>0</v>
      </c>
      <c r="Q197" t="str">
        <f t="shared" si="20"/>
        <v>film &amp; video</v>
      </c>
      <c r="R197" t="str">
        <f t="shared" si="21"/>
        <v>drama</v>
      </c>
      <c r="S197" s="12">
        <f t="shared" si="22"/>
        <v>42135.462175925924</v>
      </c>
      <c r="T197" s="12">
        <f t="shared" si="23"/>
        <v>42195.462175925924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8"/>
        <v>0.41857142857142859</v>
      </c>
      <c r="P198" s="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2">
        <f t="shared" si="22"/>
        <v>42259.334467592591</v>
      </c>
      <c r="T198" s="12">
        <f t="shared" si="23"/>
        <v>42287.666666666664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8"/>
        <v>0.1048</v>
      </c>
      <c r="P199" s="8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2">
        <f t="shared" si="22"/>
        <v>42741.640046296299</v>
      </c>
      <c r="T199" s="12">
        <f t="shared" si="23"/>
        <v>42783.666666666664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8"/>
        <v>1.116E-2</v>
      </c>
      <c r="P200" s="8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2">
        <f t="shared" si="22"/>
        <v>41887.175023148149</v>
      </c>
      <c r="T200" s="12">
        <f t="shared" si="23"/>
        <v>41917.175023148149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8"/>
        <v>0</v>
      </c>
      <c r="P201" s="8">
        <f t="shared" si="19"/>
        <v>0</v>
      </c>
      <c r="Q201" t="str">
        <f t="shared" si="20"/>
        <v>film &amp; video</v>
      </c>
      <c r="R201" t="str">
        <f t="shared" si="21"/>
        <v>drama</v>
      </c>
      <c r="S201" s="12">
        <f t="shared" si="22"/>
        <v>42583.915532407402</v>
      </c>
      <c r="T201" s="12">
        <f t="shared" si="23"/>
        <v>42613.915532407402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8"/>
        <v>0.26192500000000002</v>
      </c>
      <c r="P202" s="8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2">
        <f t="shared" si="22"/>
        <v>41866.875034722216</v>
      </c>
      <c r="T202" s="12">
        <f t="shared" si="23"/>
        <v>41896.875034722216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8"/>
        <v>0.58461538461538465</v>
      </c>
      <c r="P203" s="8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2">
        <f t="shared" si="22"/>
        <v>42023.610289351847</v>
      </c>
      <c r="T203" s="12">
        <f t="shared" si="23"/>
        <v>42043.610289351847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8"/>
        <v>0</v>
      </c>
      <c r="P204" s="8">
        <f t="shared" si="19"/>
        <v>0</v>
      </c>
      <c r="Q204" t="str">
        <f t="shared" si="20"/>
        <v>film &amp; video</v>
      </c>
      <c r="R204" t="str">
        <f t="shared" si="21"/>
        <v>drama</v>
      </c>
      <c r="S204" s="12">
        <f t="shared" si="22"/>
        <v>42255.719490740739</v>
      </c>
      <c r="T204" s="12">
        <f t="shared" si="23"/>
        <v>42285.665972222218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8"/>
        <v>0.2984</v>
      </c>
      <c r="P205" s="8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2">
        <f t="shared" si="22"/>
        <v>41973.639629629623</v>
      </c>
      <c r="T205" s="12">
        <f t="shared" si="23"/>
        <v>42033.639629629623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8"/>
        <v>0.50721666666666665</v>
      </c>
      <c r="P206" s="8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2">
        <f t="shared" si="22"/>
        <v>42556.375034722216</v>
      </c>
      <c r="T206" s="12">
        <f t="shared" si="23"/>
        <v>42586.375034722216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8"/>
        <v>0.16250000000000001</v>
      </c>
      <c r="P207" s="8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2">
        <f t="shared" si="22"/>
        <v>42248.423865740733</v>
      </c>
      <c r="T207" s="12">
        <f t="shared" si="23"/>
        <v>42283.423865740733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8"/>
        <v>0</v>
      </c>
      <c r="P208" s="8">
        <f t="shared" si="19"/>
        <v>0</v>
      </c>
      <c r="Q208" t="str">
        <f t="shared" si="20"/>
        <v>film &amp; video</v>
      </c>
      <c r="R208" t="str">
        <f t="shared" si="21"/>
        <v>drama</v>
      </c>
      <c r="S208" s="12">
        <f t="shared" si="22"/>
        <v>42566.79609953703</v>
      </c>
      <c r="T208" s="12">
        <f t="shared" si="23"/>
        <v>42587.79609953703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8"/>
        <v>0.15214285714285714</v>
      </c>
      <c r="P209" s="8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2">
        <f t="shared" si="22"/>
        <v>41977.988865740735</v>
      </c>
      <c r="T209" s="12">
        <f t="shared" si="23"/>
        <v>42007.988865740735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8"/>
        <v>0</v>
      </c>
      <c r="P210" s="8">
        <f t="shared" si="19"/>
        <v>0</v>
      </c>
      <c r="Q210" t="str">
        <f t="shared" si="20"/>
        <v>film &amp; video</v>
      </c>
      <c r="R210" t="str">
        <f t="shared" si="21"/>
        <v>drama</v>
      </c>
      <c r="S210" s="12">
        <f t="shared" si="22"/>
        <v>41959.16165509259</v>
      </c>
      <c r="T210" s="12">
        <f t="shared" si="23"/>
        <v>41989.16165509259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8"/>
        <v>0</v>
      </c>
      <c r="P211" s="8">
        <f t="shared" si="19"/>
        <v>0</v>
      </c>
      <c r="Q211" t="str">
        <f t="shared" si="20"/>
        <v>film &amp; video</v>
      </c>
      <c r="R211" t="str">
        <f t="shared" si="21"/>
        <v>drama</v>
      </c>
      <c r="S211" s="12">
        <f t="shared" si="22"/>
        <v>42165.714525462965</v>
      </c>
      <c r="T211" s="12">
        <f t="shared" si="23"/>
        <v>42195.714525462965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8"/>
        <v>0.2525</v>
      </c>
      <c r="P212" s="8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2">
        <f t="shared" si="22"/>
        <v>42248.856388888882</v>
      </c>
      <c r="T212" s="12">
        <f t="shared" si="23"/>
        <v>42277.999999999993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8"/>
        <v>0.44600000000000001</v>
      </c>
      <c r="P213" s="8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2">
        <f t="shared" si="22"/>
        <v>42235.951585648145</v>
      </c>
      <c r="T213" s="12">
        <f t="shared" si="23"/>
        <v>42265.951585648145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8"/>
        <v>1.5873015873015873E-4</v>
      </c>
      <c r="P214" s="8">
        <f t="shared" si="19"/>
        <v>1</v>
      </c>
      <c r="Q214" t="str">
        <f t="shared" si="20"/>
        <v>film &amp; video</v>
      </c>
      <c r="R214" t="str">
        <f t="shared" si="21"/>
        <v>drama</v>
      </c>
      <c r="S214" s="12">
        <f t="shared" si="22"/>
        <v>42416.672685185178</v>
      </c>
      <c r="T214" s="12">
        <f t="shared" si="23"/>
        <v>42476.631018518521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8"/>
        <v>4.0000000000000002E-4</v>
      </c>
      <c r="P215" s="8">
        <f t="shared" si="19"/>
        <v>20</v>
      </c>
      <c r="Q215" t="str">
        <f t="shared" si="20"/>
        <v>film &amp; video</v>
      </c>
      <c r="R215" t="str">
        <f t="shared" si="21"/>
        <v>drama</v>
      </c>
      <c r="S215" s="12">
        <f t="shared" si="22"/>
        <v>42202.385960648149</v>
      </c>
      <c r="T215" s="12">
        <f t="shared" si="23"/>
        <v>42232.379641203697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8"/>
        <v>8.0000000000000007E-5</v>
      </c>
      <c r="P216" s="8">
        <f t="shared" si="19"/>
        <v>1</v>
      </c>
      <c r="Q216" t="str">
        <f t="shared" si="20"/>
        <v>film &amp; video</v>
      </c>
      <c r="R216" t="str">
        <f t="shared" si="21"/>
        <v>drama</v>
      </c>
      <c r="S216" s="12">
        <f t="shared" si="22"/>
        <v>42009.432280092595</v>
      </c>
      <c r="T216" s="12">
        <f t="shared" si="23"/>
        <v>42069.432280092595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8"/>
        <v>2.2727272727272726E-3</v>
      </c>
      <c r="P217" s="8">
        <f t="shared" si="19"/>
        <v>10</v>
      </c>
      <c r="Q217" t="str">
        <f t="shared" si="20"/>
        <v>film &amp; video</v>
      </c>
      <c r="R217" t="str">
        <f t="shared" si="21"/>
        <v>drama</v>
      </c>
      <c r="S217" s="12">
        <f t="shared" si="22"/>
        <v>42375.021782407406</v>
      </c>
      <c r="T217" s="12">
        <f t="shared" si="23"/>
        <v>42417.790972222218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8"/>
        <v>0.55698440000000005</v>
      </c>
      <c r="P218" s="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2">
        <f t="shared" si="22"/>
        <v>42066.750428240739</v>
      </c>
      <c r="T218" s="12">
        <f t="shared" si="23"/>
        <v>42116.708761574067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8"/>
        <v>0.11942999999999999</v>
      </c>
      <c r="P219" s="8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2">
        <f t="shared" si="22"/>
        <v>41970.432280092595</v>
      </c>
      <c r="T219" s="12">
        <f t="shared" si="23"/>
        <v>42001.432280092595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8"/>
        <v>0.02</v>
      </c>
      <c r="P220" s="8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2">
        <f t="shared" si="22"/>
        <v>42079.420011574075</v>
      </c>
      <c r="T220" s="12">
        <f t="shared" si="23"/>
        <v>42139.420011574075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8"/>
        <v>0.17630000000000001</v>
      </c>
      <c r="P221" s="8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2">
        <f t="shared" si="22"/>
        <v>42429.118344907409</v>
      </c>
      <c r="T221" s="12">
        <f t="shared" si="23"/>
        <v>42461.082638888889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8"/>
        <v>7.1999999999999998E-3</v>
      </c>
      <c r="P222" s="8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2">
        <f t="shared" si="22"/>
        <v>42195.435532407406</v>
      </c>
      <c r="T222" s="12">
        <f t="shared" si="23"/>
        <v>42236.629166666666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8"/>
        <v>0</v>
      </c>
      <c r="P223" s="8">
        <f t="shared" si="19"/>
        <v>0</v>
      </c>
      <c r="Q223" t="str">
        <f t="shared" si="20"/>
        <v>film &amp; video</v>
      </c>
      <c r="R223" t="str">
        <f t="shared" si="21"/>
        <v>drama</v>
      </c>
      <c r="S223" s="12">
        <f t="shared" si="22"/>
        <v>42031.629212962966</v>
      </c>
      <c r="T223" s="12">
        <f t="shared" si="23"/>
        <v>42091.587546296294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8"/>
        <v>0.13</v>
      </c>
      <c r="P224" s="8">
        <f t="shared" si="19"/>
        <v>65</v>
      </c>
      <c r="Q224" t="str">
        <f t="shared" si="20"/>
        <v>film &amp; video</v>
      </c>
      <c r="R224" t="str">
        <f t="shared" si="21"/>
        <v>drama</v>
      </c>
      <c r="S224" s="12">
        <f t="shared" si="22"/>
        <v>42031.561550925922</v>
      </c>
      <c r="T224" s="12">
        <f t="shared" si="23"/>
        <v>42089.902083333327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8"/>
        <v>0</v>
      </c>
      <c r="P225" s="8">
        <f t="shared" si="19"/>
        <v>0</v>
      </c>
      <c r="Q225" t="str">
        <f t="shared" si="20"/>
        <v>film &amp; video</v>
      </c>
      <c r="R225" t="str">
        <f t="shared" si="21"/>
        <v>drama</v>
      </c>
      <c r="S225" s="12">
        <f t="shared" si="22"/>
        <v>42481.839699074073</v>
      </c>
      <c r="T225" s="12">
        <f t="shared" si="23"/>
        <v>42511.836805555555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8"/>
        <v>0</v>
      </c>
      <c r="P226" s="8">
        <f t="shared" si="19"/>
        <v>0</v>
      </c>
      <c r="Q226" t="str">
        <f t="shared" si="20"/>
        <v>film &amp; video</v>
      </c>
      <c r="R226" t="str">
        <f t="shared" si="21"/>
        <v>drama</v>
      </c>
      <c r="S226" s="12">
        <f t="shared" si="22"/>
        <v>42135.026921296296</v>
      </c>
      <c r="T226" s="12">
        <f t="shared" si="23"/>
        <v>42195.026921296296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8"/>
        <v>0</v>
      </c>
      <c r="P227" s="8">
        <f t="shared" si="19"/>
        <v>0</v>
      </c>
      <c r="Q227" t="str">
        <f t="shared" si="20"/>
        <v>film &amp; video</v>
      </c>
      <c r="R227" t="str">
        <f t="shared" si="21"/>
        <v>drama</v>
      </c>
      <c r="S227" s="12">
        <f t="shared" si="22"/>
        <v>42438.752939814811</v>
      </c>
      <c r="T227" s="12">
        <f t="shared" si="23"/>
        <v>42468.711273148147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8"/>
        <v>8.6206896551724137E-3</v>
      </c>
      <c r="P228" s="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2">
        <f t="shared" si="22"/>
        <v>42106.457685185182</v>
      </c>
      <c r="T228" s="12">
        <f t="shared" si="23"/>
        <v>42155.186805555553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8"/>
        <v>0</v>
      </c>
      <c r="P229" s="8">
        <f t="shared" si="19"/>
        <v>0</v>
      </c>
      <c r="Q229" t="str">
        <f t="shared" si="20"/>
        <v>film &amp; video</v>
      </c>
      <c r="R229" t="str">
        <f t="shared" si="21"/>
        <v>drama</v>
      </c>
      <c r="S229" s="12">
        <f t="shared" si="22"/>
        <v>42164.685659722221</v>
      </c>
      <c r="T229" s="12">
        <f t="shared" si="23"/>
        <v>42194.685659722221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8"/>
        <v>0</v>
      </c>
      <c r="P230" s="8">
        <f t="shared" si="19"/>
        <v>0</v>
      </c>
      <c r="Q230" t="str">
        <f t="shared" si="20"/>
        <v>film &amp; video</v>
      </c>
      <c r="R230" t="str">
        <f t="shared" si="21"/>
        <v>drama</v>
      </c>
      <c r="S230" s="12">
        <f t="shared" si="22"/>
        <v>42096.478067129625</v>
      </c>
      <c r="T230" s="12">
        <f t="shared" si="23"/>
        <v>42156.478067129625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8"/>
        <v>0</v>
      </c>
      <c r="P231" s="8">
        <f t="shared" si="19"/>
        <v>0</v>
      </c>
      <c r="Q231" t="str">
        <f t="shared" si="20"/>
        <v>film &amp; video</v>
      </c>
      <c r="R231" t="str">
        <f t="shared" si="21"/>
        <v>drama</v>
      </c>
      <c r="S231" s="12">
        <f t="shared" si="22"/>
        <v>42383.725659722222</v>
      </c>
      <c r="T231" s="12">
        <f t="shared" si="23"/>
        <v>42413.725659722222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8"/>
        <v>4.0000000000000001E-3</v>
      </c>
      <c r="P232" s="8">
        <f t="shared" si="19"/>
        <v>30</v>
      </c>
      <c r="Q232" t="str">
        <f t="shared" si="20"/>
        <v>film &amp; video</v>
      </c>
      <c r="R232" t="str">
        <f t="shared" si="21"/>
        <v>drama</v>
      </c>
      <c r="S232" s="12">
        <f t="shared" si="22"/>
        <v>42129.568877314814</v>
      </c>
      <c r="T232" s="12">
        <f t="shared" si="23"/>
        <v>42159.568877314814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8"/>
        <v>0</v>
      </c>
      <c r="P233" s="8">
        <f t="shared" si="19"/>
        <v>0</v>
      </c>
      <c r="Q233" t="str">
        <f t="shared" si="20"/>
        <v>film &amp; video</v>
      </c>
      <c r="R233" t="str">
        <f t="shared" si="21"/>
        <v>drama</v>
      </c>
      <c r="S233" s="12">
        <f t="shared" si="22"/>
        <v>42341.75059027777</v>
      </c>
      <c r="T233" s="12">
        <f t="shared" si="23"/>
        <v>42371.75059027777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8"/>
        <v>2.75E-2</v>
      </c>
      <c r="P234" s="8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2">
        <f t="shared" si="22"/>
        <v>42032.617430555554</v>
      </c>
      <c r="T234" s="12">
        <f t="shared" si="23"/>
        <v>42062.617430555554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8"/>
        <v>0</v>
      </c>
      <c r="P235" s="8">
        <f t="shared" si="19"/>
        <v>0</v>
      </c>
      <c r="Q235" t="str">
        <f t="shared" si="20"/>
        <v>film &amp; video</v>
      </c>
      <c r="R235" t="str">
        <f t="shared" si="21"/>
        <v>drama</v>
      </c>
      <c r="S235" s="12">
        <f t="shared" si="22"/>
        <v>42612.703379629624</v>
      </c>
      <c r="T235" s="12">
        <f t="shared" si="23"/>
        <v>42642.703379629624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8"/>
        <v>0.40100000000000002</v>
      </c>
      <c r="P236" s="8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2">
        <f t="shared" si="22"/>
        <v>42135.82707175926</v>
      </c>
      <c r="T236" s="12">
        <f t="shared" si="23"/>
        <v>42175.82707175926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8"/>
        <v>0</v>
      </c>
      <c r="P237" s="8">
        <f t="shared" si="19"/>
        <v>0</v>
      </c>
      <c r="Q237" t="str">
        <f t="shared" si="20"/>
        <v>film &amp; video</v>
      </c>
      <c r="R237" t="str">
        <f t="shared" si="21"/>
        <v>drama</v>
      </c>
      <c r="S237" s="12">
        <f t="shared" si="22"/>
        <v>42164.700196759259</v>
      </c>
      <c r="T237" s="12">
        <f t="shared" si="23"/>
        <v>42194.700196759259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8"/>
        <v>0</v>
      </c>
      <c r="P238" s="8">
        <f t="shared" si="19"/>
        <v>0</v>
      </c>
      <c r="Q238" t="str">
        <f t="shared" si="20"/>
        <v>film &amp; video</v>
      </c>
      <c r="R238" t="str">
        <f t="shared" si="21"/>
        <v>drama</v>
      </c>
      <c r="S238" s="12">
        <f t="shared" si="22"/>
        <v>42320.876145833332</v>
      </c>
      <c r="T238" s="12">
        <f t="shared" si="23"/>
        <v>42373.791666666664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8"/>
        <v>3.3333333333333335E-3</v>
      </c>
      <c r="P239" s="8">
        <f t="shared" si="19"/>
        <v>50</v>
      </c>
      <c r="Q239" t="str">
        <f t="shared" si="20"/>
        <v>film &amp; video</v>
      </c>
      <c r="R239" t="str">
        <f t="shared" si="21"/>
        <v>drama</v>
      </c>
      <c r="S239" s="12">
        <f t="shared" si="22"/>
        <v>42377.368854166663</v>
      </c>
      <c r="T239" s="12">
        <f t="shared" si="23"/>
        <v>42437.368854166663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8"/>
        <v>0</v>
      </c>
      <c r="P240" s="8">
        <f t="shared" si="19"/>
        <v>0</v>
      </c>
      <c r="Q240" t="str">
        <f t="shared" si="20"/>
        <v>film &amp; video</v>
      </c>
      <c r="R240" t="str">
        <f t="shared" si="21"/>
        <v>drama</v>
      </c>
      <c r="S240" s="12">
        <f t="shared" si="22"/>
        <v>42713.754166666666</v>
      </c>
      <c r="T240" s="12">
        <f t="shared" si="23"/>
        <v>42734.166666666664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8"/>
        <v>0.25</v>
      </c>
      <c r="P241" s="8">
        <f t="shared" si="19"/>
        <v>50</v>
      </c>
      <c r="Q241" t="str">
        <f t="shared" si="20"/>
        <v>film &amp; video</v>
      </c>
      <c r="R241" t="str">
        <f t="shared" si="21"/>
        <v>drama</v>
      </c>
      <c r="S241" s="12">
        <f t="shared" si="22"/>
        <v>42296.901967592588</v>
      </c>
      <c r="T241" s="12">
        <f t="shared" si="23"/>
        <v>42316.291666666664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8"/>
        <v>1.0763413333333334</v>
      </c>
      <c r="P242" s="8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2">
        <f t="shared" si="22"/>
        <v>41354.500127314815</v>
      </c>
      <c r="T242" s="12">
        <f t="shared" si="23"/>
        <v>41399.500127314815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8"/>
        <v>1.1263736263736264</v>
      </c>
      <c r="P243" s="8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2">
        <f t="shared" si="22"/>
        <v>41949.489629629628</v>
      </c>
      <c r="T243" s="12">
        <f t="shared" si="23"/>
        <v>41994.489629629628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8"/>
        <v>1.1346153846153846</v>
      </c>
      <c r="P244" s="8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2">
        <f t="shared" si="22"/>
        <v>40862.28460648148</v>
      </c>
      <c r="T244" s="12">
        <f t="shared" si="23"/>
        <v>40897.28460648148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8"/>
        <v>1.0259199999999999</v>
      </c>
      <c r="P245" s="8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2">
        <f t="shared" si="22"/>
        <v>41661.839166666665</v>
      </c>
      <c r="T245" s="12">
        <f t="shared" si="23"/>
        <v>41691.839166666665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8"/>
        <v>1.1375714285714287</v>
      </c>
      <c r="P246" s="8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2">
        <f t="shared" si="22"/>
        <v>40213.115266203698</v>
      </c>
      <c r="T246" s="12">
        <f t="shared" si="23"/>
        <v>40253.087500000001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8"/>
        <v>1.0371999999999999</v>
      </c>
      <c r="P247" s="8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2">
        <f t="shared" si="22"/>
        <v>41106.844733796293</v>
      </c>
      <c r="T247" s="12">
        <f t="shared" si="23"/>
        <v>41136.844733796293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8"/>
        <v>3.0546000000000002</v>
      </c>
      <c r="P248" s="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2">
        <f t="shared" si="22"/>
        <v>40480.155150462961</v>
      </c>
      <c r="T248" s="12">
        <f t="shared" si="23"/>
        <v>40530.196817129625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8"/>
        <v>1.341</v>
      </c>
      <c r="P249" s="8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2">
        <f t="shared" si="22"/>
        <v>40430.395995370367</v>
      </c>
      <c r="T249" s="12">
        <f t="shared" si="23"/>
        <v>40466.943749999999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8"/>
        <v>1.0133294117647058</v>
      </c>
      <c r="P250" s="8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2">
        <f t="shared" si="22"/>
        <v>40870.566076388888</v>
      </c>
      <c r="T250" s="12">
        <f t="shared" si="23"/>
        <v>40915.566076388888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8"/>
        <v>1.1292</v>
      </c>
      <c r="P251" s="8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2">
        <f t="shared" si="22"/>
        <v>40332.715509259258</v>
      </c>
      <c r="T251" s="12">
        <f t="shared" si="23"/>
        <v>40412.527777777774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8"/>
        <v>1.0558333333333334</v>
      </c>
      <c r="P252" s="8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2">
        <f t="shared" si="22"/>
        <v>41401.357534722221</v>
      </c>
      <c r="T252" s="12">
        <f t="shared" si="23"/>
        <v>41431.357534722221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8"/>
        <v>1.2557142857142858</v>
      </c>
      <c r="P253" s="8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2">
        <f t="shared" si="22"/>
        <v>41013.579236111109</v>
      </c>
      <c r="T253" s="12">
        <f t="shared" si="23"/>
        <v>41045.583333333328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8"/>
        <v>1.8455999999999999</v>
      </c>
      <c r="P254" s="8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2">
        <f t="shared" si="22"/>
        <v>40266.454374999994</v>
      </c>
      <c r="T254" s="12">
        <f t="shared" si="23"/>
        <v>40329.957638888889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8"/>
        <v>1.0073333333333334</v>
      </c>
      <c r="P255" s="8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2">
        <f t="shared" si="22"/>
        <v>40924.44253472222</v>
      </c>
      <c r="T255" s="12">
        <f t="shared" si="23"/>
        <v>40954.44253472222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8"/>
        <v>1.1694724999999999</v>
      </c>
      <c r="P256" s="8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2">
        <f t="shared" si="22"/>
        <v>42263.744328703702</v>
      </c>
      <c r="T256" s="12">
        <f t="shared" si="23"/>
        <v>42293.874999999993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8"/>
        <v>1.0673325</v>
      </c>
      <c r="P257" s="8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2">
        <f t="shared" si="22"/>
        <v>40588.318078703705</v>
      </c>
      <c r="T257" s="12">
        <f t="shared" si="23"/>
        <v>40618.276412037034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8"/>
        <v>1.391</v>
      </c>
      <c r="P258" s="8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2">
        <f t="shared" si="22"/>
        <v>41319.560960648145</v>
      </c>
      <c r="T258" s="12">
        <f t="shared" si="23"/>
        <v>41349.560960648145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24">E259/D259</f>
        <v>1.0672648571428571</v>
      </c>
      <c r="P259" s="8">
        <f t="shared" ref="P259:P322" si="25">IF(ISERROR(E259/L259),0,E259/L259)</f>
        <v>66.70405357142856</v>
      </c>
      <c r="Q259" t="str">
        <f t="shared" ref="Q259:Q322" si="26">LEFT(N259,FIND("/",N259,1)-1)</f>
        <v>film &amp; video</v>
      </c>
      <c r="R259" t="str">
        <f t="shared" ref="R259:R322" si="27">RIGHT(N259,(LEN(N259)-FIND("/",N259,1)))</f>
        <v>documentary</v>
      </c>
      <c r="S259" s="12">
        <f t="shared" ref="S259:S322" si="28">(J259/86400)+25569+(-5/24)</f>
        <v>42479.418541666666</v>
      </c>
      <c r="T259" s="12">
        <f t="shared" ref="T259:T322" si="29">(I259/86400)+25569+(-5/24)</f>
        <v>42509.418541666666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24"/>
        <v>1.9114</v>
      </c>
      <c r="P260" s="8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2">
        <f t="shared" si="28"/>
        <v>40681.843356481477</v>
      </c>
      <c r="T260" s="12">
        <f t="shared" si="29"/>
        <v>40711.843356481477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24"/>
        <v>1.3193789333333332</v>
      </c>
      <c r="P261" s="8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2">
        <f t="shared" si="28"/>
        <v>42072.529733796291</v>
      </c>
      <c r="T261" s="12">
        <f t="shared" si="29"/>
        <v>42102.529733796291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24"/>
        <v>1.0640000000000001</v>
      </c>
      <c r="P262" s="8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2">
        <f t="shared" si="28"/>
        <v>40330.547210648147</v>
      </c>
      <c r="T262" s="12">
        <f t="shared" si="29"/>
        <v>40376.207638888889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24"/>
        <v>1.0740000000000001</v>
      </c>
      <c r="P263" s="8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2">
        <f t="shared" si="28"/>
        <v>41017.677129629628</v>
      </c>
      <c r="T263" s="12">
        <f t="shared" si="29"/>
        <v>41067.413194444445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24"/>
        <v>2.4</v>
      </c>
      <c r="P264" s="8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2">
        <f t="shared" si="28"/>
        <v>40555.039675925924</v>
      </c>
      <c r="T264" s="12">
        <f t="shared" si="29"/>
        <v>40600.039675925924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24"/>
        <v>1.1808107999999999</v>
      </c>
      <c r="P265" s="8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2">
        <f t="shared" si="28"/>
        <v>41149.746458333328</v>
      </c>
      <c r="T265" s="12">
        <f t="shared" si="29"/>
        <v>41179.746458333328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24"/>
        <v>1.1819999999999999</v>
      </c>
      <c r="P266" s="8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2">
        <f t="shared" si="28"/>
        <v>41010.411979166667</v>
      </c>
      <c r="T266" s="12">
        <f t="shared" si="29"/>
        <v>41040.411979166667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24"/>
        <v>1.111</v>
      </c>
      <c r="P267" s="8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2">
        <f t="shared" si="28"/>
        <v>40267.03738425926</v>
      </c>
      <c r="T267" s="12">
        <f t="shared" si="29"/>
        <v>40308.636111111111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24"/>
        <v>1.4550000000000001</v>
      </c>
      <c r="P268" s="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2">
        <f t="shared" si="28"/>
        <v>40204.966516203705</v>
      </c>
      <c r="T268" s="12">
        <f t="shared" si="29"/>
        <v>40290.95208333333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24"/>
        <v>1.3162883248730965</v>
      </c>
      <c r="P269" s="8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2">
        <f t="shared" si="28"/>
        <v>41785.244201388887</v>
      </c>
      <c r="T269" s="12">
        <f t="shared" si="29"/>
        <v>41815.244201388887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24"/>
        <v>1.1140000000000001</v>
      </c>
      <c r="P270" s="8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2">
        <f t="shared" si="28"/>
        <v>40808.944189814814</v>
      </c>
      <c r="T270" s="12">
        <f t="shared" si="29"/>
        <v>40853.985856481479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24"/>
        <v>1.4723377</v>
      </c>
      <c r="P271" s="8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2">
        <f t="shared" si="28"/>
        <v>42757.988680555551</v>
      </c>
      <c r="T271" s="12">
        <f t="shared" si="29"/>
        <v>42787.988680555551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24"/>
        <v>1.5260869565217392</v>
      </c>
      <c r="P272" s="8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2">
        <f t="shared" si="28"/>
        <v>40637.658217592594</v>
      </c>
      <c r="T272" s="12">
        <f t="shared" si="29"/>
        <v>40687.958333333328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24"/>
        <v>1.0468</v>
      </c>
      <c r="P273" s="8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2">
        <f t="shared" si="28"/>
        <v>41611.891909722217</v>
      </c>
      <c r="T273" s="12">
        <f t="shared" si="29"/>
        <v>41641.125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24"/>
        <v>1.7743366666666667</v>
      </c>
      <c r="P274" s="8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2">
        <f t="shared" si="28"/>
        <v>40235.692025462959</v>
      </c>
      <c r="T274" s="12">
        <f t="shared" si="29"/>
        <v>40296.575694444444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24"/>
        <v>1.077758</v>
      </c>
      <c r="P275" s="8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2">
        <f t="shared" si="28"/>
        <v>40697.29011574074</v>
      </c>
      <c r="T275" s="12">
        <f t="shared" si="29"/>
        <v>40727.29011574074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24"/>
        <v>1.56</v>
      </c>
      <c r="P276" s="8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2">
        <f t="shared" si="28"/>
        <v>40969.704039351847</v>
      </c>
      <c r="T276" s="12">
        <f t="shared" si="29"/>
        <v>41004.082638888889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24"/>
        <v>1.08395</v>
      </c>
      <c r="P277" s="8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2">
        <f t="shared" si="28"/>
        <v>41192.823680555557</v>
      </c>
      <c r="T277" s="12">
        <f t="shared" si="29"/>
        <v>41222.865347222221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24"/>
        <v>1.476</v>
      </c>
      <c r="P278" s="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2">
        <f t="shared" si="28"/>
        <v>40966.873541666668</v>
      </c>
      <c r="T278" s="12">
        <f t="shared" si="29"/>
        <v>41026.831874999996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24"/>
        <v>1.1038153846153846</v>
      </c>
      <c r="P279" s="8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2">
        <f t="shared" si="28"/>
        <v>42117.68309027778</v>
      </c>
      <c r="T279" s="12">
        <f t="shared" si="29"/>
        <v>42147.68309027778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24"/>
        <v>1.5034814814814814</v>
      </c>
      <c r="P280" s="8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2">
        <f t="shared" si="28"/>
        <v>41163.832627314812</v>
      </c>
      <c r="T280" s="12">
        <f t="shared" si="29"/>
        <v>41193.832627314812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24"/>
        <v>1.5731829411764706</v>
      </c>
      <c r="P281" s="8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2">
        <f t="shared" si="28"/>
        <v>42759.035833333335</v>
      </c>
      <c r="T281" s="12">
        <f t="shared" si="29"/>
        <v>42792.875694444439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24"/>
        <v>1.5614399999999999</v>
      </c>
      <c r="P282" s="8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2">
        <f t="shared" si="28"/>
        <v>41744.382349537038</v>
      </c>
      <c r="T282" s="12">
        <f t="shared" si="29"/>
        <v>41789.382349537038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24"/>
        <v>1.2058763636363636</v>
      </c>
      <c r="P283" s="8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2">
        <f t="shared" si="28"/>
        <v>39949.955011574071</v>
      </c>
      <c r="T283" s="12">
        <f t="shared" si="29"/>
        <v>40035.601388888885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24"/>
        <v>1.0118888888888888</v>
      </c>
      <c r="P284" s="8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2">
        <f t="shared" si="28"/>
        <v>40194.711712962962</v>
      </c>
      <c r="T284" s="12">
        <f t="shared" si="29"/>
        <v>40231.708333333328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24"/>
        <v>1.142725</v>
      </c>
      <c r="P285" s="8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2">
        <f t="shared" si="28"/>
        <v>40675.501666666663</v>
      </c>
      <c r="T285" s="12">
        <f t="shared" si="29"/>
        <v>40694.999305555553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24"/>
        <v>1.0462615</v>
      </c>
      <c r="P286" s="8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2">
        <f t="shared" si="28"/>
        <v>40904.529861111107</v>
      </c>
      <c r="T286" s="12">
        <f t="shared" si="29"/>
        <v>40929.529861111107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24"/>
        <v>2.2882507142857142</v>
      </c>
      <c r="P287" s="8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2">
        <f t="shared" si="28"/>
        <v>41506.547777777778</v>
      </c>
      <c r="T287" s="12">
        <f t="shared" si="29"/>
        <v>41536.547777777778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24"/>
        <v>1.0915333333333332</v>
      </c>
      <c r="P288" s="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2">
        <f t="shared" si="28"/>
        <v>41313.607916666668</v>
      </c>
      <c r="T288" s="12">
        <f t="shared" si="29"/>
        <v>41358.566249999996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24"/>
        <v>1.7629999999999999</v>
      </c>
      <c r="P289" s="8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2">
        <f t="shared" si="28"/>
        <v>41184.069652777776</v>
      </c>
      <c r="T289" s="12">
        <f t="shared" si="29"/>
        <v>41214.958333333328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24"/>
        <v>1.0321061999999999</v>
      </c>
      <c r="P290" s="8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2">
        <f t="shared" si="28"/>
        <v>41050.960567129623</v>
      </c>
      <c r="T290" s="12">
        <f t="shared" si="29"/>
        <v>41085.960567129623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24"/>
        <v>1.0482</v>
      </c>
      <c r="P291" s="8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2">
        <f t="shared" si="28"/>
        <v>41550.248078703698</v>
      </c>
      <c r="T291" s="12">
        <f t="shared" si="29"/>
        <v>41580.248078703698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24"/>
        <v>1.0668444444444445</v>
      </c>
      <c r="P292" s="8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2">
        <f t="shared" si="28"/>
        <v>40526.160844907405</v>
      </c>
      <c r="T292" s="12">
        <f t="shared" si="29"/>
        <v>40576.124305555553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24"/>
        <v>1.2001999999999999</v>
      </c>
      <c r="P293" s="8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2">
        <f t="shared" si="28"/>
        <v>41376.560717592591</v>
      </c>
      <c r="T293" s="12">
        <f t="shared" si="29"/>
        <v>41394.792361111111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24"/>
        <v>1.0150693333333334</v>
      </c>
      <c r="P294" s="8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2">
        <f t="shared" si="28"/>
        <v>40812.594895833332</v>
      </c>
      <c r="T294" s="12">
        <f t="shared" si="29"/>
        <v>40844.957638888889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24"/>
        <v>1.0138461538461538</v>
      </c>
      <c r="P295" s="8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2">
        <f t="shared" si="28"/>
        <v>41719.459652777776</v>
      </c>
      <c r="T295" s="12">
        <f t="shared" si="29"/>
        <v>41749.459652777776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24"/>
        <v>1</v>
      </c>
      <c r="P296" s="8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2">
        <f t="shared" si="28"/>
        <v>40342.876087962963</v>
      </c>
      <c r="T296" s="12">
        <f t="shared" si="29"/>
        <v>40378.458333333328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24"/>
        <v>1.3310911999999999</v>
      </c>
      <c r="P297" s="8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2">
        <f t="shared" si="28"/>
        <v>41518.796400462961</v>
      </c>
      <c r="T297" s="12">
        <f t="shared" si="29"/>
        <v>41578.791666666664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24"/>
        <v>1.187262</v>
      </c>
      <c r="P298" s="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2">
        <f t="shared" si="28"/>
        <v>41134.267164351848</v>
      </c>
      <c r="T298" s="12">
        <f t="shared" si="29"/>
        <v>41159.267164351848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24"/>
        <v>1.0064</v>
      </c>
      <c r="P299" s="8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2">
        <f t="shared" si="28"/>
        <v>42089.519687499997</v>
      </c>
      <c r="T299" s="12">
        <f t="shared" si="29"/>
        <v>42124.957638888889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24"/>
        <v>1.089324126984127</v>
      </c>
      <c r="P300" s="8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2">
        <f t="shared" si="28"/>
        <v>41709.255185185182</v>
      </c>
      <c r="T300" s="12">
        <f t="shared" si="29"/>
        <v>41768.666666666664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24"/>
        <v>1.789525</v>
      </c>
      <c r="P301" s="8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2">
        <f t="shared" si="28"/>
        <v>40469.016898148147</v>
      </c>
      <c r="T301" s="12">
        <f t="shared" si="29"/>
        <v>40499.058564814812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24"/>
        <v>1.0172264</v>
      </c>
      <c r="P302" s="8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2">
        <f t="shared" si="28"/>
        <v>40626.751597222217</v>
      </c>
      <c r="T302" s="12">
        <f t="shared" si="29"/>
        <v>40657.751597222217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24"/>
        <v>1.1873499999999999</v>
      </c>
      <c r="P303" s="8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2">
        <f t="shared" si="28"/>
        <v>41312.529340277775</v>
      </c>
      <c r="T303" s="12">
        <f t="shared" si="29"/>
        <v>41352.487673611111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24"/>
        <v>1.0045999999999999</v>
      </c>
      <c r="P304" s="8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2">
        <f t="shared" si="28"/>
        <v>40933.648587962962</v>
      </c>
      <c r="T304" s="12">
        <f t="shared" si="29"/>
        <v>40963.648587962962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24"/>
        <v>1.3746666666666667</v>
      </c>
      <c r="P305" s="8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2">
        <f t="shared" si="28"/>
        <v>41031.862800925919</v>
      </c>
      <c r="T305" s="12">
        <f t="shared" si="29"/>
        <v>41061.862800925919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24"/>
        <v>2.3164705882352941</v>
      </c>
      <c r="P306" s="8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2">
        <f t="shared" si="28"/>
        <v>41113.88653935185</v>
      </c>
      <c r="T306" s="12">
        <f t="shared" si="29"/>
        <v>41152.875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24"/>
        <v>1.3033333333333332</v>
      </c>
      <c r="P307" s="8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2">
        <f t="shared" si="28"/>
        <v>40948.421863425923</v>
      </c>
      <c r="T307" s="12">
        <f t="shared" si="29"/>
        <v>40978.421863425923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24"/>
        <v>2.9289999999999998</v>
      </c>
      <c r="P308" s="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2">
        <f t="shared" si="28"/>
        <v>41333.628854166665</v>
      </c>
      <c r="T308" s="12">
        <f t="shared" si="29"/>
        <v>41353.587187499994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24"/>
        <v>1.1131818181818183</v>
      </c>
      <c r="P309" s="8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2">
        <f t="shared" si="28"/>
        <v>41282.736122685186</v>
      </c>
      <c r="T309" s="12">
        <f t="shared" si="29"/>
        <v>41312.736122685186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24"/>
        <v>1.0556666666666668</v>
      </c>
      <c r="P310" s="8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2">
        <f t="shared" si="28"/>
        <v>40567.486226851848</v>
      </c>
      <c r="T310" s="12">
        <f t="shared" si="29"/>
        <v>40612.486226851848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24"/>
        <v>1.1894444444444445</v>
      </c>
      <c r="P311" s="8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2">
        <f t="shared" si="28"/>
        <v>41134.543217592589</v>
      </c>
      <c r="T311" s="12">
        <f t="shared" si="29"/>
        <v>41155.543217592589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24"/>
        <v>1.04129</v>
      </c>
      <c r="P312" s="8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2">
        <f t="shared" si="28"/>
        <v>40820.974803240737</v>
      </c>
      <c r="T312" s="12">
        <f t="shared" si="29"/>
        <v>40835.875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24"/>
        <v>1.0410165</v>
      </c>
      <c r="P313" s="8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2">
        <f t="shared" si="28"/>
        <v>40868.011481481481</v>
      </c>
      <c r="T313" s="12">
        <f t="shared" si="29"/>
        <v>40909.124305555553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24"/>
        <v>1.1187499999999999</v>
      </c>
      <c r="P314" s="8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2">
        <f t="shared" si="28"/>
        <v>41348.669351851851</v>
      </c>
      <c r="T314" s="12">
        <f t="shared" si="29"/>
        <v>41378.669351851851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24"/>
        <v>1.0473529411764706</v>
      </c>
      <c r="P315" s="8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2">
        <f t="shared" si="28"/>
        <v>40357.019606481481</v>
      </c>
      <c r="T315" s="12">
        <f t="shared" si="29"/>
        <v>40401.457638888889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24"/>
        <v>3.8515000000000001</v>
      </c>
      <c r="P316" s="8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2">
        <f t="shared" si="28"/>
        <v>41304.624861111108</v>
      </c>
      <c r="T316" s="12">
        <f t="shared" si="29"/>
        <v>41334.624861111108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24"/>
        <v>1.01248</v>
      </c>
      <c r="P317" s="8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2">
        <f t="shared" si="28"/>
        <v>41113.564050925925</v>
      </c>
      <c r="T317" s="12">
        <f t="shared" si="29"/>
        <v>41143.564050925925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24"/>
        <v>1.1377333333333333</v>
      </c>
      <c r="P318" s="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2">
        <f t="shared" si="28"/>
        <v>41950.715243055551</v>
      </c>
      <c r="T318" s="12">
        <f t="shared" si="29"/>
        <v>41983.999305555553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24"/>
        <v>1.0080333333333333</v>
      </c>
      <c r="P319" s="8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2">
        <f t="shared" si="28"/>
        <v>41589.468553240738</v>
      </c>
      <c r="T319" s="12">
        <f t="shared" si="29"/>
        <v>41619.468553240738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24"/>
        <v>2.8332000000000002</v>
      </c>
      <c r="P320" s="8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2">
        <f t="shared" si="28"/>
        <v>41329.830451388887</v>
      </c>
      <c r="T320" s="12">
        <f t="shared" si="29"/>
        <v>41359.788784722223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24"/>
        <v>1.1268</v>
      </c>
      <c r="P321" s="8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2">
        <f t="shared" si="28"/>
        <v>40123.629965277774</v>
      </c>
      <c r="T321" s="12">
        <f t="shared" si="29"/>
        <v>40211.124305555553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24"/>
        <v>1.0658000000000001</v>
      </c>
      <c r="P322" s="8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2">
        <f t="shared" si="28"/>
        <v>42331.34297453703</v>
      </c>
      <c r="T322" s="12">
        <f t="shared" si="29"/>
        <v>42360.749999999993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30">E323/D323</f>
        <v>1.0266285714285714</v>
      </c>
      <c r="P323" s="8">
        <f t="shared" ref="P323:P386" si="31">IF(ISERROR(E323/L323),0,E323/L323)</f>
        <v>106.62314540059347</v>
      </c>
      <c r="Q323" t="str">
        <f t="shared" ref="Q323:Q386" si="32">LEFT(N323,FIND("/",N323,1)-1)</f>
        <v>film &amp; video</v>
      </c>
      <c r="R323" t="str">
        <f t="shared" ref="R323:R386" si="33">RIGHT(N323,(LEN(N323)-FIND("/",N323,1)))</f>
        <v>documentary</v>
      </c>
      <c r="S323" s="12">
        <f t="shared" ref="S323:S386" si="34">(J323/86400)+25569+(-5/24)</f>
        <v>42647.238263888888</v>
      </c>
      <c r="T323" s="12">
        <f t="shared" ref="T323:T386" si="35">(I323/86400)+25569+(-5/24)</f>
        <v>42682.279930555553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30"/>
        <v>1.0791200000000001</v>
      </c>
      <c r="P324" s="8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2">
        <f t="shared" si="34"/>
        <v>42473.361666666664</v>
      </c>
      <c r="T324" s="12">
        <f t="shared" si="35"/>
        <v>42503.361666666664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30"/>
        <v>1.2307407407407407</v>
      </c>
      <c r="P325" s="8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2">
        <f t="shared" si="34"/>
        <v>42697.113032407404</v>
      </c>
      <c r="T325" s="12">
        <f t="shared" si="35"/>
        <v>42725.124305555553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30"/>
        <v>1.016</v>
      </c>
      <c r="P326" s="8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2">
        <f t="shared" si="34"/>
        <v>42184.417916666665</v>
      </c>
      <c r="T326" s="12">
        <f t="shared" si="35"/>
        <v>42217.417916666665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30"/>
        <v>1.04396</v>
      </c>
      <c r="P327" s="8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2">
        <f t="shared" si="34"/>
        <v>42688.979548611103</v>
      </c>
      <c r="T327" s="12">
        <f t="shared" si="35"/>
        <v>42723.979548611103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30"/>
        <v>1.1292973333333334</v>
      </c>
      <c r="P328" s="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2">
        <f t="shared" si="34"/>
        <v>42775.106550925928</v>
      </c>
      <c r="T328" s="12">
        <f t="shared" si="35"/>
        <v>42808.747916666667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30"/>
        <v>1.3640000000000001</v>
      </c>
      <c r="P329" s="8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2">
        <f t="shared" si="34"/>
        <v>42058.026956018519</v>
      </c>
      <c r="T329" s="12">
        <f t="shared" si="35"/>
        <v>42085.124999999993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30"/>
        <v>1.036144</v>
      </c>
      <c r="P330" s="8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2">
        <f t="shared" si="34"/>
        <v>42278.738287037035</v>
      </c>
      <c r="T330" s="12">
        <f t="shared" si="35"/>
        <v>42308.958333333336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30"/>
        <v>1.0549999999999999</v>
      </c>
      <c r="P331" s="8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2">
        <f t="shared" si="34"/>
        <v>42291.258414351854</v>
      </c>
      <c r="T331" s="12">
        <f t="shared" si="35"/>
        <v>42314.958333333336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30"/>
        <v>1.0182857142857142</v>
      </c>
      <c r="P332" s="8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2">
        <f t="shared" si="34"/>
        <v>41379.307442129626</v>
      </c>
      <c r="T332" s="12">
        <f t="shared" si="35"/>
        <v>41410.957638888889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30"/>
        <v>1.0660499999999999</v>
      </c>
      <c r="P333" s="8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2">
        <f t="shared" si="34"/>
        <v>42507.373078703698</v>
      </c>
      <c r="T333" s="12">
        <f t="shared" si="35"/>
        <v>42538.373078703698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30"/>
        <v>1.13015</v>
      </c>
      <c r="P334" s="8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2">
        <f t="shared" si="34"/>
        <v>42263.471956018511</v>
      </c>
      <c r="T334" s="12">
        <f t="shared" si="35"/>
        <v>42305.124999999993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30"/>
        <v>1.252275</v>
      </c>
      <c r="P335" s="8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2">
        <f t="shared" si="34"/>
        <v>42437.428136574068</v>
      </c>
      <c r="T335" s="12">
        <f t="shared" si="35"/>
        <v>42467.386469907404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30"/>
        <v>1.0119</v>
      </c>
      <c r="P336" s="8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2">
        <f t="shared" si="34"/>
        <v>42101.474039351851</v>
      </c>
      <c r="T336" s="12">
        <f t="shared" si="35"/>
        <v>42139.583333333336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30"/>
        <v>1.0276470588235294</v>
      </c>
      <c r="P337" s="8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2">
        <f t="shared" si="34"/>
        <v>42101.529108796291</v>
      </c>
      <c r="T337" s="12">
        <f t="shared" si="35"/>
        <v>42132.708333333336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30"/>
        <v>1.1683911999999999</v>
      </c>
      <c r="P338" s="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2">
        <f t="shared" si="34"/>
        <v>42291.387939814813</v>
      </c>
      <c r="T338" s="12">
        <f t="shared" si="35"/>
        <v>42321.429606481477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30"/>
        <v>1.0116833333333335</v>
      </c>
      <c r="P339" s="8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2">
        <f t="shared" si="34"/>
        <v>42046.920231481483</v>
      </c>
      <c r="T339" s="12">
        <f t="shared" si="35"/>
        <v>42076.878564814811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30"/>
        <v>1.1013360000000001</v>
      </c>
      <c r="P340" s="8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2">
        <f t="shared" si="34"/>
        <v>42559.547337962962</v>
      </c>
      <c r="T340" s="12">
        <f t="shared" si="35"/>
        <v>42615.833333333336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30"/>
        <v>1.0808333333333333</v>
      </c>
      <c r="P341" s="8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2">
        <f t="shared" si="34"/>
        <v>42093.551712962959</v>
      </c>
      <c r="T341" s="12">
        <f t="shared" si="35"/>
        <v>42123.551712962959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30"/>
        <v>1.2502285714285715</v>
      </c>
      <c r="P342" s="8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2">
        <f t="shared" si="34"/>
        <v>42772.460729166669</v>
      </c>
      <c r="T342" s="12">
        <f t="shared" si="35"/>
        <v>42802.666666666664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30"/>
        <v>1.0671428571428572</v>
      </c>
      <c r="P343" s="8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2">
        <f t="shared" si="34"/>
        <v>41894.671273148146</v>
      </c>
      <c r="T343" s="12">
        <f t="shared" si="35"/>
        <v>41912.957638888889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30"/>
        <v>1.0036639999999999</v>
      </c>
      <c r="P344" s="8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2">
        <f t="shared" si="34"/>
        <v>42459.572511574072</v>
      </c>
      <c r="T344" s="12">
        <f t="shared" si="35"/>
        <v>42489.572511574072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30"/>
        <v>1.0202863333333334</v>
      </c>
      <c r="P345" s="8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2">
        <f t="shared" si="34"/>
        <v>41926.529456018514</v>
      </c>
      <c r="T345" s="12">
        <f t="shared" si="35"/>
        <v>41956.916666666664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30"/>
        <v>1.0208358208955224</v>
      </c>
      <c r="P346" s="8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2">
        <f t="shared" si="34"/>
        <v>42111.762662037036</v>
      </c>
      <c r="T346" s="12">
        <f t="shared" si="35"/>
        <v>42155.888888888883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30"/>
        <v>1.2327586206896552</v>
      </c>
      <c r="P347" s="8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2">
        <f t="shared" si="34"/>
        <v>42114.735995370364</v>
      </c>
      <c r="T347" s="12">
        <f t="shared" si="35"/>
        <v>42144.735995370364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30"/>
        <v>1.7028880000000002</v>
      </c>
      <c r="P348" s="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2">
        <f t="shared" si="34"/>
        <v>42261.291909722218</v>
      </c>
      <c r="T348" s="12">
        <f t="shared" si="35"/>
        <v>42291.291909722218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30"/>
        <v>1.1159049999999999</v>
      </c>
      <c r="P349" s="8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2">
        <f t="shared" si="34"/>
        <v>42292.287141203698</v>
      </c>
      <c r="T349" s="12">
        <f t="shared" si="35"/>
        <v>42322.32880787037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30"/>
        <v>1.03</v>
      </c>
      <c r="P350" s="8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2">
        <f t="shared" si="34"/>
        <v>42207.378657407404</v>
      </c>
      <c r="T350" s="12">
        <f t="shared" si="35"/>
        <v>42237.378657407404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30"/>
        <v>1.0663570159857905</v>
      </c>
      <c r="P351" s="8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2">
        <f t="shared" si="34"/>
        <v>42760.290601851848</v>
      </c>
      <c r="T351" s="12">
        <f t="shared" si="35"/>
        <v>42790.290601851848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30"/>
        <v>1.1476</v>
      </c>
      <c r="P352" s="8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2">
        <f t="shared" si="34"/>
        <v>42585.857743055552</v>
      </c>
      <c r="T352" s="12">
        <f t="shared" si="35"/>
        <v>42623.957638888889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30"/>
        <v>1.2734117647058822</v>
      </c>
      <c r="P353" s="8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2">
        <f t="shared" si="34"/>
        <v>42427.75641203703</v>
      </c>
      <c r="T353" s="12">
        <f t="shared" si="35"/>
        <v>42467.714745370373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30"/>
        <v>1.1656</v>
      </c>
      <c r="P354" s="8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2">
        <f t="shared" si="34"/>
        <v>41889.959120370368</v>
      </c>
      <c r="T354" s="12">
        <f t="shared" si="35"/>
        <v>41919.959120370368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30"/>
        <v>1.0861819426615318</v>
      </c>
      <c r="P355" s="8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2">
        <f t="shared" si="34"/>
        <v>42297.583553240744</v>
      </c>
      <c r="T355" s="12">
        <f t="shared" si="35"/>
        <v>42327.625219907401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30"/>
        <v>1.0394285714285714</v>
      </c>
      <c r="P356" s="8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2">
        <f t="shared" si="34"/>
        <v>42438.619456018518</v>
      </c>
      <c r="T356" s="12">
        <f t="shared" si="35"/>
        <v>42468.577789351846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30"/>
        <v>1.1625714285714286</v>
      </c>
      <c r="P357" s="8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2">
        <f t="shared" si="34"/>
        <v>41943.0855787037</v>
      </c>
      <c r="T357" s="12">
        <f t="shared" si="35"/>
        <v>41974.127245370364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30"/>
        <v>1.0269239999999999</v>
      </c>
      <c r="P358" s="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2">
        <f t="shared" si="34"/>
        <v>42415.594826388886</v>
      </c>
      <c r="T358" s="12">
        <f t="shared" si="35"/>
        <v>42445.553159722222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30"/>
        <v>1.74</v>
      </c>
      <c r="P359" s="8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2">
        <f t="shared" si="34"/>
        <v>42078.01385416666</v>
      </c>
      <c r="T359" s="12">
        <f t="shared" si="35"/>
        <v>42118.01385416666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30"/>
        <v>1.03088</v>
      </c>
      <c r="P360" s="8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2">
        <f t="shared" si="34"/>
        <v>42507.651863425919</v>
      </c>
      <c r="T360" s="12">
        <f t="shared" si="35"/>
        <v>42536.416666666664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30"/>
        <v>1.0485537190082646</v>
      </c>
      <c r="P361" s="8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2">
        <f t="shared" si="34"/>
        <v>41934.86215277778</v>
      </c>
      <c r="T361" s="12">
        <f t="shared" si="35"/>
        <v>41957.008333333331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30"/>
        <v>1.0137499999999999</v>
      </c>
      <c r="P362" s="8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2">
        <f t="shared" si="34"/>
        <v>42163.689583333333</v>
      </c>
      <c r="T362" s="12">
        <f t="shared" si="35"/>
        <v>42207.924305555549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30"/>
        <v>1.1107699999999998</v>
      </c>
      <c r="P363" s="8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2">
        <f t="shared" si="34"/>
        <v>41935.792893518512</v>
      </c>
      <c r="T363" s="12">
        <f t="shared" si="35"/>
        <v>41965.834560185183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30"/>
        <v>1.2415933781686497</v>
      </c>
      <c r="P364" s="8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2">
        <f t="shared" si="34"/>
        <v>41837.002210648148</v>
      </c>
      <c r="T364" s="12">
        <f t="shared" si="35"/>
        <v>41858.791666666664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30"/>
        <v>1.0133333333333334</v>
      </c>
      <c r="P365" s="8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2">
        <f t="shared" si="34"/>
        <v>40255.53629629629</v>
      </c>
      <c r="T365" s="12">
        <f t="shared" si="35"/>
        <v>40300.598611111105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30"/>
        <v>1.1016142857142857</v>
      </c>
      <c r="P366" s="8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2">
        <f t="shared" si="34"/>
        <v>41780.651296296295</v>
      </c>
      <c r="T366" s="12">
        <f t="shared" si="35"/>
        <v>41810.957638888889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30"/>
        <v>1.0397333333333334</v>
      </c>
      <c r="P367" s="8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2">
        <f t="shared" si="34"/>
        <v>41668.398136574069</v>
      </c>
      <c r="T367" s="12">
        <f t="shared" si="35"/>
        <v>41698.398136574069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30"/>
        <v>1.013157894736842</v>
      </c>
      <c r="P368" s="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2">
        <f t="shared" si="34"/>
        <v>41019.584699074076</v>
      </c>
      <c r="T368" s="12">
        <f t="shared" si="35"/>
        <v>41049.584699074076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30"/>
        <v>1.033501</v>
      </c>
      <c r="P369" s="8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2">
        <f t="shared" si="34"/>
        <v>41355.368958333333</v>
      </c>
      <c r="T369" s="12">
        <f t="shared" si="35"/>
        <v>41394.999305555553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30"/>
        <v>1.04112</v>
      </c>
      <c r="P370" s="8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2">
        <f t="shared" si="34"/>
        <v>42043.397245370368</v>
      </c>
      <c r="T370" s="12">
        <f t="shared" si="35"/>
        <v>42078.355578703697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30"/>
        <v>1.1015569230769231</v>
      </c>
      <c r="P371" s="8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2">
        <f t="shared" si="34"/>
        <v>40893.3433912037</v>
      </c>
      <c r="T371" s="12">
        <f t="shared" si="35"/>
        <v>40923.3433912037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30"/>
        <v>1.2202</v>
      </c>
      <c r="P372" s="8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2">
        <f t="shared" si="34"/>
        <v>42711.586805555555</v>
      </c>
      <c r="T372" s="12">
        <f t="shared" si="35"/>
        <v>42741.586805555555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30"/>
        <v>1.1416866666666667</v>
      </c>
      <c r="P373" s="8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2">
        <f t="shared" si="34"/>
        <v>41261.559479166666</v>
      </c>
      <c r="T373" s="12">
        <f t="shared" si="35"/>
        <v>41306.559479166666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30"/>
        <v>1.2533333333333334</v>
      </c>
      <c r="P374" s="8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2">
        <f t="shared" si="34"/>
        <v>42425.368564814817</v>
      </c>
      <c r="T374" s="12">
        <f t="shared" si="35"/>
        <v>42465.458333333336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30"/>
        <v>1.0666666666666667</v>
      </c>
      <c r="P375" s="8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2">
        <f t="shared" si="34"/>
        <v>41078.703680555554</v>
      </c>
      <c r="T375" s="12">
        <f t="shared" si="35"/>
        <v>41108.703680555554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30"/>
        <v>1.3065</v>
      </c>
      <c r="P376" s="8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2">
        <f t="shared" si="34"/>
        <v>40757.680914351848</v>
      </c>
      <c r="T376" s="12">
        <f t="shared" si="35"/>
        <v>40802.680914351848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30"/>
        <v>1.2</v>
      </c>
      <c r="P377" s="8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2">
        <f t="shared" si="34"/>
        <v>41657.77674768518</v>
      </c>
      <c r="T377" s="12">
        <f t="shared" si="35"/>
        <v>41699.512499999997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30"/>
        <v>1.0595918367346939</v>
      </c>
      <c r="P378" s="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2">
        <f t="shared" si="34"/>
        <v>42576.244398148141</v>
      </c>
      <c r="T378" s="12">
        <f t="shared" si="35"/>
        <v>42607.244398148141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30"/>
        <v>1.1439999999999999</v>
      </c>
      <c r="P379" s="8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2">
        <f t="shared" si="34"/>
        <v>42292.042453703696</v>
      </c>
      <c r="T379" s="12">
        <f t="shared" si="35"/>
        <v>42322.084027777775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30"/>
        <v>1.1176666666666666</v>
      </c>
      <c r="P380" s="8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42370.363518518519</v>
      </c>
      <c r="T380" s="12">
        <f t="shared" si="35"/>
        <v>42394.786111111105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30"/>
        <v>1.1608000000000001</v>
      </c>
      <c r="P381" s="8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2">
        <f t="shared" si="34"/>
        <v>40987.479999999996</v>
      </c>
      <c r="T381" s="12">
        <f t="shared" si="35"/>
        <v>41032.479999999996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30"/>
        <v>1.415</v>
      </c>
      <c r="P382" s="8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2">
        <f t="shared" si="34"/>
        <v>42367.511481481481</v>
      </c>
      <c r="T382" s="12">
        <f t="shared" si="35"/>
        <v>42392.511481481481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30"/>
        <v>1.0472999999999999</v>
      </c>
      <c r="P383" s="8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2">
        <f t="shared" si="34"/>
        <v>41085.48978009259</v>
      </c>
      <c r="T383" s="12">
        <f t="shared" si="35"/>
        <v>41120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30"/>
        <v>2.5583333333333331</v>
      </c>
      <c r="P384" s="8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2">
        <f t="shared" si="34"/>
        <v>41144.501157407409</v>
      </c>
      <c r="T384" s="12">
        <f t="shared" si="35"/>
        <v>41158.501157407409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30"/>
        <v>2.0670670670670672</v>
      </c>
      <c r="P385" s="8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2">
        <f t="shared" si="34"/>
        <v>41754.90924768518</v>
      </c>
      <c r="T385" s="12">
        <f t="shared" si="35"/>
        <v>41777.90924768518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30"/>
        <v>1.1210500000000001</v>
      </c>
      <c r="P386" s="8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2">
        <f t="shared" si="34"/>
        <v>41980.573460648149</v>
      </c>
      <c r="T386" s="12">
        <f t="shared" si="35"/>
        <v>42010.573460648149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36">E387/D387</f>
        <v>1.05982</v>
      </c>
      <c r="P387" s="8">
        <f t="shared" ref="P387:P450" si="37">IF(ISERROR(E387/L387),0,E387/L387)</f>
        <v>111.79535864978902</v>
      </c>
      <c r="Q387" t="str">
        <f t="shared" ref="Q387:Q450" si="38">LEFT(N387,FIND("/",N387,1)-1)</f>
        <v>film &amp; video</v>
      </c>
      <c r="R387" t="str">
        <f t="shared" ref="R387:R450" si="39">RIGHT(N387,(LEN(N387)-FIND("/",N387,1)))</f>
        <v>documentary</v>
      </c>
      <c r="S387" s="12">
        <f t="shared" ref="S387:S450" si="40">(J387/86400)+25569+(-5/24)</f>
        <v>41934.376168981478</v>
      </c>
      <c r="T387" s="12">
        <f t="shared" ref="T387:T450" si="41">(I387/86400)+25569+(-5/24)</f>
        <v>41964.41783564815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36"/>
        <v>1.0016666666666667</v>
      </c>
      <c r="P388" s="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2">
        <f t="shared" si="40"/>
        <v>42211.742951388886</v>
      </c>
      <c r="T388" s="12">
        <f t="shared" si="41"/>
        <v>42226.742951388886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36"/>
        <v>2.1398947368421051</v>
      </c>
      <c r="P389" s="8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2">
        <f t="shared" si="40"/>
        <v>42200.468263888884</v>
      </c>
      <c r="T389" s="12">
        <f t="shared" si="41"/>
        <v>42231.041666666664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36"/>
        <v>1.2616000000000001</v>
      </c>
      <c r="P390" s="8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2">
        <f t="shared" si="40"/>
        <v>42548.86782407407</v>
      </c>
      <c r="T390" s="12">
        <f t="shared" si="41"/>
        <v>42578.86782407407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36"/>
        <v>1.8153547058823529</v>
      </c>
      <c r="P391" s="8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2">
        <f t="shared" si="40"/>
        <v>41673.854745370372</v>
      </c>
      <c r="T391" s="12">
        <f t="shared" si="41"/>
        <v>41705.749305555553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36"/>
        <v>1</v>
      </c>
      <c r="P392" s="8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2">
        <f t="shared" si="40"/>
        <v>42111.828379629624</v>
      </c>
      <c r="T392" s="12">
        <f t="shared" si="41"/>
        <v>42131.828379629624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36"/>
        <v>1.0061</v>
      </c>
      <c r="P393" s="8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2">
        <f t="shared" si="40"/>
        <v>40864.833923611106</v>
      </c>
      <c r="T393" s="12">
        <f t="shared" si="41"/>
        <v>40894.832638888889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36"/>
        <v>1.009027027027027</v>
      </c>
      <c r="P394" s="8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2">
        <f t="shared" si="40"/>
        <v>40763.508923611109</v>
      </c>
      <c r="T394" s="12">
        <f t="shared" si="41"/>
        <v>40793.916666666664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36"/>
        <v>1.10446</v>
      </c>
      <c r="P395" s="8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2">
        <f t="shared" si="40"/>
        <v>41526.500601851847</v>
      </c>
      <c r="T395" s="12">
        <f t="shared" si="41"/>
        <v>41557.500601851847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36"/>
        <v>1.118936170212766</v>
      </c>
      <c r="P396" s="8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2">
        <f t="shared" si="40"/>
        <v>42417.60974537037</v>
      </c>
      <c r="T396" s="12">
        <f t="shared" si="41"/>
        <v>42477.568078703705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36"/>
        <v>1.0804450000000001</v>
      </c>
      <c r="P397" s="8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2">
        <f t="shared" si="40"/>
        <v>40990.700925925921</v>
      </c>
      <c r="T397" s="12">
        <f t="shared" si="41"/>
        <v>41026.688888888886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36"/>
        <v>1.0666666666666667</v>
      </c>
      <c r="P398" s="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2">
        <f t="shared" si="40"/>
        <v>41082.356550925928</v>
      </c>
      <c r="T398" s="12">
        <f t="shared" si="41"/>
        <v>41097.356550925928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36"/>
        <v>1.0390027322404372</v>
      </c>
      <c r="P399" s="8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2">
        <f t="shared" si="40"/>
        <v>40379.568101851852</v>
      </c>
      <c r="T399" s="12">
        <f t="shared" si="41"/>
        <v>40421.947222222218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36"/>
        <v>1.2516</v>
      </c>
      <c r="P400" s="8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2">
        <f t="shared" si="40"/>
        <v>42078.584791666661</v>
      </c>
      <c r="T400" s="12">
        <f t="shared" si="41"/>
        <v>42123.584791666661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36"/>
        <v>1.0680499999999999</v>
      </c>
      <c r="P401" s="8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2">
        <f t="shared" si="40"/>
        <v>42687.667442129627</v>
      </c>
      <c r="T401" s="12">
        <f t="shared" si="41"/>
        <v>42718.291666666664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36"/>
        <v>1.1230249999999999</v>
      </c>
      <c r="P402" s="8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2">
        <f t="shared" si="40"/>
        <v>41745.427627314813</v>
      </c>
      <c r="T402" s="12">
        <f t="shared" si="41"/>
        <v>41775.9375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36"/>
        <v>1.0381199999999999</v>
      </c>
      <c r="P403" s="8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2">
        <f t="shared" si="40"/>
        <v>40732.633912037032</v>
      </c>
      <c r="T403" s="12">
        <f t="shared" si="41"/>
        <v>40762.633912037032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36"/>
        <v>1.4165000000000001</v>
      </c>
      <c r="P404" s="8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2">
        <f t="shared" si="40"/>
        <v>42292.331215277773</v>
      </c>
      <c r="T404" s="12">
        <f t="shared" si="41"/>
        <v>42313.372881944444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36"/>
        <v>1.0526</v>
      </c>
      <c r="P405" s="8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2">
        <f t="shared" si="40"/>
        <v>40718.102326388886</v>
      </c>
      <c r="T405" s="12">
        <f t="shared" si="41"/>
        <v>40765.088888888888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36"/>
        <v>1.0309142857142857</v>
      </c>
      <c r="P406" s="8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2">
        <f t="shared" si="40"/>
        <v>41646.419699074067</v>
      </c>
      <c r="T406" s="12">
        <f t="shared" si="41"/>
        <v>41675.75277777778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36"/>
        <v>1.0765957446808512</v>
      </c>
      <c r="P407" s="8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2">
        <f t="shared" si="40"/>
        <v>41673.876608796294</v>
      </c>
      <c r="T407" s="12">
        <f t="shared" si="41"/>
        <v>41703.876608796294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36"/>
        <v>1.0770464285714285</v>
      </c>
      <c r="P408" s="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2">
        <f t="shared" si="40"/>
        <v>40637.95413194444</v>
      </c>
      <c r="T408" s="12">
        <f t="shared" si="41"/>
        <v>40672.040972222218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36"/>
        <v>1.0155000000000001</v>
      </c>
      <c r="P409" s="8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2">
        <f t="shared" si="40"/>
        <v>40806.662615740737</v>
      </c>
      <c r="T409" s="12">
        <f t="shared" si="41"/>
        <v>40866.704282407409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36"/>
        <v>1.0143766666666667</v>
      </c>
      <c r="P410" s="8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41543.527662037035</v>
      </c>
      <c r="T410" s="12">
        <f t="shared" si="41"/>
        <v>41583.569328703699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36"/>
        <v>1.3680000000000001</v>
      </c>
      <c r="P411" s="8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2">
        <f t="shared" si="40"/>
        <v>42543.654444444437</v>
      </c>
      <c r="T411" s="12">
        <f t="shared" si="41"/>
        <v>42573.654444444437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36"/>
        <v>1.2829999999999999</v>
      </c>
      <c r="P412" s="8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2">
        <f t="shared" si="40"/>
        <v>42113.773113425923</v>
      </c>
      <c r="T412" s="12">
        <f t="shared" si="41"/>
        <v>42173.773113425923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36"/>
        <v>1.0105</v>
      </c>
      <c r="P413" s="8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2">
        <f t="shared" si="40"/>
        <v>41597.967638888884</v>
      </c>
      <c r="T413" s="12">
        <f t="shared" si="41"/>
        <v>41630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36"/>
        <v>1.2684</v>
      </c>
      <c r="P414" s="8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2">
        <f t="shared" si="40"/>
        <v>41099.534467592588</v>
      </c>
      <c r="T414" s="12">
        <f t="shared" si="41"/>
        <v>41115.534467592588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36"/>
        <v>1.0508593749999999</v>
      </c>
      <c r="P415" s="8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2">
        <f t="shared" si="40"/>
        <v>41079.66910879629</v>
      </c>
      <c r="T415" s="12">
        <f t="shared" si="41"/>
        <v>41109.66910879629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36"/>
        <v>1.0285405405405406</v>
      </c>
      <c r="P416" s="8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2">
        <f t="shared" si="40"/>
        <v>41528.85491898148</v>
      </c>
      <c r="T416" s="12">
        <f t="shared" si="41"/>
        <v>41558.85491898148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36"/>
        <v>1.0214714285714286</v>
      </c>
      <c r="P417" s="8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2">
        <f t="shared" si="40"/>
        <v>41904.643541666665</v>
      </c>
      <c r="T417" s="12">
        <f t="shared" si="41"/>
        <v>41929.291666666664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36"/>
        <v>1.2021700000000002</v>
      </c>
      <c r="P418" s="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2">
        <f t="shared" si="40"/>
        <v>41648.187858796293</v>
      </c>
      <c r="T418" s="12">
        <f t="shared" si="41"/>
        <v>41678.187858796293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36"/>
        <v>1.0024761904761905</v>
      </c>
      <c r="P419" s="8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2">
        <f t="shared" si="40"/>
        <v>41360.762268518512</v>
      </c>
      <c r="T419" s="12">
        <f t="shared" si="41"/>
        <v>41371.981249999997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36"/>
        <v>1.0063392857142857</v>
      </c>
      <c r="P420" s="8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2">
        <f t="shared" si="40"/>
        <v>42178.07403935185</v>
      </c>
      <c r="T420" s="12">
        <f t="shared" si="41"/>
        <v>42208.07403935185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36"/>
        <v>1.004375</v>
      </c>
      <c r="P421" s="8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2">
        <f t="shared" si="40"/>
        <v>41394.634108796294</v>
      </c>
      <c r="T421" s="12">
        <f t="shared" si="41"/>
        <v>41454.634108796294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36"/>
        <v>4.3939393939393936E-3</v>
      </c>
      <c r="P422" s="8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2">
        <f t="shared" si="40"/>
        <v>41682.028136574074</v>
      </c>
      <c r="T422" s="12">
        <f t="shared" si="41"/>
        <v>41711.986469907402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36"/>
        <v>2.0066666666666667E-2</v>
      </c>
      <c r="P423" s="8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2">
        <f t="shared" si="40"/>
        <v>42177.283055555548</v>
      </c>
      <c r="T423" s="12">
        <f t="shared" si="41"/>
        <v>42237.283055555548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36"/>
        <v>1.0749999999999999E-2</v>
      </c>
      <c r="P424" s="8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2">
        <f t="shared" si="40"/>
        <v>41863.052048611113</v>
      </c>
      <c r="T424" s="12">
        <f t="shared" si="41"/>
        <v>41893.052048611113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36"/>
        <v>7.6499999999999997E-3</v>
      </c>
      <c r="P425" s="8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2">
        <f t="shared" si="40"/>
        <v>41400.717939814815</v>
      </c>
      <c r="T425" s="12">
        <f t="shared" si="41"/>
        <v>41430.717939814815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36"/>
        <v>6.7966666666666675E-2</v>
      </c>
      <c r="P426" s="8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2">
        <f t="shared" si="40"/>
        <v>40934.167812499996</v>
      </c>
      <c r="T426" s="12">
        <f t="shared" si="41"/>
        <v>40994.126145833332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36"/>
        <v>1.2E-4</v>
      </c>
      <c r="P427" s="8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2">
        <f t="shared" si="40"/>
        <v>42275.652824074066</v>
      </c>
      <c r="T427" s="12">
        <f t="shared" si="41"/>
        <v>42335.694490740738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36"/>
        <v>1.3299999999999999E-2</v>
      </c>
      <c r="P428" s="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2">
        <f t="shared" si="40"/>
        <v>42400.503634259258</v>
      </c>
      <c r="T428" s="12">
        <f t="shared" si="41"/>
        <v>42430.503634259258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36"/>
        <v>0</v>
      </c>
      <c r="P429" s="8">
        <f t="shared" si="37"/>
        <v>0</v>
      </c>
      <c r="Q429" t="str">
        <f t="shared" si="38"/>
        <v>film &amp; video</v>
      </c>
      <c r="R429" t="str">
        <f t="shared" si="39"/>
        <v>animation</v>
      </c>
      <c r="S429" s="12">
        <f t="shared" si="40"/>
        <v>42285.700694444444</v>
      </c>
      <c r="T429" s="12">
        <f t="shared" si="41"/>
        <v>42299.582638888889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36"/>
        <v>5.6333333333333332E-2</v>
      </c>
      <c r="P430" s="8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2">
        <f t="shared" si="40"/>
        <v>41778.558391203704</v>
      </c>
      <c r="T430" s="12">
        <f t="shared" si="41"/>
        <v>41806.708333333328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36"/>
        <v>0</v>
      </c>
      <c r="P431" s="8">
        <f t="shared" si="37"/>
        <v>0</v>
      </c>
      <c r="Q431" t="str">
        <f t="shared" si="38"/>
        <v>film &amp; video</v>
      </c>
      <c r="R431" t="str">
        <f t="shared" si="39"/>
        <v>animation</v>
      </c>
      <c r="S431" s="12">
        <f t="shared" si="40"/>
        <v>40070.693078703705</v>
      </c>
      <c r="T431" s="12">
        <f t="shared" si="41"/>
        <v>40143.999305555553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36"/>
        <v>2.4E-2</v>
      </c>
      <c r="P432" s="8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2">
        <f t="shared" si="40"/>
        <v>41512.898923611108</v>
      </c>
      <c r="T432" s="12">
        <f t="shared" si="41"/>
        <v>41527.898923611108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36"/>
        <v>0.13833333333333334</v>
      </c>
      <c r="P433" s="8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2">
        <f t="shared" si="40"/>
        <v>42526.662997685184</v>
      </c>
      <c r="T433" s="12">
        <f t="shared" si="41"/>
        <v>42556.662997685184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36"/>
        <v>9.5000000000000001E-2</v>
      </c>
      <c r="P434" s="8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2">
        <f t="shared" si="40"/>
        <v>42238.51829861111</v>
      </c>
      <c r="T434" s="12">
        <f t="shared" si="41"/>
        <v>42298.51829861111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36"/>
        <v>0</v>
      </c>
      <c r="P435" s="8">
        <f t="shared" si="37"/>
        <v>0</v>
      </c>
      <c r="Q435" t="str">
        <f t="shared" si="38"/>
        <v>film &amp; video</v>
      </c>
      <c r="R435" t="str">
        <f t="shared" si="39"/>
        <v>animation</v>
      </c>
      <c r="S435" s="12">
        <f t="shared" si="40"/>
        <v>42228.421550925923</v>
      </c>
      <c r="T435" s="12">
        <f t="shared" si="41"/>
        <v>42288.421550925923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36"/>
        <v>0.05</v>
      </c>
      <c r="P436" s="8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2">
        <f t="shared" si="40"/>
        <v>41576.626180555555</v>
      </c>
      <c r="T436" s="12">
        <f t="shared" si="41"/>
        <v>41609.667847222219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36"/>
        <v>2.7272727272727273E-5</v>
      </c>
      <c r="P437" s="8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2">
        <f t="shared" si="40"/>
        <v>41500.539120370369</v>
      </c>
      <c r="T437" s="12">
        <f t="shared" si="41"/>
        <v>41530.539120370369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36"/>
        <v>0</v>
      </c>
      <c r="P438" s="8">
        <f t="shared" si="37"/>
        <v>0</v>
      </c>
      <c r="Q438" t="str">
        <f t="shared" si="38"/>
        <v>film &amp; video</v>
      </c>
      <c r="R438" t="str">
        <f t="shared" si="39"/>
        <v>animation</v>
      </c>
      <c r="S438" s="12">
        <f t="shared" si="40"/>
        <v>41456.154085648144</v>
      </c>
      <c r="T438" s="12">
        <f t="shared" si="41"/>
        <v>41486.154085648144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36"/>
        <v>0</v>
      </c>
      <c r="P439" s="8">
        <f t="shared" si="37"/>
        <v>0</v>
      </c>
      <c r="Q439" t="str">
        <f t="shared" si="38"/>
        <v>film &amp; video</v>
      </c>
      <c r="R439" t="str">
        <f t="shared" si="39"/>
        <v>animation</v>
      </c>
      <c r="S439" s="12">
        <f t="shared" si="40"/>
        <v>42591.110254629624</v>
      </c>
      <c r="T439" s="12">
        <f t="shared" si="41"/>
        <v>42651.110254629624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36"/>
        <v>9.3799999999999994E-2</v>
      </c>
      <c r="P440" s="8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2">
        <f t="shared" si="40"/>
        <v>42296.052754629629</v>
      </c>
      <c r="T440" s="12">
        <f t="shared" si="41"/>
        <v>42326.094421296293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36"/>
        <v>0</v>
      </c>
      <c r="P441" s="8">
        <f t="shared" si="37"/>
        <v>0</v>
      </c>
      <c r="Q441" t="str">
        <f t="shared" si="38"/>
        <v>film &amp; video</v>
      </c>
      <c r="R441" t="str">
        <f t="shared" si="39"/>
        <v>animation</v>
      </c>
      <c r="S441" s="12">
        <f t="shared" si="40"/>
        <v>41919.553449074076</v>
      </c>
      <c r="T441" s="12">
        <f t="shared" si="41"/>
        <v>41929.553449074076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36"/>
        <v>1E-3</v>
      </c>
      <c r="P442" s="8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2">
        <f t="shared" si="40"/>
        <v>42423.777233796289</v>
      </c>
      <c r="T442" s="12">
        <f t="shared" si="41"/>
        <v>42453.735567129632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36"/>
        <v>0</v>
      </c>
      <c r="P443" s="8">
        <f t="shared" si="37"/>
        <v>0</v>
      </c>
      <c r="Q443" t="str">
        <f t="shared" si="38"/>
        <v>film &amp; video</v>
      </c>
      <c r="R443" t="str">
        <f t="shared" si="39"/>
        <v>animation</v>
      </c>
      <c r="S443" s="12">
        <f t="shared" si="40"/>
        <v>41550.585601851846</v>
      </c>
      <c r="T443" s="12">
        <f t="shared" si="41"/>
        <v>41580.585601851846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36"/>
        <v>0.39358823529411763</v>
      </c>
      <c r="P444" s="8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2">
        <f t="shared" si="40"/>
        <v>42024.680358796293</v>
      </c>
      <c r="T444" s="12">
        <f t="shared" si="41"/>
        <v>42054.680358796293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36"/>
        <v>1E-3</v>
      </c>
      <c r="P445" s="8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2">
        <f t="shared" si="40"/>
        <v>41649.806724537033</v>
      </c>
      <c r="T445" s="12">
        <f t="shared" si="41"/>
        <v>41679.806724537033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36"/>
        <v>0.05</v>
      </c>
      <c r="P446" s="8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2">
        <f t="shared" si="40"/>
        <v>40894.69862268518</v>
      </c>
      <c r="T446" s="12">
        <f t="shared" si="41"/>
        <v>40954.69862268518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36"/>
        <v>3.3333333333333335E-5</v>
      </c>
      <c r="P447" s="8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2">
        <f t="shared" si="40"/>
        <v>42130.127025462956</v>
      </c>
      <c r="T447" s="12">
        <f t="shared" si="41"/>
        <v>42145.127025462956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36"/>
        <v>7.2952380952380949E-2</v>
      </c>
      <c r="P448" s="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2">
        <f t="shared" si="40"/>
        <v>42036.875231481477</v>
      </c>
      <c r="T448" s="12">
        <f t="shared" si="41"/>
        <v>42066.875231481477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36"/>
        <v>1.6666666666666666E-4</v>
      </c>
      <c r="P449" s="8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2">
        <f t="shared" si="40"/>
        <v>41331.34679398148</v>
      </c>
      <c r="T449" s="12">
        <f t="shared" si="41"/>
        <v>41356.305127314808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36"/>
        <v>3.2804E-2</v>
      </c>
      <c r="P450" s="8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2">
        <f t="shared" si="40"/>
        <v>41753.549710648142</v>
      </c>
      <c r="T450" s="12">
        <f t="shared" si="41"/>
        <v>41773.549710648142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42">E451/D451</f>
        <v>2.2499999999999999E-2</v>
      </c>
      <c r="P451" s="8">
        <f t="shared" ref="P451:P514" si="43">IF(ISERROR(E451/L451),0,E451/L451)</f>
        <v>9</v>
      </c>
      <c r="Q451" t="str">
        <f t="shared" ref="Q451:Q514" si="44">LEFT(N451,FIND("/",N451,1)-1)</f>
        <v>film &amp; video</v>
      </c>
      <c r="R451" t="str">
        <f t="shared" ref="R451:R514" si="45">RIGHT(N451,(LEN(N451)-FIND("/",N451,1)))</f>
        <v>animation</v>
      </c>
      <c r="S451" s="12">
        <f t="shared" ref="S451:S514" si="46">(J451/86400)+25569+(-5/24)</f>
        <v>41534.359780092593</v>
      </c>
      <c r="T451" s="12">
        <f t="shared" ref="T451:T514" si="47">(I451/86400)+25569+(-5/24)</f>
        <v>41564.359780092593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42"/>
        <v>7.92E-3</v>
      </c>
      <c r="P452" s="8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2">
        <f t="shared" si="46"/>
        <v>41654.73842592592</v>
      </c>
      <c r="T452" s="12">
        <f t="shared" si="47"/>
        <v>41684.73842592592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42"/>
        <v>0</v>
      </c>
      <c r="P453" s="8">
        <f t="shared" si="43"/>
        <v>0</v>
      </c>
      <c r="Q453" t="str">
        <f t="shared" si="44"/>
        <v>film &amp; video</v>
      </c>
      <c r="R453" t="str">
        <f t="shared" si="45"/>
        <v>animation</v>
      </c>
      <c r="S453" s="12">
        <f t="shared" si="46"/>
        <v>41634.506840277776</v>
      </c>
      <c r="T453" s="12">
        <f t="shared" si="47"/>
        <v>41664.506840277776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42"/>
        <v>0.64</v>
      </c>
      <c r="P454" s="8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2">
        <f t="shared" si="46"/>
        <v>42107.49554398148</v>
      </c>
      <c r="T454" s="12">
        <f t="shared" si="47"/>
        <v>42137.49554398148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42"/>
        <v>2.740447957839262E-4</v>
      </c>
      <c r="P455" s="8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2">
        <f t="shared" si="46"/>
        <v>42038.616655092592</v>
      </c>
      <c r="T455" s="12">
        <f t="shared" si="47"/>
        <v>42054.616655092592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42"/>
        <v>8.2000000000000007E-3</v>
      </c>
      <c r="P456" s="8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2">
        <f t="shared" si="46"/>
        <v>41938.508923611109</v>
      </c>
      <c r="T456" s="12">
        <f t="shared" si="47"/>
        <v>41969.343055555553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42"/>
        <v>6.9230769230769226E-4</v>
      </c>
      <c r="P457" s="8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2">
        <f t="shared" si="46"/>
        <v>40970.794236111113</v>
      </c>
      <c r="T457" s="12">
        <f t="shared" si="47"/>
        <v>41015.813194444439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42"/>
        <v>6.8631863186318634E-3</v>
      </c>
      <c r="P458" s="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2">
        <f t="shared" si="46"/>
        <v>41547.486122685186</v>
      </c>
      <c r="T458" s="12">
        <f t="shared" si="47"/>
        <v>41568.957638888889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42"/>
        <v>0</v>
      </c>
      <c r="P459" s="8">
        <f t="shared" si="43"/>
        <v>0</v>
      </c>
      <c r="Q459" t="str">
        <f t="shared" si="44"/>
        <v>film &amp; video</v>
      </c>
      <c r="R459" t="str">
        <f t="shared" si="45"/>
        <v>animation</v>
      </c>
      <c r="S459" s="12">
        <f t="shared" si="46"/>
        <v>41837.559166666666</v>
      </c>
      <c r="T459" s="12">
        <f t="shared" si="47"/>
        <v>41867.559166666666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42"/>
        <v>8.2100000000000006E-2</v>
      </c>
      <c r="P460" s="8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2">
        <f t="shared" si="46"/>
        <v>41378.491435185184</v>
      </c>
      <c r="T460" s="12">
        <f t="shared" si="47"/>
        <v>41408.491435185184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42"/>
        <v>6.4102564102564103E-4</v>
      </c>
      <c r="P461" s="8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2">
        <f t="shared" si="46"/>
        <v>40800.432025462964</v>
      </c>
      <c r="T461" s="12">
        <f t="shared" si="47"/>
        <v>40860.473692129628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42"/>
        <v>2.9411764705882353E-3</v>
      </c>
      <c r="P462" s="8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2">
        <f t="shared" si="46"/>
        <v>41759.334201388883</v>
      </c>
      <c r="T462" s="12">
        <f t="shared" si="47"/>
        <v>41790.958333333328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42"/>
        <v>0</v>
      </c>
      <c r="P463" s="8">
        <f t="shared" si="43"/>
        <v>0</v>
      </c>
      <c r="Q463" t="str">
        <f t="shared" si="44"/>
        <v>film &amp; video</v>
      </c>
      <c r="R463" t="str">
        <f t="shared" si="45"/>
        <v>animation</v>
      </c>
      <c r="S463" s="12">
        <f t="shared" si="46"/>
        <v>41407.638506944444</v>
      </c>
      <c r="T463" s="12">
        <f t="shared" si="47"/>
        <v>41427.638506944444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42"/>
        <v>0</v>
      </c>
      <c r="P464" s="8">
        <f t="shared" si="43"/>
        <v>0</v>
      </c>
      <c r="Q464" t="str">
        <f t="shared" si="44"/>
        <v>film &amp; video</v>
      </c>
      <c r="R464" t="str">
        <f t="shared" si="45"/>
        <v>animation</v>
      </c>
      <c r="S464" s="12">
        <f t="shared" si="46"/>
        <v>40704.918298611105</v>
      </c>
      <c r="T464" s="12">
        <f t="shared" si="47"/>
        <v>40764.918298611105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42"/>
        <v>2.2727272727272728E-2</v>
      </c>
      <c r="P465" s="8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2">
        <f t="shared" si="46"/>
        <v>40750.501770833333</v>
      </c>
      <c r="T465" s="12">
        <f t="shared" si="47"/>
        <v>40810.501770833333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42"/>
        <v>9.9009900990099011E-4</v>
      </c>
      <c r="P466" s="8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2">
        <f t="shared" si="46"/>
        <v>42488.640451388885</v>
      </c>
      <c r="T466" s="12">
        <f t="shared" si="47"/>
        <v>42508.640451388885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42"/>
        <v>0.26953125</v>
      </c>
      <c r="P467" s="8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2">
        <f t="shared" si="46"/>
        <v>41800.911736111106</v>
      </c>
      <c r="T467" s="12">
        <f t="shared" si="47"/>
        <v>41816.911736111106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42"/>
        <v>7.6E-3</v>
      </c>
      <c r="P468" s="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2">
        <f t="shared" si="46"/>
        <v>41129.734537037039</v>
      </c>
      <c r="T468" s="12">
        <f t="shared" si="47"/>
        <v>41159.734537037039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42"/>
        <v>0.21575</v>
      </c>
      <c r="P469" s="8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2">
        <f t="shared" si="46"/>
        <v>41135.471458333333</v>
      </c>
      <c r="T469" s="12">
        <f t="shared" si="47"/>
        <v>41180.471458333333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42"/>
        <v>0</v>
      </c>
      <c r="P470" s="8">
        <f t="shared" si="43"/>
        <v>0</v>
      </c>
      <c r="Q470" t="str">
        <f t="shared" si="44"/>
        <v>film &amp; video</v>
      </c>
      <c r="R470" t="str">
        <f t="shared" si="45"/>
        <v>animation</v>
      </c>
      <c r="S470" s="12">
        <f t="shared" si="46"/>
        <v>41040.959293981483</v>
      </c>
      <c r="T470" s="12">
        <f t="shared" si="47"/>
        <v>41100.952141203699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42"/>
        <v>0</v>
      </c>
      <c r="P471" s="8">
        <f t="shared" si="43"/>
        <v>0</v>
      </c>
      <c r="Q471" t="str">
        <f t="shared" si="44"/>
        <v>film &amp; video</v>
      </c>
      <c r="R471" t="str">
        <f t="shared" si="45"/>
        <v>animation</v>
      </c>
      <c r="S471" s="12">
        <f t="shared" si="46"/>
        <v>41827.781527777777</v>
      </c>
      <c r="T471" s="12">
        <f t="shared" si="47"/>
        <v>41887.781527777777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42"/>
        <v>1.0200000000000001E-2</v>
      </c>
      <c r="P472" s="8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2">
        <f t="shared" si="46"/>
        <v>41604.959363425922</v>
      </c>
      <c r="T472" s="12">
        <f t="shared" si="47"/>
        <v>41654.958333333328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42"/>
        <v>0.11892727272727273</v>
      </c>
      <c r="P473" s="8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2">
        <f t="shared" si="46"/>
        <v>41703.513645833329</v>
      </c>
      <c r="T473" s="12">
        <f t="shared" si="47"/>
        <v>41748.471979166665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42"/>
        <v>0.17624999999999999</v>
      </c>
      <c r="P474" s="8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2">
        <f t="shared" si="46"/>
        <v>41844.714328703703</v>
      </c>
      <c r="T474" s="12">
        <f t="shared" si="47"/>
        <v>41874.714328703703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42"/>
        <v>2.87E-2</v>
      </c>
      <c r="P475" s="8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2">
        <f t="shared" si="46"/>
        <v>41869.489803240736</v>
      </c>
      <c r="T475" s="12">
        <f t="shared" si="47"/>
        <v>41899.489803240736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42"/>
        <v>3.0303030303030303E-4</v>
      </c>
      <c r="P476" s="8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2">
        <f t="shared" si="46"/>
        <v>42753.120706018519</v>
      </c>
      <c r="T476" s="12">
        <f t="shared" si="47"/>
        <v>42783.120706018519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42"/>
        <v>0</v>
      </c>
      <c r="P477" s="8">
        <f t="shared" si="43"/>
        <v>0</v>
      </c>
      <c r="Q477" t="str">
        <f t="shared" si="44"/>
        <v>film &amp; video</v>
      </c>
      <c r="R477" t="str">
        <f t="shared" si="45"/>
        <v>animation</v>
      </c>
      <c r="S477" s="12">
        <f t="shared" si="46"/>
        <v>42099.877812500003</v>
      </c>
      <c r="T477" s="12">
        <f t="shared" si="47"/>
        <v>42129.877812500003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42"/>
        <v>2.2302681818181819E-2</v>
      </c>
      <c r="P478" s="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2">
        <f t="shared" si="46"/>
        <v>41757.76667824074</v>
      </c>
      <c r="T478" s="12">
        <f t="shared" si="47"/>
        <v>41792.957638888889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42"/>
        <v>0</v>
      </c>
      <c r="P479" s="8">
        <f t="shared" si="43"/>
        <v>0</v>
      </c>
      <c r="Q479" t="str">
        <f t="shared" si="44"/>
        <v>film &amp; video</v>
      </c>
      <c r="R479" t="str">
        <f t="shared" si="45"/>
        <v>animation</v>
      </c>
      <c r="S479" s="12">
        <f t="shared" si="46"/>
        <v>40987.626550925925</v>
      </c>
      <c r="T479" s="12">
        <f t="shared" si="47"/>
        <v>41047.626550925925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42"/>
        <v>0</v>
      </c>
      <c r="P480" s="8">
        <f t="shared" si="43"/>
        <v>0</v>
      </c>
      <c r="Q480" t="str">
        <f t="shared" si="44"/>
        <v>film &amp; video</v>
      </c>
      <c r="R480" t="str">
        <f t="shared" si="45"/>
        <v>animation</v>
      </c>
      <c r="S480" s="12">
        <f t="shared" si="46"/>
        <v>42065.702650462961</v>
      </c>
      <c r="T480" s="12">
        <f t="shared" si="47"/>
        <v>42095.660983796297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42"/>
        <v>0.3256</v>
      </c>
      <c r="P481" s="8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2">
        <f t="shared" si="46"/>
        <v>41904.199479166666</v>
      </c>
      <c r="T481" s="12">
        <f t="shared" si="47"/>
        <v>41964.24114583333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42"/>
        <v>0.19409999999999999</v>
      </c>
      <c r="P482" s="8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2">
        <f t="shared" si="46"/>
        <v>41465.29184027778</v>
      </c>
      <c r="T482" s="12">
        <f t="shared" si="47"/>
        <v>41495.29184027778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42"/>
        <v>6.0999999999999999E-2</v>
      </c>
      <c r="P483" s="8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2">
        <f t="shared" si="46"/>
        <v>41162.46399305555</v>
      </c>
      <c r="T483" s="12">
        <f t="shared" si="47"/>
        <v>41192.46399305555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42"/>
        <v>1E-3</v>
      </c>
      <c r="P484" s="8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2">
        <f t="shared" si="46"/>
        <v>42447.688541666663</v>
      </c>
      <c r="T484" s="12">
        <f t="shared" si="47"/>
        <v>42474.398611111108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42"/>
        <v>0.502</v>
      </c>
      <c r="P485" s="8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2">
        <f t="shared" si="46"/>
        <v>41242.989259259259</v>
      </c>
      <c r="T485" s="12">
        <f t="shared" si="47"/>
        <v>41302.989259259259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42"/>
        <v>1.8625E-3</v>
      </c>
      <c r="P486" s="8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2">
        <f t="shared" si="46"/>
        <v>42272.731157407405</v>
      </c>
      <c r="T486" s="12">
        <f t="shared" si="47"/>
        <v>42313.772824074076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42"/>
        <v>0.21906971229845085</v>
      </c>
      <c r="P487" s="8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2">
        <f t="shared" si="46"/>
        <v>41381.297442129631</v>
      </c>
      <c r="T487" s="12">
        <f t="shared" si="47"/>
        <v>41411.297442129631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42"/>
        <v>9.0909090909090904E-5</v>
      </c>
      <c r="P488" s="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2">
        <f t="shared" si="46"/>
        <v>41761.734247685185</v>
      </c>
      <c r="T488" s="12">
        <f t="shared" si="47"/>
        <v>41791.734247685185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42"/>
        <v>0</v>
      </c>
      <c r="P489" s="8">
        <f t="shared" si="43"/>
        <v>0</v>
      </c>
      <c r="Q489" t="str">
        <f t="shared" si="44"/>
        <v>film &amp; video</v>
      </c>
      <c r="R489" t="str">
        <f t="shared" si="45"/>
        <v>animation</v>
      </c>
      <c r="S489" s="12">
        <f t="shared" si="46"/>
        <v>42669.386504629627</v>
      </c>
      <c r="T489" s="12">
        <f t="shared" si="47"/>
        <v>42729.428171296291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42"/>
        <v>0</v>
      </c>
      <c r="P490" s="8">
        <f t="shared" si="43"/>
        <v>0</v>
      </c>
      <c r="Q490" t="str">
        <f t="shared" si="44"/>
        <v>film &amp; video</v>
      </c>
      <c r="R490" t="str">
        <f t="shared" si="45"/>
        <v>animation</v>
      </c>
      <c r="S490" s="12">
        <f t="shared" si="46"/>
        <v>42713.84606481481</v>
      </c>
      <c r="T490" s="12">
        <f t="shared" si="47"/>
        <v>42743.84606481481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42"/>
        <v>2.8667813379201833E-3</v>
      </c>
      <c r="P491" s="8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2">
        <f t="shared" si="46"/>
        <v>40882.273333333331</v>
      </c>
      <c r="T491" s="12">
        <f t="shared" si="47"/>
        <v>40913.272916666661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42"/>
        <v>0</v>
      </c>
      <c r="P492" s="8">
        <f t="shared" si="43"/>
        <v>0</v>
      </c>
      <c r="Q492" t="str">
        <f t="shared" si="44"/>
        <v>film &amp; video</v>
      </c>
      <c r="R492" t="str">
        <f t="shared" si="45"/>
        <v>animation</v>
      </c>
      <c r="S492" s="12">
        <f t="shared" si="46"/>
        <v>41113.760243055549</v>
      </c>
      <c r="T492" s="12">
        <f t="shared" si="47"/>
        <v>41143.760243055549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42"/>
        <v>0</v>
      </c>
      <c r="P493" s="8">
        <f t="shared" si="43"/>
        <v>0</v>
      </c>
      <c r="Q493" t="str">
        <f t="shared" si="44"/>
        <v>film &amp; video</v>
      </c>
      <c r="R493" t="str">
        <f t="shared" si="45"/>
        <v>animation</v>
      </c>
      <c r="S493" s="12">
        <f t="shared" si="46"/>
        <v>42366.774293981478</v>
      </c>
      <c r="T493" s="12">
        <f t="shared" si="47"/>
        <v>42396.774293981478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42"/>
        <v>0</v>
      </c>
      <c r="P494" s="8">
        <f t="shared" si="43"/>
        <v>0</v>
      </c>
      <c r="Q494" t="str">
        <f t="shared" si="44"/>
        <v>film &amp; video</v>
      </c>
      <c r="R494" t="str">
        <f t="shared" si="45"/>
        <v>animation</v>
      </c>
      <c r="S494" s="12">
        <f t="shared" si="46"/>
        <v>42595.826736111114</v>
      </c>
      <c r="T494" s="12">
        <f t="shared" si="47"/>
        <v>42655.826736111114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42"/>
        <v>0</v>
      </c>
      <c r="P495" s="8">
        <f t="shared" si="43"/>
        <v>0</v>
      </c>
      <c r="Q495" t="str">
        <f t="shared" si="44"/>
        <v>film &amp; video</v>
      </c>
      <c r="R495" t="str">
        <f t="shared" si="45"/>
        <v>animation</v>
      </c>
      <c r="S495" s="12">
        <f t="shared" si="46"/>
        <v>42114.517800925925</v>
      </c>
      <c r="T495" s="12">
        <f t="shared" si="47"/>
        <v>42144.517800925925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42"/>
        <v>1.5499999999999999E-3</v>
      </c>
      <c r="P496" s="8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2">
        <f t="shared" si="46"/>
        <v>41799.62228009259</v>
      </c>
      <c r="T496" s="12">
        <f t="shared" si="47"/>
        <v>41822.916666666664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42"/>
        <v>0</v>
      </c>
      <c r="P497" s="8">
        <f t="shared" si="43"/>
        <v>0</v>
      </c>
      <c r="Q497" t="str">
        <f t="shared" si="44"/>
        <v>film &amp; video</v>
      </c>
      <c r="R497" t="str">
        <f t="shared" si="45"/>
        <v>animation</v>
      </c>
      <c r="S497" s="12">
        <f t="shared" si="46"/>
        <v>42171.619270833333</v>
      </c>
      <c r="T497" s="12">
        <f t="shared" si="47"/>
        <v>42201.619270833333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42"/>
        <v>1.6666666666666667E-5</v>
      </c>
      <c r="P498" s="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2">
        <f t="shared" si="46"/>
        <v>41620.723078703704</v>
      </c>
      <c r="T498" s="12">
        <f t="shared" si="47"/>
        <v>41680.723078703704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42"/>
        <v>6.6964285714285711E-3</v>
      </c>
      <c r="P499" s="8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2">
        <f t="shared" si="46"/>
        <v>41944.829456018517</v>
      </c>
      <c r="T499" s="12">
        <f t="shared" si="47"/>
        <v>41997.999999999993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42"/>
        <v>4.5985132395404561E-2</v>
      </c>
      <c r="P500" s="8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2">
        <f t="shared" si="46"/>
        <v>40858.553807870368</v>
      </c>
      <c r="T500" s="12">
        <f t="shared" si="47"/>
        <v>40900.553807870368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42"/>
        <v>9.5500000000000002E-2</v>
      </c>
      <c r="P501" s="8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2">
        <f t="shared" si="46"/>
        <v>40043.687129629623</v>
      </c>
      <c r="T501" s="12">
        <f t="shared" si="47"/>
        <v>40098.665972222218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42"/>
        <v>3.307692307692308E-2</v>
      </c>
      <c r="P502" s="8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2">
        <f t="shared" si="46"/>
        <v>40247.677673611106</v>
      </c>
      <c r="T502" s="12">
        <f t="shared" si="47"/>
        <v>40306.719444444439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42"/>
        <v>0</v>
      </c>
      <c r="P503" s="8">
        <f t="shared" si="43"/>
        <v>0</v>
      </c>
      <c r="Q503" t="str">
        <f t="shared" si="44"/>
        <v>film &amp; video</v>
      </c>
      <c r="R503" t="str">
        <f t="shared" si="45"/>
        <v>animation</v>
      </c>
      <c r="S503" s="12">
        <f t="shared" si="46"/>
        <v>40703.026053240741</v>
      </c>
      <c r="T503" s="12">
        <f t="shared" si="47"/>
        <v>40733.026053240741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42"/>
        <v>1.15E-2</v>
      </c>
      <c r="P504" s="8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2">
        <f t="shared" si="46"/>
        <v>40956.345196759255</v>
      </c>
      <c r="T504" s="12">
        <f t="shared" si="47"/>
        <v>40986.303530092591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42"/>
        <v>1.7538461538461537E-2</v>
      </c>
      <c r="P505" s="8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2">
        <f t="shared" si="46"/>
        <v>41991.318321759252</v>
      </c>
      <c r="T505" s="12">
        <f t="shared" si="47"/>
        <v>42021.318321759252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42"/>
        <v>1.3673469387755101E-2</v>
      </c>
      <c r="P506" s="8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2">
        <f t="shared" si="46"/>
        <v>40949.775312499994</v>
      </c>
      <c r="T506" s="12">
        <f t="shared" si="47"/>
        <v>41009.73364583333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42"/>
        <v>4.3333333333333331E-3</v>
      </c>
      <c r="P507" s="8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2">
        <f t="shared" si="46"/>
        <v>42317.889884259253</v>
      </c>
      <c r="T507" s="12">
        <f t="shared" si="47"/>
        <v>42362.889884259253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42"/>
        <v>1.25E-3</v>
      </c>
      <c r="P508" s="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2">
        <f t="shared" si="46"/>
        <v>41466.343981481477</v>
      </c>
      <c r="T508" s="12">
        <f t="shared" si="47"/>
        <v>41496.343981481477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42"/>
        <v>3.2000000000000001E-2</v>
      </c>
      <c r="P509" s="8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2">
        <f t="shared" si="46"/>
        <v>41156.750659722216</v>
      </c>
      <c r="T509" s="12">
        <f t="shared" si="47"/>
        <v>41201.750659722216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42"/>
        <v>8.0000000000000002E-3</v>
      </c>
      <c r="P510" s="8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2">
        <f t="shared" si="46"/>
        <v>40994.815983796296</v>
      </c>
      <c r="T510" s="12">
        <f t="shared" si="47"/>
        <v>41054.384722222218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42"/>
        <v>2E-3</v>
      </c>
      <c r="P511" s="8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2">
        <f t="shared" si="46"/>
        <v>42153.423263888886</v>
      </c>
      <c r="T511" s="12">
        <f t="shared" si="47"/>
        <v>42183.423263888886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42"/>
        <v>0</v>
      </c>
      <c r="P512" s="8">
        <f t="shared" si="43"/>
        <v>0</v>
      </c>
      <c r="Q512" t="str">
        <f t="shared" si="44"/>
        <v>film &amp; video</v>
      </c>
      <c r="R512" t="str">
        <f t="shared" si="45"/>
        <v>animation</v>
      </c>
      <c r="S512" s="12">
        <f t="shared" si="46"/>
        <v>42399.968043981477</v>
      </c>
      <c r="T512" s="12">
        <f t="shared" si="47"/>
        <v>42429.968043981477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42"/>
        <v>0.03</v>
      </c>
      <c r="P513" s="8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2">
        <f t="shared" si="46"/>
        <v>41340.09469907407</v>
      </c>
      <c r="T513" s="12">
        <f t="shared" si="47"/>
        <v>41370.053032407406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42"/>
        <v>1.3749999999999999E-3</v>
      </c>
      <c r="P514" s="8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2">
        <f t="shared" si="46"/>
        <v>42649.533877314818</v>
      </c>
      <c r="T514" s="12">
        <f t="shared" si="47"/>
        <v>42694.575543981475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48">E515/D515</f>
        <v>0.13924</v>
      </c>
      <c r="P515" s="8">
        <f t="shared" ref="P515:P578" si="49">IF(ISERROR(E515/L515),0,E515/L515)</f>
        <v>102.38235294117646</v>
      </c>
      <c r="Q515" t="str">
        <f t="shared" ref="Q515:Q578" si="50">LEFT(N515,FIND("/",N515,1)-1)</f>
        <v>film &amp; video</v>
      </c>
      <c r="R515" t="str">
        <f t="shared" ref="R515:R578" si="51">RIGHT(N515,(LEN(N515)-FIND("/",N515,1)))</f>
        <v>animation</v>
      </c>
      <c r="S515" s="12">
        <f t="shared" ref="S515:S578" si="52">(J515/86400)+25569+(-5/24)</f>
        <v>42552.445659722223</v>
      </c>
      <c r="T515" s="12">
        <f t="shared" ref="T515:T578" si="53">(I515/86400)+25569+(-5/24)</f>
        <v>42597.083333333336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48"/>
        <v>3.3333333333333333E-2</v>
      </c>
      <c r="P516" s="8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2">
        <f t="shared" si="52"/>
        <v>41830.405636574069</v>
      </c>
      <c r="T516" s="12">
        <f t="shared" si="53"/>
        <v>41860.405636574069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48"/>
        <v>0.25413402061855672</v>
      </c>
      <c r="P517" s="8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2">
        <f t="shared" si="52"/>
        <v>42327.282418981478</v>
      </c>
      <c r="T517" s="12">
        <f t="shared" si="53"/>
        <v>42367.282418981478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48"/>
        <v>0</v>
      </c>
      <c r="P518" s="8">
        <f t="shared" si="49"/>
        <v>0</v>
      </c>
      <c r="Q518" t="str">
        <f t="shared" si="50"/>
        <v>film &amp; video</v>
      </c>
      <c r="R518" t="str">
        <f t="shared" si="51"/>
        <v>animation</v>
      </c>
      <c r="S518" s="12">
        <f t="shared" si="52"/>
        <v>42091.570370370369</v>
      </c>
      <c r="T518" s="12">
        <f t="shared" si="53"/>
        <v>42151.570370370369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48"/>
        <v>1.3666666666666667E-2</v>
      </c>
      <c r="P519" s="8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2">
        <f t="shared" si="52"/>
        <v>42738.406956018516</v>
      </c>
      <c r="T519" s="12">
        <f t="shared" si="53"/>
        <v>42768.406956018516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48"/>
        <v>0</v>
      </c>
      <c r="P520" s="8">
        <f t="shared" si="49"/>
        <v>0</v>
      </c>
      <c r="Q520" t="str">
        <f t="shared" si="50"/>
        <v>film &amp; video</v>
      </c>
      <c r="R520" t="str">
        <f t="shared" si="51"/>
        <v>animation</v>
      </c>
      <c r="S520" s="12">
        <f t="shared" si="52"/>
        <v>42223.407685185179</v>
      </c>
      <c r="T520" s="12">
        <f t="shared" si="53"/>
        <v>42253.406944444439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48"/>
        <v>0.22881426547787684</v>
      </c>
      <c r="P521" s="8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2">
        <f t="shared" si="52"/>
        <v>41218.183113425919</v>
      </c>
      <c r="T521" s="12">
        <f t="shared" si="53"/>
        <v>41248.183113425919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48"/>
        <v>1.0209999999999999</v>
      </c>
      <c r="P522" s="8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2">
        <f t="shared" si="52"/>
        <v>42318.493761574071</v>
      </c>
      <c r="T522" s="12">
        <f t="shared" si="53"/>
        <v>42348.493761574071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48"/>
        <v>1.0464</v>
      </c>
      <c r="P523" s="8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2">
        <f t="shared" si="52"/>
        <v>42645.884479166663</v>
      </c>
      <c r="T523" s="12">
        <f t="shared" si="53"/>
        <v>42674.999305555553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48"/>
        <v>1.1466666666666667</v>
      </c>
      <c r="P524" s="8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2">
        <f t="shared" si="52"/>
        <v>42429.832465277774</v>
      </c>
      <c r="T524" s="12">
        <f t="shared" si="53"/>
        <v>42449.790798611109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48"/>
        <v>1.206</v>
      </c>
      <c r="P525" s="8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2">
        <f t="shared" si="52"/>
        <v>42237.924490740734</v>
      </c>
      <c r="T525" s="12">
        <f t="shared" si="53"/>
        <v>42267.924490740734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48"/>
        <v>1.0867285714285715</v>
      </c>
      <c r="P526" s="8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2">
        <f t="shared" si="52"/>
        <v>42492.508900462963</v>
      </c>
      <c r="T526" s="12">
        <f t="shared" si="53"/>
        <v>42522.508900462963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48"/>
        <v>1</v>
      </c>
      <c r="P527" s="8">
        <f t="shared" si="49"/>
        <v>1000</v>
      </c>
      <c r="Q527" t="str">
        <f t="shared" si="50"/>
        <v>theater</v>
      </c>
      <c r="R527" t="str">
        <f t="shared" si="51"/>
        <v>plays</v>
      </c>
      <c r="S527" s="12">
        <f t="shared" si="52"/>
        <v>41850.192604166667</v>
      </c>
      <c r="T527" s="12">
        <f t="shared" si="53"/>
        <v>41895.192604166667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48"/>
        <v>1.1399999999999999</v>
      </c>
      <c r="P528" s="8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2">
        <f t="shared" si="52"/>
        <v>42192.383611111109</v>
      </c>
      <c r="T528" s="12">
        <f t="shared" si="53"/>
        <v>42223.499999999993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48"/>
        <v>1.0085</v>
      </c>
      <c r="P529" s="8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2">
        <f t="shared" si="52"/>
        <v>42752.997291666667</v>
      </c>
      <c r="T529" s="12">
        <f t="shared" si="53"/>
        <v>42783.461805555555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48"/>
        <v>1.1565217391304348</v>
      </c>
      <c r="P530" s="8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2">
        <f t="shared" si="52"/>
        <v>42155.71188657407</v>
      </c>
      <c r="T530" s="12">
        <f t="shared" si="53"/>
        <v>42176.680555555555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48"/>
        <v>1.3041666666666667</v>
      </c>
      <c r="P531" s="8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2">
        <f t="shared" si="52"/>
        <v>42724.822847222218</v>
      </c>
      <c r="T531" s="12">
        <f t="shared" si="53"/>
        <v>42745.999999999993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48"/>
        <v>1.0778267254038179</v>
      </c>
      <c r="P532" s="8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2">
        <f t="shared" si="52"/>
        <v>42157.382731481477</v>
      </c>
      <c r="T532" s="12">
        <f t="shared" si="53"/>
        <v>42178.874999999993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48"/>
        <v>1</v>
      </c>
      <c r="P533" s="8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2">
        <f t="shared" si="52"/>
        <v>42675.856817129628</v>
      </c>
      <c r="T533" s="12">
        <f t="shared" si="53"/>
        <v>42721.082638888889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48"/>
        <v>1.2324999999999999</v>
      </c>
      <c r="P534" s="8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2">
        <f t="shared" si="52"/>
        <v>42472.798703703702</v>
      </c>
      <c r="T534" s="12">
        <f t="shared" si="53"/>
        <v>42502.798703703702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48"/>
        <v>1.002</v>
      </c>
      <c r="P535" s="8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2">
        <f t="shared" si="52"/>
        <v>42482.226446759254</v>
      </c>
      <c r="T535" s="12">
        <f t="shared" si="53"/>
        <v>42506.226446759254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48"/>
        <v>1.0466666666666666</v>
      </c>
      <c r="P536" s="8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2">
        <f t="shared" si="52"/>
        <v>42270.602662037032</v>
      </c>
      <c r="T536" s="12">
        <f t="shared" si="53"/>
        <v>42309.749999999993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48"/>
        <v>1.0249999999999999</v>
      </c>
      <c r="P537" s="8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2">
        <f t="shared" si="52"/>
        <v>42711.336863425924</v>
      </c>
      <c r="T537" s="12">
        <f t="shared" si="53"/>
        <v>42741.336863425924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48"/>
        <v>1.1825757575757576</v>
      </c>
      <c r="P538" s="8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2">
        <f t="shared" si="52"/>
        <v>42179.136655092589</v>
      </c>
      <c r="T538" s="12">
        <f t="shared" si="53"/>
        <v>42219.541666666664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48"/>
        <v>1.2050000000000001</v>
      </c>
      <c r="P539" s="8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2">
        <f t="shared" si="52"/>
        <v>42282.560081018521</v>
      </c>
      <c r="T539" s="12">
        <f t="shared" si="53"/>
        <v>42312.601747685178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48"/>
        <v>3.0242</v>
      </c>
      <c r="P540" s="8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2">
        <f t="shared" si="52"/>
        <v>42473.586377314808</v>
      </c>
      <c r="T540" s="12">
        <f t="shared" si="53"/>
        <v>42503.586377314808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48"/>
        <v>1.00644</v>
      </c>
      <c r="P541" s="8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2">
        <f t="shared" si="52"/>
        <v>42534.841516203705</v>
      </c>
      <c r="T541" s="12">
        <f t="shared" si="53"/>
        <v>42555.841516203705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48"/>
        <v>6.666666666666667E-5</v>
      </c>
      <c r="P542" s="8">
        <f t="shared" si="49"/>
        <v>1</v>
      </c>
      <c r="Q542" t="str">
        <f t="shared" si="50"/>
        <v>technology</v>
      </c>
      <c r="R542" t="str">
        <f t="shared" si="51"/>
        <v>web</v>
      </c>
      <c r="S542" s="12">
        <f t="shared" si="52"/>
        <v>42009.608865740738</v>
      </c>
      <c r="T542" s="12">
        <f t="shared" si="53"/>
        <v>42039.608865740738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48"/>
        <v>5.5555555555555558E-3</v>
      </c>
      <c r="P543" s="8">
        <f t="shared" si="49"/>
        <v>25</v>
      </c>
      <c r="Q543" t="str">
        <f t="shared" si="50"/>
        <v>technology</v>
      </c>
      <c r="R543" t="str">
        <f t="shared" si="51"/>
        <v>web</v>
      </c>
      <c r="S543" s="12">
        <f t="shared" si="52"/>
        <v>42275.838356481479</v>
      </c>
      <c r="T543" s="12">
        <f t="shared" si="53"/>
        <v>42305.838356481479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48"/>
        <v>3.9999999999999998E-6</v>
      </c>
      <c r="P544" s="8">
        <f t="shared" si="49"/>
        <v>1</v>
      </c>
      <c r="Q544" t="str">
        <f t="shared" si="50"/>
        <v>technology</v>
      </c>
      <c r="R544" t="str">
        <f t="shared" si="51"/>
        <v>web</v>
      </c>
      <c r="S544" s="12">
        <f t="shared" si="52"/>
        <v>42433.529120370367</v>
      </c>
      <c r="T544" s="12">
        <f t="shared" si="53"/>
        <v>42493.487453703703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48"/>
        <v>3.1818181818181819E-3</v>
      </c>
      <c r="P545" s="8">
        <f t="shared" si="49"/>
        <v>35</v>
      </c>
      <c r="Q545" t="str">
        <f t="shared" si="50"/>
        <v>technology</v>
      </c>
      <c r="R545" t="str">
        <f t="shared" si="51"/>
        <v>web</v>
      </c>
      <c r="S545" s="12">
        <f t="shared" si="52"/>
        <v>41913.88381944444</v>
      </c>
      <c r="T545" s="12">
        <f t="shared" si="53"/>
        <v>41943.88381944444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48"/>
        <v>1.2E-2</v>
      </c>
      <c r="P546" s="8">
        <f t="shared" si="49"/>
        <v>3</v>
      </c>
      <c r="Q546" t="str">
        <f t="shared" si="50"/>
        <v>technology</v>
      </c>
      <c r="R546" t="str">
        <f t="shared" si="51"/>
        <v>web</v>
      </c>
      <c r="S546" s="12">
        <f t="shared" si="52"/>
        <v>42525.448611111111</v>
      </c>
      <c r="T546" s="12">
        <f t="shared" si="53"/>
        <v>42555.448611111111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48"/>
        <v>0.27383999999999997</v>
      </c>
      <c r="P547" s="8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2">
        <f t="shared" si="52"/>
        <v>42283.38413194444</v>
      </c>
      <c r="T547" s="12">
        <f t="shared" si="53"/>
        <v>42323.425798611112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48"/>
        <v>8.6666666666666663E-4</v>
      </c>
      <c r="P548" s="8">
        <f t="shared" si="49"/>
        <v>26</v>
      </c>
      <c r="Q548" t="str">
        <f t="shared" si="50"/>
        <v>technology</v>
      </c>
      <c r="R548" t="str">
        <f t="shared" si="51"/>
        <v>web</v>
      </c>
      <c r="S548" s="12">
        <f t="shared" si="52"/>
        <v>42249.459664351853</v>
      </c>
      <c r="T548" s="12">
        <f t="shared" si="53"/>
        <v>42294.459664351853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48"/>
        <v>0</v>
      </c>
      <c r="P549" s="8">
        <f t="shared" si="49"/>
        <v>0</v>
      </c>
      <c r="Q549" t="str">
        <f t="shared" si="50"/>
        <v>technology</v>
      </c>
      <c r="R549" t="str">
        <f t="shared" si="51"/>
        <v>web</v>
      </c>
      <c r="S549" s="12">
        <f t="shared" si="52"/>
        <v>42380.488009259258</v>
      </c>
      <c r="T549" s="12">
        <f t="shared" si="53"/>
        <v>42410.488009259258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48"/>
        <v>8.9999999999999998E-4</v>
      </c>
      <c r="P550" s="8">
        <f t="shared" si="49"/>
        <v>9</v>
      </c>
      <c r="Q550" t="str">
        <f t="shared" si="50"/>
        <v>technology</v>
      </c>
      <c r="R550" t="str">
        <f t="shared" si="51"/>
        <v>web</v>
      </c>
      <c r="S550" s="12">
        <f t="shared" si="52"/>
        <v>42276.695</v>
      </c>
      <c r="T550" s="12">
        <f t="shared" si="53"/>
        <v>42306.695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48"/>
        <v>2.7199999999999998E-2</v>
      </c>
      <c r="P551" s="8">
        <f t="shared" si="49"/>
        <v>8.5</v>
      </c>
      <c r="Q551" t="str">
        <f t="shared" si="50"/>
        <v>technology</v>
      </c>
      <c r="R551" t="str">
        <f t="shared" si="51"/>
        <v>web</v>
      </c>
      <c r="S551" s="12">
        <f t="shared" si="52"/>
        <v>42163.428495370368</v>
      </c>
      <c r="T551" s="12">
        <f t="shared" si="53"/>
        <v>42193.428495370368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48"/>
        <v>7.0000000000000001E-3</v>
      </c>
      <c r="P552" s="8">
        <f t="shared" si="49"/>
        <v>8.75</v>
      </c>
      <c r="Q552" t="str">
        <f t="shared" si="50"/>
        <v>technology</v>
      </c>
      <c r="R552" t="str">
        <f t="shared" si="51"/>
        <v>web</v>
      </c>
      <c r="S552" s="12">
        <f t="shared" si="52"/>
        <v>42753.47042824074</v>
      </c>
      <c r="T552" s="12">
        <f t="shared" si="53"/>
        <v>42765.999999999993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48"/>
        <v>5.0413333333333331E-2</v>
      </c>
      <c r="P553" s="8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2">
        <f t="shared" si="52"/>
        <v>42173.067407407405</v>
      </c>
      <c r="T553" s="12">
        <f t="shared" si="53"/>
        <v>42217.536805555552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48"/>
        <v>0</v>
      </c>
      <c r="P554" s="8">
        <f t="shared" si="49"/>
        <v>0</v>
      </c>
      <c r="Q554" t="str">
        <f t="shared" si="50"/>
        <v>technology</v>
      </c>
      <c r="R554" t="str">
        <f t="shared" si="51"/>
        <v>web</v>
      </c>
      <c r="S554" s="12">
        <f t="shared" si="52"/>
        <v>42318.408518518518</v>
      </c>
      <c r="T554" s="12">
        <f t="shared" si="53"/>
        <v>42378.408518518518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48"/>
        <v>4.9199999999999999E-3</v>
      </c>
      <c r="P555" s="8">
        <f t="shared" si="49"/>
        <v>20.5</v>
      </c>
      <c r="Q555" t="str">
        <f t="shared" si="50"/>
        <v>technology</v>
      </c>
      <c r="R555" t="str">
        <f t="shared" si="51"/>
        <v>web</v>
      </c>
      <c r="S555" s="12">
        <f t="shared" si="52"/>
        <v>41927.511469907404</v>
      </c>
      <c r="T555" s="12">
        <f t="shared" si="53"/>
        <v>41957.553136574068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48"/>
        <v>0.36589147286821705</v>
      </c>
      <c r="P556" s="8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2">
        <f t="shared" si="52"/>
        <v>41901.476527777777</v>
      </c>
      <c r="T556" s="12">
        <f t="shared" si="53"/>
        <v>41931.476527777777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48"/>
        <v>0</v>
      </c>
      <c r="P557" s="8">
        <f t="shared" si="49"/>
        <v>0</v>
      </c>
      <c r="Q557" t="str">
        <f t="shared" si="50"/>
        <v>technology</v>
      </c>
      <c r="R557" t="str">
        <f t="shared" si="51"/>
        <v>web</v>
      </c>
      <c r="S557" s="12">
        <f t="shared" si="52"/>
        <v>42503.145173611112</v>
      </c>
      <c r="T557" s="12">
        <f t="shared" si="53"/>
        <v>42533.145173611112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48"/>
        <v>2.5000000000000001E-2</v>
      </c>
      <c r="P558" s="8">
        <f t="shared" si="49"/>
        <v>200</v>
      </c>
      <c r="Q558" t="str">
        <f t="shared" si="50"/>
        <v>technology</v>
      </c>
      <c r="R558" t="str">
        <f t="shared" si="51"/>
        <v>web</v>
      </c>
      <c r="S558" s="12">
        <f t="shared" si="52"/>
        <v>42345.651817129627</v>
      </c>
      <c r="T558" s="12">
        <f t="shared" si="53"/>
        <v>42375.651817129627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48"/>
        <v>9.1066666666666674E-3</v>
      </c>
      <c r="P559" s="8">
        <f t="shared" si="49"/>
        <v>68.3</v>
      </c>
      <c r="Q559" t="str">
        <f t="shared" si="50"/>
        <v>technology</v>
      </c>
      <c r="R559" t="str">
        <f t="shared" si="51"/>
        <v>web</v>
      </c>
      <c r="S559" s="12">
        <f t="shared" si="52"/>
        <v>42676.733831018515</v>
      </c>
      <c r="T559" s="12">
        <f t="shared" si="53"/>
        <v>42706.775497685179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48"/>
        <v>0</v>
      </c>
      <c r="P560" s="8">
        <f t="shared" si="49"/>
        <v>0</v>
      </c>
      <c r="Q560" t="str">
        <f t="shared" si="50"/>
        <v>technology</v>
      </c>
      <c r="R560" t="str">
        <f t="shared" si="51"/>
        <v>web</v>
      </c>
      <c r="S560" s="12">
        <f t="shared" si="52"/>
        <v>42057.674826388888</v>
      </c>
      <c r="T560" s="12">
        <f t="shared" si="53"/>
        <v>42087.633159722223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48"/>
        <v>2.0833333333333335E-4</v>
      </c>
      <c r="P561" s="8">
        <f t="shared" si="49"/>
        <v>50</v>
      </c>
      <c r="Q561" t="str">
        <f t="shared" si="50"/>
        <v>technology</v>
      </c>
      <c r="R561" t="str">
        <f t="shared" si="51"/>
        <v>web</v>
      </c>
      <c r="S561" s="12">
        <f t="shared" si="52"/>
        <v>42321.074768518512</v>
      </c>
      <c r="T561" s="12">
        <f t="shared" si="53"/>
        <v>42351.074768518512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48"/>
        <v>1.2E-4</v>
      </c>
      <c r="P562" s="8">
        <f t="shared" si="49"/>
        <v>4</v>
      </c>
      <c r="Q562" t="str">
        <f t="shared" si="50"/>
        <v>technology</v>
      </c>
      <c r="R562" t="str">
        <f t="shared" si="51"/>
        <v>web</v>
      </c>
      <c r="S562" s="12">
        <f t="shared" si="52"/>
        <v>41960.563020833331</v>
      </c>
      <c r="T562" s="12">
        <f t="shared" si="53"/>
        <v>41990.563020833331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48"/>
        <v>3.6666666666666666E-3</v>
      </c>
      <c r="P563" s="8">
        <f t="shared" si="49"/>
        <v>27.5</v>
      </c>
      <c r="Q563" t="str">
        <f t="shared" si="50"/>
        <v>technology</v>
      </c>
      <c r="R563" t="str">
        <f t="shared" si="51"/>
        <v>web</v>
      </c>
      <c r="S563" s="12">
        <f t="shared" si="52"/>
        <v>42268.450381944444</v>
      </c>
      <c r="T563" s="12">
        <f t="shared" si="53"/>
        <v>42303.450381944444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48"/>
        <v>0</v>
      </c>
      <c r="P564" s="8">
        <f t="shared" si="49"/>
        <v>0</v>
      </c>
      <c r="Q564" t="str">
        <f t="shared" si="50"/>
        <v>technology</v>
      </c>
      <c r="R564" t="str">
        <f t="shared" si="51"/>
        <v>web</v>
      </c>
      <c r="S564" s="12">
        <f t="shared" si="52"/>
        <v>42692.180729166663</v>
      </c>
      <c r="T564" s="12">
        <f t="shared" si="53"/>
        <v>42722.180729166663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48"/>
        <v>9.0666666666666662E-4</v>
      </c>
      <c r="P565" s="8">
        <f t="shared" si="49"/>
        <v>34</v>
      </c>
      <c r="Q565" t="str">
        <f t="shared" si="50"/>
        <v>technology</v>
      </c>
      <c r="R565" t="str">
        <f t="shared" si="51"/>
        <v>web</v>
      </c>
      <c r="S565" s="12">
        <f t="shared" si="52"/>
        <v>42021.861655092587</v>
      </c>
      <c r="T565" s="12">
        <f t="shared" si="53"/>
        <v>42051.861655092587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48"/>
        <v>5.5555555555555558E-5</v>
      </c>
      <c r="P566" s="8">
        <f t="shared" si="49"/>
        <v>1</v>
      </c>
      <c r="Q566" t="str">
        <f t="shared" si="50"/>
        <v>technology</v>
      </c>
      <c r="R566" t="str">
        <f t="shared" si="51"/>
        <v>web</v>
      </c>
      <c r="S566" s="12">
        <f t="shared" si="52"/>
        <v>42411.734664351847</v>
      </c>
      <c r="T566" s="12">
        <f t="shared" si="53"/>
        <v>42441.734664351847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48"/>
        <v>0</v>
      </c>
      <c r="P567" s="8">
        <f t="shared" si="49"/>
        <v>0</v>
      </c>
      <c r="Q567" t="str">
        <f t="shared" si="50"/>
        <v>technology</v>
      </c>
      <c r="R567" t="str">
        <f t="shared" si="51"/>
        <v>web</v>
      </c>
      <c r="S567" s="12">
        <f t="shared" si="52"/>
        <v>42165.576956018514</v>
      </c>
      <c r="T567" s="12">
        <f t="shared" si="53"/>
        <v>42195.576956018514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48"/>
        <v>2.0000000000000001E-4</v>
      </c>
      <c r="P568" s="8">
        <f t="shared" si="49"/>
        <v>1</v>
      </c>
      <c r="Q568" t="str">
        <f t="shared" si="50"/>
        <v>technology</v>
      </c>
      <c r="R568" t="str">
        <f t="shared" si="51"/>
        <v>web</v>
      </c>
      <c r="S568" s="12">
        <f t="shared" si="52"/>
        <v>42535.476076388884</v>
      </c>
      <c r="T568" s="12">
        <f t="shared" si="53"/>
        <v>42565.476076388884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48"/>
        <v>0</v>
      </c>
      <c r="P569" s="8">
        <f t="shared" si="49"/>
        <v>0</v>
      </c>
      <c r="Q569" t="str">
        <f t="shared" si="50"/>
        <v>technology</v>
      </c>
      <c r="R569" t="str">
        <f t="shared" si="51"/>
        <v>web</v>
      </c>
      <c r="S569" s="12">
        <f t="shared" si="52"/>
        <v>41975.634189814817</v>
      </c>
      <c r="T569" s="12">
        <f t="shared" si="53"/>
        <v>42005.634189814817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48"/>
        <v>0.01</v>
      </c>
      <c r="P570" s="8">
        <f t="shared" si="49"/>
        <v>49</v>
      </c>
      <c r="Q570" t="str">
        <f t="shared" si="50"/>
        <v>technology</v>
      </c>
      <c r="R570" t="str">
        <f t="shared" si="51"/>
        <v>web</v>
      </c>
      <c r="S570" s="12">
        <f t="shared" si="52"/>
        <v>42348.713229166664</v>
      </c>
      <c r="T570" s="12">
        <f t="shared" si="53"/>
        <v>42385.249999999993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48"/>
        <v>8.0000000000000002E-3</v>
      </c>
      <c r="P571" s="8">
        <f t="shared" si="49"/>
        <v>20</v>
      </c>
      <c r="Q571" t="str">
        <f t="shared" si="50"/>
        <v>technology</v>
      </c>
      <c r="R571" t="str">
        <f t="shared" si="51"/>
        <v>web</v>
      </c>
      <c r="S571" s="12">
        <f t="shared" si="52"/>
        <v>42340.639027777775</v>
      </c>
      <c r="T571" s="12">
        <f t="shared" si="53"/>
        <v>42370.639027777775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48"/>
        <v>1.6705882352941177E-3</v>
      </c>
      <c r="P572" s="8">
        <f t="shared" si="49"/>
        <v>142</v>
      </c>
      <c r="Q572" t="str">
        <f t="shared" si="50"/>
        <v>technology</v>
      </c>
      <c r="R572" t="str">
        <f t="shared" si="51"/>
        <v>web</v>
      </c>
      <c r="S572" s="12">
        <f t="shared" si="52"/>
        <v>42388.589918981474</v>
      </c>
      <c r="T572" s="12">
        <f t="shared" si="53"/>
        <v>42418.589918981474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48"/>
        <v>4.2399999999999998E-3</v>
      </c>
      <c r="P573" s="8">
        <f t="shared" si="49"/>
        <v>53</v>
      </c>
      <c r="Q573" t="str">
        <f t="shared" si="50"/>
        <v>technology</v>
      </c>
      <c r="R573" t="str">
        <f t="shared" si="51"/>
        <v>web</v>
      </c>
      <c r="S573" s="12">
        <f t="shared" si="52"/>
        <v>42192.607905092591</v>
      </c>
      <c r="T573" s="12">
        <f t="shared" si="53"/>
        <v>42211.957638888889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48"/>
        <v>0</v>
      </c>
      <c r="P574" s="8">
        <f t="shared" si="49"/>
        <v>0</v>
      </c>
      <c r="Q574" t="str">
        <f t="shared" si="50"/>
        <v>technology</v>
      </c>
      <c r="R574" t="str">
        <f t="shared" si="51"/>
        <v>web</v>
      </c>
      <c r="S574" s="12">
        <f t="shared" si="52"/>
        <v>42282.507962962962</v>
      </c>
      <c r="T574" s="12">
        <f t="shared" si="53"/>
        <v>42312.549629629626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48"/>
        <v>3.892538925389254E-3</v>
      </c>
      <c r="P575" s="8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2">
        <f t="shared" si="52"/>
        <v>41962.841793981475</v>
      </c>
      <c r="T575" s="12">
        <f t="shared" si="53"/>
        <v>42021.841666666667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48"/>
        <v>7.1556350626118068E-3</v>
      </c>
      <c r="P576" s="8">
        <f t="shared" si="49"/>
        <v>20</v>
      </c>
      <c r="Q576" t="str">
        <f t="shared" si="50"/>
        <v>technology</v>
      </c>
      <c r="R576" t="str">
        <f t="shared" si="51"/>
        <v>web</v>
      </c>
      <c r="S576" s="12">
        <f t="shared" si="52"/>
        <v>42632.235034722216</v>
      </c>
      <c r="T576" s="12">
        <f t="shared" si="53"/>
        <v>42662.235034722216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48"/>
        <v>4.3166666666666666E-3</v>
      </c>
      <c r="P577" s="8">
        <f t="shared" si="49"/>
        <v>64.75</v>
      </c>
      <c r="Q577" t="str">
        <f t="shared" si="50"/>
        <v>technology</v>
      </c>
      <c r="R577" t="str">
        <f t="shared" si="51"/>
        <v>web</v>
      </c>
      <c r="S577" s="12">
        <f t="shared" si="52"/>
        <v>42138.484293981477</v>
      </c>
      <c r="T577" s="12">
        <f t="shared" si="53"/>
        <v>42168.484293981477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48"/>
        <v>1.2500000000000001E-5</v>
      </c>
      <c r="P578" s="8">
        <f t="shared" si="49"/>
        <v>1</v>
      </c>
      <c r="Q578" t="str">
        <f t="shared" si="50"/>
        <v>technology</v>
      </c>
      <c r="R578" t="str">
        <f t="shared" si="51"/>
        <v>web</v>
      </c>
      <c r="S578" s="12">
        <f t="shared" si="52"/>
        <v>42031.263333333329</v>
      </c>
      <c r="T578" s="12">
        <f t="shared" si="53"/>
        <v>42091.221666666665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54">E579/D579</f>
        <v>2E-3</v>
      </c>
      <c r="P579" s="8">
        <f t="shared" ref="P579:P642" si="55">IF(ISERROR(E579/L579),0,E579/L579)</f>
        <v>10</v>
      </c>
      <c r="Q579" t="str">
        <f t="shared" ref="Q579:Q642" si="56">LEFT(N579,FIND("/",N579,1)-1)</f>
        <v>technology</v>
      </c>
      <c r="R579" t="str">
        <f t="shared" ref="R579:R642" si="57">RIGHT(N579,(LEN(N579)-FIND("/",N579,1)))</f>
        <v>web</v>
      </c>
      <c r="S579" s="12">
        <f t="shared" ref="S579:S642" si="58">(J579/86400)+25569+(-5/24)</f>
        <v>42450.380810185183</v>
      </c>
      <c r="T579" s="12">
        <f t="shared" ref="T579:T642" si="59">(I579/86400)+25569+(-5/24)</f>
        <v>42510.380810185183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54"/>
        <v>1.12E-4</v>
      </c>
      <c r="P580" s="8">
        <f t="shared" si="55"/>
        <v>2</v>
      </c>
      <c r="Q580" t="str">
        <f t="shared" si="56"/>
        <v>technology</v>
      </c>
      <c r="R580" t="str">
        <f t="shared" si="57"/>
        <v>web</v>
      </c>
      <c r="S580" s="12">
        <f t="shared" si="58"/>
        <v>42230.370289351849</v>
      </c>
      <c r="T580" s="12">
        <f t="shared" si="59"/>
        <v>42254.370289351849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54"/>
        <v>1.4583333333333334E-2</v>
      </c>
      <c r="P581" s="8">
        <f t="shared" si="55"/>
        <v>35</v>
      </c>
      <c r="Q581" t="str">
        <f t="shared" si="56"/>
        <v>technology</v>
      </c>
      <c r="R581" t="str">
        <f t="shared" si="57"/>
        <v>web</v>
      </c>
      <c r="S581" s="12">
        <f t="shared" si="58"/>
        <v>41968.643784722219</v>
      </c>
      <c r="T581" s="12">
        <f t="shared" si="59"/>
        <v>41998.643784722219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54"/>
        <v>3.3333333333333332E-4</v>
      </c>
      <c r="P582" s="8">
        <f t="shared" si="55"/>
        <v>1</v>
      </c>
      <c r="Q582" t="str">
        <f t="shared" si="56"/>
        <v>technology</v>
      </c>
      <c r="R582" t="str">
        <f t="shared" si="57"/>
        <v>web</v>
      </c>
      <c r="S582" s="12">
        <f t="shared" si="58"/>
        <v>42605.699849537035</v>
      </c>
      <c r="T582" s="12">
        <f t="shared" si="59"/>
        <v>42635.699849537035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54"/>
        <v>0</v>
      </c>
      <c r="P583" s="8">
        <f t="shared" si="55"/>
        <v>0</v>
      </c>
      <c r="Q583" t="str">
        <f t="shared" si="56"/>
        <v>technology</v>
      </c>
      <c r="R583" t="str">
        <f t="shared" si="57"/>
        <v>web</v>
      </c>
      <c r="S583" s="12">
        <f t="shared" si="58"/>
        <v>42187.804444444446</v>
      </c>
      <c r="T583" s="12">
        <f t="shared" si="59"/>
        <v>42217.804444444446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54"/>
        <v>0</v>
      </c>
      <c r="P584" s="8">
        <f t="shared" si="55"/>
        <v>0</v>
      </c>
      <c r="Q584" t="str">
        <f t="shared" si="56"/>
        <v>technology</v>
      </c>
      <c r="R584" t="str">
        <f t="shared" si="57"/>
        <v>web</v>
      </c>
      <c r="S584" s="12">
        <f t="shared" si="58"/>
        <v>42055.531469907401</v>
      </c>
      <c r="T584" s="12">
        <f t="shared" si="59"/>
        <v>42078.541666666664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54"/>
        <v>1.1111111111111112E-4</v>
      </c>
      <c r="P585" s="8">
        <f t="shared" si="55"/>
        <v>1</v>
      </c>
      <c r="Q585" t="str">
        <f t="shared" si="56"/>
        <v>technology</v>
      </c>
      <c r="R585" t="str">
        <f t="shared" si="57"/>
        <v>web</v>
      </c>
      <c r="S585" s="12">
        <f t="shared" si="58"/>
        <v>42052.730173611104</v>
      </c>
      <c r="T585" s="12">
        <f t="shared" si="59"/>
        <v>42082.688506944447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54"/>
        <v>0.01</v>
      </c>
      <c r="P586" s="8">
        <f t="shared" si="55"/>
        <v>5</v>
      </c>
      <c r="Q586" t="str">
        <f t="shared" si="56"/>
        <v>technology</v>
      </c>
      <c r="R586" t="str">
        <f t="shared" si="57"/>
        <v>web</v>
      </c>
      <c r="S586" s="12">
        <f t="shared" si="58"/>
        <v>42049.508287037032</v>
      </c>
      <c r="T586" s="12">
        <f t="shared" si="59"/>
        <v>42079.466620370367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54"/>
        <v>0</v>
      </c>
      <c r="P587" s="8">
        <f t="shared" si="55"/>
        <v>0</v>
      </c>
      <c r="Q587" t="str">
        <f t="shared" si="56"/>
        <v>technology</v>
      </c>
      <c r="R587" t="str">
        <f t="shared" si="57"/>
        <v>web</v>
      </c>
      <c r="S587" s="12">
        <f t="shared" si="58"/>
        <v>42283.182604166665</v>
      </c>
      <c r="T587" s="12">
        <f t="shared" si="59"/>
        <v>42338.791666666664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54"/>
        <v>5.5999999999999999E-3</v>
      </c>
      <c r="P588" s="8">
        <f t="shared" si="55"/>
        <v>14</v>
      </c>
      <c r="Q588" t="str">
        <f t="shared" si="56"/>
        <v>technology</v>
      </c>
      <c r="R588" t="str">
        <f t="shared" si="57"/>
        <v>web</v>
      </c>
      <c r="S588" s="12">
        <f t="shared" si="58"/>
        <v>42020.645914351851</v>
      </c>
      <c r="T588" s="12">
        <f t="shared" si="59"/>
        <v>42050.645914351851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54"/>
        <v>9.0833333333333335E-2</v>
      </c>
      <c r="P589" s="8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2">
        <f t="shared" si="58"/>
        <v>42080.548993055556</v>
      </c>
      <c r="T589" s="12">
        <f t="shared" si="59"/>
        <v>42110.548993055556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54"/>
        <v>3.3444444444444443E-2</v>
      </c>
      <c r="P590" s="8">
        <f t="shared" si="55"/>
        <v>150.5</v>
      </c>
      <c r="Q590" t="str">
        <f t="shared" si="56"/>
        <v>technology</v>
      </c>
      <c r="R590" t="str">
        <f t="shared" si="57"/>
        <v>web</v>
      </c>
      <c r="S590" s="12">
        <f t="shared" si="58"/>
        <v>42631.561180555553</v>
      </c>
      <c r="T590" s="12">
        <f t="shared" si="59"/>
        <v>42691.602847222217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54"/>
        <v>1.3333333333333334E-4</v>
      </c>
      <c r="P591" s="8">
        <f t="shared" si="55"/>
        <v>1</v>
      </c>
      <c r="Q591" t="str">
        <f t="shared" si="56"/>
        <v>technology</v>
      </c>
      <c r="R591" t="str">
        <f t="shared" si="57"/>
        <v>web</v>
      </c>
      <c r="S591" s="12">
        <f t="shared" si="58"/>
        <v>42178.406238425923</v>
      </c>
      <c r="T591" s="12">
        <f t="shared" si="59"/>
        <v>42193.406238425923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54"/>
        <v>4.4600000000000001E-2</v>
      </c>
      <c r="P592" s="8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2">
        <f t="shared" si="58"/>
        <v>42377.34642361111</v>
      </c>
      <c r="T592" s="12">
        <f t="shared" si="59"/>
        <v>42408.334027777775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54"/>
        <v>6.0999999999999997E-4</v>
      </c>
      <c r="P593" s="8">
        <f t="shared" si="55"/>
        <v>30.5</v>
      </c>
      <c r="Q593" t="str">
        <f t="shared" si="56"/>
        <v>technology</v>
      </c>
      <c r="R593" t="str">
        <f t="shared" si="57"/>
        <v>web</v>
      </c>
      <c r="S593" s="12">
        <f t="shared" si="58"/>
        <v>42177.334837962961</v>
      </c>
      <c r="T593" s="12">
        <f t="shared" si="59"/>
        <v>42207.334837962961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54"/>
        <v>3.3333333333333333E-2</v>
      </c>
      <c r="P594" s="8">
        <f t="shared" si="55"/>
        <v>250</v>
      </c>
      <c r="Q594" t="str">
        <f t="shared" si="56"/>
        <v>technology</v>
      </c>
      <c r="R594" t="str">
        <f t="shared" si="57"/>
        <v>web</v>
      </c>
      <c r="S594" s="12">
        <f t="shared" si="58"/>
        <v>41946.023842592593</v>
      </c>
      <c r="T594" s="12">
        <f t="shared" si="59"/>
        <v>41976.023842592585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54"/>
        <v>0.23</v>
      </c>
      <c r="P595" s="8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2">
        <f t="shared" si="58"/>
        <v>42070.469270833331</v>
      </c>
      <c r="T595" s="12">
        <f t="shared" si="59"/>
        <v>42100.427604166667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54"/>
        <v>1.0399999999999999E-3</v>
      </c>
      <c r="P596" s="8">
        <f t="shared" si="55"/>
        <v>13</v>
      </c>
      <c r="Q596" t="str">
        <f t="shared" si="56"/>
        <v>technology</v>
      </c>
      <c r="R596" t="str">
        <f t="shared" si="57"/>
        <v>web</v>
      </c>
      <c r="S596" s="12">
        <f t="shared" si="58"/>
        <v>42446.571828703702</v>
      </c>
      <c r="T596" s="12">
        <f t="shared" si="59"/>
        <v>42476.571828703702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54"/>
        <v>4.2599999999999999E-3</v>
      </c>
      <c r="P597" s="8">
        <f t="shared" si="55"/>
        <v>53.25</v>
      </c>
      <c r="Q597" t="str">
        <f t="shared" si="56"/>
        <v>technology</v>
      </c>
      <c r="R597" t="str">
        <f t="shared" si="57"/>
        <v>web</v>
      </c>
      <c r="S597" s="12">
        <f t="shared" si="58"/>
        <v>42082.861550925925</v>
      </c>
      <c r="T597" s="12">
        <f t="shared" si="59"/>
        <v>42127.861550925925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54"/>
        <v>2.9999999999999997E-4</v>
      </c>
      <c r="P598" s="8">
        <f t="shared" si="55"/>
        <v>3</v>
      </c>
      <c r="Q598" t="str">
        <f t="shared" si="56"/>
        <v>technology</v>
      </c>
      <c r="R598" t="str">
        <f t="shared" si="57"/>
        <v>web</v>
      </c>
      <c r="S598" s="12">
        <f t="shared" si="58"/>
        <v>42646.688564814809</v>
      </c>
      <c r="T598" s="12">
        <f t="shared" si="59"/>
        <v>42676.688564814809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54"/>
        <v>2.6666666666666666E-3</v>
      </c>
      <c r="P599" s="8">
        <f t="shared" si="55"/>
        <v>10</v>
      </c>
      <c r="Q599" t="str">
        <f t="shared" si="56"/>
        <v>technology</v>
      </c>
      <c r="R599" t="str">
        <f t="shared" si="57"/>
        <v>web</v>
      </c>
      <c r="S599" s="12">
        <f t="shared" si="58"/>
        <v>42545.496932870366</v>
      </c>
      <c r="T599" s="12">
        <f t="shared" si="59"/>
        <v>42582.458333333336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54"/>
        <v>0.34</v>
      </c>
      <c r="P600" s="8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2">
        <f t="shared" si="58"/>
        <v>41947.793761574074</v>
      </c>
      <c r="T600" s="12">
        <f t="shared" si="59"/>
        <v>41977.793761574074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54"/>
        <v>6.2E-4</v>
      </c>
      <c r="P601" s="8">
        <f t="shared" si="55"/>
        <v>15.5</v>
      </c>
      <c r="Q601" t="str">
        <f t="shared" si="56"/>
        <v>technology</v>
      </c>
      <c r="R601" t="str">
        <f t="shared" si="57"/>
        <v>web</v>
      </c>
      <c r="S601" s="12">
        <f t="shared" si="58"/>
        <v>42047.604189814818</v>
      </c>
      <c r="T601" s="12">
        <f t="shared" si="59"/>
        <v>42071.427777777775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54"/>
        <v>0.02</v>
      </c>
      <c r="P602" s="8">
        <f t="shared" si="55"/>
        <v>100</v>
      </c>
      <c r="Q602" t="str">
        <f t="shared" si="56"/>
        <v>technology</v>
      </c>
      <c r="R602" t="str">
        <f t="shared" si="57"/>
        <v>web</v>
      </c>
      <c r="S602" s="12">
        <f t="shared" si="58"/>
        <v>42073.589837962958</v>
      </c>
      <c r="T602" s="12">
        <f t="shared" si="59"/>
        <v>42133.589837962958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54"/>
        <v>1.4E-2</v>
      </c>
      <c r="P603" s="8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2">
        <f t="shared" si="58"/>
        <v>41969.64975694444</v>
      </c>
      <c r="T603" s="12">
        <f t="shared" si="59"/>
        <v>41999.64975694444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54"/>
        <v>0</v>
      </c>
      <c r="P604" s="8">
        <f t="shared" si="55"/>
        <v>0</v>
      </c>
      <c r="Q604" t="str">
        <f t="shared" si="56"/>
        <v>technology</v>
      </c>
      <c r="R604" t="str">
        <f t="shared" si="57"/>
        <v>web</v>
      </c>
      <c r="S604" s="12">
        <f t="shared" si="58"/>
        <v>42143.585821759254</v>
      </c>
      <c r="T604" s="12">
        <f t="shared" si="59"/>
        <v>42173.585821759254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54"/>
        <v>3.9334666666666664E-2</v>
      </c>
      <c r="P605" s="8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2">
        <f t="shared" si="58"/>
        <v>41835.430821759255</v>
      </c>
      <c r="T605" s="12">
        <f t="shared" si="59"/>
        <v>41865.430821759255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54"/>
        <v>0</v>
      </c>
      <c r="P606" s="8">
        <f t="shared" si="55"/>
        <v>0</v>
      </c>
      <c r="Q606" t="str">
        <f t="shared" si="56"/>
        <v>technology</v>
      </c>
      <c r="R606" t="str">
        <f t="shared" si="57"/>
        <v>web</v>
      </c>
      <c r="S606" s="12">
        <f t="shared" si="58"/>
        <v>41848.827037037037</v>
      </c>
      <c r="T606" s="12">
        <f t="shared" si="59"/>
        <v>41878.827037037037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54"/>
        <v>2.6200000000000001E-2</v>
      </c>
      <c r="P607" s="8">
        <f t="shared" si="55"/>
        <v>16.375</v>
      </c>
      <c r="Q607" t="str">
        <f t="shared" si="56"/>
        <v>technology</v>
      </c>
      <c r="R607" t="str">
        <f t="shared" si="57"/>
        <v>web</v>
      </c>
      <c r="S607" s="12">
        <f t="shared" si="58"/>
        <v>42194.149398148147</v>
      </c>
      <c r="T607" s="12">
        <f t="shared" si="59"/>
        <v>42239.149398148147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54"/>
        <v>2E-3</v>
      </c>
      <c r="P608" s="8">
        <f t="shared" si="55"/>
        <v>10</v>
      </c>
      <c r="Q608" t="str">
        <f t="shared" si="56"/>
        <v>technology</v>
      </c>
      <c r="R608" t="str">
        <f t="shared" si="57"/>
        <v>web</v>
      </c>
      <c r="S608" s="12">
        <f t="shared" si="58"/>
        <v>42102.442233796297</v>
      </c>
      <c r="T608" s="12">
        <f t="shared" si="59"/>
        <v>42148.416666666664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54"/>
        <v>0</v>
      </c>
      <c r="P609" s="8">
        <f t="shared" si="55"/>
        <v>0</v>
      </c>
      <c r="Q609" t="str">
        <f t="shared" si="56"/>
        <v>technology</v>
      </c>
      <c r="R609" t="str">
        <f t="shared" si="57"/>
        <v>web</v>
      </c>
      <c r="S609" s="12">
        <f t="shared" si="58"/>
        <v>42300.617314814815</v>
      </c>
      <c r="T609" s="12">
        <f t="shared" si="59"/>
        <v>42330.65898148148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54"/>
        <v>9.7400000000000004E-3</v>
      </c>
      <c r="P610" s="8">
        <f t="shared" si="55"/>
        <v>292.2</v>
      </c>
      <c r="Q610" t="str">
        <f t="shared" si="56"/>
        <v>technology</v>
      </c>
      <c r="R610" t="str">
        <f t="shared" si="57"/>
        <v>web</v>
      </c>
      <c r="S610" s="12">
        <f t="shared" si="58"/>
        <v>42140.712731481479</v>
      </c>
      <c r="T610" s="12">
        <f t="shared" si="59"/>
        <v>42170.712731481479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54"/>
        <v>6.41025641025641E-3</v>
      </c>
      <c r="P611" s="8">
        <f t="shared" si="55"/>
        <v>5</v>
      </c>
      <c r="Q611" t="str">
        <f t="shared" si="56"/>
        <v>technology</v>
      </c>
      <c r="R611" t="str">
        <f t="shared" si="57"/>
        <v>web</v>
      </c>
      <c r="S611" s="12">
        <f t="shared" si="58"/>
        <v>42306.825740740744</v>
      </c>
      <c r="T611" s="12">
        <f t="shared" si="59"/>
        <v>42336.867407407401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54"/>
        <v>0</v>
      </c>
      <c r="P612" s="8">
        <f t="shared" si="55"/>
        <v>0</v>
      </c>
      <c r="Q612" t="str">
        <f t="shared" si="56"/>
        <v>technology</v>
      </c>
      <c r="R612" t="str">
        <f t="shared" si="57"/>
        <v>web</v>
      </c>
      <c r="S612" s="12">
        <f t="shared" si="58"/>
        <v>42086.622523148144</v>
      </c>
      <c r="T612" s="12">
        <f t="shared" si="59"/>
        <v>42116.622523148144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54"/>
        <v>0</v>
      </c>
      <c r="P613" s="8">
        <f t="shared" si="55"/>
        <v>0</v>
      </c>
      <c r="Q613" t="str">
        <f t="shared" si="56"/>
        <v>technology</v>
      </c>
      <c r="R613" t="str">
        <f t="shared" si="57"/>
        <v>web</v>
      </c>
      <c r="S613" s="12">
        <f t="shared" si="58"/>
        <v>42328.352280092593</v>
      </c>
      <c r="T613" s="12">
        <f t="shared" si="59"/>
        <v>42388.352280092593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54"/>
        <v>0</v>
      </c>
      <c r="P614" s="8">
        <f t="shared" si="55"/>
        <v>0</v>
      </c>
      <c r="Q614" t="str">
        <f t="shared" si="56"/>
        <v>technology</v>
      </c>
      <c r="R614" t="str">
        <f t="shared" si="57"/>
        <v>web</v>
      </c>
      <c r="S614" s="12">
        <f t="shared" si="58"/>
        <v>42584.823449074072</v>
      </c>
      <c r="T614" s="12">
        <f t="shared" si="59"/>
        <v>42614.823449074072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54"/>
        <v>0.21363333333333334</v>
      </c>
      <c r="P615" s="8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2">
        <f t="shared" si="58"/>
        <v>42247.288425925923</v>
      </c>
      <c r="T615" s="12">
        <f t="shared" si="59"/>
        <v>42277.999305555553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54"/>
        <v>0</v>
      </c>
      <c r="P616" s="8">
        <f t="shared" si="55"/>
        <v>0</v>
      </c>
      <c r="Q616" t="str">
        <f t="shared" si="56"/>
        <v>technology</v>
      </c>
      <c r="R616" t="str">
        <f t="shared" si="57"/>
        <v>web</v>
      </c>
      <c r="S616" s="12">
        <f t="shared" si="58"/>
        <v>42514.853472222218</v>
      </c>
      <c r="T616" s="12">
        <f t="shared" si="59"/>
        <v>42544.853472222218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54"/>
        <v>0</v>
      </c>
      <c r="P617" s="8">
        <f t="shared" si="55"/>
        <v>0</v>
      </c>
      <c r="Q617" t="str">
        <f t="shared" si="56"/>
        <v>technology</v>
      </c>
      <c r="R617" t="str">
        <f t="shared" si="57"/>
        <v>web</v>
      </c>
      <c r="S617" s="12">
        <f t="shared" si="58"/>
        <v>42241.913877314808</v>
      </c>
      <c r="T617" s="12">
        <f t="shared" si="59"/>
        <v>42271.913877314808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54"/>
        <v>0</v>
      </c>
      <c r="P618" s="8">
        <f t="shared" si="55"/>
        <v>0</v>
      </c>
      <c r="Q618" t="str">
        <f t="shared" si="56"/>
        <v>technology</v>
      </c>
      <c r="R618" t="str">
        <f t="shared" si="57"/>
        <v>web</v>
      </c>
      <c r="S618" s="12">
        <f t="shared" si="58"/>
        <v>42761.167905092589</v>
      </c>
      <c r="T618" s="12">
        <f t="shared" si="59"/>
        <v>42791.167905092589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54"/>
        <v>0.03</v>
      </c>
      <c r="P619" s="8">
        <f t="shared" si="55"/>
        <v>20</v>
      </c>
      <c r="Q619" t="str">
        <f t="shared" si="56"/>
        <v>technology</v>
      </c>
      <c r="R619" t="str">
        <f t="shared" si="57"/>
        <v>web</v>
      </c>
      <c r="S619" s="12">
        <f t="shared" si="58"/>
        <v>42087.134756944441</v>
      </c>
      <c r="T619" s="12">
        <f t="shared" si="59"/>
        <v>42132.134756944441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54"/>
        <v>0</v>
      </c>
      <c r="P620" s="8">
        <f t="shared" si="55"/>
        <v>0</v>
      </c>
      <c r="Q620" t="str">
        <f t="shared" si="56"/>
        <v>technology</v>
      </c>
      <c r="R620" t="str">
        <f t="shared" si="57"/>
        <v>web</v>
      </c>
      <c r="S620" s="12">
        <f t="shared" si="58"/>
        <v>42317.60188657407</v>
      </c>
      <c r="T620" s="12">
        <f t="shared" si="59"/>
        <v>42347.60188657407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54"/>
        <v>3.9999999999999998E-7</v>
      </c>
      <c r="P621" s="8">
        <f t="shared" si="55"/>
        <v>1</v>
      </c>
      <c r="Q621" t="str">
        <f t="shared" si="56"/>
        <v>technology</v>
      </c>
      <c r="R621" t="str">
        <f t="shared" si="57"/>
        <v>web</v>
      </c>
      <c r="S621" s="12">
        <f t="shared" si="58"/>
        <v>41908.442013888889</v>
      </c>
      <c r="T621" s="12">
        <f t="shared" si="59"/>
        <v>41968.483680555553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54"/>
        <v>0.01</v>
      </c>
      <c r="P622" s="8">
        <f t="shared" si="55"/>
        <v>300</v>
      </c>
      <c r="Q622" t="str">
        <f t="shared" si="56"/>
        <v>technology</v>
      </c>
      <c r="R622" t="str">
        <f t="shared" si="57"/>
        <v>web</v>
      </c>
      <c r="S622" s="12">
        <f t="shared" si="58"/>
        <v>41831.508541666662</v>
      </c>
      <c r="T622" s="12">
        <f t="shared" si="59"/>
        <v>41876.508541666662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54"/>
        <v>1.044E-2</v>
      </c>
      <c r="P623" s="8">
        <f t="shared" si="55"/>
        <v>87</v>
      </c>
      <c r="Q623" t="str">
        <f t="shared" si="56"/>
        <v>technology</v>
      </c>
      <c r="R623" t="str">
        <f t="shared" si="57"/>
        <v>web</v>
      </c>
      <c r="S623" s="12">
        <f t="shared" si="58"/>
        <v>42528.779363425921</v>
      </c>
      <c r="T623" s="12">
        <f t="shared" si="59"/>
        <v>42558.779363425921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54"/>
        <v>5.6833333333333333E-2</v>
      </c>
      <c r="P624" s="8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2">
        <f t="shared" si="58"/>
        <v>42532.566412037035</v>
      </c>
      <c r="T624" s="12">
        <f t="shared" si="59"/>
        <v>42552.566412037035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54"/>
        <v>0</v>
      </c>
      <c r="P625" s="8">
        <f t="shared" si="55"/>
        <v>0</v>
      </c>
      <c r="Q625" t="str">
        <f t="shared" si="56"/>
        <v>technology</v>
      </c>
      <c r="R625" t="str">
        <f t="shared" si="57"/>
        <v>web</v>
      </c>
      <c r="S625" s="12">
        <f t="shared" si="58"/>
        <v>42121.800891203697</v>
      </c>
      <c r="T625" s="12">
        <f t="shared" si="59"/>
        <v>42151.800891203697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54"/>
        <v>0</v>
      </c>
      <c r="P626" s="8">
        <f t="shared" si="55"/>
        <v>0</v>
      </c>
      <c r="Q626" t="str">
        <f t="shared" si="56"/>
        <v>technology</v>
      </c>
      <c r="R626" t="str">
        <f t="shared" si="57"/>
        <v>web</v>
      </c>
      <c r="S626" s="12">
        <f t="shared" si="58"/>
        <v>42108.78056712963</v>
      </c>
      <c r="T626" s="12">
        <f t="shared" si="59"/>
        <v>42138.78056712963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54"/>
        <v>0</v>
      </c>
      <c r="P627" s="8">
        <f t="shared" si="55"/>
        <v>0</v>
      </c>
      <c r="Q627" t="str">
        <f t="shared" si="56"/>
        <v>technology</v>
      </c>
      <c r="R627" t="str">
        <f t="shared" si="57"/>
        <v>web</v>
      </c>
      <c r="S627" s="12">
        <f t="shared" si="58"/>
        <v>42790.687233796292</v>
      </c>
      <c r="T627" s="12">
        <f t="shared" si="59"/>
        <v>42820.645567129628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54"/>
        <v>0.17380000000000001</v>
      </c>
      <c r="P628" s="8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2">
        <f t="shared" si="58"/>
        <v>42198.351145833331</v>
      </c>
      <c r="T628" s="12">
        <f t="shared" si="59"/>
        <v>42231.348611111105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54"/>
        <v>2.0000000000000001E-4</v>
      </c>
      <c r="P629" s="8">
        <f t="shared" si="55"/>
        <v>90</v>
      </c>
      <c r="Q629" t="str">
        <f t="shared" si="56"/>
        <v>technology</v>
      </c>
      <c r="R629" t="str">
        <f t="shared" si="57"/>
        <v>web</v>
      </c>
      <c r="S629" s="12">
        <f t="shared" si="58"/>
        <v>42384.098506944443</v>
      </c>
      <c r="T629" s="12">
        <f t="shared" si="59"/>
        <v>42443.749999999993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54"/>
        <v>0</v>
      </c>
      <c r="P630" s="8">
        <f t="shared" si="55"/>
        <v>0</v>
      </c>
      <c r="Q630" t="str">
        <f t="shared" si="56"/>
        <v>technology</v>
      </c>
      <c r="R630" t="str">
        <f t="shared" si="57"/>
        <v>web</v>
      </c>
      <c r="S630" s="12">
        <f t="shared" si="58"/>
        <v>41803.484456018516</v>
      </c>
      <c r="T630" s="12">
        <f t="shared" si="59"/>
        <v>41833.484456018516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54"/>
        <v>1.75E-3</v>
      </c>
      <c r="P631" s="8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2">
        <f t="shared" si="58"/>
        <v>42474.429490740738</v>
      </c>
      <c r="T631" s="12">
        <f t="shared" si="59"/>
        <v>42504.429490740738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54"/>
        <v>8.3340278356529708E-4</v>
      </c>
      <c r="P632" s="8">
        <f t="shared" si="55"/>
        <v>10</v>
      </c>
      <c r="Q632" t="str">
        <f t="shared" si="56"/>
        <v>technology</v>
      </c>
      <c r="R632" t="str">
        <f t="shared" si="57"/>
        <v>web</v>
      </c>
      <c r="S632" s="12">
        <f t="shared" si="58"/>
        <v>42223.411122685182</v>
      </c>
      <c r="T632" s="12">
        <f t="shared" si="59"/>
        <v>42253.006944444445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54"/>
        <v>1.38E-2</v>
      </c>
      <c r="P633" s="8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2">
        <f t="shared" si="58"/>
        <v>42489.563993055555</v>
      </c>
      <c r="T633" s="12">
        <f t="shared" si="59"/>
        <v>42518.563993055555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54"/>
        <v>0</v>
      </c>
      <c r="P634" s="8">
        <f t="shared" si="55"/>
        <v>0</v>
      </c>
      <c r="Q634" t="str">
        <f t="shared" si="56"/>
        <v>technology</v>
      </c>
      <c r="R634" t="str">
        <f t="shared" si="57"/>
        <v>web</v>
      </c>
      <c r="S634" s="12">
        <f t="shared" si="58"/>
        <v>42303.450983796291</v>
      </c>
      <c r="T634" s="12">
        <f t="shared" si="59"/>
        <v>42333.492650462962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54"/>
        <v>0.1245</v>
      </c>
      <c r="P635" s="8">
        <f t="shared" si="55"/>
        <v>49.8</v>
      </c>
      <c r="Q635" t="str">
        <f t="shared" si="56"/>
        <v>technology</v>
      </c>
      <c r="R635" t="str">
        <f t="shared" si="57"/>
        <v>web</v>
      </c>
      <c r="S635" s="12">
        <f t="shared" si="58"/>
        <v>42507.090995370367</v>
      </c>
      <c r="T635" s="12">
        <f t="shared" si="59"/>
        <v>42538.749999999993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54"/>
        <v>2.0000000000000001E-4</v>
      </c>
      <c r="P636" s="8">
        <f t="shared" si="55"/>
        <v>1</v>
      </c>
      <c r="Q636" t="str">
        <f t="shared" si="56"/>
        <v>technology</v>
      </c>
      <c r="R636" t="str">
        <f t="shared" si="57"/>
        <v>web</v>
      </c>
      <c r="S636" s="12">
        <f t="shared" si="58"/>
        <v>42031.720243055555</v>
      </c>
      <c r="T636" s="12">
        <f t="shared" si="59"/>
        <v>42061.720243055555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54"/>
        <v>8.0000000000000007E-5</v>
      </c>
      <c r="P637" s="8">
        <f t="shared" si="55"/>
        <v>2</v>
      </c>
      <c r="Q637" t="str">
        <f t="shared" si="56"/>
        <v>technology</v>
      </c>
      <c r="R637" t="str">
        <f t="shared" si="57"/>
        <v>web</v>
      </c>
      <c r="S637" s="12">
        <f t="shared" si="58"/>
        <v>42075.883819444447</v>
      </c>
      <c r="T637" s="12">
        <f t="shared" si="59"/>
        <v>42105.883819444447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54"/>
        <v>2E-3</v>
      </c>
      <c r="P638" s="8">
        <f t="shared" si="55"/>
        <v>4</v>
      </c>
      <c r="Q638" t="str">
        <f t="shared" si="56"/>
        <v>technology</v>
      </c>
      <c r="R638" t="str">
        <f t="shared" si="57"/>
        <v>web</v>
      </c>
      <c r="S638" s="12">
        <f t="shared" si="58"/>
        <v>42131.247106481482</v>
      </c>
      <c r="T638" s="12">
        <f t="shared" si="59"/>
        <v>42161.240972222215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54"/>
        <v>0</v>
      </c>
      <c r="P639" s="8">
        <f t="shared" si="55"/>
        <v>0</v>
      </c>
      <c r="Q639" t="str">
        <f t="shared" si="56"/>
        <v>technology</v>
      </c>
      <c r="R639" t="str">
        <f t="shared" si="57"/>
        <v>web</v>
      </c>
      <c r="S639" s="12">
        <f t="shared" si="58"/>
        <v>42762.75368055555</v>
      </c>
      <c r="T639" s="12">
        <f t="shared" si="59"/>
        <v>42791.75277777778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54"/>
        <v>9.0000000000000006E-5</v>
      </c>
      <c r="P640" s="8">
        <f t="shared" si="55"/>
        <v>3</v>
      </c>
      <c r="Q640" t="str">
        <f t="shared" si="56"/>
        <v>technology</v>
      </c>
      <c r="R640" t="str">
        <f t="shared" si="57"/>
        <v>web</v>
      </c>
      <c r="S640" s="12">
        <f t="shared" si="58"/>
        <v>42759.384976851848</v>
      </c>
      <c r="T640" s="12">
        <f t="shared" si="59"/>
        <v>42819.343310185184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54"/>
        <v>9.9999999999999995E-7</v>
      </c>
      <c r="P641" s="8">
        <f t="shared" si="55"/>
        <v>1</v>
      </c>
      <c r="Q641" t="str">
        <f t="shared" si="56"/>
        <v>technology</v>
      </c>
      <c r="R641" t="str">
        <f t="shared" si="57"/>
        <v>web</v>
      </c>
      <c r="S641" s="12">
        <f t="shared" si="58"/>
        <v>41865.374942129631</v>
      </c>
      <c r="T641" s="12">
        <f t="shared" si="59"/>
        <v>41925.374942129631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54"/>
        <v>1.4428571428571428</v>
      </c>
      <c r="P642" s="8">
        <f t="shared" si="55"/>
        <v>50.5</v>
      </c>
      <c r="Q642" t="str">
        <f t="shared" si="56"/>
        <v>technology</v>
      </c>
      <c r="R642" t="str">
        <f t="shared" si="57"/>
        <v>wearables</v>
      </c>
      <c r="S642" s="12">
        <f t="shared" si="58"/>
        <v>42683.211979166663</v>
      </c>
      <c r="T642" s="12">
        <f t="shared" si="59"/>
        <v>42698.749999999993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60">E643/D643</f>
        <v>1.1916249999999999</v>
      </c>
      <c r="P643" s="8">
        <f t="shared" ref="P643:P706" si="61">IF(ISERROR(E643/L643),0,E643/L643)</f>
        <v>151.31746031746033</v>
      </c>
      <c r="Q643" t="str">
        <f t="shared" ref="Q643:Q706" si="62">LEFT(N643,FIND("/",N643,1)-1)</f>
        <v>technology</v>
      </c>
      <c r="R643" t="str">
        <f t="shared" ref="R643:R706" si="63">RIGHT(N643,(LEN(N643)-FIND("/",N643,1)))</f>
        <v>wearables</v>
      </c>
      <c r="S643" s="12">
        <f t="shared" ref="S643:S706" si="64">(J643/86400)+25569+(-5/24)</f>
        <v>42199.361666666664</v>
      </c>
      <c r="T643" s="12">
        <f t="shared" ref="T643:T706" si="65">(I643/86400)+25569+(-5/24)</f>
        <v>42229.361666666664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60"/>
        <v>14.604850000000001</v>
      </c>
      <c r="P644" s="8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2">
        <f t="shared" si="64"/>
        <v>42199.442986111106</v>
      </c>
      <c r="T644" s="12">
        <f t="shared" si="65"/>
        <v>42235.442986111106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60"/>
        <v>1.0580799999999999</v>
      </c>
      <c r="P645" s="8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2">
        <f t="shared" si="64"/>
        <v>42100.43373842592</v>
      </c>
      <c r="T645" s="12">
        <f t="shared" si="65"/>
        <v>42155.43373842592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60"/>
        <v>3.0011791999999997</v>
      </c>
      <c r="P646" s="8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2">
        <f t="shared" si="64"/>
        <v>41898.457627314812</v>
      </c>
      <c r="T646" s="12">
        <f t="shared" si="65"/>
        <v>41940.833333333328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60"/>
        <v>2.7869999999999999</v>
      </c>
      <c r="P647" s="8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2">
        <f t="shared" si="64"/>
        <v>42563.817986111106</v>
      </c>
      <c r="T647" s="12">
        <f t="shared" si="65"/>
        <v>42593.817986111106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60"/>
        <v>1.3187625000000001</v>
      </c>
      <c r="P648" s="8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2">
        <f t="shared" si="64"/>
        <v>41832.644293981481</v>
      </c>
      <c r="T648" s="12">
        <f t="shared" si="65"/>
        <v>41862.644293981481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60"/>
        <v>1.0705</v>
      </c>
      <c r="P649" s="8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2">
        <f t="shared" si="64"/>
        <v>42416.559594907405</v>
      </c>
      <c r="T649" s="12">
        <f t="shared" si="65"/>
        <v>42446.517928240741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60"/>
        <v>1.2682285714285715</v>
      </c>
      <c r="P650" s="8">
        <f t="shared" si="61"/>
        <v>1644</v>
      </c>
      <c r="Q650" t="str">
        <f t="shared" si="62"/>
        <v>technology</v>
      </c>
      <c r="R650" t="str">
        <f t="shared" si="63"/>
        <v>wearables</v>
      </c>
      <c r="S650" s="12">
        <f t="shared" si="64"/>
        <v>41891.485046296293</v>
      </c>
      <c r="T650" s="12">
        <f t="shared" si="65"/>
        <v>41926.485046296293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60"/>
        <v>1.3996</v>
      </c>
      <c r="P651" s="8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2">
        <f t="shared" si="64"/>
        <v>41877.703854166662</v>
      </c>
      <c r="T651" s="12">
        <f t="shared" si="65"/>
        <v>41898.703854166662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60"/>
        <v>1.1240000000000001</v>
      </c>
      <c r="P652" s="8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2">
        <f t="shared" si="64"/>
        <v>41931.828518518516</v>
      </c>
      <c r="T652" s="12">
        <f t="shared" si="65"/>
        <v>41991.870185185187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60"/>
        <v>1.00528</v>
      </c>
      <c r="P653" s="8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2">
        <f t="shared" si="64"/>
        <v>41955.809155092589</v>
      </c>
      <c r="T653" s="12">
        <f t="shared" si="65"/>
        <v>41985.809155092589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60"/>
        <v>1.0046666666666666</v>
      </c>
      <c r="P654" s="8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2">
        <f t="shared" si="64"/>
        <v>42675.482060185182</v>
      </c>
      <c r="T654" s="12">
        <f t="shared" si="65"/>
        <v>42705.523726851847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60"/>
        <v>1.4144600000000001</v>
      </c>
      <c r="P655" s="8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2">
        <f t="shared" si="64"/>
        <v>42199.410185185181</v>
      </c>
      <c r="T655" s="12">
        <f t="shared" si="65"/>
        <v>42236.410185185181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60"/>
        <v>2.6729166666666666</v>
      </c>
      <c r="P656" s="8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2">
        <f t="shared" si="64"/>
        <v>42163.748993055553</v>
      </c>
      <c r="T656" s="12">
        <f t="shared" si="65"/>
        <v>42193.748993055553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60"/>
        <v>1.4688749999999999</v>
      </c>
      <c r="P657" s="8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2">
        <f t="shared" si="64"/>
        <v>42045.748981481483</v>
      </c>
      <c r="T657" s="12">
        <f t="shared" si="65"/>
        <v>42075.707314814812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60"/>
        <v>2.1356000000000002</v>
      </c>
      <c r="P658" s="8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2">
        <f t="shared" si="64"/>
        <v>42417.596284722218</v>
      </c>
      <c r="T658" s="12">
        <f t="shared" si="65"/>
        <v>42477.554618055554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60"/>
        <v>1.2569999999999999</v>
      </c>
      <c r="P659" s="8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2">
        <f t="shared" si="64"/>
        <v>42331.637407407405</v>
      </c>
      <c r="T659" s="12">
        <f t="shared" si="65"/>
        <v>42361.637407407405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60"/>
        <v>1.0446206037108834</v>
      </c>
      <c r="P660" s="8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2">
        <f t="shared" si="64"/>
        <v>42178.952418981477</v>
      </c>
      <c r="T660" s="12">
        <f t="shared" si="65"/>
        <v>42211.541666666664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60"/>
        <v>1.0056666666666667</v>
      </c>
      <c r="P661" s="8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2">
        <f t="shared" si="64"/>
        <v>42209.385358796295</v>
      </c>
      <c r="T661" s="12">
        <f t="shared" si="65"/>
        <v>42239.385358796295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60"/>
        <v>3.058E-2</v>
      </c>
      <c r="P662" s="8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2">
        <f t="shared" si="64"/>
        <v>41922.533321759256</v>
      </c>
      <c r="T662" s="12">
        <f t="shared" si="65"/>
        <v>41952.57498842592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60"/>
        <v>9.4999999999999998E-3</v>
      </c>
      <c r="P663" s="8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2">
        <f t="shared" si="64"/>
        <v>42636.437025462961</v>
      </c>
      <c r="T663" s="12">
        <f t="shared" si="65"/>
        <v>42666.437025462961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60"/>
        <v>4.0000000000000001E-3</v>
      </c>
      <c r="P664" s="8">
        <f t="shared" si="61"/>
        <v>39</v>
      </c>
      <c r="Q664" t="str">
        <f t="shared" si="62"/>
        <v>technology</v>
      </c>
      <c r="R664" t="str">
        <f t="shared" si="63"/>
        <v>wearables</v>
      </c>
      <c r="S664" s="12">
        <f t="shared" si="64"/>
        <v>41990.229710648149</v>
      </c>
      <c r="T664" s="12">
        <f t="shared" si="65"/>
        <v>42020.229710648149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60"/>
        <v>3.5000000000000001E-3</v>
      </c>
      <c r="P665" s="8">
        <f t="shared" si="61"/>
        <v>100</v>
      </c>
      <c r="Q665" t="str">
        <f t="shared" si="62"/>
        <v>technology</v>
      </c>
      <c r="R665" t="str">
        <f t="shared" si="63"/>
        <v>wearables</v>
      </c>
      <c r="S665" s="12">
        <f t="shared" si="64"/>
        <v>42173.634907407402</v>
      </c>
      <c r="T665" s="12">
        <f t="shared" si="65"/>
        <v>42203.634907407402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60"/>
        <v>7.5333333333333335E-2</v>
      </c>
      <c r="P666" s="8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2">
        <f t="shared" si="64"/>
        <v>42077.458043981482</v>
      </c>
      <c r="T666" s="12">
        <f t="shared" si="65"/>
        <v>42107.458043981482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60"/>
        <v>0.18640000000000001</v>
      </c>
      <c r="P667" s="8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2">
        <f t="shared" si="64"/>
        <v>42688.503020833326</v>
      </c>
      <c r="T667" s="12">
        <f t="shared" si="65"/>
        <v>42748.503020833326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60"/>
        <v>4.0000000000000003E-5</v>
      </c>
      <c r="P668" s="8">
        <f t="shared" si="61"/>
        <v>2</v>
      </c>
      <c r="Q668" t="str">
        <f t="shared" si="62"/>
        <v>technology</v>
      </c>
      <c r="R668" t="str">
        <f t="shared" si="63"/>
        <v>wearables</v>
      </c>
      <c r="S668" s="12">
        <f t="shared" si="64"/>
        <v>41838.623819444438</v>
      </c>
      <c r="T668" s="12">
        <f t="shared" si="65"/>
        <v>41868.623819444438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60"/>
        <v>0.1002</v>
      </c>
      <c r="P669" s="8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2">
        <f t="shared" si="64"/>
        <v>42632.165081018517</v>
      </c>
      <c r="T669" s="12">
        <f t="shared" si="65"/>
        <v>42672.165081018517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60"/>
        <v>4.5600000000000002E-2</v>
      </c>
      <c r="P670" s="8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2">
        <f t="shared" si="64"/>
        <v>42090.622939814813</v>
      </c>
      <c r="T670" s="12">
        <f t="shared" si="65"/>
        <v>42135.622939814813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60"/>
        <v>0.21507499999999999</v>
      </c>
      <c r="P671" s="8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2">
        <f t="shared" si="64"/>
        <v>42527.417337962957</v>
      </c>
      <c r="T671" s="12">
        <f t="shared" si="65"/>
        <v>42557.417337962957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60"/>
        <v>0.29276666666666668</v>
      </c>
      <c r="P672" s="8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2">
        <f t="shared" si="64"/>
        <v>42506.501388888886</v>
      </c>
      <c r="T672" s="12">
        <f t="shared" si="65"/>
        <v>42540.131944444445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60"/>
        <v>0.39426666666666665</v>
      </c>
      <c r="P673" s="8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2">
        <f t="shared" si="64"/>
        <v>41984.484398148146</v>
      </c>
      <c r="T673" s="12">
        <f t="shared" si="65"/>
        <v>42017.958333333336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60"/>
        <v>0.21628</v>
      </c>
      <c r="P674" s="8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2">
        <f t="shared" si="64"/>
        <v>41974.011157407404</v>
      </c>
      <c r="T674" s="12">
        <f t="shared" si="65"/>
        <v>42004.999305555553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60"/>
        <v>2.0500000000000002E-3</v>
      </c>
      <c r="P675" s="8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2">
        <f t="shared" si="64"/>
        <v>41838.6321412037</v>
      </c>
      <c r="T675" s="12">
        <f t="shared" si="65"/>
        <v>41883.6321412037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60"/>
        <v>2.9999999999999997E-4</v>
      </c>
      <c r="P676" s="8">
        <f t="shared" si="61"/>
        <v>7.5</v>
      </c>
      <c r="Q676" t="str">
        <f t="shared" si="62"/>
        <v>technology</v>
      </c>
      <c r="R676" t="str">
        <f t="shared" si="63"/>
        <v>wearables</v>
      </c>
      <c r="S676" s="12">
        <f t="shared" si="64"/>
        <v>41802.907719907402</v>
      </c>
      <c r="T676" s="12">
        <f t="shared" si="65"/>
        <v>41862.907719907402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60"/>
        <v>0.14849999999999999</v>
      </c>
      <c r="P677" s="8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2">
        <f t="shared" si="64"/>
        <v>41975.722268518519</v>
      </c>
      <c r="T677" s="12">
        <f t="shared" si="65"/>
        <v>42005.082638888889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60"/>
        <v>1.4710000000000001E-2</v>
      </c>
      <c r="P678" s="8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2">
        <f t="shared" si="64"/>
        <v>42012.559965277775</v>
      </c>
      <c r="T678" s="12">
        <f t="shared" si="65"/>
        <v>42042.559965277775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60"/>
        <v>0.25584000000000001</v>
      </c>
      <c r="P679" s="8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2">
        <f t="shared" si="64"/>
        <v>42504.195543981477</v>
      </c>
      <c r="T679" s="12">
        <f t="shared" si="65"/>
        <v>42549.195543981477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60"/>
        <v>3.8206896551724136E-2</v>
      </c>
      <c r="P680" s="8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2">
        <f t="shared" si="64"/>
        <v>42481.168263888881</v>
      </c>
      <c r="T680" s="12">
        <f t="shared" si="65"/>
        <v>42511.168263888881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60"/>
        <v>0.15485964912280703</v>
      </c>
      <c r="P681" s="8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2">
        <f t="shared" si="64"/>
        <v>42556.487372685187</v>
      </c>
      <c r="T681" s="12">
        <f t="shared" si="65"/>
        <v>42616.487372685187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60"/>
        <v>0.25912000000000002</v>
      </c>
      <c r="P682" s="8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2">
        <f t="shared" si="64"/>
        <v>41864.293182870366</v>
      </c>
      <c r="T682" s="12">
        <f t="shared" si="65"/>
        <v>41899.293182870366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60"/>
        <v>4.0000000000000002E-4</v>
      </c>
      <c r="P683" s="8">
        <f t="shared" si="61"/>
        <v>1</v>
      </c>
      <c r="Q683" t="str">
        <f t="shared" si="62"/>
        <v>technology</v>
      </c>
      <c r="R683" t="str">
        <f t="shared" si="63"/>
        <v>wearables</v>
      </c>
      <c r="S683" s="12">
        <f t="shared" si="64"/>
        <v>42639.597268518519</v>
      </c>
      <c r="T683" s="12">
        <f t="shared" si="65"/>
        <v>42669.597268518519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60"/>
        <v>1.06E-3</v>
      </c>
      <c r="P684" s="8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2">
        <f t="shared" si="64"/>
        <v>42778.556967592587</v>
      </c>
      <c r="T684" s="12">
        <f t="shared" si="65"/>
        <v>42808.515300925923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60"/>
        <v>8.5142857142857138E-3</v>
      </c>
      <c r="P685" s="8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2">
        <f t="shared" si="64"/>
        <v>42634.691712962966</v>
      </c>
      <c r="T685" s="12">
        <f t="shared" si="65"/>
        <v>42674.691712962966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60"/>
        <v>7.4837500000000001E-2</v>
      </c>
      <c r="P686" s="8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2">
        <f t="shared" si="64"/>
        <v>41809.26494212963</v>
      </c>
      <c r="T686" s="12">
        <f t="shared" si="65"/>
        <v>41844.916666666664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60"/>
        <v>0.27650000000000002</v>
      </c>
      <c r="P687" s="8">
        <f t="shared" si="61"/>
        <v>55.3</v>
      </c>
      <c r="Q687" t="str">
        <f t="shared" si="62"/>
        <v>technology</v>
      </c>
      <c r="R687" t="str">
        <f t="shared" si="63"/>
        <v>wearables</v>
      </c>
      <c r="S687" s="12">
        <f t="shared" si="64"/>
        <v>41971.658240740733</v>
      </c>
      <c r="T687" s="12">
        <f t="shared" si="65"/>
        <v>42016.658240740733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60"/>
        <v>0</v>
      </c>
      <c r="P688" s="8">
        <f t="shared" si="61"/>
        <v>0</v>
      </c>
      <c r="Q688" t="str">
        <f t="shared" si="62"/>
        <v>technology</v>
      </c>
      <c r="R688" t="str">
        <f t="shared" si="63"/>
        <v>wearables</v>
      </c>
      <c r="S688" s="12">
        <f t="shared" si="64"/>
        <v>42189.464930555558</v>
      </c>
      <c r="T688" s="12">
        <f t="shared" si="65"/>
        <v>42219.464930555558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60"/>
        <v>3.5499999999999997E-2</v>
      </c>
      <c r="P689" s="8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2">
        <f t="shared" si="64"/>
        <v>42711.542280092595</v>
      </c>
      <c r="T689" s="12">
        <f t="shared" si="65"/>
        <v>42771.542280092595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60"/>
        <v>0.72989999999999999</v>
      </c>
      <c r="P690" s="8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2">
        <f t="shared" si="64"/>
        <v>42261.896446759252</v>
      </c>
      <c r="T690" s="12">
        <f t="shared" si="65"/>
        <v>42291.896446759252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60"/>
        <v>0.57648750000000004</v>
      </c>
      <c r="P691" s="8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2">
        <f t="shared" si="64"/>
        <v>42675.459456018514</v>
      </c>
      <c r="T691" s="12">
        <f t="shared" si="65"/>
        <v>42711.999305555553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60"/>
        <v>0.1234</v>
      </c>
      <c r="P692" s="8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2">
        <f t="shared" si="64"/>
        <v>42579.426400462959</v>
      </c>
      <c r="T692" s="12">
        <f t="shared" si="65"/>
        <v>42622.041666666664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60"/>
        <v>5.1999999999999998E-3</v>
      </c>
      <c r="P693" s="8">
        <f t="shared" si="61"/>
        <v>26</v>
      </c>
      <c r="Q693" t="str">
        <f t="shared" si="62"/>
        <v>technology</v>
      </c>
      <c r="R693" t="str">
        <f t="shared" si="63"/>
        <v>wearables</v>
      </c>
      <c r="S693" s="12">
        <f t="shared" si="64"/>
        <v>42157.819976851846</v>
      </c>
      <c r="T693" s="12">
        <f t="shared" si="65"/>
        <v>42185.819976851846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60"/>
        <v>6.5299999999999997E-2</v>
      </c>
      <c r="P694" s="8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2">
        <f t="shared" si="64"/>
        <v>42696.167395833334</v>
      </c>
      <c r="T694" s="12">
        <f t="shared" si="65"/>
        <v>42726.167395833334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60"/>
        <v>0.35338000000000003</v>
      </c>
      <c r="P695" s="8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2">
        <f t="shared" si="64"/>
        <v>42094.599849537037</v>
      </c>
      <c r="T695" s="12">
        <f t="shared" si="65"/>
        <v>42124.599849537037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60"/>
        <v>3.933333333333333E-3</v>
      </c>
      <c r="P696" s="8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2">
        <f t="shared" si="64"/>
        <v>42737.455543981479</v>
      </c>
      <c r="T696" s="12">
        <f t="shared" si="65"/>
        <v>42767.455543981479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60"/>
        <v>1.06E-2</v>
      </c>
      <c r="P697" s="8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2">
        <f t="shared" si="64"/>
        <v>41913.312731481477</v>
      </c>
      <c r="T697" s="12">
        <f t="shared" si="65"/>
        <v>41943.312731481477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60"/>
        <v>5.7142857142857145E-6</v>
      </c>
      <c r="P698" s="8">
        <f t="shared" si="61"/>
        <v>1</v>
      </c>
      <c r="Q698" t="str">
        <f t="shared" si="62"/>
        <v>technology</v>
      </c>
      <c r="R698" t="str">
        <f t="shared" si="63"/>
        <v>wearables</v>
      </c>
      <c r="S698" s="12">
        <f t="shared" si="64"/>
        <v>41815.718773148146</v>
      </c>
      <c r="T698" s="12">
        <f t="shared" si="65"/>
        <v>41845.718773148146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60"/>
        <v>0.46379999999999999</v>
      </c>
      <c r="P699" s="8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2">
        <f t="shared" si="64"/>
        <v>42388.314687500002</v>
      </c>
      <c r="T699" s="12">
        <f t="shared" si="65"/>
        <v>42403.314687500002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60"/>
        <v>0.15390000000000001</v>
      </c>
      <c r="P700" s="8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2">
        <f t="shared" si="64"/>
        <v>41866.722743055558</v>
      </c>
      <c r="T700" s="12">
        <f t="shared" si="65"/>
        <v>41899.875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60"/>
        <v>0.824221076923077</v>
      </c>
      <c r="P701" s="8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2">
        <f t="shared" si="64"/>
        <v>41563.277175925927</v>
      </c>
      <c r="T701" s="12">
        <f t="shared" si="65"/>
        <v>41600.458333333328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60"/>
        <v>2.6866666666666667E-2</v>
      </c>
      <c r="P702" s="8">
        <f t="shared" si="61"/>
        <v>13</v>
      </c>
      <c r="Q702" t="str">
        <f t="shared" si="62"/>
        <v>technology</v>
      </c>
      <c r="R702" t="str">
        <f t="shared" si="63"/>
        <v>wearables</v>
      </c>
      <c r="S702" s="12">
        <f t="shared" si="64"/>
        <v>42715.480104166665</v>
      </c>
      <c r="T702" s="12">
        <f t="shared" si="65"/>
        <v>42745.480104166665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60"/>
        <v>0.26600000000000001</v>
      </c>
      <c r="P703" s="8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2">
        <f t="shared" si="64"/>
        <v>41813.454629629625</v>
      </c>
      <c r="T703" s="12">
        <f t="shared" si="65"/>
        <v>41843.454629629625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60"/>
        <v>0.30813400000000002</v>
      </c>
      <c r="P704" s="8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2">
        <f t="shared" si="64"/>
        <v>42668.518368055556</v>
      </c>
      <c r="T704" s="12">
        <f t="shared" si="65"/>
        <v>42698.560034722221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60"/>
        <v>5.5800000000000002E-2</v>
      </c>
      <c r="P705" s="8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2">
        <f t="shared" si="64"/>
        <v>42711.742465277777</v>
      </c>
      <c r="T705" s="12">
        <f t="shared" si="65"/>
        <v>42766.772222222215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60"/>
        <v>8.7454545454545458E-3</v>
      </c>
      <c r="P706" s="8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2">
        <f t="shared" si="64"/>
        <v>42725.984583333331</v>
      </c>
      <c r="T706" s="12">
        <f t="shared" si="65"/>
        <v>42785.984583333331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66">E707/D707</f>
        <v>9.7699999999999992E-3</v>
      </c>
      <c r="P707" s="8">
        <f t="shared" ref="P707:P770" si="67">IF(ISERROR(E707/L707),0,E707/L707)</f>
        <v>195.4</v>
      </c>
      <c r="Q707" t="str">
        <f t="shared" ref="Q707:Q770" si="68">LEFT(N707,FIND("/",N707,1)-1)</f>
        <v>technology</v>
      </c>
      <c r="R707" t="str">
        <f t="shared" ref="R707:R770" si="69">RIGHT(N707,(LEN(N707)-FIND("/",N707,1)))</f>
        <v>wearables</v>
      </c>
      <c r="S707" s="12">
        <f t="shared" ref="S707:S770" si="70">(J707/86400)+25569+(-5/24)</f>
        <v>42726.283310185179</v>
      </c>
      <c r="T707" s="12">
        <f t="shared" ref="T707:T770" si="71">(I707/86400)+25569+(-5/24)</f>
        <v>42756.283310185179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66"/>
        <v>0</v>
      </c>
      <c r="P708" s="8">
        <f t="shared" si="67"/>
        <v>0</v>
      </c>
      <c r="Q708" t="str">
        <f t="shared" si="68"/>
        <v>technology</v>
      </c>
      <c r="R708" t="str">
        <f t="shared" si="69"/>
        <v>wearables</v>
      </c>
      <c r="S708" s="12">
        <f t="shared" si="70"/>
        <v>42676.786840277775</v>
      </c>
      <c r="T708" s="12">
        <f t="shared" si="71"/>
        <v>42718.568749999999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66"/>
        <v>0.78927352941176465</v>
      </c>
      <c r="P709" s="8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2">
        <f t="shared" si="70"/>
        <v>42696.45517361111</v>
      </c>
      <c r="T709" s="12">
        <f t="shared" si="71"/>
        <v>42736.45517361111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66"/>
        <v>0.22092500000000001</v>
      </c>
      <c r="P710" s="8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2">
        <f t="shared" si="70"/>
        <v>41835.372685185182</v>
      </c>
      <c r="T710" s="12">
        <f t="shared" si="71"/>
        <v>41895.372685185182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66"/>
        <v>4.0666666666666663E-3</v>
      </c>
      <c r="P711" s="8">
        <f t="shared" si="67"/>
        <v>30.5</v>
      </c>
      <c r="Q711" t="str">
        <f t="shared" si="68"/>
        <v>technology</v>
      </c>
      <c r="R711" t="str">
        <f t="shared" si="69"/>
        <v>wearables</v>
      </c>
      <c r="S711" s="12">
        <f t="shared" si="70"/>
        <v>41947.832858796297</v>
      </c>
      <c r="T711" s="12">
        <f t="shared" si="71"/>
        <v>41977.832858796297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66"/>
        <v>0</v>
      </c>
      <c r="P712" s="8">
        <f t="shared" si="67"/>
        <v>0</v>
      </c>
      <c r="Q712" t="str">
        <f t="shared" si="68"/>
        <v>technology</v>
      </c>
      <c r="R712" t="str">
        <f t="shared" si="69"/>
        <v>wearables</v>
      </c>
      <c r="S712" s="12">
        <f t="shared" si="70"/>
        <v>41837.776643518519</v>
      </c>
      <c r="T712" s="12">
        <f t="shared" si="71"/>
        <v>41870.822222222218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66"/>
        <v>0.33790999999999999</v>
      </c>
      <c r="P713" s="8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2">
        <f t="shared" si="70"/>
        <v>42678.250787037039</v>
      </c>
      <c r="T713" s="12">
        <f t="shared" si="71"/>
        <v>42718.292453703696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66"/>
        <v>2.1649484536082476E-3</v>
      </c>
      <c r="P714" s="8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2">
        <f t="shared" si="70"/>
        <v>42384.472592592589</v>
      </c>
      <c r="T714" s="12">
        <f t="shared" si="71"/>
        <v>42414.472592592589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66"/>
        <v>7.9600000000000001E-3</v>
      </c>
      <c r="P715" s="8">
        <f t="shared" si="67"/>
        <v>199</v>
      </c>
      <c r="Q715" t="str">
        <f t="shared" si="68"/>
        <v>technology</v>
      </c>
      <c r="R715" t="str">
        <f t="shared" si="69"/>
        <v>wearables</v>
      </c>
      <c r="S715" s="12">
        <f t="shared" si="70"/>
        <v>42496.320972222216</v>
      </c>
      <c r="T715" s="12">
        <f t="shared" si="71"/>
        <v>42526.320972222216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66"/>
        <v>0.14993333333333334</v>
      </c>
      <c r="P716" s="8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2">
        <f t="shared" si="70"/>
        <v>42734.579652777778</v>
      </c>
      <c r="T716" s="12">
        <f t="shared" si="71"/>
        <v>42794.579652777778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66"/>
        <v>5.0509090909090906E-2</v>
      </c>
      <c r="P717" s="8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2">
        <f t="shared" si="70"/>
        <v>42272.8824074074</v>
      </c>
      <c r="T717" s="12">
        <f t="shared" si="71"/>
        <v>42312.924074074072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66"/>
        <v>0.10214285714285715</v>
      </c>
      <c r="P718" s="8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2">
        <f t="shared" si="70"/>
        <v>41940.450312499997</v>
      </c>
      <c r="T718" s="12">
        <f t="shared" si="71"/>
        <v>41973.791666666664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66"/>
        <v>3.0500000000000002E-3</v>
      </c>
      <c r="P719" s="8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2">
        <f t="shared" si="70"/>
        <v>41857.645856481475</v>
      </c>
      <c r="T719" s="12">
        <f t="shared" si="71"/>
        <v>41887.645856481475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66"/>
        <v>7.4999999999999997E-3</v>
      </c>
      <c r="P720" s="8">
        <f t="shared" si="67"/>
        <v>22.5</v>
      </c>
      <c r="Q720" t="str">
        <f t="shared" si="68"/>
        <v>technology</v>
      </c>
      <c r="R720" t="str">
        <f t="shared" si="69"/>
        <v>wearables</v>
      </c>
      <c r="S720" s="12">
        <f t="shared" si="70"/>
        <v>42752.637118055551</v>
      </c>
      <c r="T720" s="12">
        <f t="shared" si="71"/>
        <v>42784.040972222218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66"/>
        <v>1.2933333333333333E-2</v>
      </c>
      <c r="P721" s="8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2">
        <f t="shared" si="70"/>
        <v>42408.83189814815</v>
      </c>
      <c r="T721" s="12">
        <f t="shared" si="71"/>
        <v>42422.83189814815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66"/>
        <v>1.4394736842105262</v>
      </c>
      <c r="P722" s="8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2">
        <f t="shared" si="70"/>
        <v>40909.440868055557</v>
      </c>
      <c r="T722" s="12">
        <f t="shared" si="71"/>
        <v>40937.440868055557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66"/>
        <v>1.2210975609756098</v>
      </c>
      <c r="P723" s="8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2">
        <f t="shared" si="70"/>
        <v>41807.363506944443</v>
      </c>
      <c r="T723" s="12">
        <f t="shared" si="71"/>
        <v>41852.363506944443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66"/>
        <v>1.3202400000000001</v>
      </c>
      <c r="P724" s="8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2">
        <f t="shared" si="70"/>
        <v>40977.596967592588</v>
      </c>
      <c r="T724" s="12">
        <f t="shared" si="71"/>
        <v>41007.555300925924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66"/>
        <v>1.0938000000000001</v>
      </c>
      <c r="P725" s="8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2">
        <f t="shared" si="70"/>
        <v>42184.608206018514</v>
      </c>
      <c r="T725" s="12">
        <f t="shared" si="71"/>
        <v>42214.957638888889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66"/>
        <v>1.0547157142857144</v>
      </c>
      <c r="P726" s="8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2">
        <f t="shared" si="70"/>
        <v>40694.430127314808</v>
      </c>
      <c r="T726" s="12">
        <f t="shared" si="71"/>
        <v>40724.430127314808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66"/>
        <v>1.0035000000000001</v>
      </c>
      <c r="P727" s="8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2">
        <f t="shared" si="70"/>
        <v>42321.417962962958</v>
      </c>
      <c r="T727" s="12">
        <f t="shared" si="71"/>
        <v>42351.417962962958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66"/>
        <v>1.014</v>
      </c>
      <c r="P728" s="8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2">
        <f t="shared" si="70"/>
        <v>41345.834340277775</v>
      </c>
      <c r="T728" s="12">
        <f t="shared" si="71"/>
        <v>41375.834340277775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66"/>
        <v>1.5551428571428572</v>
      </c>
      <c r="P729" s="8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2">
        <f t="shared" si="70"/>
        <v>41246.811909722222</v>
      </c>
      <c r="T729" s="12">
        <f t="shared" si="71"/>
        <v>41288.680555555555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66"/>
        <v>1.05566</v>
      </c>
      <c r="P730" s="8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2">
        <f t="shared" si="70"/>
        <v>40731.629131944443</v>
      </c>
      <c r="T730" s="12">
        <f t="shared" si="71"/>
        <v>40776.629131944443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66"/>
        <v>1.3065</v>
      </c>
      <c r="P731" s="8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2">
        <f t="shared" si="70"/>
        <v>41110.97755787037</v>
      </c>
      <c r="T731" s="12">
        <f t="shared" si="71"/>
        <v>41170.97755787037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66"/>
        <v>1.3219000000000001</v>
      </c>
      <c r="P732" s="8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2">
        <f t="shared" si="70"/>
        <v>40854.536932870367</v>
      </c>
      <c r="T732" s="12">
        <f t="shared" si="71"/>
        <v>40884.536932870367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66"/>
        <v>1.26</v>
      </c>
      <c r="P733" s="8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2">
        <f t="shared" si="70"/>
        <v>40879.587349537032</v>
      </c>
      <c r="T733" s="12">
        <f t="shared" si="71"/>
        <v>40930.041666666664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66"/>
        <v>1.6</v>
      </c>
      <c r="P734" s="8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2">
        <f t="shared" si="70"/>
        <v>41486.21598379629</v>
      </c>
      <c r="T734" s="12">
        <f t="shared" si="71"/>
        <v>41546.21598379629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66"/>
        <v>1.2048000000000001</v>
      </c>
      <c r="P735" s="8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2">
        <f t="shared" si="70"/>
        <v>41598.211712962962</v>
      </c>
      <c r="T735" s="12">
        <f t="shared" si="71"/>
        <v>41628.211712962962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66"/>
        <v>1.2552941176470589</v>
      </c>
      <c r="P736" s="8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2">
        <f t="shared" si="70"/>
        <v>42101.956249999996</v>
      </c>
      <c r="T736" s="12">
        <f t="shared" si="71"/>
        <v>42132.999999999993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66"/>
        <v>1.1440638297872341</v>
      </c>
      <c r="P737" s="8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2">
        <f t="shared" si="70"/>
        <v>41945.821134259255</v>
      </c>
      <c r="T737" s="12">
        <f t="shared" si="71"/>
        <v>41976.818749999999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66"/>
        <v>3.151388888888889</v>
      </c>
      <c r="P738" s="8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2">
        <f t="shared" si="70"/>
        <v>41579.525925925926</v>
      </c>
      <c r="T738" s="12">
        <f t="shared" si="71"/>
        <v>41598.999305555553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66"/>
        <v>1.224</v>
      </c>
      <c r="P739" s="8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2">
        <f t="shared" si="70"/>
        <v>41667.066979166666</v>
      </c>
      <c r="T739" s="12">
        <f t="shared" si="71"/>
        <v>41684.625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66"/>
        <v>1.0673333333333332</v>
      </c>
      <c r="P740" s="8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2">
        <f t="shared" si="70"/>
        <v>41943.39576388889</v>
      </c>
      <c r="T740" s="12">
        <f t="shared" si="71"/>
        <v>41973.999305555553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66"/>
        <v>1.5833333333333333</v>
      </c>
      <c r="P741" s="8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2">
        <f t="shared" si="70"/>
        <v>41829.294317129628</v>
      </c>
      <c r="T741" s="12">
        <f t="shared" si="71"/>
        <v>41862.294317129628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66"/>
        <v>1.0740000000000001</v>
      </c>
      <c r="P742" s="8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2">
        <f t="shared" si="70"/>
        <v>42161.93844907407</v>
      </c>
      <c r="T742" s="12">
        <f t="shared" si="71"/>
        <v>42175.93844907407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66"/>
        <v>1.0226</v>
      </c>
      <c r="P743" s="8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2">
        <f t="shared" si="70"/>
        <v>41401.439884259256</v>
      </c>
      <c r="T743" s="12">
        <f t="shared" si="71"/>
        <v>41436.439884259256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66"/>
        <v>1.1071428571428572</v>
      </c>
      <c r="P744" s="8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2">
        <f t="shared" si="70"/>
        <v>41689.709629629629</v>
      </c>
      <c r="T744" s="12">
        <f t="shared" si="71"/>
        <v>41719.667962962958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66"/>
        <v>1.48</v>
      </c>
      <c r="P745" s="8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2">
        <f t="shared" si="70"/>
        <v>40990.500983796293</v>
      </c>
      <c r="T745" s="12">
        <f t="shared" si="71"/>
        <v>41015.666666666664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66"/>
        <v>1.0232000000000001</v>
      </c>
      <c r="P746" s="8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2">
        <f t="shared" si="70"/>
        <v>41226.748877314814</v>
      </c>
      <c r="T746" s="12">
        <f t="shared" si="71"/>
        <v>41256.748877314814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66"/>
        <v>1.7909909909909909</v>
      </c>
      <c r="P747" s="8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2">
        <f t="shared" si="70"/>
        <v>41367.363946759258</v>
      </c>
      <c r="T747" s="12">
        <f t="shared" si="71"/>
        <v>41397.363946759258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66"/>
        <v>1.1108135252761968</v>
      </c>
      <c r="P748" s="8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2">
        <f t="shared" si="70"/>
        <v>41156.834594907406</v>
      </c>
      <c r="T748" s="12">
        <f t="shared" si="71"/>
        <v>41174.957638888889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66"/>
        <v>1.0004285714285714</v>
      </c>
      <c r="P749" s="8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2">
        <f t="shared" si="70"/>
        <v>41988.340497685182</v>
      </c>
      <c r="T749" s="12">
        <f t="shared" si="71"/>
        <v>42019.245833333327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66"/>
        <v>1.0024999999999999</v>
      </c>
      <c r="P750" s="8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2">
        <f t="shared" si="70"/>
        <v>41831.638495370367</v>
      </c>
      <c r="T750" s="12">
        <f t="shared" si="71"/>
        <v>41861.638495370367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66"/>
        <v>1.0556000000000001</v>
      </c>
      <c r="P751" s="8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2">
        <f t="shared" si="70"/>
        <v>42733.732986111114</v>
      </c>
      <c r="T751" s="12">
        <f t="shared" si="71"/>
        <v>42763.732986111114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66"/>
        <v>1.0258775877587758</v>
      </c>
      <c r="P752" s="8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2">
        <f t="shared" si="70"/>
        <v>41299.669814814813</v>
      </c>
      <c r="T752" s="12">
        <f t="shared" si="71"/>
        <v>41329.669814814813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66"/>
        <v>1.1850000000000001</v>
      </c>
      <c r="P753" s="8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2">
        <f t="shared" si="70"/>
        <v>40713.422164351847</v>
      </c>
      <c r="T753" s="12">
        <f t="shared" si="71"/>
        <v>40759.422164351847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66"/>
        <v>1.117</v>
      </c>
      <c r="P754" s="8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2">
        <f t="shared" si="70"/>
        <v>42639.213159722225</v>
      </c>
      <c r="T754" s="12">
        <f t="shared" si="71"/>
        <v>42659.249999999993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66"/>
        <v>1.28</v>
      </c>
      <c r="P755" s="8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2">
        <f t="shared" si="70"/>
        <v>42019.381840277776</v>
      </c>
      <c r="T755" s="12">
        <f t="shared" si="71"/>
        <v>42049.381840277776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66"/>
        <v>1.0375000000000001</v>
      </c>
      <c r="P756" s="8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2">
        <f t="shared" si="70"/>
        <v>41249.54075231481</v>
      </c>
      <c r="T756" s="12">
        <f t="shared" si="71"/>
        <v>41279.54075231481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66"/>
        <v>1.0190760000000001</v>
      </c>
      <c r="P757" s="8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2">
        <f t="shared" si="70"/>
        <v>41383.396724537037</v>
      </c>
      <c r="T757" s="12">
        <f t="shared" si="71"/>
        <v>41413.820138888885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66"/>
        <v>1.177142857142857</v>
      </c>
      <c r="P758" s="8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2">
        <f t="shared" si="70"/>
        <v>40590.558553240735</v>
      </c>
      <c r="T758" s="12">
        <f t="shared" si="71"/>
        <v>40651.516886574071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66"/>
        <v>2.38</v>
      </c>
      <c r="P759" s="8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2">
        <f t="shared" si="70"/>
        <v>41234.846226851849</v>
      </c>
      <c r="T759" s="12">
        <f t="shared" si="71"/>
        <v>41248.846226851849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66"/>
        <v>1.02</v>
      </c>
      <c r="P760" s="8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2">
        <f t="shared" si="70"/>
        <v>40429.628101851849</v>
      </c>
      <c r="T760" s="12">
        <f t="shared" si="71"/>
        <v>40459.628101851849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66"/>
        <v>1.0192000000000001</v>
      </c>
      <c r="P761" s="8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2">
        <f t="shared" si="70"/>
        <v>41789.121979166666</v>
      </c>
      <c r="T761" s="12">
        <f t="shared" si="71"/>
        <v>41829.121979166666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66"/>
        <v>0</v>
      </c>
      <c r="P762" s="8">
        <f t="shared" si="67"/>
        <v>0</v>
      </c>
      <c r="Q762" t="str">
        <f t="shared" si="68"/>
        <v>publishing</v>
      </c>
      <c r="R762" t="str">
        <f t="shared" si="69"/>
        <v>fiction</v>
      </c>
      <c r="S762" s="12">
        <f t="shared" si="70"/>
        <v>42670.555706018517</v>
      </c>
      <c r="T762" s="12">
        <f t="shared" si="71"/>
        <v>42700.597372685188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66"/>
        <v>4.7E-2</v>
      </c>
      <c r="P763" s="8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2">
        <f t="shared" si="70"/>
        <v>41642.543124999997</v>
      </c>
      <c r="T763" s="12">
        <f t="shared" si="71"/>
        <v>41672.543124999997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66"/>
        <v>0</v>
      </c>
      <c r="P764" s="8">
        <f t="shared" si="67"/>
        <v>0</v>
      </c>
      <c r="Q764" t="str">
        <f t="shared" si="68"/>
        <v>publishing</v>
      </c>
      <c r="R764" t="str">
        <f t="shared" si="69"/>
        <v>fiction</v>
      </c>
      <c r="S764" s="12">
        <f t="shared" si="70"/>
        <v>42690.65011574074</v>
      </c>
      <c r="T764" s="12">
        <f t="shared" si="71"/>
        <v>42708.041666666664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66"/>
        <v>1.1655011655011655E-3</v>
      </c>
      <c r="P765" s="8">
        <f t="shared" si="67"/>
        <v>5</v>
      </c>
      <c r="Q765" t="str">
        <f t="shared" si="68"/>
        <v>publishing</v>
      </c>
      <c r="R765" t="str">
        <f t="shared" si="69"/>
        <v>fiction</v>
      </c>
      <c r="S765" s="12">
        <f t="shared" si="70"/>
        <v>41471.238518518519</v>
      </c>
      <c r="T765" s="12">
        <f t="shared" si="71"/>
        <v>41501.238518518519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66"/>
        <v>0</v>
      </c>
      <c r="P766" s="8">
        <f t="shared" si="67"/>
        <v>0</v>
      </c>
      <c r="Q766" t="str">
        <f t="shared" si="68"/>
        <v>publishing</v>
      </c>
      <c r="R766" t="str">
        <f t="shared" si="69"/>
        <v>fiction</v>
      </c>
      <c r="S766" s="12">
        <f t="shared" si="70"/>
        <v>42226.964826388888</v>
      </c>
      <c r="T766" s="12">
        <f t="shared" si="71"/>
        <v>42256.964826388888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66"/>
        <v>0.36014285714285715</v>
      </c>
      <c r="P767" s="8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2">
        <f t="shared" si="70"/>
        <v>41901.334305555552</v>
      </c>
      <c r="T767" s="12">
        <f t="shared" si="71"/>
        <v>41931.334305555552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66"/>
        <v>0</v>
      </c>
      <c r="P768" s="8">
        <f t="shared" si="67"/>
        <v>0</v>
      </c>
      <c r="Q768" t="str">
        <f t="shared" si="68"/>
        <v>publishing</v>
      </c>
      <c r="R768" t="str">
        <f t="shared" si="69"/>
        <v>fiction</v>
      </c>
      <c r="S768" s="12">
        <f t="shared" si="70"/>
        <v>42021.57503472222</v>
      </c>
      <c r="T768" s="12">
        <f t="shared" si="71"/>
        <v>42051.57503472222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66"/>
        <v>3.5400000000000001E-2</v>
      </c>
      <c r="P769" s="8">
        <f t="shared" si="67"/>
        <v>59</v>
      </c>
      <c r="Q769" t="str">
        <f t="shared" si="68"/>
        <v>publishing</v>
      </c>
      <c r="R769" t="str">
        <f t="shared" si="69"/>
        <v>fiction</v>
      </c>
      <c r="S769" s="12">
        <f t="shared" si="70"/>
        <v>42114.935300925928</v>
      </c>
      <c r="T769" s="12">
        <f t="shared" si="71"/>
        <v>42144.935300925928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66"/>
        <v>0</v>
      </c>
      <c r="P770" s="8">
        <f t="shared" si="67"/>
        <v>0</v>
      </c>
      <c r="Q770" t="str">
        <f t="shared" si="68"/>
        <v>publishing</v>
      </c>
      <c r="R770" t="str">
        <f t="shared" si="69"/>
        <v>fiction</v>
      </c>
      <c r="S770" s="12">
        <f t="shared" si="70"/>
        <v>41593.998726851853</v>
      </c>
      <c r="T770" s="12">
        <f t="shared" si="71"/>
        <v>41623.998726851853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72">E771/D771</f>
        <v>0.41399999999999998</v>
      </c>
      <c r="P771" s="8">
        <f t="shared" ref="P771:P834" si="73">IF(ISERROR(E771/L771),0,E771/L771)</f>
        <v>31.846153846153847</v>
      </c>
      <c r="Q771" t="str">
        <f t="shared" ref="Q771:Q834" si="74">LEFT(N771,FIND("/",N771,1)-1)</f>
        <v>publishing</v>
      </c>
      <c r="R771" t="str">
        <f t="shared" ref="R771:R834" si="75">RIGHT(N771,(LEN(N771)-FIND("/",N771,1)))</f>
        <v>fiction</v>
      </c>
      <c r="S771" s="12">
        <f t="shared" ref="S771:S834" si="76">(J771/86400)+25569+(-5/24)</f>
        <v>41604.788124999999</v>
      </c>
      <c r="T771" s="12">
        <f t="shared" ref="T771:T834" si="77">(I771/86400)+25569+(-5/24)</f>
        <v>41634.788124999999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72"/>
        <v>0</v>
      </c>
      <c r="P772" s="8">
        <f t="shared" si="73"/>
        <v>0</v>
      </c>
      <c r="Q772" t="str">
        <f t="shared" si="74"/>
        <v>publishing</v>
      </c>
      <c r="R772" t="str">
        <f t="shared" si="75"/>
        <v>fiction</v>
      </c>
      <c r="S772" s="12">
        <f t="shared" si="76"/>
        <v>41289.791307870364</v>
      </c>
      <c r="T772" s="12">
        <f t="shared" si="77"/>
        <v>41329.791307870364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72"/>
        <v>2.631578947368421E-4</v>
      </c>
      <c r="P773" s="8">
        <f t="shared" si="73"/>
        <v>10</v>
      </c>
      <c r="Q773" t="str">
        <f t="shared" si="74"/>
        <v>publishing</v>
      </c>
      <c r="R773" t="str">
        <f t="shared" si="75"/>
        <v>fiction</v>
      </c>
      <c r="S773" s="12">
        <f t="shared" si="76"/>
        <v>42349.615763888891</v>
      </c>
      <c r="T773" s="12">
        <f t="shared" si="77"/>
        <v>42399.615763888891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72"/>
        <v>3.3333333333333333E-2</v>
      </c>
      <c r="P774" s="8">
        <f t="shared" si="73"/>
        <v>50</v>
      </c>
      <c r="Q774" t="str">
        <f t="shared" si="74"/>
        <v>publishing</v>
      </c>
      <c r="R774" t="str">
        <f t="shared" si="75"/>
        <v>fiction</v>
      </c>
      <c r="S774" s="12">
        <f t="shared" si="76"/>
        <v>40067.848599537036</v>
      </c>
      <c r="T774" s="12">
        <f t="shared" si="77"/>
        <v>40117.957638888889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72"/>
        <v>8.5129023676509714E-3</v>
      </c>
      <c r="P775" s="8">
        <f t="shared" si="73"/>
        <v>16</v>
      </c>
      <c r="Q775" t="str">
        <f t="shared" si="74"/>
        <v>publishing</v>
      </c>
      <c r="R775" t="str">
        <f t="shared" si="75"/>
        <v>fiction</v>
      </c>
      <c r="S775" s="12">
        <f t="shared" si="76"/>
        <v>42100.527604166666</v>
      </c>
      <c r="T775" s="12">
        <f t="shared" si="77"/>
        <v>42134.750694444439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72"/>
        <v>0.70199999999999996</v>
      </c>
      <c r="P776" s="8">
        <f t="shared" si="73"/>
        <v>39</v>
      </c>
      <c r="Q776" t="str">
        <f t="shared" si="74"/>
        <v>publishing</v>
      </c>
      <c r="R776" t="str">
        <f t="shared" si="75"/>
        <v>fiction</v>
      </c>
      <c r="S776" s="12">
        <f t="shared" si="76"/>
        <v>41663.571967592587</v>
      </c>
      <c r="T776" s="12">
        <f t="shared" si="77"/>
        <v>41693.571967592587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72"/>
        <v>1.7000000000000001E-2</v>
      </c>
      <c r="P777" s="8">
        <f t="shared" si="73"/>
        <v>34</v>
      </c>
      <c r="Q777" t="str">
        <f t="shared" si="74"/>
        <v>publishing</v>
      </c>
      <c r="R777" t="str">
        <f t="shared" si="75"/>
        <v>fiction</v>
      </c>
      <c r="S777" s="12">
        <f t="shared" si="76"/>
        <v>40862.851793981477</v>
      </c>
      <c r="T777" s="12">
        <f t="shared" si="77"/>
        <v>40892.851793981477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72"/>
        <v>0.51400000000000001</v>
      </c>
      <c r="P778" s="8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2">
        <f t="shared" si="76"/>
        <v>42250.477372685178</v>
      </c>
      <c r="T778" s="12">
        <f t="shared" si="77"/>
        <v>42287.999999999993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72"/>
        <v>7.0000000000000001E-3</v>
      </c>
      <c r="P779" s="8">
        <f t="shared" si="73"/>
        <v>7</v>
      </c>
      <c r="Q779" t="str">
        <f t="shared" si="74"/>
        <v>publishing</v>
      </c>
      <c r="R779" t="str">
        <f t="shared" si="75"/>
        <v>fiction</v>
      </c>
      <c r="S779" s="12">
        <f t="shared" si="76"/>
        <v>41456.772881944438</v>
      </c>
      <c r="T779" s="12">
        <f t="shared" si="77"/>
        <v>41486.772881944438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72"/>
        <v>4.0000000000000001E-3</v>
      </c>
      <c r="P780" s="8">
        <f t="shared" si="73"/>
        <v>2</v>
      </c>
      <c r="Q780" t="str">
        <f t="shared" si="74"/>
        <v>publishing</v>
      </c>
      <c r="R780" t="str">
        <f t="shared" si="75"/>
        <v>fiction</v>
      </c>
      <c r="S780" s="12">
        <f t="shared" si="76"/>
        <v>41729.493981481479</v>
      </c>
      <c r="T780" s="12">
        <f t="shared" si="77"/>
        <v>41759.493981481479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72"/>
        <v>2.6666666666666668E-2</v>
      </c>
      <c r="P781" s="8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2">
        <f t="shared" si="76"/>
        <v>40436.475752314815</v>
      </c>
      <c r="T781" s="12">
        <f t="shared" si="77"/>
        <v>40465.958333333328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72"/>
        <v>1.04</v>
      </c>
      <c r="P782" s="8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2">
        <f t="shared" si="76"/>
        <v>40636.465567129628</v>
      </c>
      <c r="T782" s="12">
        <f t="shared" si="77"/>
        <v>40666.465567129628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72"/>
        <v>1.3315375</v>
      </c>
      <c r="P783" s="8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2">
        <f t="shared" si="76"/>
        <v>41402.792523148142</v>
      </c>
      <c r="T783" s="12">
        <f t="shared" si="77"/>
        <v>41432.792523148142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72"/>
        <v>1</v>
      </c>
      <c r="P784" s="8">
        <f t="shared" si="73"/>
        <v>50</v>
      </c>
      <c r="Q784" t="str">
        <f t="shared" si="74"/>
        <v>music</v>
      </c>
      <c r="R784" t="str">
        <f t="shared" si="75"/>
        <v>rock</v>
      </c>
      <c r="S784" s="12">
        <f t="shared" si="76"/>
        <v>41116.549791666665</v>
      </c>
      <c r="T784" s="12">
        <f t="shared" si="77"/>
        <v>41146.549791666665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72"/>
        <v>1.4813333333333334</v>
      </c>
      <c r="P785" s="8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2">
        <f t="shared" si="76"/>
        <v>40987.565381944441</v>
      </c>
      <c r="T785" s="12">
        <f t="shared" si="77"/>
        <v>41026.708333333328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72"/>
        <v>1.0249999999999999</v>
      </c>
      <c r="P786" s="8">
        <f t="shared" si="73"/>
        <v>102.5</v>
      </c>
      <c r="Q786" t="str">
        <f t="shared" si="74"/>
        <v>music</v>
      </c>
      <c r="R786" t="str">
        <f t="shared" si="75"/>
        <v>rock</v>
      </c>
      <c r="S786" s="12">
        <f t="shared" si="76"/>
        <v>41674.941192129627</v>
      </c>
      <c r="T786" s="12">
        <f t="shared" si="77"/>
        <v>41714.899525462963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72"/>
        <v>1.8062799999999999</v>
      </c>
      <c r="P787" s="8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2">
        <f t="shared" si="76"/>
        <v>41303.38559027778</v>
      </c>
      <c r="T787" s="12">
        <f t="shared" si="77"/>
        <v>41333.38559027778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72"/>
        <v>1.4279999999999999</v>
      </c>
      <c r="P788" s="8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2">
        <f t="shared" si="76"/>
        <v>40982.847615740735</v>
      </c>
      <c r="T788" s="12">
        <f t="shared" si="77"/>
        <v>41040.449305555558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72"/>
        <v>1.1416666666666666</v>
      </c>
      <c r="P789" s="8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2">
        <f t="shared" si="76"/>
        <v>41549.419282407405</v>
      </c>
      <c r="T789" s="12">
        <f t="shared" si="77"/>
        <v>41579.419282407405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72"/>
        <v>2.03505</v>
      </c>
      <c r="P790" s="8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2">
        <f t="shared" si="76"/>
        <v>41058.798472222217</v>
      </c>
      <c r="T790" s="12">
        <f t="shared" si="77"/>
        <v>41096.957638888889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72"/>
        <v>1.0941176470588236</v>
      </c>
      <c r="P791" s="8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2">
        <f t="shared" si="76"/>
        <v>41276.977777777771</v>
      </c>
      <c r="T791" s="12">
        <f t="shared" si="77"/>
        <v>41295.124305555553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72"/>
        <v>1.443746</v>
      </c>
      <c r="P792" s="8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2">
        <f t="shared" si="76"/>
        <v>41275.839571759258</v>
      </c>
      <c r="T792" s="12">
        <f t="shared" si="77"/>
        <v>41305.839571759258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72"/>
        <v>1.0386666666666666</v>
      </c>
      <c r="P793" s="8">
        <f t="shared" si="73"/>
        <v>60.859375</v>
      </c>
      <c r="Q793" t="str">
        <f t="shared" si="74"/>
        <v>music</v>
      </c>
      <c r="R793" t="str">
        <f t="shared" si="75"/>
        <v>rock</v>
      </c>
      <c r="S793" s="12">
        <f t="shared" si="76"/>
        <v>41557.572291666664</v>
      </c>
      <c r="T793" s="12">
        <f t="shared" si="77"/>
        <v>41591.040972222218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72"/>
        <v>1.0044440000000001</v>
      </c>
      <c r="P794" s="8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2">
        <f t="shared" si="76"/>
        <v>41555.665312499994</v>
      </c>
      <c r="T794" s="12">
        <f t="shared" si="77"/>
        <v>41585.706979166665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72"/>
        <v>1.0277927272727272</v>
      </c>
      <c r="P795" s="8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2">
        <f t="shared" si="76"/>
        <v>41442.532916666663</v>
      </c>
      <c r="T795" s="12">
        <f t="shared" si="77"/>
        <v>41457.999305555553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72"/>
        <v>1.0531250000000001</v>
      </c>
      <c r="P796" s="8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2">
        <f t="shared" si="76"/>
        <v>40735.906678240739</v>
      </c>
      <c r="T796" s="12">
        <f t="shared" si="77"/>
        <v>40791.504166666666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72"/>
        <v>1.1178571428571429</v>
      </c>
      <c r="P797" s="8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2">
        <f t="shared" si="76"/>
        <v>40963.404699074068</v>
      </c>
      <c r="T797" s="12">
        <f t="shared" si="77"/>
        <v>41005.999305555553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72"/>
        <v>1.0135000000000001</v>
      </c>
      <c r="P798" s="8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2">
        <f t="shared" si="76"/>
        <v>41502.674594907403</v>
      </c>
      <c r="T798" s="12">
        <f t="shared" si="77"/>
        <v>41532.673611111109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72"/>
        <v>1.0753333333333333</v>
      </c>
      <c r="P799" s="8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2">
        <f t="shared" si="76"/>
        <v>40996.785740740735</v>
      </c>
      <c r="T799" s="12">
        <f t="shared" si="77"/>
        <v>41027.958333333328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72"/>
        <v>1.1488571428571428</v>
      </c>
      <c r="P800" s="8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2">
        <f t="shared" si="76"/>
        <v>41882.381793981483</v>
      </c>
      <c r="T800" s="12">
        <f t="shared" si="77"/>
        <v>41912.381793981483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72"/>
        <v>1.0002</v>
      </c>
      <c r="P801" s="8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2">
        <f t="shared" si="76"/>
        <v>40996.458865740737</v>
      </c>
      <c r="T801" s="12">
        <f t="shared" si="77"/>
        <v>41026.458865740737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72"/>
        <v>1.5213333333333334</v>
      </c>
      <c r="P802" s="8">
        <f t="shared" si="73"/>
        <v>40.75</v>
      </c>
      <c r="Q802" t="str">
        <f t="shared" si="74"/>
        <v>music</v>
      </c>
      <c r="R802" t="str">
        <f t="shared" si="75"/>
        <v>rock</v>
      </c>
      <c r="S802" s="12">
        <f t="shared" si="76"/>
        <v>41863.225162037037</v>
      </c>
      <c r="T802" s="12">
        <f t="shared" si="77"/>
        <v>41893.225162037037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72"/>
        <v>1.1152149999999998</v>
      </c>
      <c r="P803" s="8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2">
        <f t="shared" si="76"/>
        <v>40695.587037037032</v>
      </c>
      <c r="T803" s="12">
        <f t="shared" si="77"/>
        <v>40725.587037037032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72"/>
        <v>1.0133333333333334</v>
      </c>
      <c r="P804" s="8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2">
        <f t="shared" si="76"/>
        <v>41122.813935185179</v>
      </c>
      <c r="T804" s="12">
        <f t="shared" si="77"/>
        <v>41168.961805555555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72"/>
        <v>1.232608695652174</v>
      </c>
      <c r="P805" s="8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2">
        <f t="shared" si="76"/>
        <v>40665.741643518515</v>
      </c>
      <c r="T805" s="12">
        <f t="shared" si="77"/>
        <v>40691.833333333328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72"/>
        <v>1</v>
      </c>
      <c r="P806" s="8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2">
        <f t="shared" si="76"/>
        <v>40729.897291666661</v>
      </c>
      <c r="T806" s="12">
        <f t="shared" si="77"/>
        <v>40746.957638888889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72"/>
        <v>1.05</v>
      </c>
      <c r="P807" s="8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2">
        <f t="shared" si="76"/>
        <v>40690.614722222221</v>
      </c>
      <c r="T807" s="12">
        <f t="shared" si="77"/>
        <v>40740.75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72"/>
        <v>1.0443750000000001</v>
      </c>
      <c r="P808" s="8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2">
        <f t="shared" si="76"/>
        <v>40763.483090277776</v>
      </c>
      <c r="T808" s="12">
        <f t="shared" si="77"/>
        <v>40793.483090277776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72"/>
        <v>1.05125</v>
      </c>
      <c r="P809" s="8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2">
        <f t="shared" si="76"/>
        <v>42759.420266203706</v>
      </c>
      <c r="T809" s="12">
        <f t="shared" si="77"/>
        <v>42794.874999999993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72"/>
        <v>1</v>
      </c>
      <c r="P810" s="8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2">
        <f t="shared" si="76"/>
        <v>41961.892199074071</v>
      </c>
      <c r="T810" s="12">
        <f t="shared" si="77"/>
        <v>41994.999305555553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72"/>
        <v>1.03775</v>
      </c>
      <c r="P811" s="8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2">
        <f t="shared" si="76"/>
        <v>41628.625347222223</v>
      </c>
      <c r="T811" s="12">
        <f t="shared" si="77"/>
        <v>41658.625347222223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72"/>
        <v>1.05</v>
      </c>
      <c r="P812" s="8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2">
        <f t="shared" si="76"/>
        <v>41122.847939814812</v>
      </c>
      <c r="T812" s="12">
        <f t="shared" si="77"/>
        <v>41152.847939814812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72"/>
        <v>1.04</v>
      </c>
      <c r="P813" s="8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2">
        <f t="shared" si="76"/>
        <v>41443.435208333329</v>
      </c>
      <c r="T813" s="12">
        <f t="shared" si="77"/>
        <v>41465.494444444441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72"/>
        <v>1.5183333333333333</v>
      </c>
      <c r="P814" s="8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2">
        <f t="shared" si="76"/>
        <v>41281.809629629628</v>
      </c>
      <c r="T814" s="12">
        <f t="shared" si="77"/>
        <v>41334.373611111107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72"/>
        <v>1.59996</v>
      </c>
      <c r="P815" s="8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2">
        <f t="shared" si="76"/>
        <v>41080.751909722218</v>
      </c>
      <c r="T815" s="12">
        <f t="shared" si="77"/>
        <v>41110.751909722218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72"/>
        <v>1.2729999999999999</v>
      </c>
      <c r="P816" s="8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2">
        <f t="shared" si="76"/>
        <v>40679.534733796296</v>
      </c>
      <c r="T816" s="12">
        <f t="shared" si="77"/>
        <v>40694.544444444444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72"/>
        <v>1.07</v>
      </c>
      <c r="P817" s="8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2">
        <f t="shared" si="76"/>
        <v>41914.70952546296</v>
      </c>
      <c r="T817" s="12">
        <f t="shared" si="77"/>
        <v>41944.70952546296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72"/>
        <v>1.1512214285714286</v>
      </c>
      <c r="P818" s="8">
        <f t="shared" si="73"/>
        <v>39.31</v>
      </c>
      <c r="Q818" t="str">
        <f t="shared" si="74"/>
        <v>music</v>
      </c>
      <c r="R818" t="str">
        <f t="shared" si="75"/>
        <v>rock</v>
      </c>
      <c r="S818" s="12">
        <f t="shared" si="76"/>
        <v>41341.662534722222</v>
      </c>
      <c r="T818" s="12">
        <f t="shared" si="77"/>
        <v>41373.0625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72"/>
        <v>1.3711066666666665</v>
      </c>
      <c r="P819" s="8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2">
        <f t="shared" si="76"/>
        <v>40925.391331018516</v>
      </c>
      <c r="T819" s="12">
        <f t="shared" si="77"/>
        <v>40978.999305555553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72"/>
        <v>1.5571428571428572</v>
      </c>
      <c r="P820" s="8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2">
        <f t="shared" si="76"/>
        <v>41120.67454861111</v>
      </c>
      <c r="T820" s="12">
        <f t="shared" si="77"/>
        <v>41128.500694444439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72"/>
        <v>1.0874999999999999</v>
      </c>
      <c r="P821" s="8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2">
        <f t="shared" si="76"/>
        <v>41619.789976851847</v>
      </c>
      <c r="T821" s="12">
        <f t="shared" si="77"/>
        <v>41628.988888888889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72"/>
        <v>1.3405</v>
      </c>
      <c r="P822" s="8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2">
        <f t="shared" si="76"/>
        <v>41768.633587962962</v>
      </c>
      <c r="T822" s="12">
        <f t="shared" si="77"/>
        <v>41799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72"/>
        <v>1</v>
      </c>
      <c r="P823" s="8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2">
        <f t="shared" si="76"/>
        <v>42093.71371527778</v>
      </c>
      <c r="T823" s="12">
        <f t="shared" si="77"/>
        <v>42127.959027777775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72"/>
        <v>1.1916666666666667</v>
      </c>
      <c r="P824" s="8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2">
        <f t="shared" si="76"/>
        <v>41157.739004629628</v>
      </c>
      <c r="T824" s="12">
        <f t="shared" si="77"/>
        <v>41187.739004629628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72"/>
        <v>1.7949999999999999</v>
      </c>
      <c r="P825" s="8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2">
        <f t="shared" si="76"/>
        <v>42055.764490740738</v>
      </c>
      <c r="T825" s="12">
        <f t="shared" si="77"/>
        <v>42085.722824074073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72"/>
        <v>1.3438124999999999</v>
      </c>
      <c r="P826" s="8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2">
        <f t="shared" si="76"/>
        <v>40250.033773148149</v>
      </c>
      <c r="T826" s="12">
        <f t="shared" si="77"/>
        <v>40286.082638888889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72"/>
        <v>1.0043200000000001</v>
      </c>
      <c r="P827" s="8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2">
        <f t="shared" si="76"/>
        <v>41186.098194444443</v>
      </c>
      <c r="T827" s="12">
        <f t="shared" si="77"/>
        <v>41211.098194444443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72"/>
        <v>1.0145454545454546</v>
      </c>
      <c r="P828" s="8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2">
        <f t="shared" si="76"/>
        <v>40972.830208333333</v>
      </c>
      <c r="T828" s="12">
        <f t="shared" si="77"/>
        <v>40993.788541666661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72"/>
        <v>1.0333333333333334</v>
      </c>
      <c r="P829" s="8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2">
        <f t="shared" si="76"/>
        <v>40927.265127314815</v>
      </c>
      <c r="T829" s="12">
        <f t="shared" si="77"/>
        <v>40953.617361111108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72"/>
        <v>1.07</v>
      </c>
      <c r="P830" s="8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2">
        <f t="shared" si="76"/>
        <v>41072.842384259253</v>
      </c>
      <c r="T830" s="12">
        <f t="shared" si="77"/>
        <v>41085.474999999999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72"/>
        <v>1.04</v>
      </c>
      <c r="P831" s="8">
        <f t="shared" si="73"/>
        <v>32.5</v>
      </c>
      <c r="Q831" t="str">
        <f t="shared" si="74"/>
        <v>music</v>
      </c>
      <c r="R831" t="str">
        <f t="shared" si="75"/>
        <v>rock</v>
      </c>
      <c r="S831" s="12">
        <f t="shared" si="76"/>
        <v>42504.593055555553</v>
      </c>
      <c r="T831" s="12">
        <f t="shared" si="77"/>
        <v>42564.593055555553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72"/>
        <v>1.0783333333333334</v>
      </c>
      <c r="P832" s="8">
        <f t="shared" si="73"/>
        <v>60.65625</v>
      </c>
      <c r="Q832" t="str">
        <f t="shared" si="74"/>
        <v>music</v>
      </c>
      <c r="R832" t="str">
        <f t="shared" si="75"/>
        <v>rock</v>
      </c>
      <c r="S832" s="12">
        <f t="shared" si="76"/>
        <v>41325.317418981482</v>
      </c>
      <c r="T832" s="12">
        <f t="shared" si="77"/>
        <v>41355.27575231481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72"/>
        <v>2.3333333333333335</v>
      </c>
      <c r="P833" s="8">
        <f t="shared" si="73"/>
        <v>175</v>
      </c>
      <c r="Q833" t="str">
        <f t="shared" si="74"/>
        <v>music</v>
      </c>
      <c r="R833" t="str">
        <f t="shared" si="75"/>
        <v>rock</v>
      </c>
      <c r="S833" s="12">
        <f t="shared" si="76"/>
        <v>40996.438587962963</v>
      </c>
      <c r="T833" s="12">
        <f t="shared" si="77"/>
        <v>41026.438587962963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72"/>
        <v>1.0060706666666666</v>
      </c>
      <c r="P834" s="8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2">
        <f t="shared" si="76"/>
        <v>40869.466840277775</v>
      </c>
      <c r="T834" s="12">
        <f t="shared" si="77"/>
        <v>40929.134027777771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78">E835/D835</f>
        <v>1.0166666666666666</v>
      </c>
      <c r="P835" s="8">
        <f t="shared" ref="P835:P898" si="79">IF(ISERROR(E835/L835),0,E835/L835)</f>
        <v>148.78048780487805</v>
      </c>
      <c r="Q835" t="str">
        <f t="shared" ref="Q835:Q898" si="80">LEFT(N835,FIND("/",N835,1)-1)</f>
        <v>music</v>
      </c>
      <c r="R835" t="str">
        <f t="shared" ref="R835:R898" si="81">RIGHT(N835,(LEN(N835)-FIND("/",N835,1)))</f>
        <v>rock</v>
      </c>
      <c r="S835" s="12">
        <f t="shared" ref="S835:S898" si="82">(J835/86400)+25569+(-5/24)</f>
        <v>41718.669849537036</v>
      </c>
      <c r="T835" s="12">
        <f t="shared" ref="T835:T898" si="83">(I835/86400)+25569+(-5/24)</f>
        <v>41748.669849537036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78"/>
        <v>1.3101818181818181</v>
      </c>
      <c r="P836" s="8">
        <f t="shared" si="79"/>
        <v>96.08</v>
      </c>
      <c r="Q836" t="str">
        <f t="shared" si="80"/>
        <v>music</v>
      </c>
      <c r="R836" t="str">
        <f t="shared" si="81"/>
        <v>rock</v>
      </c>
      <c r="S836" s="12">
        <f t="shared" si="82"/>
        <v>41422.614490740736</v>
      </c>
      <c r="T836" s="12">
        <f t="shared" si="83"/>
        <v>41455.957638888889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78"/>
        <v>1.1725000000000001</v>
      </c>
      <c r="P837" s="8">
        <f t="shared" si="79"/>
        <v>58.625</v>
      </c>
      <c r="Q837" t="str">
        <f t="shared" si="80"/>
        <v>music</v>
      </c>
      <c r="R837" t="str">
        <f t="shared" si="81"/>
        <v>rock</v>
      </c>
      <c r="S837" s="12">
        <f t="shared" si="82"/>
        <v>41005.249513888884</v>
      </c>
      <c r="T837" s="12">
        <f t="shared" si="83"/>
        <v>41047.916666666664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78"/>
        <v>1.009304</v>
      </c>
      <c r="P838" s="8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2">
        <f t="shared" si="82"/>
        <v>41523.848587962959</v>
      </c>
      <c r="T838" s="12">
        <f t="shared" si="83"/>
        <v>41553.848587962959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78"/>
        <v>1.218</v>
      </c>
      <c r="P839" s="8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2">
        <f t="shared" si="82"/>
        <v>41730.79006944444</v>
      </c>
      <c r="T839" s="12">
        <f t="shared" si="83"/>
        <v>41760.79006944444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78"/>
        <v>1.454</v>
      </c>
      <c r="P840" s="8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2">
        <f t="shared" si="82"/>
        <v>40895.689641203702</v>
      </c>
      <c r="T840" s="12">
        <f t="shared" si="83"/>
        <v>40925.689641203702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78"/>
        <v>1.166166</v>
      </c>
      <c r="P841" s="8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2">
        <f t="shared" si="82"/>
        <v>41144.555046296293</v>
      </c>
      <c r="T841" s="12">
        <f t="shared" si="83"/>
        <v>41174.555046296293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78"/>
        <v>1.2041660000000001</v>
      </c>
      <c r="P842" s="8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2">
        <f t="shared" si="82"/>
        <v>42607.018368055556</v>
      </c>
      <c r="T842" s="12">
        <f t="shared" si="83"/>
        <v>42637.018368055556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78"/>
        <v>1.0132000000000001</v>
      </c>
      <c r="P843" s="8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2">
        <f t="shared" si="82"/>
        <v>41923.630358796298</v>
      </c>
      <c r="T843" s="12">
        <f t="shared" si="83"/>
        <v>41953.672025462962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78"/>
        <v>1.0431999999999999</v>
      </c>
      <c r="P844" s="8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2">
        <f t="shared" si="82"/>
        <v>41526.384062499994</v>
      </c>
      <c r="T844" s="12">
        <f t="shared" si="83"/>
        <v>41560.957638888889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78"/>
        <v>2.6713333333333331</v>
      </c>
      <c r="P845" s="8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2">
        <f t="shared" si="82"/>
        <v>42695.049537037034</v>
      </c>
      <c r="T845" s="12">
        <f t="shared" si="83"/>
        <v>42712.124999999993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78"/>
        <v>1.9413333333333334</v>
      </c>
      <c r="P846" s="8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2">
        <f t="shared" si="82"/>
        <v>41905.476296296292</v>
      </c>
      <c r="T846" s="12">
        <f t="shared" si="83"/>
        <v>41943.999305555553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78"/>
        <v>1.203802</v>
      </c>
      <c r="P847" s="8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2">
        <f t="shared" si="82"/>
        <v>42577.997638888883</v>
      </c>
      <c r="T847" s="12">
        <f t="shared" si="83"/>
        <v>42617.957638888889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78"/>
        <v>1.2200090909090908</v>
      </c>
      <c r="P848" s="8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2">
        <f t="shared" si="82"/>
        <v>41694.183506944442</v>
      </c>
      <c r="T848" s="12">
        <f t="shared" si="83"/>
        <v>41708.375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78"/>
        <v>1</v>
      </c>
      <c r="P849" s="8">
        <f t="shared" si="79"/>
        <v>10</v>
      </c>
      <c r="Q849" t="str">
        <f t="shared" si="80"/>
        <v>music</v>
      </c>
      <c r="R849" t="str">
        <f t="shared" si="81"/>
        <v>metal</v>
      </c>
      <c r="S849" s="12">
        <f t="shared" si="82"/>
        <v>42165.59</v>
      </c>
      <c r="T849" s="12">
        <f t="shared" si="83"/>
        <v>42195.59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78"/>
        <v>1</v>
      </c>
      <c r="P850" s="8">
        <f t="shared" si="79"/>
        <v>18.75</v>
      </c>
      <c r="Q850" t="str">
        <f t="shared" si="80"/>
        <v>music</v>
      </c>
      <c r="R850" t="str">
        <f t="shared" si="81"/>
        <v>metal</v>
      </c>
      <c r="S850" s="12">
        <f t="shared" si="82"/>
        <v>42078.583715277775</v>
      </c>
      <c r="T850" s="12">
        <f t="shared" si="83"/>
        <v>42108.583715277775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78"/>
        <v>1.1990000000000001</v>
      </c>
      <c r="P851" s="8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2">
        <f t="shared" si="82"/>
        <v>42050.94055555555</v>
      </c>
      <c r="T851" s="12">
        <f t="shared" si="83"/>
        <v>42078.898888888885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78"/>
        <v>1.55175</v>
      </c>
      <c r="P852" s="8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2">
        <f t="shared" si="82"/>
        <v>42452.619409722225</v>
      </c>
      <c r="T852" s="12">
        <f t="shared" si="83"/>
        <v>42484.999305555553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78"/>
        <v>1.3045</v>
      </c>
      <c r="P853" s="8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2">
        <f t="shared" si="82"/>
        <v>42522.671909722216</v>
      </c>
      <c r="T853" s="12">
        <f t="shared" si="83"/>
        <v>42582.614583333336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78"/>
        <v>1.0497142857142858</v>
      </c>
      <c r="P854" s="8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2">
        <f t="shared" si="82"/>
        <v>42656.59716435185</v>
      </c>
      <c r="T854" s="12">
        <f t="shared" si="83"/>
        <v>42667.666666666664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78"/>
        <v>1</v>
      </c>
      <c r="P855" s="8">
        <f t="shared" si="79"/>
        <v>30</v>
      </c>
      <c r="Q855" t="str">
        <f t="shared" si="80"/>
        <v>music</v>
      </c>
      <c r="R855" t="str">
        <f t="shared" si="81"/>
        <v>metal</v>
      </c>
      <c r="S855" s="12">
        <f t="shared" si="82"/>
        <v>42021.62394675926</v>
      </c>
      <c r="T855" s="12">
        <f t="shared" si="83"/>
        <v>42051.62394675926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78"/>
        <v>1.1822050359712231</v>
      </c>
      <c r="P856" s="8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2">
        <f t="shared" si="82"/>
        <v>42702.004004629627</v>
      </c>
      <c r="T856" s="12">
        <f t="shared" si="83"/>
        <v>42732.004004629627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78"/>
        <v>1.0344827586206897</v>
      </c>
      <c r="P857" s="8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2">
        <f t="shared" si="82"/>
        <v>42544.916863425919</v>
      </c>
      <c r="T857" s="12">
        <f t="shared" si="83"/>
        <v>42574.916863425919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78"/>
        <v>2.1800000000000002</v>
      </c>
      <c r="P858" s="8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2">
        <f t="shared" si="82"/>
        <v>42609.103657407402</v>
      </c>
      <c r="T858" s="12">
        <f t="shared" si="83"/>
        <v>42668.583333333336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78"/>
        <v>1</v>
      </c>
      <c r="P859" s="8">
        <f t="shared" si="79"/>
        <v>50</v>
      </c>
      <c r="Q859" t="str">
        <f t="shared" si="80"/>
        <v>music</v>
      </c>
      <c r="R859" t="str">
        <f t="shared" si="81"/>
        <v>metal</v>
      </c>
      <c r="S859" s="12">
        <f t="shared" si="82"/>
        <v>42291.373043981475</v>
      </c>
      <c r="T859" s="12">
        <f t="shared" si="83"/>
        <v>42333.414710648147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78"/>
        <v>1.4400583333333332</v>
      </c>
      <c r="P860" s="8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2">
        <f t="shared" si="82"/>
        <v>42079.537245370368</v>
      </c>
      <c r="T860" s="12">
        <f t="shared" si="83"/>
        <v>42109.749305555553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78"/>
        <v>1.0467500000000001</v>
      </c>
      <c r="P861" s="8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2">
        <f t="shared" si="82"/>
        <v>42128.611898148149</v>
      </c>
      <c r="T861" s="12">
        <f t="shared" si="83"/>
        <v>42158.791666666664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78"/>
        <v>0.18142857142857144</v>
      </c>
      <c r="P862" s="8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2">
        <f t="shared" si="82"/>
        <v>41570.274456018517</v>
      </c>
      <c r="T862" s="12">
        <f t="shared" si="83"/>
        <v>41600.316122685181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78"/>
        <v>2.2444444444444444E-2</v>
      </c>
      <c r="P863" s="8">
        <f t="shared" si="79"/>
        <v>50.5</v>
      </c>
      <c r="Q863" t="str">
        <f t="shared" si="80"/>
        <v>music</v>
      </c>
      <c r="R863" t="str">
        <f t="shared" si="81"/>
        <v>jazz</v>
      </c>
      <c r="S863" s="12">
        <f t="shared" si="82"/>
        <v>42599.756990740738</v>
      </c>
      <c r="T863" s="12">
        <f t="shared" si="83"/>
        <v>42629.756990740738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78"/>
        <v>3.3999999999999998E-3</v>
      </c>
      <c r="P864" s="8">
        <f t="shared" si="79"/>
        <v>42.5</v>
      </c>
      <c r="Q864" t="str">
        <f t="shared" si="80"/>
        <v>music</v>
      </c>
      <c r="R864" t="str">
        <f t="shared" si="81"/>
        <v>jazz</v>
      </c>
      <c r="S864" s="12">
        <f t="shared" si="82"/>
        <v>41559.346620370365</v>
      </c>
      <c r="T864" s="12">
        <f t="shared" si="83"/>
        <v>41589.388287037036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78"/>
        <v>4.4999999999999998E-2</v>
      </c>
      <c r="P865" s="8">
        <f t="shared" si="79"/>
        <v>18</v>
      </c>
      <c r="Q865" t="str">
        <f t="shared" si="80"/>
        <v>music</v>
      </c>
      <c r="R865" t="str">
        <f t="shared" si="81"/>
        <v>jazz</v>
      </c>
      <c r="S865" s="12">
        <f t="shared" si="82"/>
        <v>40920.909328703703</v>
      </c>
      <c r="T865" s="12">
        <f t="shared" si="83"/>
        <v>40950.909328703703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78"/>
        <v>0.41538461538461541</v>
      </c>
      <c r="P866" s="8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2">
        <f t="shared" si="82"/>
        <v>41540.898587962962</v>
      </c>
      <c r="T866" s="12">
        <f t="shared" si="83"/>
        <v>41563.207638888889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78"/>
        <v>2.0454545454545454E-2</v>
      </c>
      <c r="P867" s="8">
        <f t="shared" si="79"/>
        <v>22.5</v>
      </c>
      <c r="Q867" t="str">
        <f t="shared" si="80"/>
        <v>music</v>
      </c>
      <c r="R867" t="str">
        <f t="shared" si="81"/>
        <v>jazz</v>
      </c>
      <c r="S867" s="12">
        <f t="shared" si="82"/>
        <v>41230.564780092587</v>
      </c>
      <c r="T867" s="12">
        <f t="shared" si="83"/>
        <v>41290.564780092587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78"/>
        <v>0.18285714285714286</v>
      </c>
      <c r="P868" s="8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2">
        <f t="shared" si="82"/>
        <v>42025.429606481477</v>
      </c>
      <c r="T868" s="12">
        <f t="shared" si="83"/>
        <v>42063.423611111109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78"/>
        <v>0.2402</v>
      </c>
      <c r="P869" s="8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2">
        <f t="shared" si="82"/>
        <v>40087.897060185183</v>
      </c>
      <c r="T869" s="12">
        <f t="shared" si="83"/>
        <v>40147.999305555553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78"/>
        <v>1.1111111111111111E-3</v>
      </c>
      <c r="P870" s="8">
        <f t="shared" si="79"/>
        <v>50</v>
      </c>
      <c r="Q870" t="str">
        <f t="shared" si="80"/>
        <v>music</v>
      </c>
      <c r="R870" t="str">
        <f t="shared" si="81"/>
        <v>jazz</v>
      </c>
      <c r="S870" s="12">
        <f t="shared" si="82"/>
        <v>41615.819421296292</v>
      </c>
      <c r="T870" s="12">
        <f t="shared" si="83"/>
        <v>41645.819421296292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78"/>
        <v>0.11818181818181818</v>
      </c>
      <c r="P871" s="8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2">
        <f t="shared" si="82"/>
        <v>41342.637233796289</v>
      </c>
      <c r="T871" s="12">
        <f t="shared" si="83"/>
        <v>41372.595567129625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78"/>
        <v>3.0999999999999999E-3</v>
      </c>
      <c r="P872" s="8">
        <f t="shared" si="79"/>
        <v>12.4</v>
      </c>
      <c r="Q872" t="str">
        <f t="shared" si="80"/>
        <v>music</v>
      </c>
      <c r="R872" t="str">
        <f t="shared" si="81"/>
        <v>jazz</v>
      </c>
      <c r="S872" s="12">
        <f t="shared" si="82"/>
        <v>41487.813923611109</v>
      </c>
      <c r="T872" s="12">
        <f t="shared" si="83"/>
        <v>41517.813923611109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78"/>
        <v>5.4166666666666669E-2</v>
      </c>
      <c r="P873" s="8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2">
        <f t="shared" si="82"/>
        <v>41577.352951388886</v>
      </c>
      <c r="T873" s="12">
        <f t="shared" si="83"/>
        <v>41607.394618055558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78"/>
        <v>8.1250000000000003E-3</v>
      </c>
      <c r="P874" s="8">
        <f t="shared" si="79"/>
        <v>32.5</v>
      </c>
      <c r="Q874" t="str">
        <f t="shared" si="80"/>
        <v>music</v>
      </c>
      <c r="R874" t="str">
        <f t="shared" si="81"/>
        <v>jazz</v>
      </c>
      <c r="S874" s="12">
        <f t="shared" si="82"/>
        <v>40567.617210648146</v>
      </c>
      <c r="T874" s="12">
        <f t="shared" si="83"/>
        <v>40612.617210648146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78"/>
        <v>1.2857142857142857E-2</v>
      </c>
      <c r="P875" s="8">
        <f t="shared" si="79"/>
        <v>9</v>
      </c>
      <c r="Q875" t="str">
        <f t="shared" si="80"/>
        <v>music</v>
      </c>
      <c r="R875" t="str">
        <f t="shared" si="81"/>
        <v>jazz</v>
      </c>
      <c r="S875" s="12">
        <f t="shared" si="82"/>
        <v>41183.958796296291</v>
      </c>
      <c r="T875" s="12">
        <f t="shared" si="83"/>
        <v>41224.000462962962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78"/>
        <v>0.24333333333333335</v>
      </c>
      <c r="P876" s="8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2">
        <f t="shared" si="82"/>
        <v>41368.375393518516</v>
      </c>
      <c r="T876" s="12">
        <f t="shared" si="83"/>
        <v>41398.375393518516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78"/>
        <v>0</v>
      </c>
      <c r="P877" s="8">
        <f t="shared" si="79"/>
        <v>0</v>
      </c>
      <c r="Q877" t="str">
        <f t="shared" si="80"/>
        <v>music</v>
      </c>
      <c r="R877" t="str">
        <f t="shared" si="81"/>
        <v>jazz</v>
      </c>
      <c r="S877" s="12">
        <f t="shared" si="82"/>
        <v>42248.515405092585</v>
      </c>
      <c r="T877" s="12">
        <f t="shared" si="83"/>
        <v>42268.515405092585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78"/>
        <v>0.40799492385786801</v>
      </c>
      <c r="P878" s="8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2">
        <f t="shared" si="82"/>
        <v>41276.288506944438</v>
      </c>
      <c r="T878" s="12">
        <f t="shared" si="83"/>
        <v>41309.288506944438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78"/>
        <v>0.67549999999999999</v>
      </c>
      <c r="P879" s="8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2">
        <f t="shared" si="82"/>
        <v>41597.580555555549</v>
      </c>
      <c r="T879" s="12">
        <f t="shared" si="83"/>
        <v>41627.580555555549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78"/>
        <v>1.2999999999999999E-2</v>
      </c>
      <c r="P880" s="8">
        <f t="shared" si="79"/>
        <v>32.5</v>
      </c>
      <c r="Q880" t="str">
        <f t="shared" si="80"/>
        <v>music</v>
      </c>
      <c r="R880" t="str">
        <f t="shared" si="81"/>
        <v>jazz</v>
      </c>
      <c r="S880" s="12">
        <f t="shared" si="82"/>
        <v>40505.024583333332</v>
      </c>
      <c r="T880" s="12">
        <f t="shared" si="83"/>
        <v>40535.024583333332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78"/>
        <v>0.30666666666666664</v>
      </c>
      <c r="P881" s="8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2">
        <f t="shared" si="82"/>
        <v>41037.621585648143</v>
      </c>
      <c r="T881" s="12">
        <f t="shared" si="83"/>
        <v>41058.621585648143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78"/>
        <v>2.9894179894179893E-2</v>
      </c>
      <c r="P882" s="8">
        <f t="shared" si="79"/>
        <v>14.125</v>
      </c>
      <c r="Q882" t="str">
        <f t="shared" si="80"/>
        <v>music</v>
      </c>
      <c r="R882" t="str">
        <f t="shared" si="81"/>
        <v>indie rock</v>
      </c>
      <c r="S882" s="12">
        <f t="shared" si="82"/>
        <v>41179.112708333334</v>
      </c>
      <c r="T882" s="12">
        <f t="shared" si="83"/>
        <v>41212.112708333334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78"/>
        <v>8.0000000000000002E-3</v>
      </c>
      <c r="P883" s="8">
        <f t="shared" si="79"/>
        <v>30</v>
      </c>
      <c r="Q883" t="str">
        <f t="shared" si="80"/>
        <v>music</v>
      </c>
      <c r="R883" t="str">
        <f t="shared" si="81"/>
        <v>indie rock</v>
      </c>
      <c r="S883" s="12">
        <f t="shared" si="82"/>
        <v>40877.042662037034</v>
      </c>
      <c r="T883" s="12">
        <f t="shared" si="83"/>
        <v>40922.042662037034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78"/>
        <v>0.20133333333333334</v>
      </c>
      <c r="P884" s="8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2">
        <f t="shared" si="82"/>
        <v>40759.652199074073</v>
      </c>
      <c r="T884" s="12">
        <f t="shared" si="83"/>
        <v>40792.652199074073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78"/>
        <v>0.4002</v>
      </c>
      <c r="P885" s="8">
        <f t="shared" si="79"/>
        <v>83.375</v>
      </c>
      <c r="Q885" t="str">
        <f t="shared" si="80"/>
        <v>music</v>
      </c>
      <c r="R885" t="str">
        <f t="shared" si="81"/>
        <v>indie rock</v>
      </c>
      <c r="S885" s="12">
        <f t="shared" si="82"/>
        <v>42371.727256944439</v>
      </c>
      <c r="T885" s="12">
        <f t="shared" si="83"/>
        <v>42431.727256944439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78"/>
        <v>0.01</v>
      </c>
      <c r="P886" s="8">
        <f t="shared" si="79"/>
        <v>10</v>
      </c>
      <c r="Q886" t="str">
        <f t="shared" si="80"/>
        <v>music</v>
      </c>
      <c r="R886" t="str">
        <f t="shared" si="81"/>
        <v>indie rock</v>
      </c>
      <c r="S886" s="12">
        <f t="shared" si="82"/>
        <v>40981.594282407408</v>
      </c>
      <c r="T886" s="12">
        <f t="shared" si="83"/>
        <v>41040.896527777775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78"/>
        <v>0.75</v>
      </c>
      <c r="P887" s="8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2">
        <f t="shared" si="82"/>
        <v>42713.732766203706</v>
      </c>
      <c r="T887" s="12">
        <f t="shared" si="83"/>
        <v>42734.732766203706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78"/>
        <v>0.41</v>
      </c>
      <c r="P888" s="8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2">
        <f t="shared" si="82"/>
        <v>42603.662187499998</v>
      </c>
      <c r="T888" s="12">
        <f t="shared" si="83"/>
        <v>42628.662187499998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78"/>
        <v>0</v>
      </c>
      <c r="P889" s="8">
        <f t="shared" si="79"/>
        <v>0</v>
      </c>
      <c r="Q889" t="str">
        <f t="shared" si="80"/>
        <v>music</v>
      </c>
      <c r="R889" t="str">
        <f t="shared" si="81"/>
        <v>indie rock</v>
      </c>
      <c r="S889" s="12">
        <f t="shared" si="82"/>
        <v>41026.75063657407</v>
      </c>
      <c r="T889" s="12">
        <f t="shared" si="83"/>
        <v>41056.75063657407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78"/>
        <v>7.1999999999999995E-2</v>
      </c>
      <c r="P890" s="8">
        <f t="shared" si="79"/>
        <v>18</v>
      </c>
      <c r="Q890" t="str">
        <f t="shared" si="80"/>
        <v>music</v>
      </c>
      <c r="R890" t="str">
        <f t="shared" si="81"/>
        <v>indie rock</v>
      </c>
      <c r="S890" s="12">
        <f t="shared" si="82"/>
        <v>40751.544965277775</v>
      </c>
      <c r="T890" s="12">
        <f t="shared" si="83"/>
        <v>40787.041666666664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78"/>
        <v>9.4412800000000005E-2</v>
      </c>
      <c r="P891" s="8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2">
        <f t="shared" si="82"/>
        <v>41887.575729166667</v>
      </c>
      <c r="T891" s="12">
        <f t="shared" si="83"/>
        <v>41917.575729166667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78"/>
        <v>4.1666666666666664E-2</v>
      </c>
      <c r="P892" s="8">
        <f t="shared" si="79"/>
        <v>31.25</v>
      </c>
      <c r="Q892" t="str">
        <f t="shared" si="80"/>
        <v>music</v>
      </c>
      <c r="R892" t="str">
        <f t="shared" si="81"/>
        <v>indie rock</v>
      </c>
      <c r="S892" s="12">
        <f t="shared" si="82"/>
        <v>41569.490497685183</v>
      </c>
      <c r="T892" s="12">
        <f t="shared" si="83"/>
        <v>41599.532164351847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78"/>
        <v>3.2500000000000001E-2</v>
      </c>
      <c r="P893" s="8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2">
        <f t="shared" si="82"/>
        <v>41841.823263888888</v>
      </c>
      <c r="T893" s="12">
        <f t="shared" si="83"/>
        <v>41871.823263888888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78"/>
        <v>0.40749999999999997</v>
      </c>
      <c r="P894" s="8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2">
        <f t="shared" si="82"/>
        <v>40303.991701388884</v>
      </c>
      <c r="T894" s="12">
        <f t="shared" si="83"/>
        <v>40390.958333333328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78"/>
        <v>0.1</v>
      </c>
      <c r="P895" s="8">
        <f t="shared" si="79"/>
        <v>40</v>
      </c>
      <c r="Q895" t="str">
        <f t="shared" si="80"/>
        <v>music</v>
      </c>
      <c r="R895" t="str">
        <f t="shared" si="81"/>
        <v>indie rock</v>
      </c>
      <c r="S895" s="12">
        <f t="shared" si="82"/>
        <v>42065.689386574071</v>
      </c>
      <c r="T895" s="12">
        <f t="shared" si="83"/>
        <v>42095.647719907407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78"/>
        <v>0.39169999999999999</v>
      </c>
      <c r="P896" s="8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2">
        <f t="shared" si="82"/>
        <v>42496.773263888885</v>
      </c>
      <c r="T896" s="12">
        <f t="shared" si="83"/>
        <v>42526.773263888885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78"/>
        <v>2.4375000000000001E-2</v>
      </c>
      <c r="P897" s="8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2">
        <f t="shared" si="82"/>
        <v>40430.919317129628</v>
      </c>
      <c r="T897" s="12">
        <f t="shared" si="83"/>
        <v>40475.919317129628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78"/>
        <v>0.4</v>
      </c>
      <c r="P898" s="8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2">
        <f t="shared" si="82"/>
        <v>42218.66465277777</v>
      </c>
      <c r="T898" s="12">
        <f t="shared" si="83"/>
        <v>42243.958333333336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84">E899/D899</f>
        <v>0</v>
      </c>
      <c r="P899" s="8">
        <f t="shared" ref="P899:P962" si="85">IF(ISERROR(E899/L899),0,E899/L899)</f>
        <v>0</v>
      </c>
      <c r="Q899" t="str">
        <f t="shared" ref="Q899:Q962" si="86">LEFT(N899,FIND("/",N899,1)-1)</f>
        <v>music</v>
      </c>
      <c r="R899" t="str">
        <f t="shared" ref="R899:R962" si="87">RIGHT(N899,(LEN(N899)-FIND("/",N899,1)))</f>
        <v>indie rock</v>
      </c>
      <c r="S899" s="12">
        <f t="shared" ref="S899:S962" si="88">(J899/86400)+25569+(-5/24)</f>
        <v>41211.480416666665</v>
      </c>
      <c r="T899" s="12">
        <f t="shared" ref="T899:T962" si="89">(I899/86400)+25569+(-5/24)</f>
        <v>41241.52208333333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84"/>
        <v>2.8000000000000001E-2</v>
      </c>
      <c r="P900" s="8">
        <f t="shared" si="85"/>
        <v>35</v>
      </c>
      <c r="Q900" t="str">
        <f t="shared" si="86"/>
        <v>music</v>
      </c>
      <c r="R900" t="str">
        <f t="shared" si="87"/>
        <v>indie rock</v>
      </c>
      <c r="S900" s="12">
        <f t="shared" si="88"/>
        <v>40878.549884259257</v>
      </c>
      <c r="T900" s="12">
        <f t="shared" si="89"/>
        <v>40923.549884259257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84"/>
        <v>0.37333333333333335</v>
      </c>
      <c r="P901" s="8">
        <f t="shared" si="85"/>
        <v>35</v>
      </c>
      <c r="Q901" t="str">
        <f t="shared" si="86"/>
        <v>music</v>
      </c>
      <c r="R901" t="str">
        <f t="shared" si="87"/>
        <v>indie rock</v>
      </c>
      <c r="S901" s="12">
        <f t="shared" si="88"/>
        <v>40645.890763888885</v>
      </c>
      <c r="T901" s="12">
        <f t="shared" si="89"/>
        <v>40690.890763888885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84"/>
        <v>4.1999999999999997E-3</v>
      </c>
      <c r="P902" s="8">
        <f t="shared" si="85"/>
        <v>10.5</v>
      </c>
      <c r="Q902" t="str">
        <f t="shared" si="86"/>
        <v>music</v>
      </c>
      <c r="R902" t="str">
        <f t="shared" si="87"/>
        <v>jazz</v>
      </c>
      <c r="S902" s="12">
        <f t="shared" si="88"/>
        <v>42429.641226851854</v>
      </c>
      <c r="T902" s="12">
        <f t="shared" si="89"/>
        <v>42459.599560185183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84"/>
        <v>0</v>
      </c>
      <c r="P903" s="8">
        <f t="shared" si="85"/>
        <v>0</v>
      </c>
      <c r="Q903" t="str">
        <f t="shared" si="86"/>
        <v>music</v>
      </c>
      <c r="R903" t="str">
        <f t="shared" si="87"/>
        <v>jazz</v>
      </c>
      <c r="S903" s="12">
        <f t="shared" si="88"/>
        <v>40291.603171296294</v>
      </c>
      <c r="T903" s="12">
        <f t="shared" si="89"/>
        <v>40337.59097222222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84"/>
        <v>3.0000000000000001E-3</v>
      </c>
      <c r="P904" s="8">
        <f t="shared" si="85"/>
        <v>30</v>
      </c>
      <c r="Q904" t="str">
        <f t="shared" si="86"/>
        <v>music</v>
      </c>
      <c r="R904" t="str">
        <f t="shared" si="87"/>
        <v>jazz</v>
      </c>
      <c r="S904" s="12">
        <f t="shared" si="88"/>
        <v>41829.757199074069</v>
      </c>
      <c r="T904" s="12">
        <f t="shared" si="89"/>
        <v>41881.4375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84"/>
        <v>3.2000000000000001E-2</v>
      </c>
      <c r="P905" s="8">
        <f t="shared" si="85"/>
        <v>40</v>
      </c>
      <c r="Q905" t="str">
        <f t="shared" si="86"/>
        <v>music</v>
      </c>
      <c r="R905" t="str">
        <f t="shared" si="87"/>
        <v>jazz</v>
      </c>
      <c r="S905" s="12">
        <f t="shared" si="88"/>
        <v>41149.587731481479</v>
      </c>
      <c r="T905" s="12">
        <f t="shared" si="89"/>
        <v>41174.892361111109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84"/>
        <v>3.0200000000000001E-3</v>
      </c>
      <c r="P906" s="8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2">
        <f t="shared" si="88"/>
        <v>42341.87195601852</v>
      </c>
      <c r="T906" s="12">
        <f t="shared" si="89"/>
        <v>42371.87195601852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84"/>
        <v>3.0153846153846153E-2</v>
      </c>
      <c r="P907" s="8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2">
        <f t="shared" si="88"/>
        <v>40507.031550925924</v>
      </c>
      <c r="T907" s="12">
        <f t="shared" si="89"/>
        <v>40567.031550925924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84"/>
        <v>0</v>
      </c>
      <c r="P908" s="8">
        <f t="shared" si="85"/>
        <v>0</v>
      </c>
      <c r="Q908" t="str">
        <f t="shared" si="86"/>
        <v>music</v>
      </c>
      <c r="R908" t="str">
        <f t="shared" si="87"/>
        <v>jazz</v>
      </c>
      <c r="S908" s="12">
        <f t="shared" si="88"/>
        <v>41680.981365740736</v>
      </c>
      <c r="T908" s="12">
        <f t="shared" si="89"/>
        <v>41710.939699074072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84"/>
        <v>0</v>
      </c>
      <c r="P909" s="8">
        <f t="shared" si="85"/>
        <v>0</v>
      </c>
      <c r="Q909" t="str">
        <f t="shared" si="86"/>
        <v>music</v>
      </c>
      <c r="R909" t="str">
        <f t="shared" si="87"/>
        <v>jazz</v>
      </c>
      <c r="S909" s="12">
        <f t="shared" si="88"/>
        <v>40766.9840625</v>
      </c>
      <c r="T909" s="12">
        <f t="shared" si="89"/>
        <v>40796.9840625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84"/>
        <v>0</v>
      </c>
      <c r="P910" s="8">
        <f t="shared" si="85"/>
        <v>0</v>
      </c>
      <c r="Q910" t="str">
        <f t="shared" si="86"/>
        <v>music</v>
      </c>
      <c r="R910" t="str">
        <f t="shared" si="87"/>
        <v>jazz</v>
      </c>
      <c r="S910" s="12">
        <f t="shared" si="88"/>
        <v>40340.593229166661</v>
      </c>
      <c r="T910" s="12">
        <f t="shared" si="89"/>
        <v>40385.999305555553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84"/>
        <v>3.2500000000000001E-2</v>
      </c>
      <c r="P911" s="8">
        <f t="shared" si="85"/>
        <v>65</v>
      </c>
      <c r="Q911" t="str">
        <f t="shared" si="86"/>
        <v>music</v>
      </c>
      <c r="R911" t="str">
        <f t="shared" si="87"/>
        <v>jazz</v>
      </c>
      <c r="S911" s="12">
        <f t="shared" si="88"/>
        <v>41081.481944444444</v>
      </c>
      <c r="T911" s="12">
        <f t="shared" si="89"/>
        <v>41112.958333333328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84"/>
        <v>0.22363636363636363</v>
      </c>
      <c r="P912" s="8">
        <f t="shared" si="85"/>
        <v>24.6</v>
      </c>
      <c r="Q912" t="str">
        <f t="shared" si="86"/>
        <v>music</v>
      </c>
      <c r="R912" t="str">
        <f t="shared" si="87"/>
        <v>jazz</v>
      </c>
      <c r="S912" s="12">
        <f t="shared" si="88"/>
        <v>42737.337025462963</v>
      </c>
      <c r="T912" s="12">
        <f t="shared" si="89"/>
        <v>42797.337025462963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84"/>
        <v>0</v>
      </c>
      <c r="P913" s="8">
        <f t="shared" si="85"/>
        <v>0</v>
      </c>
      <c r="Q913" t="str">
        <f t="shared" si="86"/>
        <v>music</v>
      </c>
      <c r="R913" t="str">
        <f t="shared" si="87"/>
        <v>jazz</v>
      </c>
      <c r="S913" s="12">
        <f t="shared" si="88"/>
        <v>41641.796817129631</v>
      </c>
      <c r="T913" s="12">
        <f t="shared" si="89"/>
        <v>41662.796817129631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84"/>
        <v>8.5714285714285719E-3</v>
      </c>
      <c r="P914" s="8">
        <f t="shared" si="85"/>
        <v>15</v>
      </c>
      <c r="Q914" t="str">
        <f t="shared" si="86"/>
        <v>music</v>
      </c>
      <c r="R914" t="str">
        <f t="shared" si="87"/>
        <v>jazz</v>
      </c>
      <c r="S914" s="12">
        <f t="shared" si="88"/>
        <v>41193.901006944441</v>
      </c>
      <c r="T914" s="12">
        <f t="shared" si="89"/>
        <v>41253.942673611113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84"/>
        <v>6.6066666666666662E-2</v>
      </c>
      <c r="P915" s="8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2">
        <f t="shared" si="88"/>
        <v>41003.930775462963</v>
      </c>
      <c r="T915" s="12">
        <f t="shared" si="89"/>
        <v>41033.930775462963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84"/>
        <v>0</v>
      </c>
      <c r="P916" s="8">
        <f t="shared" si="85"/>
        <v>0</v>
      </c>
      <c r="Q916" t="str">
        <f t="shared" si="86"/>
        <v>music</v>
      </c>
      <c r="R916" t="str">
        <f t="shared" si="87"/>
        <v>jazz</v>
      </c>
      <c r="S916" s="12">
        <f t="shared" si="88"/>
        <v>41116.554942129624</v>
      </c>
      <c r="T916" s="12">
        <f t="shared" si="89"/>
        <v>41146.554942129624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84"/>
        <v>5.7692307692307696E-2</v>
      </c>
      <c r="P917" s="8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2">
        <f t="shared" si="88"/>
        <v>40937.471226851849</v>
      </c>
      <c r="T917" s="12">
        <f t="shared" si="89"/>
        <v>40968.999305555553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84"/>
        <v>0</v>
      </c>
      <c r="P918" s="8">
        <f t="shared" si="85"/>
        <v>0</v>
      </c>
      <c r="Q918" t="str">
        <f t="shared" si="86"/>
        <v>music</v>
      </c>
      <c r="R918" t="str">
        <f t="shared" si="87"/>
        <v>jazz</v>
      </c>
      <c r="S918" s="12">
        <f t="shared" si="88"/>
        <v>40434.645069444443</v>
      </c>
      <c r="T918" s="12">
        <f t="shared" si="89"/>
        <v>40473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84"/>
        <v>6.0000000000000001E-3</v>
      </c>
      <c r="P919" s="8">
        <f t="shared" si="85"/>
        <v>30</v>
      </c>
      <c r="Q919" t="str">
        <f t="shared" si="86"/>
        <v>music</v>
      </c>
      <c r="R919" t="str">
        <f t="shared" si="87"/>
        <v>jazz</v>
      </c>
      <c r="S919" s="12">
        <f t="shared" si="88"/>
        <v>41802.735300925924</v>
      </c>
      <c r="T919" s="12">
        <f t="shared" si="89"/>
        <v>41833.895833333328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84"/>
        <v>5.0256410256410255E-2</v>
      </c>
      <c r="P920" s="8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2">
        <f t="shared" si="88"/>
        <v>41944.707881944443</v>
      </c>
      <c r="T920" s="12">
        <f t="shared" si="89"/>
        <v>41974.749548611107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84"/>
        <v>5.0000000000000001E-3</v>
      </c>
      <c r="P921" s="8">
        <f t="shared" si="85"/>
        <v>100</v>
      </c>
      <c r="Q921" t="str">
        <f t="shared" si="86"/>
        <v>music</v>
      </c>
      <c r="R921" t="str">
        <f t="shared" si="87"/>
        <v>jazz</v>
      </c>
      <c r="S921" s="12">
        <f t="shared" si="88"/>
        <v>41227.433391203704</v>
      </c>
      <c r="T921" s="12">
        <f t="shared" si="89"/>
        <v>41262.433391203704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84"/>
        <v>0</v>
      </c>
      <c r="P922" s="8">
        <f t="shared" si="85"/>
        <v>0</v>
      </c>
      <c r="Q922" t="str">
        <f t="shared" si="86"/>
        <v>music</v>
      </c>
      <c r="R922" t="str">
        <f t="shared" si="87"/>
        <v>jazz</v>
      </c>
      <c r="S922" s="12">
        <f t="shared" si="88"/>
        <v>41562.463217592587</v>
      </c>
      <c r="T922" s="12">
        <f t="shared" si="89"/>
        <v>41592.504884259259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84"/>
        <v>0.309</v>
      </c>
      <c r="P923" s="8">
        <f t="shared" si="85"/>
        <v>231.75</v>
      </c>
      <c r="Q923" t="str">
        <f t="shared" si="86"/>
        <v>music</v>
      </c>
      <c r="R923" t="str">
        <f t="shared" si="87"/>
        <v>jazz</v>
      </c>
      <c r="S923" s="12">
        <f t="shared" si="88"/>
        <v>40846.962685185186</v>
      </c>
      <c r="T923" s="12">
        <f t="shared" si="89"/>
        <v>40889.004351851851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84"/>
        <v>0.21037037037037037</v>
      </c>
      <c r="P924" s="8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2">
        <f t="shared" si="88"/>
        <v>41878.32167824074</v>
      </c>
      <c r="T924" s="12">
        <f t="shared" si="89"/>
        <v>41913.32167824074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84"/>
        <v>2.1999999999999999E-2</v>
      </c>
      <c r="P925" s="8">
        <f t="shared" si="85"/>
        <v>55</v>
      </c>
      <c r="Q925" t="str">
        <f t="shared" si="86"/>
        <v>music</v>
      </c>
      <c r="R925" t="str">
        <f t="shared" si="87"/>
        <v>jazz</v>
      </c>
      <c r="S925" s="12">
        <f t="shared" si="88"/>
        <v>41934.751423611109</v>
      </c>
      <c r="T925" s="12">
        <f t="shared" si="89"/>
        <v>41964.793090277781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84"/>
        <v>0.109</v>
      </c>
      <c r="P926" s="8">
        <f t="shared" si="85"/>
        <v>21.8</v>
      </c>
      <c r="Q926" t="str">
        <f t="shared" si="86"/>
        <v>music</v>
      </c>
      <c r="R926" t="str">
        <f t="shared" si="87"/>
        <v>jazz</v>
      </c>
      <c r="S926" s="12">
        <f t="shared" si="88"/>
        <v>41288.734594907401</v>
      </c>
      <c r="T926" s="12">
        <f t="shared" si="89"/>
        <v>41318.734594907401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84"/>
        <v>2.6666666666666668E-2</v>
      </c>
      <c r="P927" s="8">
        <f t="shared" si="85"/>
        <v>32</v>
      </c>
      <c r="Q927" t="str">
        <f t="shared" si="86"/>
        <v>music</v>
      </c>
      <c r="R927" t="str">
        <f t="shared" si="87"/>
        <v>jazz</v>
      </c>
      <c r="S927" s="12">
        <f t="shared" si="88"/>
        <v>41575.672581018516</v>
      </c>
      <c r="T927" s="12">
        <f t="shared" si="89"/>
        <v>41605.71424768518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84"/>
        <v>0</v>
      </c>
      <c r="P928" s="8">
        <f t="shared" si="85"/>
        <v>0</v>
      </c>
      <c r="Q928" t="str">
        <f t="shared" si="86"/>
        <v>music</v>
      </c>
      <c r="R928" t="str">
        <f t="shared" si="87"/>
        <v>jazz</v>
      </c>
      <c r="S928" s="12">
        <f t="shared" si="88"/>
        <v>40337.811689814815</v>
      </c>
      <c r="T928" s="12">
        <f t="shared" si="89"/>
        <v>40367.736111111109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84"/>
        <v>0</v>
      </c>
      <c r="P929" s="8">
        <f t="shared" si="85"/>
        <v>0</v>
      </c>
      <c r="Q929" t="str">
        <f t="shared" si="86"/>
        <v>music</v>
      </c>
      <c r="R929" t="str">
        <f t="shared" si="87"/>
        <v>jazz</v>
      </c>
      <c r="S929" s="12">
        <f t="shared" si="88"/>
        <v>41013.614525462959</v>
      </c>
      <c r="T929" s="12">
        <f t="shared" si="89"/>
        <v>41043.614525462959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84"/>
        <v>0.10862068965517241</v>
      </c>
      <c r="P930" s="8">
        <f t="shared" si="85"/>
        <v>56.25</v>
      </c>
      <c r="Q930" t="str">
        <f t="shared" si="86"/>
        <v>music</v>
      </c>
      <c r="R930" t="str">
        <f t="shared" si="87"/>
        <v>jazz</v>
      </c>
      <c r="S930" s="12">
        <f t="shared" si="88"/>
        <v>41180.654085648144</v>
      </c>
      <c r="T930" s="12">
        <f t="shared" si="89"/>
        <v>41230.791666666664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84"/>
        <v>0</v>
      </c>
      <c r="P931" s="8">
        <f t="shared" si="85"/>
        <v>0</v>
      </c>
      <c r="Q931" t="str">
        <f t="shared" si="86"/>
        <v>music</v>
      </c>
      <c r="R931" t="str">
        <f t="shared" si="87"/>
        <v>jazz</v>
      </c>
      <c r="S931" s="12">
        <f t="shared" si="88"/>
        <v>40978.029733796291</v>
      </c>
      <c r="T931" s="12">
        <f t="shared" si="89"/>
        <v>41007.988067129627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84"/>
        <v>0.38333333333333336</v>
      </c>
      <c r="P932" s="8">
        <f t="shared" si="85"/>
        <v>69</v>
      </c>
      <c r="Q932" t="str">
        <f t="shared" si="86"/>
        <v>music</v>
      </c>
      <c r="R932" t="str">
        <f t="shared" si="87"/>
        <v>jazz</v>
      </c>
      <c r="S932" s="12">
        <f t="shared" si="88"/>
        <v>40312.707245370366</v>
      </c>
      <c r="T932" s="12">
        <f t="shared" si="89"/>
        <v>40354.688888888886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84"/>
        <v>6.5500000000000003E-2</v>
      </c>
      <c r="P933" s="8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2">
        <f t="shared" si="88"/>
        <v>41680.151643518519</v>
      </c>
      <c r="T933" s="12">
        <f t="shared" si="89"/>
        <v>41714.708333333328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84"/>
        <v>0.14536842105263159</v>
      </c>
      <c r="P934" s="8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2">
        <f t="shared" si="88"/>
        <v>41310.760937499996</v>
      </c>
      <c r="T934" s="12">
        <f t="shared" si="89"/>
        <v>41355.719270833331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84"/>
        <v>0.06</v>
      </c>
      <c r="P935" s="8">
        <f t="shared" si="85"/>
        <v>60</v>
      </c>
      <c r="Q935" t="str">
        <f t="shared" si="86"/>
        <v>music</v>
      </c>
      <c r="R935" t="str">
        <f t="shared" si="87"/>
        <v>jazz</v>
      </c>
      <c r="S935" s="12">
        <f t="shared" si="88"/>
        <v>41710.960752314808</v>
      </c>
      <c r="T935" s="12">
        <f t="shared" si="89"/>
        <v>41770.960752314808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84"/>
        <v>0.30399999999999999</v>
      </c>
      <c r="P936" s="8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2">
        <f t="shared" si="88"/>
        <v>41733.528749999998</v>
      </c>
      <c r="T936" s="12">
        <f t="shared" si="89"/>
        <v>41763.041666666664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84"/>
        <v>1.4285714285714285E-2</v>
      </c>
      <c r="P937" s="8">
        <f t="shared" si="85"/>
        <v>25</v>
      </c>
      <c r="Q937" t="str">
        <f t="shared" si="86"/>
        <v>music</v>
      </c>
      <c r="R937" t="str">
        <f t="shared" si="87"/>
        <v>jazz</v>
      </c>
      <c r="S937" s="12">
        <f t="shared" si="88"/>
        <v>42368.125335648147</v>
      </c>
      <c r="T937" s="12">
        <f t="shared" si="89"/>
        <v>42398.125335648147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84"/>
        <v>0</v>
      </c>
      <c r="P938" s="8">
        <f t="shared" si="85"/>
        <v>0</v>
      </c>
      <c r="Q938" t="str">
        <f t="shared" si="86"/>
        <v>music</v>
      </c>
      <c r="R938" t="str">
        <f t="shared" si="87"/>
        <v>jazz</v>
      </c>
      <c r="S938" s="12">
        <f t="shared" si="88"/>
        <v>40882.815844907404</v>
      </c>
      <c r="T938" s="12">
        <f t="shared" si="89"/>
        <v>40926.625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84"/>
        <v>1.1428571428571429E-2</v>
      </c>
      <c r="P939" s="8">
        <f t="shared" si="85"/>
        <v>20</v>
      </c>
      <c r="Q939" t="str">
        <f t="shared" si="86"/>
        <v>music</v>
      </c>
      <c r="R939" t="str">
        <f t="shared" si="87"/>
        <v>jazz</v>
      </c>
      <c r="S939" s="12">
        <f t="shared" si="88"/>
        <v>41551.589780092589</v>
      </c>
      <c r="T939" s="12">
        <f t="shared" si="89"/>
        <v>41581.631446759253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84"/>
        <v>3.5714285714285713E-3</v>
      </c>
      <c r="P940" s="8">
        <f t="shared" si="85"/>
        <v>25</v>
      </c>
      <c r="Q940" t="str">
        <f t="shared" si="86"/>
        <v>music</v>
      </c>
      <c r="R940" t="str">
        <f t="shared" si="87"/>
        <v>jazz</v>
      </c>
      <c r="S940" s="12">
        <f t="shared" si="88"/>
        <v>41124.27138888889</v>
      </c>
      <c r="T940" s="12">
        <f t="shared" si="89"/>
        <v>41154.27138888889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84"/>
        <v>1.4545454545454545E-2</v>
      </c>
      <c r="P941" s="8">
        <f t="shared" si="85"/>
        <v>20</v>
      </c>
      <c r="Q941" t="str">
        <f t="shared" si="86"/>
        <v>music</v>
      </c>
      <c r="R941" t="str">
        <f t="shared" si="87"/>
        <v>jazz</v>
      </c>
      <c r="S941" s="12">
        <f t="shared" si="88"/>
        <v>41416.554837962962</v>
      </c>
      <c r="T941" s="12">
        <f t="shared" si="89"/>
        <v>41455.623611111107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84"/>
        <v>0.17155555555555554</v>
      </c>
      <c r="P942" s="8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2">
        <f t="shared" si="88"/>
        <v>42181.800069444442</v>
      </c>
      <c r="T942" s="12">
        <f t="shared" si="89"/>
        <v>42226.800069444442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84"/>
        <v>2.3220000000000001E-2</v>
      </c>
      <c r="P943" s="8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2">
        <f t="shared" si="88"/>
        <v>42745.888252314813</v>
      </c>
      <c r="T943" s="12">
        <f t="shared" si="89"/>
        <v>42775.888252314813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84"/>
        <v>8.9066666666666669E-2</v>
      </c>
      <c r="P944" s="8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2">
        <f t="shared" si="88"/>
        <v>42382.634953703702</v>
      </c>
      <c r="T944" s="12">
        <f t="shared" si="89"/>
        <v>42418.634953703702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84"/>
        <v>9.633333333333334E-2</v>
      </c>
      <c r="P945" s="8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2">
        <f t="shared" si="88"/>
        <v>42673.459548611114</v>
      </c>
      <c r="T945" s="12">
        <f t="shared" si="89"/>
        <v>42703.501215277771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84"/>
        <v>0.13325999999999999</v>
      </c>
      <c r="P946" s="8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2">
        <f t="shared" si="88"/>
        <v>42444.375578703701</v>
      </c>
      <c r="T946" s="12">
        <f t="shared" si="89"/>
        <v>42478.374999999993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84"/>
        <v>2.4840000000000001E-2</v>
      </c>
      <c r="P947" s="8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2">
        <f t="shared" si="88"/>
        <v>42732.66465277777</v>
      </c>
      <c r="T947" s="12">
        <f t="shared" si="89"/>
        <v>42784.790972222218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84"/>
        <v>1.9066666666666666E-2</v>
      </c>
      <c r="P948" s="8">
        <f t="shared" si="85"/>
        <v>57.2</v>
      </c>
      <c r="Q948" t="str">
        <f t="shared" si="86"/>
        <v>technology</v>
      </c>
      <c r="R948" t="str">
        <f t="shared" si="87"/>
        <v>wearables</v>
      </c>
      <c r="S948" s="12">
        <f t="shared" si="88"/>
        <v>42592.542222222219</v>
      </c>
      <c r="T948" s="12">
        <f t="shared" si="89"/>
        <v>42622.542222222219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84"/>
        <v>0</v>
      </c>
      <c r="P949" s="8">
        <f t="shared" si="85"/>
        <v>0</v>
      </c>
      <c r="Q949" t="str">
        <f t="shared" si="86"/>
        <v>technology</v>
      </c>
      <c r="R949" t="str">
        <f t="shared" si="87"/>
        <v>wearables</v>
      </c>
      <c r="S949" s="12">
        <f t="shared" si="88"/>
        <v>42491.57298611111</v>
      </c>
      <c r="T949" s="12">
        <f t="shared" si="89"/>
        <v>42551.57298611111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84"/>
        <v>0.12</v>
      </c>
      <c r="P950" s="8">
        <f t="shared" si="85"/>
        <v>60</v>
      </c>
      <c r="Q950" t="str">
        <f t="shared" si="86"/>
        <v>technology</v>
      </c>
      <c r="R950" t="str">
        <f t="shared" si="87"/>
        <v>wearables</v>
      </c>
      <c r="S950" s="12">
        <f t="shared" si="88"/>
        <v>42411.619953703703</v>
      </c>
      <c r="T950" s="12">
        <f t="shared" si="89"/>
        <v>42441.619953703703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84"/>
        <v>1.3650000000000001E-2</v>
      </c>
      <c r="P951" s="8">
        <f t="shared" si="85"/>
        <v>39</v>
      </c>
      <c r="Q951" t="str">
        <f t="shared" si="86"/>
        <v>technology</v>
      </c>
      <c r="R951" t="str">
        <f t="shared" si="87"/>
        <v>wearables</v>
      </c>
      <c r="S951" s="12">
        <f t="shared" si="88"/>
        <v>42360.835370370369</v>
      </c>
      <c r="T951" s="12">
        <f t="shared" si="89"/>
        <v>42420.835370370369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84"/>
        <v>0.28039999999999998</v>
      </c>
      <c r="P952" s="8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2">
        <f t="shared" si="88"/>
        <v>42356.54237268518</v>
      </c>
      <c r="T952" s="12">
        <f t="shared" si="89"/>
        <v>42386.54237268518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84"/>
        <v>0.38390000000000002</v>
      </c>
      <c r="P953" s="8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2">
        <f t="shared" si="88"/>
        <v>42480.445277777777</v>
      </c>
      <c r="T953" s="12">
        <f t="shared" si="89"/>
        <v>42525.445277777777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84"/>
        <v>0.39942857142857141</v>
      </c>
      <c r="P954" s="8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2">
        <f t="shared" si="88"/>
        <v>42662.405231481483</v>
      </c>
      <c r="T954" s="12">
        <f t="shared" si="89"/>
        <v>42692.44689814814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84"/>
        <v>8.3999999999999995E-3</v>
      </c>
      <c r="P955" s="8">
        <f t="shared" si="85"/>
        <v>25.2</v>
      </c>
      <c r="Q955" t="str">
        <f t="shared" si="86"/>
        <v>technology</v>
      </c>
      <c r="R955" t="str">
        <f t="shared" si="87"/>
        <v>wearables</v>
      </c>
      <c r="S955" s="12">
        <f t="shared" si="88"/>
        <v>41998.956006944441</v>
      </c>
      <c r="T955" s="12">
        <f t="shared" si="89"/>
        <v>42028.956006944441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84"/>
        <v>0.43406666666666666</v>
      </c>
      <c r="P956" s="8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2">
        <f t="shared" si="88"/>
        <v>42194.625451388885</v>
      </c>
      <c r="T956" s="12">
        <f t="shared" si="89"/>
        <v>42236.625451388885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84"/>
        <v>5.6613333333333335E-2</v>
      </c>
      <c r="P957" s="8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2">
        <f t="shared" si="88"/>
        <v>42586.086805555555</v>
      </c>
      <c r="T957" s="12">
        <f t="shared" si="89"/>
        <v>42626.086805555555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84"/>
        <v>1.7219999999999999E-2</v>
      </c>
      <c r="P958" s="8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2">
        <f t="shared" si="88"/>
        <v>42060.705543981479</v>
      </c>
      <c r="T958" s="12">
        <f t="shared" si="89"/>
        <v>42120.663877314808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84"/>
        <v>1.9416666666666665E-2</v>
      </c>
      <c r="P959" s="8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2">
        <f t="shared" si="88"/>
        <v>42660.344131944446</v>
      </c>
      <c r="T959" s="12">
        <f t="shared" si="89"/>
        <v>42691.385798611103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84"/>
        <v>0.11328275684711328</v>
      </c>
      <c r="P960" s="8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2">
        <f t="shared" si="88"/>
        <v>42082.594479166662</v>
      </c>
      <c r="T960" s="12">
        <f t="shared" si="89"/>
        <v>42103.999305555553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84"/>
        <v>0.3886</v>
      </c>
      <c r="P961" s="8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2">
        <f t="shared" si="88"/>
        <v>41992.96603009259</v>
      </c>
      <c r="T961" s="12">
        <f t="shared" si="89"/>
        <v>42022.96603009259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84"/>
        <v>0.46100628930817611</v>
      </c>
      <c r="P962" s="8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2">
        <f t="shared" si="88"/>
        <v>42766.41846064815</v>
      </c>
      <c r="T962" s="12">
        <f t="shared" si="89"/>
        <v>42808.376793981479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90">E963/D963</f>
        <v>0.42188421052631581</v>
      </c>
      <c r="P963" s="8">
        <f t="shared" ref="P963:P1026" si="91">IF(ISERROR(E963/L963),0,E963/L963)</f>
        <v>364.35454545454547</v>
      </c>
      <c r="Q963" t="str">
        <f t="shared" ref="Q963:Q1026" si="92">LEFT(N963,FIND("/",N963,1)-1)</f>
        <v>technology</v>
      </c>
      <c r="R963" t="str">
        <f t="shared" ref="R963:R1026" si="93">RIGHT(N963,(LEN(N963)-FIND("/",N963,1)))</f>
        <v>wearables</v>
      </c>
      <c r="S963" s="12">
        <f t="shared" ref="S963:S1026" si="94">(J963/86400)+25569+(-5/24)</f>
        <v>42740.485358796293</v>
      </c>
      <c r="T963" s="12">
        <f t="shared" ref="T963:T1026" si="95">(I963/86400)+25569+(-5/24)</f>
        <v>42786.583333333336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90"/>
        <v>0.2848</v>
      </c>
      <c r="P964" s="8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2">
        <f t="shared" si="94"/>
        <v>42373.504085648143</v>
      </c>
      <c r="T964" s="12">
        <f t="shared" si="95"/>
        <v>42411.504085648143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90"/>
        <v>1.0771428571428571E-2</v>
      </c>
      <c r="P965" s="8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2">
        <f t="shared" si="94"/>
        <v>42625.427303240744</v>
      </c>
      <c r="T965" s="12">
        <f t="shared" si="95"/>
        <v>42660.427303240744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90"/>
        <v>7.9909090909090902E-3</v>
      </c>
      <c r="P966" s="8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2">
        <f t="shared" si="94"/>
        <v>42208.420358796291</v>
      </c>
      <c r="T966" s="12">
        <f t="shared" si="95"/>
        <v>42248.420358796291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90"/>
        <v>1.192E-2</v>
      </c>
      <c r="P967" s="8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2">
        <f t="shared" si="94"/>
        <v>42636.808402777773</v>
      </c>
      <c r="T967" s="12">
        <f t="shared" si="95"/>
        <v>42668.957638888889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90"/>
        <v>0.14799999999999999</v>
      </c>
      <c r="P968" s="8">
        <f t="shared" si="91"/>
        <v>59.2</v>
      </c>
      <c r="Q968" t="str">
        <f t="shared" si="92"/>
        <v>technology</v>
      </c>
      <c r="R968" t="str">
        <f t="shared" si="93"/>
        <v>wearables</v>
      </c>
      <c r="S968" s="12">
        <f t="shared" si="94"/>
        <v>42619.427453703705</v>
      </c>
      <c r="T968" s="12">
        <f t="shared" si="95"/>
        <v>42649.427453703705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90"/>
        <v>0.17810000000000001</v>
      </c>
      <c r="P969" s="8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2">
        <f t="shared" si="94"/>
        <v>42422.045995370368</v>
      </c>
      <c r="T969" s="12">
        <f t="shared" si="95"/>
        <v>42482.004328703704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90"/>
        <v>1.325E-2</v>
      </c>
      <c r="P970" s="8">
        <f t="shared" si="91"/>
        <v>26.5</v>
      </c>
      <c r="Q970" t="str">
        <f t="shared" si="92"/>
        <v>technology</v>
      </c>
      <c r="R970" t="str">
        <f t="shared" si="93"/>
        <v>wearables</v>
      </c>
      <c r="S970" s="12">
        <f t="shared" si="94"/>
        <v>41836.639282407406</v>
      </c>
      <c r="T970" s="12">
        <f t="shared" si="95"/>
        <v>41866.639282407406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90"/>
        <v>0.46666666666666667</v>
      </c>
      <c r="P971" s="8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2">
        <f t="shared" si="94"/>
        <v>42742.094988425924</v>
      </c>
      <c r="T971" s="12">
        <f t="shared" si="95"/>
        <v>42775.094988425924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90"/>
        <v>0.4592</v>
      </c>
      <c r="P972" s="8">
        <f t="shared" si="91"/>
        <v>164</v>
      </c>
      <c r="Q972" t="str">
        <f t="shared" si="92"/>
        <v>technology</v>
      </c>
      <c r="R972" t="str">
        <f t="shared" si="93"/>
        <v>wearables</v>
      </c>
      <c r="S972" s="12">
        <f t="shared" si="94"/>
        <v>42721.012187499997</v>
      </c>
      <c r="T972" s="12">
        <f t="shared" si="95"/>
        <v>42757.999305555553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90"/>
        <v>2.2599999999999999E-3</v>
      </c>
      <c r="P973" s="8">
        <f t="shared" si="91"/>
        <v>45.2</v>
      </c>
      <c r="Q973" t="str">
        <f t="shared" si="92"/>
        <v>technology</v>
      </c>
      <c r="R973" t="str">
        <f t="shared" si="93"/>
        <v>wearables</v>
      </c>
      <c r="S973" s="12">
        <f t="shared" si="94"/>
        <v>42111.500694444439</v>
      </c>
      <c r="T973" s="12">
        <f t="shared" si="95"/>
        <v>42156.500694444439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90"/>
        <v>0.34625</v>
      </c>
      <c r="P974" s="8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2">
        <f t="shared" si="94"/>
        <v>41856.657384259255</v>
      </c>
      <c r="T974" s="12">
        <f t="shared" si="95"/>
        <v>41886.082638888889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90"/>
        <v>2.0549999999999999E-2</v>
      </c>
      <c r="P975" s="8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2">
        <f t="shared" si="94"/>
        <v>42256.806631944441</v>
      </c>
      <c r="T975" s="12">
        <f t="shared" si="95"/>
        <v>42316.848298611112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90"/>
        <v>5.5999999999999999E-3</v>
      </c>
      <c r="P976" s="8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2">
        <f t="shared" si="94"/>
        <v>42424.541157407402</v>
      </c>
      <c r="T976" s="12">
        <f t="shared" si="95"/>
        <v>42454.499490740738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90"/>
        <v>2.6069999999999999E-2</v>
      </c>
      <c r="P977" s="8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2">
        <f t="shared" si="94"/>
        <v>42489.488252314812</v>
      </c>
      <c r="T977" s="12">
        <f t="shared" si="95"/>
        <v>42549.488252314812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90"/>
        <v>1.9259999999999999E-2</v>
      </c>
      <c r="P978" s="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2">
        <f t="shared" si="94"/>
        <v>42184.850659722222</v>
      </c>
      <c r="T978" s="12">
        <f t="shared" si="95"/>
        <v>42229.850659722222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90"/>
        <v>0.33666666666666667</v>
      </c>
      <c r="P979" s="8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2">
        <f t="shared" si="94"/>
        <v>42391.733761574076</v>
      </c>
      <c r="T979" s="12">
        <f t="shared" si="95"/>
        <v>42421.733761574076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90"/>
        <v>0.5626326718299024</v>
      </c>
      <c r="P980" s="8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2">
        <f t="shared" si="94"/>
        <v>42395.100706018515</v>
      </c>
      <c r="T980" s="12">
        <f t="shared" si="95"/>
        <v>42425.100706018515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90"/>
        <v>0.82817600000000002</v>
      </c>
      <c r="P981" s="8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2">
        <f t="shared" si="94"/>
        <v>42506.208657407406</v>
      </c>
      <c r="T981" s="12">
        <f t="shared" si="95"/>
        <v>42541.582638888889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90"/>
        <v>0.14860000000000001</v>
      </c>
      <c r="P982" s="8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2">
        <f t="shared" si="94"/>
        <v>41928.695856481478</v>
      </c>
      <c r="T982" s="12">
        <f t="shared" si="95"/>
        <v>41973.737523148149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90"/>
        <v>1.2375123751237513E-4</v>
      </c>
      <c r="P983" s="8">
        <f t="shared" si="91"/>
        <v>2.75</v>
      </c>
      <c r="Q983" t="str">
        <f t="shared" si="92"/>
        <v>technology</v>
      </c>
      <c r="R983" t="str">
        <f t="shared" si="93"/>
        <v>wearables</v>
      </c>
      <c r="S983" s="12">
        <f t="shared" si="94"/>
        <v>41830.738680555551</v>
      </c>
      <c r="T983" s="12">
        <f t="shared" si="95"/>
        <v>41860.738680555551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90"/>
        <v>1.7142857142857143E-4</v>
      </c>
      <c r="P984" s="8">
        <f t="shared" si="91"/>
        <v>1</v>
      </c>
      <c r="Q984" t="str">
        <f t="shared" si="92"/>
        <v>technology</v>
      </c>
      <c r="R984" t="str">
        <f t="shared" si="93"/>
        <v>wearables</v>
      </c>
      <c r="S984" s="12">
        <f t="shared" si="94"/>
        <v>42615.544976851852</v>
      </c>
      <c r="T984" s="12">
        <f t="shared" si="95"/>
        <v>42645.544976851852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90"/>
        <v>0.2950613611721471</v>
      </c>
      <c r="P985" s="8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2">
        <f t="shared" si="94"/>
        <v>42574.459317129622</v>
      </c>
      <c r="T985" s="12">
        <f t="shared" si="95"/>
        <v>42605.662499999999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90"/>
        <v>1.06E-2</v>
      </c>
      <c r="P986" s="8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2">
        <f t="shared" si="94"/>
        <v>42060.907499999994</v>
      </c>
      <c r="T986" s="12">
        <f t="shared" si="95"/>
        <v>42090.86583333333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90"/>
        <v>6.2933333333333327E-2</v>
      </c>
      <c r="P987" s="8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2">
        <f t="shared" si="94"/>
        <v>42339.759375000001</v>
      </c>
      <c r="T987" s="12">
        <f t="shared" si="95"/>
        <v>42369.749999999993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90"/>
        <v>0.1275</v>
      </c>
      <c r="P988" s="8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2">
        <f t="shared" si="94"/>
        <v>42324.559027777774</v>
      </c>
      <c r="T988" s="12">
        <f t="shared" si="95"/>
        <v>42378.791666666664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90"/>
        <v>0.13220000000000001</v>
      </c>
      <c r="P989" s="8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2">
        <f t="shared" si="94"/>
        <v>41773.086226851847</v>
      </c>
      <c r="T989" s="12">
        <f t="shared" si="95"/>
        <v>41813.086226851847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90"/>
        <v>0</v>
      </c>
      <c r="P990" s="8">
        <f t="shared" si="91"/>
        <v>0</v>
      </c>
      <c r="Q990" t="str">
        <f t="shared" si="92"/>
        <v>technology</v>
      </c>
      <c r="R990" t="str">
        <f t="shared" si="93"/>
        <v>wearables</v>
      </c>
      <c r="S990" s="12">
        <f t="shared" si="94"/>
        <v>42614.148437499993</v>
      </c>
      <c r="T990" s="12">
        <f t="shared" si="95"/>
        <v>42644.148437499993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90"/>
        <v>0.16769999999999999</v>
      </c>
      <c r="P991" s="8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2">
        <f t="shared" si="94"/>
        <v>42611.725636574069</v>
      </c>
      <c r="T991" s="12">
        <f t="shared" si="95"/>
        <v>42641.725636574069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90"/>
        <v>1.0399999999999999E-3</v>
      </c>
      <c r="P992" s="8">
        <f t="shared" si="91"/>
        <v>13</v>
      </c>
      <c r="Q992" t="str">
        <f t="shared" si="92"/>
        <v>technology</v>
      </c>
      <c r="R992" t="str">
        <f t="shared" si="93"/>
        <v>wearables</v>
      </c>
      <c r="S992" s="12">
        <f t="shared" si="94"/>
        <v>41855.575972222221</v>
      </c>
      <c r="T992" s="12">
        <f t="shared" si="95"/>
        <v>41885.575972222221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90"/>
        <v>4.24E-2</v>
      </c>
      <c r="P993" s="8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2">
        <f t="shared" si="94"/>
        <v>42538.548472222225</v>
      </c>
      <c r="T993" s="12">
        <f t="shared" si="95"/>
        <v>42563.57708333333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90"/>
        <v>4.6699999999999997E-3</v>
      </c>
      <c r="P994" s="8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2">
        <f t="shared" si="94"/>
        <v>42437.71665509259</v>
      </c>
      <c r="T994" s="12">
        <f t="shared" si="95"/>
        <v>42497.674988425926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90"/>
        <v>0.25087142857142858</v>
      </c>
      <c r="P995" s="8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2">
        <f t="shared" si="94"/>
        <v>42652.756574074076</v>
      </c>
      <c r="T995" s="12">
        <f t="shared" si="95"/>
        <v>42685.999999999993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90"/>
        <v>2.3345000000000001E-2</v>
      </c>
      <c r="P996" s="8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2">
        <f t="shared" si="94"/>
        <v>41921.054745370369</v>
      </c>
      <c r="T996" s="12">
        <f t="shared" si="95"/>
        <v>41973.749305555553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90"/>
        <v>7.2599999999999998E-2</v>
      </c>
      <c r="P997" s="8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2">
        <f t="shared" si="94"/>
        <v>41947.732407407406</v>
      </c>
      <c r="T997" s="12">
        <f t="shared" si="95"/>
        <v>41972.458333333336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90"/>
        <v>1.6250000000000001E-2</v>
      </c>
      <c r="P998" s="8">
        <f t="shared" si="91"/>
        <v>13</v>
      </c>
      <c r="Q998" t="str">
        <f t="shared" si="92"/>
        <v>technology</v>
      </c>
      <c r="R998" t="str">
        <f t="shared" si="93"/>
        <v>wearables</v>
      </c>
      <c r="S998" s="12">
        <f t="shared" si="94"/>
        <v>41817.658101851848</v>
      </c>
      <c r="T998" s="12">
        <f t="shared" si="95"/>
        <v>41847.435416666667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90"/>
        <v>1.2999999999999999E-2</v>
      </c>
      <c r="P999" s="8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2">
        <f t="shared" si="94"/>
        <v>41940.894641203704</v>
      </c>
      <c r="T999" s="12">
        <f t="shared" si="95"/>
        <v>41970.936307870368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90"/>
        <v>0.58558333333333334</v>
      </c>
      <c r="P1000" s="8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2">
        <f t="shared" si="94"/>
        <v>42281.960659722223</v>
      </c>
      <c r="T1000" s="12">
        <f t="shared" si="95"/>
        <v>42327.002326388887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90"/>
        <v>7.7886666666666673E-2</v>
      </c>
      <c r="P1001" s="8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2">
        <f t="shared" si="94"/>
        <v>41926.091319444444</v>
      </c>
      <c r="T1001" s="12">
        <f t="shared" si="95"/>
        <v>41956.126388888886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90"/>
        <v>2.2157147647256063E-2</v>
      </c>
      <c r="P1002" s="8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2">
        <f t="shared" si="94"/>
        <v>42748.851388888885</v>
      </c>
      <c r="T1002" s="12">
        <f t="shared" si="95"/>
        <v>42808.80972222222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90"/>
        <v>1.04</v>
      </c>
      <c r="P1003" s="8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2">
        <f t="shared" si="94"/>
        <v>42720.511724537035</v>
      </c>
      <c r="T1003" s="12">
        <f t="shared" si="95"/>
        <v>42765.511724537035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90"/>
        <v>0.29602960296029601</v>
      </c>
      <c r="P1004" s="8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2">
        <f t="shared" si="94"/>
        <v>42325.475856481477</v>
      </c>
      <c r="T1004" s="12">
        <f t="shared" si="95"/>
        <v>42355.040972222218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90"/>
        <v>0.16055</v>
      </c>
      <c r="P1005" s="8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2">
        <f t="shared" si="94"/>
        <v>42780.500706018516</v>
      </c>
      <c r="T1005" s="12">
        <f t="shared" si="95"/>
        <v>42810.459039351852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90"/>
        <v>0.82208000000000003</v>
      </c>
      <c r="P1006" s="8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2">
        <f t="shared" si="94"/>
        <v>42388.5003125</v>
      </c>
      <c r="T1006" s="12">
        <f t="shared" si="95"/>
        <v>42418.5003125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90"/>
        <v>0.75051000000000001</v>
      </c>
      <c r="P1007" s="8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2">
        <f t="shared" si="94"/>
        <v>42276.41646990741</v>
      </c>
      <c r="T1007" s="12">
        <f t="shared" si="95"/>
        <v>42307.41646990741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90"/>
        <v>5.8500000000000003E-2</v>
      </c>
      <c r="P1008" s="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2">
        <f t="shared" si="94"/>
        <v>41976.83185185185</v>
      </c>
      <c r="T1008" s="12">
        <f t="shared" si="95"/>
        <v>41985.09097222222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90"/>
        <v>0.44319999999999998</v>
      </c>
      <c r="P1009" s="8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2">
        <f t="shared" si="94"/>
        <v>42676.3752662037</v>
      </c>
      <c r="T1009" s="12">
        <f t="shared" si="95"/>
        <v>42718.416932870365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90"/>
        <v>2.6737967914438501E-3</v>
      </c>
      <c r="P1010" s="8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2">
        <f t="shared" si="94"/>
        <v>42702.600868055553</v>
      </c>
      <c r="T1010" s="12">
        <f t="shared" si="95"/>
        <v>42732.600868055553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90"/>
        <v>0.1313</v>
      </c>
      <c r="P1011" s="8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2">
        <f t="shared" si="94"/>
        <v>42510.396365740737</v>
      </c>
      <c r="T1011" s="12">
        <f t="shared" si="95"/>
        <v>42540.396365740737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90"/>
        <v>1.9088937093275488E-3</v>
      </c>
      <c r="P1012" s="8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2">
        <f t="shared" si="94"/>
        <v>42561.621087962958</v>
      </c>
      <c r="T1012" s="12">
        <f t="shared" si="95"/>
        <v>42617.915972222218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90"/>
        <v>3.7499999999999999E-3</v>
      </c>
      <c r="P1013" s="8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2">
        <f t="shared" si="94"/>
        <v>41946.689756944441</v>
      </c>
      <c r="T1013" s="12">
        <f t="shared" si="95"/>
        <v>41991.689756944441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90"/>
        <v>215.35021</v>
      </c>
      <c r="P1014" s="8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2">
        <f t="shared" si="94"/>
        <v>42714.232083333329</v>
      </c>
      <c r="T1014" s="12">
        <f t="shared" si="95"/>
        <v>42759.232083333329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90"/>
        <v>0.34527999999999998</v>
      </c>
      <c r="P1015" s="8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2">
        <f t="shared" si="94"/>
        <v>42339.625648148147</v>
      </c>
      <c r="T1015" s="12">
        <f t="shared" si="95"/>
        <v>42367.624999999993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90"/>
        <v>0.30599999999999999</v>
      </c>
      <c r="P1016" s="8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2">
        <f t="shared" si="94"/>
        <v>41954.79415509259</v>
      </c>
      <c r="T1016" s="12">
        <f t="shared" si="95"/>
        <v>42004.79415509259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90"/>
        <v>2.6666666666666668E-2</v>
      </c>
      <c r="P1017" s="8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2">
        <f t="shared" si="94"/>
        <v>42303.670081018521</v>
      </c>
      <c r="T1017" s="12">
        <f t="shared" si="95"/>
        <v>42333.711747685178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90"/>
        <v>2.8420000000000001E-2</v>
      </c>
      <c r="P1018" s="8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2">
        <f t="shared" si="94"/>
        <v>42421.898796296293</v>
      </c>
      <c r="T1018" s="12">
        <f t="shared" si="95"/>
        <v>42466.857129629629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90"/>
        <v>0.22878799999999999</v>
      </c>
      <c r="P1019" s="8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2">
        <f t="shared" si="94"/>
        <v>42289.466840277775</v>
      </c>
      <c r="T1019" s="12">
        <f t="shared" si="95"/>
        <v>42329.508506944439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90"/>
        <v>3.1050000000000001E-2</v>
      </c>
      <c r="P1020" s="8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2">
        <f t="shared" si="94"/>
        <v>42535.283946759257</v>
      </c>
      <c r="T1020" s="12">
        <f t="shared" si="95"/>
        <v>42565.283946759257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90"/>
        <v>0.47333333333333333</v>
      </c>
      <c r="P1021" s="8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2">
        <f t="shared" si="94"/>
        <v>42009.765613425923</v>
      </c>
      <c r="T1021" s="12">
        <f t="shared" si="95"/>
        <v>42039.765613425923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90"/>
        <v>2.0554838709677421</v>
      </c>
      <c r="P1022" s="8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2">
        <f t="shared" si="94"/>
        <v>42126.861215277771</v>
      </c>
      <c r="T1022" s="12">
        <f t="shared" si="95"/>
        <v>42156.824305555558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90"/>
        <v>3.5180366666666667</v>
      </c>
      <c r="P1023" s="8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2">
        <f t="shared" si="94"/>
        <v>42271.043645833335</v>
      </c>
      <c r="T1023" s="12">
        <f t="shared" si="95"/>
        <v>42293.958333333336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90"/>
        <v>1.149</v>
      </c>
      <c r="P1024" s="8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2">
        <f t="shared" si="94"/>
        <v>42111.438391203701</v>
      </c>
      <c r="T1024" s="12">
        <f t="shared" si="95"/>
        <v>42141.438391203701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90"/>
        <v>2.3715000000000002</v>
      </c>
      <c r="P1025" s="8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2">
        <f t="shared" si="94"/>
        <v>42145.711354166669</v>
      </c>
      <c r="T1025" s="12">
        <f t="shared" si="95"/>
        <v>42175.711354166669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90"/>
        <v>1.1863774999999999</v>
      </c>
      <c r="P1026" s="8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2">
        <f t="shared" si="94"/>
        <v>42370.372256944444</v>
      </c>
      <c r="T1026" s="12">
        <f t="shared" si="95"/>
        <v>42400.372256944444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96">E1027/D1027</f>
        <v>1.099283142857143</v>
      </c>
      <c r="P1027" s="8">
        <f t="shared" ref="P1027:P1090" si="97">IF(ISERROR(E1027/L1027),0,E1027/L1027)</f>
        <v>71.848571428571432</v>
      </c>
      <c r="Q1027" t="str">
        <f t="shared" ref="Q1027:Q1090" si="98">LEFT(N1027,FIND("/",N1027,1)-1)</f>
        <v>music</v>
      </c>
      <c r="R1027" t="str">
        <f t="shared" ref="R1027:R1090" si="99">RIGHT(N1027,(LEN(N1027)-FIND("/",N1027,1)))</f>
        <v>electronic music</v>
      </c>
      <c r="S1027" s="12">
        <f t="shared" ref="S1027:S1090" si="100">(J1027/86400)+25569+(-5/24)</f>
        <v>42049.625428240739</v>
      </c>
      <c r="T1027" s="12">
        <f t="shared" ref="T1027:T1090" si="101">(I1027/86400)+25569+(-5/24)</f>
        <v>42079.583761574067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96"/>
        <v>1.0000828571428571</v>
      </c>
      <c r="P1028" s="8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2">
        <f t="shared" si="100"/>
        <v>42426.199259259258</v>
      </c>
      <c r="T1028" s="12">
        <f t="shared" si="101"/>
        <v>42460.157592592594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96"/>
        <v>1.0309292094387414</v>
      </c>
      <c r="P1029" s="8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2">
        <f t="shared" si="100"/>
        <v>41904.825775462959</v>
      </c>
      <c r="T1029" s="12">
        <f t="shared" si="101"/>
        <v>41934.825775462959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96"/>
        <v>1.1727000000000001</v>
      </c>
      <c r="P1030" s="8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2">
        <f t="shared" si="100"/>
        <v>42755.419039351851</v>
      </c>
      <c r="T1030" s="12">
        <f t="shared" si="101"/>
        <v>42800.624999999993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96"/>
        <v>1.1175999999999999</v>
      </c>
      <c r="P1031" s="8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2">
        <f t="shared" si="100"/>
        <v>42044.503553240742</v>
      </c>
      <c r="T1031" s="12">
        <f t="shared" si="101"/>
        <v>42098.707638888889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96"/>
        <v>3.4209999999999998</v>
      </c>
      <c r="P1032" s="8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2">
        <f t="shared" si="100"/>
        <v>42611.274872685179</v>
      </c>
      <c r="T1032" s="12">
        <f t="shared" si="101"/>
        <v>42625.274872685179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96"/>
        <v>1.0740000000000001</v>
      </c>
      <c r="P1033" s="8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2">
        <f t="shared" si="100"/>
        <v>42324.555671296293</v>
      </c>
      <c r="T1033" s="12">
        <f t="shared" si="101"/>
        <v>42354.555671296293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96"/>
        <v>1.0849703703703704</v>
      </c>
      <c r="P1034" s="8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2">
        <f t="shared" si="100"/>
        <v>42514.458622685182</v>
      </c>
      <c r="T1034" s="12">
        <f t="shared" si="101"/>
        <v>42544.458622685182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96"/>
        <v>1.0286144578313252</v>
      </c>
      <c r="P1035" s="8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2">
        <f t="shared" si="100"/>
        <v>42688.52407407407</v>
      </c>
      <c r="T1035" s="12">
        <f t="shared" si="101"/>
        <v>42716.52407407407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96"/>
        <v>1.3000180000000001</v>
      </c>
      <c r="P1036" s="8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2">
        <f t="shared" si="100"/>
        <v>42554.958379629628</v>
      </c>
      <c r="T1036" s="12">
        <f t="shared" si="101"/>
        <v>42586.957638888889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96"/>
        <v>1.0765217391304347</v>
      </c>
      <c r="P1037" s="8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2">
        <f t="shared" si="100"/>
        <v>42016.43310185185</v>
      </c>
      <c r="T1037" s="12">
        <f t="shared" si="101"/>
        <v>42046.43310185185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96"/>
        <v>1.1236044444444444</v>
      </c>
      <c r="P1038" s="8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2">
        <f t="shared" si="100"/>
        <v>41249.240624999999</v>
      </c>
      <c r="T1038" s="12">
        <f t="shared" si="101"/>
        <v>41281.125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96"/>
        <v>1.0209999999999999</v>
      </c>
      <c r="P1039" s="8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2">
        <f t="shared" si="100"/>
        <v>42119.61414351852</v>
      </c>
      <c r="T1039" s="12">
        <f t="shared" si="101"/>
        <v>42141.999999999993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96"/>
        <v>1.4533333333333334</v>
      </c>
      <c r="P1040" s="8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2">
        <f t="shared" si="100"/>
        <v>42418.023414351854</v>
      </c>
      <c r="T1040" s="12">
        <f t="shared" si="101"/>
        <v>42447.981747685182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96"/>
        <v>1.282</v>
      </c>
      <c r="P1041" s="8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2">
        <f t="shared" si="100"/>
        <v>42691.900995370372</v>
      </c>
      <c r="T1041" s="12">
        <f t="shared" si="101"/>
        <v>42717.124305555553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96"/>
        <v>2.9411764705882353E-3</v>
      </c>
      <c r="P1042" s="8">
        <f t="shared" si="97"/>
        <v>250</v>
      </c>
      <c r="Q1042" t="str">
        <f t="shared" si="98"/>
        <v>journalism</v>
      </c>
      <c r="R1042" t="str">
        <f t="shared" si="99"/>
        <v>audio</v>
      </c>
      <c r="S1042" s="12">
        <f t="shared" si="100"/>
        <v>42579.500104166662</v>
      </c>
      <c r="T1042" s="12">
        <f t="shared" si="101"/>
        <v>42609.500104166662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96"/>
        <v>0</v>
      </c>
      <c r="P1043" s="8">
        <f t="shared" si="97"/>
        <v>0</v>
      </c>
      <c r="Q1043" t="str">
        <f t="shared" si="98"/>
        <v>journalism</v>
      </c>
      <c r="R1043" t="str">
        <f t="shared" si="99"/>
        <v>audio</v>
      </c>
      <c r="S1043" s="12">
        <f t="shared" si="100"/>
        <v>41830.851759259254</v>
      </c>
      <c r="T1043" s="12">
        <f t="shared" si="101"/>
        <v>41850.851759259254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96"/>
        <v>1.5384615384615385E-2</v>
      </c>
      <c r="P1044" s="8">
        <f t="shared" si="97"/>
        <v>10</v>
      </c>
      <c r="Q1044" t="str">
        <f t="shared" si="98"/>
        <v>journalism</v>
      </c>
      <c r="R1044" t="str">
        <f t="shared" si="99"/>
        <v>audio</v>
      </c>
      <c r="S1044" s="12">
        <f t="shared" si="100"/>
        <v>41851.487824074073</v>
      </c>
      <c r="T1044" s="12">
        <f t="shared" si="101"/>
        <v>41894.208333333328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96"/>
        <v>8.5370000000000001E-2</v>
      </c>
      <c r="P1045" s="8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2">
        <f t="shared" si="100"/>
        <v>42114.044618055552</v>
      </c>
      <c r="T1045" s="12">
        <f t="shared" si="101"/>
        <v>42144.044618055552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96"/>
        <v>8.571428571428571E-4</v>
      </c>
      <c r="P1046" s="8">
        <f t="shared" si="97"/>
        <v>3</v>
      </c>
      <c r="Q1046" t="str">
        <f t="shared" si="98"/>
        <v>journalism</v>
      </c>
      <c r="R1046" t="str">
        <f t="shared" si="99"/>
        <v>audio</v>
      </c>
      <c r="S1046" s="12">
        <f t="shared" si="100"/>
        <v>42011.717604166661</v>
      </c>
      <c r="T1046" s="12">
        <f t="shared" si="101"/>
        <v>42068.643749999996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96"/>
        <v>2.6599999999999999E-2</v>
      </c>
      <c r="P1047" s="8">
        <f t="shared" si="97"/>
        <v>33.25</v>
      </c>
      <c r="Q1047" t="str">
        <f t="shared" si="98"/>
        <v>journalism</v>
      </c>
      <c r="R1047" t="str">
        <f t="shared" si="99"/>
        <v>audio</v>
      </c>
      <c r="S1047" s="12">
        <f t="shared" si="100"/>
        <v>41844.666087962956</v>
      </c>
      <c r="T1047" s="12">
        <f t="shared" si="101"/>
        <v>41874.666087962956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96"/>
        <v>0</v>
      </c>
      <c r="P1048" s="8">
        <f t="shared" si="97"/>
        <v>0</v>
      </c>
      <c r="Q1048" t="str">
        <f t="shared" si="98"/>
        <v>journalism</v>
      </c>
      <c r="R1048" t="str">
        <f t="shared" si="99"/>
        <v>audio</v>
      </c>
      <c r="S1048" s="12">
        <f t="shared" si="100"/>
        <v>42319.643055555549</v>
      </c>
      <c r="T1048" s="12">
        <f t="shared" si="101"/>
        <v>42364.643055555549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96"/>
        <v>5.0000000000000001E-4</v>
      </c>
      <c r="P1049" s="8">
        <f t="shared" si="97"/>
        <v>1</v>
      </c>
      <c r="Q1049" t="str">
        <f t="shared" si="98"/>
        <v>journalism</v>
      </c>
      <c r="R1049" t="str">
        <f t="shared" si="99"/>
        <v>audio</v>
      </c>
      <c r="S1049" s="12">
        <f t="shared" si="100"/>
        <v>41918.610127314816</v>
      </c>
      <c r="T1049" s="12">
        <f t="shared" si="101"/>
        <v>41948.65179398148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96"/>
        <v>1.4133333333333333E-2</v>
      </c>
      <c r="P1050" s="8">
        <f t="shared" si="97"/>
        <v>53</v>
      </c>
      <c r="Q1050" t="str">
        <f t="shared" si="98"/>
        <v>journalism</v>
      </c>
      <c r="R1050" t="str">
        <f t="shared" si="99"/>
        <v>audio</v>
      </c>
      <c r="S1050" s="12">
        <f t="shared" si="100"/>
        <v>42597.844780092586</v>
      </c>
      <c r="T1050" s="12">
        <f t="shared" si="101"/>
        <v>42637.844780092586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96"/>
        <v>0</v>
      </c>
      <c r="P1051" s="8">
        <f t="shared" si="97"/>
        <v>0</v>
      </c>
      <c r="Q1051" t="str">
        <f t="shared" si="98"/>
        <v>journalism</v>
      </c>
      <c r="R1051" t="str">
        <f t="shared" si="99"/>
        <v>audio</v>
      </c>
      <c r="S1051" s="12">
        <f t="shared" si="100"/>
        <v>42382.222743055558</v>
      </c>
      <c r="T1051" s="12">
        <f t="shared" si="101"/>
        <v>42412.222743055558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96"/>
        <v>0</v>
      </c>
      <c r="P1052" s="8">
        <f t="shared" si="97"/>
        <v>0</v>
      </c>
      <c r="Q1052" t="str">
        <f t="shared" si="98"/>
        <v>journalism</v>
      </c>
      <c r="R1052" t="str">
        <f t="shared" si="99"/>
        <v>audio</v>
      </c>
      <c r="S1052" s="12">
        <f t="shared" si="100"/>
        <v>42231.588854166665</v>
      </c>
      <c r="T1052" s="12">
        <f t="shared" si="101"/>
        <v>42261.588854166665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96"/>
        <v>0</v>
      </c>
      <c r="P1053" s="8">
        <f t="shared" si="97"/>
        <v>0</v>
      </c>
      <c r="Q1053" t="str">
        <f t="shared" si="98"/>
        <v>journalism</v>
      </c>
      <c r="R1053" t="str">
        <f t="shared" si="99"/>
        <v>audio</v>
      </c>
      <c r="S1053" s="12">
        <f t="shared" si="100"/>
        <v>41849.805844907409</v>
      </c>
      <c r="T1053" s="12">
        <f t="shared" si="101"/>
        <v>41877.805844907409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96"/>
        <v>0</v>
      </c>
      <c r="P1054" s="8">
        <f t="shared" si="97"/>
        <v>0</v>
      </c>
      <c r="Q1054" t="str">
        <f t="shared" si="98"/>
        <v>journalism</v>
      </c>
      <c r="R1054" t="str">
        <f t="shared" si="99"/>
        <v>audio</v>
      </c>
      <c r="S1054" s="12">
        <f t="shared" si="100"/>
        <v>42483.589062499996</v>
      </c>
      <c r="T1054" s="12">
        <f t="shared" si="101"/>
        <v>42527.631249999999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96"/>
        <v>0.01</v>
      </c>
      <c r="P1055" s="8">
        <f t="shared" si="97"/>
        <v>15</v>
      </c>
      <c r="Q1055" t="str">
        <f t="shared" si="98"/>
        <v>journalism</v>
      </c>
      <c r="R1055" t="str">
        <f t="shared" si="99"/>
        <v>audio</v>
      </c>
      <c r="S1055" s="12">
        <f t="shared" si="100"/>
        <v>42774.964490740742</v>
      </c>
      <c r="T1055" s="12">
        <f t="shared" si="101"/>
        <v>42799.964490740742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96"/>
        <v>0</v>
      </c>
      <c r="P1056" s="8">
        <f t="shared" si="97"/>
        <v>0</v>
      </c>
      <c r="Q1056" t="str">
        <f t="shared" si="98"/>
        <v>journalism</v>
      </c>
      <c r="R1056" t="str">
        <f t="shared" si="99"/>
        <v>audio</v>
      </c>
      <c r="S1056" s="12">
        <f t="shared" si="100"/>
        <v>41831.643506944441</v>
      </c>
      <c r="T1056" s="12">
        <f t="shared" si="101"/>
        <v>41861.708333333328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96"/>
        <v>0</v>
      </c>
      <c r="P1057" s="8">
        <f t="shared" si="97"/>
        <v>0</v>
      </c>
      <c r="Q1057" t="str">
        <f t="shared" si="98"/>
        <v>journalism</v>
      </c>
      <c r="R1057" t="str">
        <f t="shared" si="99"/>
        <v>audio</v>
      </c>
      <c r="S1057" s="12">
        <f t="shared" si="100"/>
        <v>42406.784085648142</v>
      </c>
      <c r="T1057" s="12">
        <f t="shared" si="101"/>
        <v>42436.784085648142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96"/>
        <v>0</v>
      </c>
      <c r="P1058" s="8">
        <f t="shared" si="97"/>
        <v>0</v>
      </c>
      <c r="Q1058" t="str">
        <f t="shared" si="98"/>
        <v>journalism</v>
      </c>
      <c r="R1058" t="str">
        <f t="shared" si="99"/>
        <v>audio</v>
      </c>
      <c r="S1058" s="12">
        <f t="shared" si="100"/>
        <v>42058.511307870365</v>
      </c>
      <c r="T1058" s="12">
        <f t="shared" si="101"/>
        <v>42118.469641203701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96"/>
        <v>0</v>
      </c>
      <c r="P1059" s="8">
        <f t="shared" si="97"/>
        <v>0</v>
      </c>
      <c r="Q1059" t="str">
        <f t="shared" si="98"/>
        <v>journalism</v>
      </c>
      <c r="R1059" t="str">
        <f t="shared" si="99"/>
        <v>audio</v>
      </c>
      <c r="S1059" s="12">
        <f t="shared" si="100"/>
        <v>42678.662997685184</v>
      </c>
      <c r="T1059" s="12">
        <f t="shared" si="101"/>
        <v>42708.704664351848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96"/>
        <v>0</v>
      </c>
      <c r="P1060" s="8">
        <f t="shared" si="97"/>
        <v>0</v>
      </c>
      <c r="Q1060" t="str">
        <f t="shared" si="98"/>
        <v>journalism</v>
      </c>
      <c r="R1060" t="str">
        <f t="shared" si="99"/>
        <v>audio</v>
      </c>
      <c r="S1060" s="12">
        <f t="shared" si="100"/>
        <v>42047.692627314813</v>
      </c>
      <c r="T1060" s="12">
        <f t="shared" si="101"/>
        <v>42088.791666666664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96"/>
        <v>0</v>
      </c>
      <c r="P1061" s="8">
        <f t="shared" si="97"/>
        <v>0</v>
      </c>
      <c r="Q1061" t="str">
        <f t="shared" si="98"/>
        <v>journalism</v>
      </c>
      <c r="R1061" t="str">
        <f t="shared" si="99"/>
        <v>audio</v>
      </c>
      <c r="S1061" s="12">
        <f t="shared" si="100"/>
        <v>42046.581666666665</v>
      </c>
      <c r="T1061" s="12">
        <f t="shared" si="101"/>
        <v>42076.54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96"/>
        <v>0.01</v>
      </c>
      <c r="P1062" s="8">
        <f t="shared" si="97"/>
        <v>50</v>
      </c>
      <c r="Q1062" t="str">
        <f t="shared" si="98"/>
        <v>journalism</v>
      </c>
      <c r="R1062" t="str">
        <f t="shared" si="99"/>
        <v>audio</v>
      </c>
      <c r="S1062" s="12">
        <f t="shared" si="100"/>
        <v>42079.704780092587</v>
      </c>
      <c r="T1062" s="12">
        <f t="shared" si="101"/>
        <v>42109.704780092587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96"/>
        <v>0</v>
      </c>
      <c r="P1063" s="8">
        <f t="shared" si="97"/>
        <v>0</v>
      </c>
      <c r="Q1063" t="str">
        <f t="shared" si="98"/>
        <v>journalism</v>
      </c>
      <c r="R1063" t="str">
        <f t="shared" si="99"/>
        <v>audio</v>
      </c>
      <c r="S1063" s="12">
        <f t="shared" si="100"/>
        <v>42432.068379629629</v>
      </c>
      <c r="T1063" s="12">
        <f t="shared" si="101"/>
        <v>42491.833333333336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96"/>
        <v>0.95477386934673369</v>
      </c>
      <c r="P1064" s="8">
        <f t="shared" si="97"/>
        <v>47.5</v>
      </c>
      <c r="Q1064" t="str">
        <f t="shared" si="98"/>
        <v>journalism</v>
      </c>
      <c r="R1064" t="str">
        <f t="shared" si="99"/>
        <v>audio</v>
      </c>
      <c r="S1064" s="12">
        <f t="shared" si="100"/>
        <v>42556.598854166667</v>
      </c>
      <c r="T1064" s="12">
        <f t="shared" si="101"/>
        <v>42563.598854166667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96"/>
        <v>0</v>
      </c>
      <c r="P1065" s="8">
        <f t="shared" si="97"/>
        <v>0</v>
      </c>
      <c r="Q1065" t="str">
        <f t="shared" si="98"/>
        <v>journalism</v>
      </c>
      <c r="R1065" t="str">
        <f t="shared" si="99"/>
        <v>audio</v>
      </c>
      <c r="S1065" s="12">
        <f t="shared" si="100"/>
        <v>42582.822476851848</v>
      </c>
      <c r="T1065" s="12">
        <f t="shared" si="101"/>
        <v>42612.822476851848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96"/>
        <v>8.9744444444444446E-2</v>
      </c>
      <c r="P1066" s="8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2">
        <f t="shared" si="100"/>
        <v>41417.019710648143</v>
      </c>
      <c r="T1066" s="12">
        <f t="shared" si="101"/>
        <v>41462.019710648143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96"/>
        <v>2.7E-2</v>
      </c>
      <c r="P1067" s="8">
        <f t="shared" si="97"/>
        <v>16.2</v>
      </c>
      <c r="Q1067" t="str">
        <f t="shared" si="98"/>
        <v>games</v>
      </c>
      <c r="R1067" t="str">
        <f t="shared" si="99"/>
        <v>video games</v>
      </c>
      <c r="S1067" s="12">
        <f t="shared" si="100"/>
        <v>41661.172708333332</v>
      </c>
      <c r="T1067" s="12">
        <f t="shared" si="101"/>
        <v>41689.172708333332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96"/>
        <v>3.3673333333333333E-2</v>
      </c>
      <c r="P1068" s="8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2">
        <f t="shared" si="100"/>
        <v>41445.754421296289</v>
      </c>
      <c r="T1068" s="12">
        <f t="shared" si="101"/>
        <v>41490.754421296289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96"/>
        <v>0.26</v>
      </c>
      <c r="P1069" s="8">
        <f t="shared" si="97"/>
        <v>13</v>
      </c>
      <c r="Q1069" t="str">
        <f t="shared" si="98"/>
        <v>games</v>
      </c>
      <c r="R1069" t="str">
        <f t="shared" si="99"/>
        <v>video games</v>
      </c>
      <c r="S1069" s="12">
        <f t="shared" si="100"/>
        <v>41599.647349537037</v>
      </c>
      <c r="T1069" s="12">
        <f t="shared" si="101"/>
        <v>41629.647349537037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96"/>
        <v>1.5E-3</v>
      </c>
      <c r="P1070" s="8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2">
        <f t="shared" si="100"/>
        <v>42440.162777777776</v>
      </c>
      <c r="T1070" s="12">
        <f t="shared" si="101"/>
        <v>42470.121111111112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96"/>
        <v>0.38636363636363635</v>
      </c>
      <c r="P1071" s="8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2">
        <f t="shared" si="100"/>
        <v>41572.021516203698</v>
      </c>
      <c r="T1071" s="12">
        <f t="shared" si="101"/>
        <v>41604.06318287037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96"/>
        <v>7.0000000000000001E-3</v>
      </c>
      <c r="P1072" s="8">
        <f t="shared" si="97"/>
        <v>35</v>
      </c>
      <c r="Q1072" t="str">
        <f t="shared" si="98"/>
        <v>games</v>
      </c>
      <c r="R1072" t="str">
        <f t="shared" si="99"/>
        <v>video games</v>
      </c>
      <c r="S1072" s="12">
        <f t="shared" si="100"/>
        <v>41162.803495370368</v>
      </c>
      <c r="T1072" s="12">
        <f t="shared" si="101"/>
        <v>41182.803495370368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96"/>
        <v>0</v>
      </c>
      <c r="P1073" s="8">
        <f t="shared" si="97"/>
        <v>0</v>
      </c>
      <c r="Q1073" t="str">
        <f t="shared" si="98"/>
        <v>games</v>
      </c>
      <c r="R1073" t="str">
        <f t="shared" si="99"/>
        <v>video games</v>
      </c>
      <c r="S1073" s="12">
        <f t="shared" si="100"/>
        <v>42295.545057870368</v>
      </c>
      <c r="T1073" s="12">
        <f t="shared" si="101"/>
        <v>42325.586724537039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96"/>
        <v>6.8000000000000005E-4</v>
      </c>
      <c r="P1074" s="8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2">
        <f t="shared" si="100"/>
        <v>41645.623807870368</v>
      </c>
      <c r="T1074" s="12">
        <f t="shared" si="101"/>
        <v>41675.623807870368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96"/>
        <v>1.3333333333333334E-2</v>
      </c>
      <c r="P1075" s="8">
        <f t="shared" si="97"/>
        <v>10</v>
      </c>
      <c r="Q1075" t="str">
        <f t="shared" si="98"/>
        <v>games</v>
      </c>
      <c r="R1075" t="str">
        <f t="shared" si="99"/>
        <v>video games</v>
      </c>
      <c r="S1075" s="12">
        <f t="shared" si="100"/>
        <v>40802.756261574068</v>
      </c>
      <c r="T1075" s="12">
        <f t="shared" si="101"/>
        <v>40832.756261574068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96"/>
        <v>6.3092592592592589E-2</v>
      </c>
      <c r="P1076" s="8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2">
        <f t="shared" si="100"/>
        <v>41612.964641203704</v>
      </c>
      <c r="T1076" s="12">
        <f t="shared" si="101"/>
        <v>41642.964641203704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96"/>
        <v>4.4999999999999998E-2</v>
      </c>
      <c r="P1077" s="8">
        <f t="shared" si="97"/>
        <v>15</v>
      </c>
      <c r="Q1077" t="str">
        <f t="shared" si="98"/>
        <v>games</v>
      </c>
      <c r="R1077" t="str">
        <f t="shared" si="99"/>
        <v>video games</v>
      </c>
      <c r="S1077" s="12">
        <f t="shared" si="100"/>
        <v>41005.695787037032</v>
      </c>
      <c r="T1077" s="12">
        <f t="shared" si="101"/>
        <v>41035.695787037032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96"/>
        <v>0.62765333333333329</v>
      </c>
      <c r="P1078" s="8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2">
        <f t="shared" si="100"/>
        <v>41838.169560185182</v>
      </c>
      <c r="T1078" s="12">
        <f t="shared" si="101"/>
        <v>41893.169560185182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96"/>
        <v>0.29376000000000002</v>
      </c>
      <c r="P1079" s="8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2">
        <f t="shared" si="100"/>
        <v>42352.958460648144</v>
      </c>
      <c r="T1079" s="12">
        <f t="shared" si="101"/>
        <v>42382.958460648144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96"/>
        <v>7.4999999999999997E-2</v>
      </c>
      <c r="P1080" s="8">
        <f t="shared" si="97"/>
        <v>9</v>
      </c>
      <c r="Q1080" t="str">
        <f t="shared" si="98"/>
        <v>games</v>
      </c>
      <c r="R1080" t="str">
        <f t="shared" si="99"/>
        <v>video games</v>
      </c>
      <c r="S1080" s="12">
        <f t="shared" si="100"/>
        <v>40700.987511574072</v>
      </c>
      <c r="T1080" s="12">
        <f t="shared" si="101"/>
        <v>40745.987511574072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96"/>
        <v>2.6076923076923077E-2</v>
      </c>
      <c r="P1081" s="8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2">
        <f t="shared" si="100"/>
        <v>42479.358055555553</v>
      </c>
      <c r="T1081" s="12">
        <f t="shared" si="101"/>
        <v>42504.358055555553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96"/>
        <v>9.1050000000000006E-2</v>
      </c>
      <c r="P1082" s="8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2">
        <f t="shared" si="100"/>
        <v>41739.929780092592</v>
      </c>
      <c r="T1082" s="12">
        <f t="shared" si="101"/>
        <v>41769.929780092592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96"/>
        <v>1.7647058823529413E-4</v>
      </c>
      <c r="P1083" s="8">
        <f t="shared" si="97"/>
        <v>3</v>
      </c>
      <c r="Q1083" t="str">
        <f t="shared" si="98"/>
        <v>games</v>
      </c>
      <c r="R1083" t="str">
        <f t="shared" si="99"/>
        <v>video games</v>
      </c>
      <c r="S1083" s="12">
        <f t="shared" si="100"/>
        <v>42002.718657407408</v>
      </c>
      <c r="T1083" s="12">
        <f t="shared" si="101"/>
        <v>42032.718657407408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96"/>
        <v>5.5999999999999999E-3</v>
      </c>
      <c r="P1084" s="8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2">
        <f t="shared" si="100"/>
        <v>41101.697777777772</v>
      </c>
      <c r="T1084" s="12">
        <f t="shared" si="101"/>
        <v>41131.697777777772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96"/>
        <v>8.2000000000000007E-3</v>
      </c>
      <c r="P1085" s="8">
        <f t="shared" si="97"/>
        <v>410</v>
      </c>
      <c r="Q1085" t="str">
        <f t="shared" si="98"/>
        <v>games</v>
      </c>
      <c r="R1085" t="str">
        <f t="shared" si="99"/>
        <v>video games</v>
      </c>
      <c r="S1085" s="12">
        <f t="shared" si="100"/>
        <v>41793.451192129629</v>
      </c>
      <c r="T1085" s="12">
        <f t="shared" si="101"/>
        <v>41853.451192129629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96"/>
        <v>0</v>
      </c>
      <c r="P1086" s="8">
        <f t="shared" si="97"/>
        <v>0</v>
      </c>
      <c r="Q1086" t="str">
        <f t="shared" si="98"/>
        <v>games</v>
      </c>
      <c r="R1086" t="str">
        <f t="shared" si="99"/>
        <v>video games</v>
      </c>
      <c r="S1086" s="12">
        <f t="shared" si="100"/>
        <v>41829.703749999993</v>
      </c>
      <c r="T1086" s="12">
        <f t="shared" si="101"/>
        <v>41859.703749999993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96"/>
        <v>3.4200000000000001E-2</v>
      </c>
      <c r="P1087" s="8">
        <f t="shared" si="97"/>
        <v>114</v>
      </c>
      <c r="Q1087" t="str">
        <f t="shared" si="98"/>
        <v>games</v>
      </c>
      <c r="R1087" t="str">
        <f t="shared" si="99"/>
        <v>video games</v>
      </c>
      <c r="S1087" s="12">
        <f t="shared" si="100"/>
        <v>42413.462673611109</v>
      </c>
      <c r="T1087" s="12">
        <f t="shared" si="101"/>
        <v>42443.421006944445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96"/>
        <v>8.3333333333333339E-4</v>
      </c>
      <c r="P1088" s="8">
        <f t="shared" si="97"/>
        <v>7.5</v>
      </c>
      <c r="Q1088" t="str">
        <f t="shared" si="98"/>
        <v>games</v>
      </c>
      <c r="R1088" t="str">
        <f t="shared" si="99"/>
        <v>video games</v>
      </c>
      <c r="S1088" s="12">
        <f t="shared" si="100"/>
        <v>41845.658460648148</v>
      </c>
      <c r="T1088" s="12">
        <f t="shared" si="101"/>
        <v>41875.658460648148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96"/>
        <v>0</v>
      </c>
      <c r="P1089" s="8">
        <f t="shared" si="97"/>
        <v>0</v>
      </c>
      <c r="Q1089" t="str">
        <f t="shared" si="98"/>
        <v>games</v>
      </c>
      <c r="R1089" t="str">
        <f t="shared" si="99"/>
        <v>video games</v>
      </c>
      <c r="S1089" s="12">
        <f t="shared" si="100"/>
        <v>41775.505636574067</v>
      </c>
      <c r="T1089" s="12">
        <f t="shared" si="101"/>
        <v>41805.505636574067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96"/>
        <v>0.14182977777777778</v>
      </c>
      <c r="P1090" s="8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2">
        <f t="shared" si="100"/>
        <v>41723.591053240736</v>
      </c>
      <c r="T1090" s="12">
        <f t="shared" si="101"/>
        <v>41753.591053240736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02">E1091/D1091</f>
        <v>7.8266666666666665E-2</v>
      </c>
      <c r="P1091" s="8">
        <f t="shared" ref="P1091:P1154" si="103">IF(ISERROR(E1091/L1091),0,E1091/L1091)</f>
        <v>23.959183673469386</v>
      </c>
      <c r="Q1091" t="str">
        <f t="shared" ref="Q1091:Q1154" si="104">LEFT(N1091,FIND("/",N1091,1)-1)</f>
        <v>games</v>
      </c>
      <c r="R1091" t="str">
        <f t="shared" ref="R1091:R1154" si="105">RIGHT(N1091,(LEN(N1091)-FIND("/",N1091,1)))</f>
        <v>video games</v>
      </c>
      <c r="S1091" s="12">
        <f t="shared" ref="S1091:S1154" si="106">(J1091/86400)+25569+(-5/24)</f>
        <v>42150.981192129628</v>
      </c>
      <c r="T1091" s="12">
        <f t="shared" ref="T1091:T1154" si="107">(I1091/86400)+25569+(-5/24)</f>
        <v>42180.981192129628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02"/>
        <v>3.8464497269020693E-4</v>
      </c>
      <c r="P1092" s="8">
        <f t="shared" si="103"/>
        <v>5</v>
      </c>
      <c r="Q1092" t="str">
        <f t="shared" si="104"/>
        <v>games</v>
      </c>
      <c r="R1092" t="str">
        <f t="shared" si="105"/>
        <v>video games</v>
      </c>
      <c r="S1092" s="12">
        <f t="shared" si="106"/>
        <v>42122.977465277778</v>
      </c>
      <c r="T1092" s="12">
        <f t="shared" si="107"/>
        <v>42152.977465277778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02"/>
        <v>0.125</v>
      </c>
      <c r="P1093" s="8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2">
        <f t="shared" si="106"/>
        <v>42440.611944444441</v>
      </c>
      <c r="T1093" s="12">
        <f t="shared" si="107"/>
        <v>42470.570277777777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02"/>
        <v>1.0500000000000001E-2</v>
      </c>
      <c r="P1094" s="8">
        <f t="shared" si="103"/>
        <v>3</v>
      </c>
      <c r="Q1094" t="str">
        <f t="shared" si="104"/>
        <v>games</v>
      </c>
      <c r="R1094" t="str">
        <f t="shared" si="105"/>
        <v>video games</v>
      </c>
      <c r="S1094" s="12">
        <f t="shared" si="106"/>
        <v>41249.817569444444</v>
      </c>
      <c r="T1094" s="12">
        <f t="shared" si="107"/>
        <v>41279.817569444444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02"/>
        <v>0.14083333333333334</v>
      </c>
      <c r="P1095" s="8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2">
        <f t="shared" si="106"/>
        <v>42396.765474537031</v>
      </c>
      <c r="T1095" s="12">
        <f t="shared" si="107"/>
        <v>42411.765474537031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02"/>
        <v>0.18300055555555556</v>
      </c>
      <c r="P1096" s="8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2">
        <f t="shared" si="106"/>
        <v>40795.505011574074</v>
      </c>
      <c r="T1096" s="12">
        <f t="shared" si="107"/>
        <v>40825.505011574074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02"/>
        <v>5.0347999999999997E-2</v>
      </c>
      <c r="P1097" s="8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2">
        <f t="shared" si="106"/>
        <v>41486.328935185185</v>
      </c>
      <c r="T1097" s="12">
        <f t="shared" si="107"/>
        <v>41516.328935185185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02"/>
        <v>0.17933333333333334</v>
      </c>
      <c r="P1098" s="8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2">
        <f t="shared" si="106"/>
        <v>41885.309652777774</v>
      </c>
      <c r="T1098" s="12">
        <f t="shared" si="107"/>
        <v>41915.9375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02"/>
        <v>4.6999999999999999E-4</v>
      </c>
      <c r="P1099" s="8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2">
        <f t="shared" si="106"/>
        <v>41660.584224537037</v>
      </c>
      <c r="T1099" s="12">
        <f t="shared" si="107"/>
        <v>41700.584224537037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02"/>
        <v>7.2120000000000004E-2</v>
      </c>
      <c r="P1100" s="8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2">
        <f t="shared" si="106"/>
        <v>41712.554340277777</v>
      </c>
      <c r="T1100" s="12">
        <f t="shared" si="107"/>
        <v>41742.554340277777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02"/>
        <v>5.0000000000000001E-3</v>
      </c>
      <c r="P1101" s="8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2">
        <f t="shared" si="106"/>
        <v>42107.628101851849</v>
      </c>
      <c r="T1101" s="12">
        <f t="shared" si="107"/>
        <v>42137.628101851849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02"/>
        <v>2.5000000000000001E-2</v>
      </c>
      <c r="P1102" s="8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2">
        <f t="shared" si="106"/>
        <v>42383.902442129627</v>
      </c>
      <c r="T1102" s="12">
        <f t="shared" si="107"/>
        <v>42413.902442129627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02"/>
        <v>4.0999999999999999E-4</v>
      </c>
      <c r="P1103" s="8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2">
        <f t="shared" si="106"/>
        <v>42538.564097222225</v>
      </c>
      <c r="T1103" s="12">
        <f t="shared" si="107"/>
        <v>42565.549999999996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02"/>
        <v>5.3124999999999999E-2</v>
      </c>
      <c r="P1104" s="8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2">
        <f t="shared" si="106"/>
        <v>41576.837094907409</v>
      </c>
      <c r="T1104" s="12">
        <f t="shared" si="107"/>
        <v>41617.040972222218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02"/>
        <v>1.6199999999999999E-2</v>
      </c>
      <c r="P1105" s="8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2">
        <f t="shared" si="106"/>
        <v>42479.013773148145</v>
      </c>
      <c r="T1105" s="12">
        <f t="shared" si="107"/>
        <v>42539.013773148145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02"/>
        <v>4.9516666666666667E-2</v>
      </c>
      <c r="P1106" s="8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2">
        <f t="shared" si="106"/>
        <v>41771.201631944445</v>
      </c>
      <c r="T1106" s="12">
        <f t="shared" si="107"/>
        <v>41801.201631944445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02"/>
        <v>1.5900000000000001E-3</v>
      </c>
      <c r="P1107" s="8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2">
        <f t="shared" si="106"/>
        <v>41691.927395833329</v>
      </c>
      <c r="T1107" s="12">
        <f t="shared" si="107"/>
        <v>41721.885729166665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02"/>
        <v>0.41249999999999998</v>
      </c>
      <c r="P1108" s="8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2">
        <f t="shared" si="106"/>
        <v>40973.532118055555</v>
      </c>
      <c r="T1108" s="12">
        <f t="shared" si="107"/>
        <v>41003.490451388883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02"/>
        <v>0</v>
      </c>
      <c r="P1109" s="8">
        <f t="shared" si="103"/>
        <v>0</v>
      </c>
      <c r="Q1109" t="str">
        <f t="shared" si="104"/>
        <v>games</v>
      </c>
      <c r="R1109" t="str">
        <f t="shared" si="105"/>
        <v>video games</v>
      </c>
      <c r="S1109" s="12">
        <f t="shared" si="106"/>
        <v>41813.653055555551</v>
      </c>
      <c r="T1109" s="12">
        <f t="shared" si="107"/>
        <v>41843.653055555551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02"/>
        <v>2.93E-2</v>
      </c>
      <c r="P1110" s="8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2">
        <f t="shared" si="106"/>
        <v>40952.42864583333</v>
      </c>
      <c r="T1110" s="12">
        <f t="shared" si="107"/>
        <v>41012.386979166666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02"/>
        <v>4.4999999999999997E-3</v>
      </c>
      <c r="P1111" s="8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2">
        <f t="shared" si="106"/>
        <v>42662.543865740743</v>
      </c>
      <c r="T1111" s="12">
        <f t="shared" si="107"/>
        <v>42692.5855324074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02"/>
        <v>5.1000000000000004E-3</v>
      </c>
      <c r="P1112" s="8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2">
        <f t="shared" si="106"/>
        <v>41220.72479166666</v>
      </c>
      <c r="T1112" s="12">
        <f t="shared" si="107"/>
        <v>41250.72479166666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02"/>
        <v>4.0000000000000002E-4</v>
      </c>
      <c r="P1113" s="8">
        <f t="shared" si="103"/>
        <v>1</v>
      </c>
      <c r="Q1113" t="str">
        <f t="shared" si="104"/>
        <v>games</v>
      </c>
      <c r="R1113" t="str">
        <f t="shared" si="105"/>
        <v>video games</v>
      </c>
      <c r="S1113" s="12">
        <f t="shared" si="106"/>
        <v>42346.995254629626</v>
      </c>
      <c r="T1113" s="12">
        <f t="shared" si="107"/>
        <v>42376.995254629626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02"/>
        <v>0.35537409090909089</v>
      </c>
      <c r="P1114" s="8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2">
        <f t="shared" si="106"/>
        <v>41963.551053240742</v>
      </c>
      <c r="T1114" s="12">
        <f t="shared" si="107"/>
        <v>42023.145833333336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02"/>
        <v>5.0000000000000001E-3</v>
      </c>
      <c r="P1115" s="8">
        <f t="shared" si="103"/>
        <v>5</v>
      </c>
      <c r="Q1115" t="str">
        <f t="shared" si="104"/>
        <v>games</v>
      </c>
      <c r="R1115" t="str">
        <f t="shared" si="105"/>
        <v>video games</v>
      </c>
      <c r="S1115" s="12">
        <f t="shared" si="106"/>
        <v>41835.768749999996</v>
      </c>
      <c r="T1115" s="12">
        <f t="shared" si="107"/>
        <v>41865.768749999996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02"/>
        <v>1.6666666666666668E-3</v>
      </c>
      <c r="P1116" s="8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2">
        <f t="shared" si="106"/>
        <v>41526.13758101852</v>
      </c>
      <c r="T1116" s="12">
        <f t="shared" si="107"/>
        <v>41556.13758101852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02"/>
        <v>1.325E-3</v>
      </c>
      <c r="P1117" s="8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2">
        <f t="shared" si="106"/>
        <v>42429.487210648142</v>
      </c>
      <c r="T1117" s="12">
        <f t="shared" si="107"/>
        <v>42459.445543981477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02"/>
        <v>3.5704000000000004E-4</v>
      </c>
      <c r="P1118" s="8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2">
        <f t="shared" si="106"/>
        <v>41009.638981481483</v>
      </c>
      <c r="T1118" s="12">
        <f t="shared" si="107"/>
        <v>41069.638981481483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02"/>
        <v>8.3000000000000004E-2</v>
      </c>
      <c r="P1119" s="8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2">
        <f t="shared" si="106"/>
        <v>42333.390196759261</v>
      </c>
      <c r="T1119" s="12">
        <f t="shared" si="107"/>
        <v>42363.390196759261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02"/>
        <v>2.4222222222222221E-2</v>
      </c>
      <c r="P1120" s="8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2">
        <f t="shared" si="106"/>
        <v>41703.958090277774</v>
      </c>
      <c r="T1120" s="12">
        <f t="shared" si="107"/>
        <v>41733.91642361111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02"/>
        <v>2.3809523809523812E-3</v>
      </c>
      <c r="P1121" s="8">
        <f t="shared" si="103"/>
        <v>5</v>
      </c>
      <c r="Q1121" t="str">
        <f t="shared" si="104"/>
        <v>games</v>
      </c>
      <c r="R1121" t="str">
        <f t="shared" si="105"/>
        <v>video games</v>
      </c>
      <c r="S1121" s="12">
        <f t="shared" si="106"/>
        <v>41722.584074074075</v>
      </c>
      <c r="T1121" s="12">
        <f t="shared" si="107"/>
        <v>41735.584074074075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02"/>
        <v>0</v>
      </c>
      <c r="P1122" s="8">
        <f t="shared" si="103"/>
        <v>0</v>
      </c>
      <c r="Q1122" t="str">
        <f t="shared" si="104"/>
        <v>games</v>
      </c>
      <c r="R1122" t="str">
        <f t="shared" si="105"/>
        <v>video games</v>
      </c>
      <c r="S1122" s="12">
        <f t="shared" si="106"/>
        <v>40799.664351851847</v>
      </c>
      <c r="T1122" s="12">
        <f t="shared" si="107"/>
        <v>40844.664351851847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02"/>
        <v>1.16E-4</v>
      </c>
      <c r="P1123" s="8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2">
        <f t="shared" si="106"/>
        <v>42412.72587962963</v>
      </c>
      <c r="T1123" s="12">
        <f t="shared" si="107"/>
        <v>42442.684212962959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02"/>
        <v>0</v>
      </c>
      <c r="P1124" s="8">
        <f t="shared" si="103"/>
        <v>0</v>
      </c>
      <c r="Q1124" t="str">
        <f t="shared" si="104"/>
        <v>games</v>
      </c>
      <c r="R1124" t="str">
        <f t="shared" si="105"/>
        <v>video games</v>
      </c>
      <c r="S1124" s="12">
        <f t="shared" si="106"/>
        <v>41410.495659722219</v>
      </c>
      <c r="T1124" s="12">
        <f t="shared" si="107"/>
        <v>41424.495659722219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02"/>
        <v>2.2000000000000001E-3</v>
      </c>
      <c r="P1125" s="8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2">
        <f t="shared" si="106"/>
        <v>41718.315370370365</v>
      </c>
      <c r="T1125" s="12">
        <f t="shared" si="107"/>
        <v>41748.315370370365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02"/>
        <v>4.7222222222222223E-3</v>
      </c>
      <c r="P1126" s="8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2">
        <f t="shared" si="106"/>
        <v>42094.458923611113</v>
      </c>
      <c r="T1126" s="12">
        <f t="shared" si="107"/>
        <v>42124.458923611113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02"/>
        <v>0</v>
      </c>
      <c r="P1127" s="8">
        <f t="shared" si="103"/>
        <v>0</v>
      </c>
      <c r="Q1127" t="str">
        <f t="shared" si="104"/>
        <v>games</v>
      </c>
      <c r="R1127" t="str">
        <f t="shared" si="105"/>
        <v>mobile games</v>
      </c>
      <c r="S1127" s="12">
        <f t="shared" si="106"/>
        <v>42212.415856481479</v>
      </c>
      <c r="T1127" s="12">
        <f t="shared" si="107"/>
        <v>42272.415856481479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02"/>
        <v>5.0000000000000001E-3</v>
      </c>
      <c r="P1128" s="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2">
        <f t="shared" si="106"/>
        <v>42535.119143518517</v>
      </c>
      <c r="T1128" s="12">
        <f t="shared" si="107"/>
        <v>42565.119143518517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02"/>
        <v>1.6714285714285713E-2</v>
      </c>
      <c r="P1129" s="8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2">
        <f t="shared" si="106"/>
        <v>41926.645833333328</v>
      </c>
      <c r="T1129" s="12">
        <f t="shared" si="107"/>
        <v>41957.687499999993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02"/>
        <v>1E-3</v>
      </c>
      <c r="P1130" s="8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2">
        <f t="shared" si="106"/>
        <v>41828.441168981481</v>
      </c>
      <c r="T1130" s="12">
        <f t="shared" si="107"/>
        <v>41858.441168981481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02"/>
        <v>1.0499999999999999E-3</v>
      </c>
      <c r="P1131" s="8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2">
        <f t="shared" si="106"/>
        <v>42496.056631944441</v>
      </c>
      <c r="T1131" s="12">
        <f t="shared" si="107"/>
        <v>42526.056631944441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02"/>
        <v>2.2000000000000001E-3</v>
      </c>
      <c r="P1132" s="8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2">
        <f t="shared" si="106"/>
        <v>41908.788194444445</v>
      </c>
      <c r="T1132" s="12">
        <f t="shared" si="107"/>
        <v>41968.829861111109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02"/>
        <v>0</v>
      </c>
      <c r="P1133" s="8">
        <f t="shared" si="103"/>
        <v>0</v>
      </c>
      <c r="Q1133" t="str">
        <f t="shared" si="104"/>
        <v>games</v>
      </c>
      <c r="R1133" t="str">
        <f t="shared" si="105"/>
        <v>mobile games</v>
      </c>
      <c r="S1133" s="12">
        <f t="shared" si="106"/>
        <v>42332.699861111112</v>
      </c>
      <c r="T1133" s="12">
        <f t="shared" si="107"/>
        <v>42362.699861111112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02"/>
        <v>0.14380000000000001</v>
      </c>
      <c r="P1134" s="8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2">
        <f t="shared" si="106"/>
        <v>42705.907071759262</v>
      </c>
      <c r="T1134" s="12">
        <f t="shared" si="107"/>
        <v>42735.907071759262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02"/>
        <v>6.6666666666666671E-3</v>
      </c>
      <c r="P1135" s="8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2">
        <f t="shared" si="106"/>
        <v>41821.198854166665</v>
      </c>
      <c r="T1135" s="12">
        <f t="shared" si="107"/>
        <v>41851.198854166665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02"/>
        <v>4.0000000000000003E-5</v>
      </c>
      <c r="P1136" s="8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2">
        <f t="shared" si="106"/>
        <v>41958.07671296296</v>
      </c>
      <c r="T1136" s="12">
        <f t="shared" si="107"/>
        <v>41971.981249999997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02"/>
        <v>0.05</v>
      </c>
      <c r="P1137" s="8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2">
        <f t="shared" si="106"/>
        <v>42558.781180555554</v>
      </c>
      <c r="T1137" s="12">
        <f t="shared" si="107"/>
        <v>42588.781180555554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02"/>
        <v>6.4439140811455853E-2</v>
      </c>
      <c r="P1138" s="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2">
        <f t="shared" si="106"/>
        <v>42327.46329861111</v>
      </c>
      <c r="T1138" s="12">
        <f t="shared" si="107"/>
        <v>42357.46329861111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02"/>
        <v>0.39500000000000002</v>
      </c>
      <c r="P1139" s="8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2">
        <f t="shared" si="106"/>
        <v>42453.611354166664</v>
      </c>
      <c r="T1139" s="12">
        <f t="shared" si="107"/>
        <v>42483.611354166664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02"/>
        <v>3.5714285714285713E-3</v>
      </c>
      <c r="P1140" s="8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2">
        <f t="shared" si="106"/>
        <v>42736.698275462964</v>
      </c>
      <c r="T1140" s="12">
        <f t="shared" si="107"/>
        <v>42756.698275462964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02"/>
        <v>6.2500000000000001E-4</v>
      </c>
      <c r="P1141" s="8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2">
        <f t="shared" si="106"/>
        <v>41975.139189814814</v>
      </c>
      <c r="T1141" s="12">
        <f t="shared" si="107"/>
        <v>42005.139189814814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02"/>
        <v>0</v>
      </c>
      <c r="P1142" s="8">
        <f t="shared" si="103"/>
        <v>0</v>
      </c>
      <c r="Q1142" t="str">
        <f t="shared" si="104"/>
        <v>games</v>
      </c>
      <c r="R1142" t="str">
        <f t="shared" si="105"/>
        <v>mobile games</v>
      </c>
      <c r="S1142" s="12">
        <f t="shared" si="106"/>
        <v>42192.253715277773</v>
      </c>
      <c r="T1142" s="12">
        <f t="shared" si="107"/>
        <v>42222.253715277773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02"/>
        <v>0</v>
      </c>
      <c r="P1143" s="8">
        <f t="shared" si="103"/>
        <v>0</v>
      </c>
      <c r="Q1143" t="str">
        <f t="shared" si="104"/>
        <v>games</v>
      </c>
      <c r="R1143" t="str">
        <f t="shared" si="105"/>
        <v>mobile games</v>
      </c>
      <c r="S1143" s="12">
        <f t="shared" si="106"/>
        <v>42164.491319444445</v>
      </c>
      <c r="T1143" s="12">
        <f t="shared" si="107"/>
        <v>42194.491319444445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02"/>
        <v>0</v>
      </c>
      <c r="P1144" s="8">
        <f t="shared" si="103"/>
        <v>0</v>
      </c>
      <c r="Q1144" t="str">
        <f t="shared" si="104"/>
        <v>games</v>
      </c>
      <c r="R1144" t="str">
        <f t="shared" si="105"/>
        <v>mobile games</v>
      </c>
      <c r="S1144" s="12">
        <f t="shared" si="106"/>
        <v>42021.797766203701</v>
      </c>
      <c r="T1144" s="12">
        <f t="shared" si="107"/>
        <v>42051.797766203701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02"/>
        <v>4.1333333333333335E-3</v>
      </c>
      <c r="P1145" s="8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2">
        <f t="shared" si="106"/>
        <v>42324.985254629624</v>
      </c>
      <c r="T1145" s="12">
        <f t="shared" si="107"/>
        <v>42354.985254629624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02"/>
        <v>0</v>
      </c>
      <c r="P1146" s="8">
        <f t="shared" si="103"/>
        <v>0</v>
      </c>
      <c r="Q1146" t="str">
        <f t="shared" si="104"/>
        <v>food</v>
      </c>
      <c r="R1146" t="str">
        <f t="shared" si="105"/>
        <v>food trucks</v>
      </c>
      <c r="S1146" s="12">
        <f t="shared" si="106"/>
        <v>42092.973611111105</v>
      </c>
      <c r="T1146" s="12">
        <f t="shared" si="107"/>
        <v>42122.973611111105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02"/>
        <v>1.25E-3</v>
      </c>
      <c r="P1147" s="8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2">
        <f t="shared" si="106"/>
        <v>41854.539259259254</v>
      </c>
      <c r="T1147" s="12">
        <f t="shared" si="107"/>
        <v>41914.539259259254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02"/>
        <v>8.8333333333333333E-2</v>
      </c>
      <c r="P1148" s="8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2">
        <f t="shared" si="106"/>
        <v>41723.745057870365</v>
      </c>
      <c r="T1148" s="12">
        <f t="shared" si="107"/>
        <v>41761.745057870365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02"/>
        <v>0</v>
      </c>
      <c r="P1149" s="8">
        <f t="shared" si="103"/>
        <v>0</v>
      </c>
      <c r="Q1149" t="str">
        <f t="shared" si="104"/>
        <v>food</v>
      </c>
      <c r="R1149" t="str">
        <f t="shared" si="105"/>
        <v>food trucks</v>
      </c>
      <c r="S1149" s="12">
        <f t="shared" si="106"/>
        <v>41871.763692129629</v>
      </c>
      <c r="T1149" s="12">
        <f t="shared" si="107"/>
        <v>41931.763692129629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02"/>
        <v>4.8666666666666667E-3</v>
      </c>
      <c r="P1150" s="8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2">
        <f t="shared" si="106"/>
        <v>42674.962743055548</v>
      </c>
      <c r="T1150" s="12">
        <f t="shared" si="107"/>
        <v>42705.00440972222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02"/>
        <v>1.5E-3</v>
      </c>
      <c r="P1151" s="8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2">
        <f t="shared" si="106"/>
        <v>42507.501921296294</v>
      </c>
      <c r="T1151" s="12">
        <f t="shared" si="107"/>
        <v>42537.501921296294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02"/>
        <v>0.1008</v>
      </c>
      <c r="P1152" s="8">
        <f t="shared" si="103"/>
        <v>42</v>
      </c>
      <c r="Q1152" t="str">
        <f t="shared" si="104"/>
        <v>food</v>
      </c>
      <c r="R1152" t="str">
        <f t="shared" si="105"/>
        <v>food trucks</v>
      </c>
      <c r="S1152" s="12">
        <f t="shared" si="106"/>
        <v>42317.74623842592</v>
      </c>
      <c r="T1152" s="12">
        <f t="shared" si="107"/>
        <v>42377.74623842592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02"/>
        <v>0</v>
      </c>
      <c r="P1153" s="8">
        <f t="shared" si="103"/>
        <v>0</v>
      </c>
      <c r="Q1153" t="str">
        <f t="shared" si="104"/>
        <v>food</v>
      </c>
      <c r="R1153" t="str">
        <f t="shared" si="105"/>
        <v>food trucks</v>
      </c>
      <c r="S1153" s="12">
        <f t="shared" si="106"/>
        <v>42223.894247685188</v>
      </c>
      <c r="T1153" s="12">
        <f t="shared" si="107"/>
        <v>42253.894247685188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02"/>
        <v>5.6937500000000002E-2</v>
      </c>
      <c r="P1154" s="8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2">
        <f t="shared" si="106"/>
        <v>42109.501296296294</v>
      </c>
      <c r="T1154" s="12">
        <f t="shared" si="107"/>
        <v>42139.501296296294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08">E1155/D1155</f>
        <v>6.2500000000000003E-3</v>
      </c>
      <c r="P1155" s="8">
        <f t="shared" ref="P1155:P1218" si="109">IF(ISERROR(E1155/L1155),0,E1155/L1155)</f>
        <v>50</v>
      </c>
      <c r="Q1155" t="str">
        <f t="shared" ref="Q1155:Q1218" si="110">LEFT(N1155,FIND("/",N1155,1)-1)</f>
        <v>food</v>
      </c>
      <c r="R1155" t="str">
        <f t="shared" ref="R1155:R1218" si="111">RIGHT(N1155,(LEN(N1155)-FIND("/",N1155,1)))</f>
        <v>food trucks</v>
      </c>
      <c r="S1155" s="12">
        <f t="shared" ref="S1155:S1218" si="112">(J1155/86400)+25569+(-5/24)</f>
        <v>42143.505844907406</v>
      </c>
      <c r="T1155" s="12">
        <f t="shared" ref="T1155:T1218" si="113">(I1155/86400)+25569+(-5/24)</f>
        <v>42173.505844907406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08"/>
        <v>6.5000000000000002E-2</v>
      </c>
      <c r="P1156" s="8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2">
        <f t="shared" si="112"/>
        <v>42222.900532407402</v>
      </c>
      <c r="T1156" s="12">
        <f t="shared" si="113"/>
        <v>42252.900532407402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08"/>
        <v>7.5199999999999998E-3</v>
      </c>
      <c r="P1157" s="8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2">
        <f t="shared" si="112"/>
        <v>41835.555648148147</v>
      </c>
      <c r="T1157" s="12">
        <f t="shared" si="113"/>
        <v>41865.555648148147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08"/>
        <v>0</v>
      </c>
      <c r="P1158" s="8">
        <f t="shared" si="109"/>
        <v>0</v>
      </c>
      <c r="Q1158" t="str">
        <f t="shared" si="110"/>
        <v>food</v>
      </c>
      <c r="R1158" t="str">
        <f t="shared" si="111"/>
        <v>food trucks</v>
      </c>
      <c r="S1158" s="12">
        <f t="shared" si="112"/>
        <v>42028.862986111104</v>
      </c>
      <c r="T1158" s="12">
        <f t="shared" si="113"/>
        <v>42058.862986111104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08"/>
        <v>1.5100000000000001E-2</v>
      </c>
      <c r="P1159" s="8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2">
        <f t="shared" si="112"/>
        <v>41918.419907407406</v>
      </c>
      <c r="T1159" s="12">
        <f t="shared" si="113"/>
        <v>41978.46157407407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08"/>
        <v>4.6666666666666671E-3</v>
      </c>
      <c r="P1160" s="8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2">
        <f t="shared" si="112"/>
        <v>41951.883425925924</v>
      </c>
      <c r="T1160" s="12">
        <f t="shared" si="113"/>
        <v>41981.883425925924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08"/>
        <v>0</v>
      </c>
      <c r="P1161" s="8">
        <f t="shared" si="109"/>
        <v>0</v>
      </c>
      <c r="Q1161" t="str">
        <f t="shared" si="110"/>
        <v>food</v>
      </c>
      <c r="R1161" t="str">
        <f t="shared" si="111"/>
        <v>food trucks</v>
      </c>
      <c r="S1161" s="12">
        <f t="shared" si="112"/>
        <v>42154.518113425926</v>
      </c>
      <c r="T1161" s="12">
        <f t="shared" si="113"/>
        <v>42185.447916666664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08"/>
        <v>3.85E-2</v>
      </c>
      <c r="P1162" s="8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2">
        <f t="shared" si="112"/>
        <v>42060.946597222217</v>
      </c>
      <c r="T1162" s="12">
        <f t="shared" si="113"/>
        <v>42090.904930555553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08"/>
        <v>0</v>
      </c>
      <c r="P1163" s="8">
        <f t="shared" si="109"/>
        <v>0</v>
      </c>
      <c r="Q1163" t="str">
        <f t="shared" si="110"/>
        <v>food</v>
      </c>
      <c r="R1163" t="str">
        <f t="shared" si="111"/>
        <v>food trucks</v>
      </c>
      <c r="S1163" s="12">
        <f t="shared" si="112"/>
        <v>42122.421168981477</v>
      </c>
      <c r="T1163" s="12">
        <f t="shared" si="113"/>
        <v>42143.421168981477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08"/>
        <v>5.8333333333333338E-4</v>
      </c>
      <c r="P1164" s="8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2">
        <f t="shared" si="112"/>
        <v>41876.475277777776</v>
      </c>
      <c r="T1164" s="12">
        <f t="shared" si="113"/>
        <v>41907.475277777776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08"/>
        <v>0</v>
      </c>
      <c r="P1165" s="8">
        <f t="shared" si="109"/>
        <v>0</v>
      </c>
      <c r="Q1165" t="str">
        <f t="shared" si="110"/>
        <v>food</v>
      </c>
      <c r="R1165" t="str">
        <f t="shared" si="111"/>
        <v>food trucks</v>
      </c>
      <c r="S1165" s="12">
        <f t="shared" si="112"/>
        <v>41830.515277777777</v>
      </c>
      <c r="T1165" s="12">
        <f t="shared" si="113"/>
        <v>41860.515277777777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08"/>
        <v>0</v>
      </c>
      <c r="P1166" s="8">
        <f t="shared" si="109"/>
        <v>0</v>
      </c>
      <c r="Q1166" t="str">
        <f t="shared" si="110"/>
        <v>food</v>
      </c>
      <c r="R1166" t="str">
        <f t="shared" si="111"/>
        <v>food trucks</v>
      </c>
      <c r="S1166" s="12">
        <f t="shared" si="112"/>
        <v>42509.51599537037</v>
      </c>
      <c r="T1166" s="12">
        <f t="shared" si="113"/>
        <v>42539.51599537037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08"/>
        <v>0.20705000000000001</v>
      </c>
      <c r="P1167" s="8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2">
        <f t="shared" si="112"/>
        <v>41792.00613425926</v>
      </c>
      <c r="T1167" s="12">
        <f t="shared" si="113"/>
        <v>41826.00613425926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08"/>
        <v>0.19139999999999999</v>
      </c>
      <c r="P1168" s="8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2">
        <f t="shared" si="112"/>
        <v>42150.277106481481</v>
      </c>
      <c r="T1168" s="12">
        <f t="shared" si="113"/>
        <v>42180.958333333336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08"/>
        <v>1.6316666666666667E-2</v>
      </c>
      <c r="P1169" s="8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2">
        <f t="shared" si="112"/>
        <v>41863.526562499996</v>
      </c>
      <c r="T1169" s="12">
        <f t="shared" si="113"/>
        <v>41894.526562499996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08"/>
        <v>5.6666666666666664E-2</v>
      </c>
      <c r="P1170" s="8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2">
        <f t="shared" si="112"/>
        <v>42604.845659722218</v>
      </c>
      <c r="T1170" s="12">
        <f t="shared" si="113"/>
        <v>42634.845659722218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08"/>
        <v>1.6999999999999999E-3</v>
      </c>
      <c r="P1171" s="8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2">
        <f t="shared" si="112"/>
        <v>42027.145405092589</v>
      </c>
      <c r="T1171" s="12">
        <f t="shared" si="113"/>
        <v>42057.145405092589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08"/>
        <v>4.0000000000000001E-3</v>
      </c>
      <c r="P1172" s="8">
        <f t="shared" si="109"/>
        <v>50</v>
      </c>
      <c r="Q1172" t="str">
        <f t="shared" si="110"/>
        <v>food</v>
      </c>
      <c r="R1172" t="str">
        <f t="shared" si="111"/>
        <v>food trucks</v>
      </c>
      <c r="S1172" s="12">
        <f t="shared" si="112"/>
        <v>42124.684849537036</v>
      </c>
      <c r="T1172" s="12">
        <f t="shared" si="113"/>
        <v>42154.684849537036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08"/>
        <v>1E-3</v>
      </c>
      <c r="P1173" s="8">
        <f t="shared" si="109"/>
        <v>25</v>
      </c>
      <c r="Q1173" t="str">
        <f t="shared" si="110"/>
        <v>food</v>
      </c>
      <c r="R1173" t="str">
        <f t="shared" si="111"/>
        <v>food trucks</v>
      </c>
      <c r="S1173" s="12">
        <f t="shared" si="112"/>
        <v>41938.596377314811</v>
      </c>
      <c r="T1173" s="12">
        <f t="shared" si="113"/>
        <v>41956.638043981475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08"/>
        <v>0</v>
      </c>
      <c r="P1174" s="8">
        <f t="shared" si="109"/>
        <v>0</v>
      </c>
      <c r="Q1174" t="str">
        <f t="shared" si="110"/>
        <v>food</v>
      </c>
      <c r="R1174" t="str">
        <f t="shared" si="111"/>
        <v>food trucks</v>
      </c>
      <c r="S1174" s="12">
        <f t="shared" si="112"/>
        <v>41841.473981481475</v>
      </c>
      <c r="T1174" s="12">
        <f t="shared" si="113"/>
        <v>41871.473981481475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08"/>
        <v>2.4000000000000001E-4</v>
      </c>
      <c r="P1175" s="8">
        <f t="shared" si="109"/>
        <v>30</v>
      </c>
      <c r="Q1175" t="str">
        <f t="shared" si="110"/>
        <v>food</v>
      </c>
      <c r="R1175" t="str">
        <f t="shared" si="111"/>
        <v>food trucks</v>
      </c>
      <c r="S1175" s="12">
        <f t="shared" si="112"/>
        <v>42183.97751157407</v>
      </c>
      <c r="T1175" s="12">
        <f t="shared" si="113"/>
        <v>42218.97751157407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08"/>
        <v>5.906666666666667E-2</v>
      </c>
      <c r="P1176" s="8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2">
        <f t="shared" si="112"/>
        <v>42468.633414351854</v>
      </c>
      <c r="T1176" s="12">
        <f t="shared" si="113"/>
        <v>42498.633414351854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08"/>
        <v>2.9250000000000002E-2</v>
      </c>
      <c r="P1177" s="8">
        <f t="shared" si="109"/>
        <v>65</v>
      </c>
      <c r="Q1177" t="str">
        <f t="shared" si="110"/>
        <v>food</v>
      </c>
      <c r="R1177" t="str">
        <f t="shared" si="111"/>
        <v>food trucks</v>
      </c>
      <c r="S1177" s="12">
        <f t="shared" si="112"/>
        <v>42170.520127314812</v>
      </c>
      <c r="T1177" s="12">
        <f t="shared" si="113"/>
        <v>42200.520127314812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08"/>
        <v>5.7142857142857142E-5</v>
      </c>
      <c r="P1178" s="8">
        <f t="shared" si="109"/>
        <v>10</v>
      </c>
      <c r="Q1178" t="str">
        <f t="shared" si="110"/>
        <v>food</v>
      </c>
      <c r="R1178" t="str">
        <f t="shared" si="111"/>
        <v>food trucks</v>
      </c>
      <c r="S1178" s="12">
        <f t="shared" si="112"/>
        <v>42745.811319444438</v>
      </c>
      <c r="T1178" s="12">
        <f t="shared" si="113"/>
        <v>42800.333333333336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08"/>
        <v>0</v>
      </c>
      <c r="P1179" s="8">
        <f t="shared" si="109"/>
        <v>0</v>
      </c>
      <c r="Q1179" t="str">
        <f t="shared" si="110"/>
        <v>food</v>
      </c>
      <c r="R1179" t="str">
        <f t="shared" si="111"/>
        <v>food trucks</v>
      </c>
      <c r="S1179" s="12">
        <f t="shared" si="112"/>
        <v>41897.452499999999</v>
      </c>
      <c r="T1179" s="12">
        <f t="shared" si="113"/>
        <v>41927.452499999999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08"/>
        <v>6.666666666666667E-5</v>
      </c>
      <c r="P1180" s="8">
        <f t="shared" si="109"/>
        <v>5</v>
      </c>
      <c r="Q1180" t="str">
        <f t="shared" si="110"/>
        <v>food</v>
      </c>
      <c r="R1180" t="str">
        <f t="shared" si="111"/>
        <v>food trucks</v>
      </c>
      <c r="S1180" s="12">
        <f t="shared" si="112"/>
        <v>41837.69736111111</v>
      </c>
      <c r="T1180" s="12">
        <f t="shared" si="113"/>
        <v>41867.69736111111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08"/>
        <v>5.3333333333333337E-2</v>
      </c>
      <c r="P1181" s="8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2">
        <f t="shared" si="112"/>
        <v>42275.511886574073</v>
      </c>
      <c r="T1181" s="12">
        <f t="shared" si="113"/>
        <v>42305.511886574073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08"/>
        <v>0.11749999999999999</v>
      </c>
      <c r="P1182" s="8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2">
        <f t="shared" si="112"/>
        <v>41781.598541666666</v>
      </c>
      <c r="T1182" s="12">
        <f t="shared" si="113"/>
        <v>41818.598541666666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08"/>
        <v>8.0000000000000007E-5</v>
      </c>
      <c r="P1183" s="8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2">
        <f t="shared" si="112"/>
        <v>42034.131030092591</v>
      </c>
      <c r="T1183" s="12">
        <f t="shared" si="113"/>
        <v>42064.131030092591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08"/>
        <v>4.2000000000000003E-2</v>
      </c>
      <c r="P1184" s="8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2">
        <f t="shared" si="112"/>
        <v>42728.619074074071</v>
      </c>
      <c r="T1184" s="12">
        <f t="shared" si="113"/>
        <v>42747.487499999996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08"/>
        <v>0.04</v>
      </c>
      <c r="P1185" s="8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2">
        <f t="shared" si="112"/>
        <v>42656.653043981474</v>
      </c>
      <c r="T1185" s="12">
        <f t="shared" si="113"/>
        <v>42675.957638888889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08"/>
        <v>1.0493636363636363</v>
      </c>
      <c r="P1186" s="8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2">
        <f t="shared" si="112"/>
        <v>42741.391331018516</v>
      </c>
      <c r="T1186" s="12">
        <f t="shared" si="113"/>
        <v>42772.391331018516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08"/>
        <v>1.0544</v>
      </c>
      <c r="P1187" s="8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2">
        <f t="shared" si="112"/>
        <v>42130.656817129631</v>
      </c>
      <c r="T1187" s="12">
        <f t="shared" si="113"/>
        <v>42162.958333333336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08"/>
        <v>1.0673333333333332</v>
      </c>
      <c r="P1188" s="8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2">
        <f t="shared" si="112"/>
        <v>42123.655034722215</v>
      </c>
      <c r="T1188" s="12">
        <f t="shared" si="113"/>
        <v>42156.737499999996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08"/>
        <v>1.0412571428571429</v>
      </c>
      <c r="P1189" s="8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2">
        <f t="shared" si="112"/>
        <v>42109.686608796292</v>
      </c>
      <c r="T1189" s="12">
        <f t="shared" si="113"/>
        <v>42141.541666666664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08"/>
        <v>1.6054999999999999</v>
      </c>
      <c r="P1190" s="8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2">
        <f t="shared" si="112"/>
        <v>42711.492361111108</v>
      </c>
      <c r="T1190" s="12">
        <f t="shared" si="113"/>
        <v>42732.492361111108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08"/>
        <v>1.0777777777777777</v>
      </c>
      <c r="P1191" s="8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2">
        <f t="shared" si="112"/>
        <v>42529.770775462959</v>
      </c>
      <c r="T1191" s="12">
        <f t="shared" si="113"/>
        <v>42550.770775462959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08"/>
        <v>1.35</v>
      </c>
      <c r="P1192" s="8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2">
        <f t="shared" si="112"/>
        <v>41852.457465277774</v>
      </c>
      <c r="T1192" s="12">
        <f t="shared" si="113"/>
        <v>41882.457465277774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08"/>
        <v>1.0907407407407408</v>
      </c>
      <c r="P1193" s="8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2">
        <f t="shared" si="112"/>
        <v>42419.395370370366</v>
      </c>
      <c r="T1193" s="12">
        <f t="shared" si="113"/>
        <v>42449.353703703702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08"/>
        <v>2.9</v>
      </c>
      <c r="P1194" s="8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2">
        <f t="shared" si="112"/>
        <v>42747.298356481479</v>
      </c>
      <c r="T1194" s="12">
        <f t="shared" si="113"/>
        <v>42777.298356481479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08"/>
        <v>1.0395714285714286</v>
      </c>
      <c r="P1195" s="8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2">
        <f t="shared" si="112"/>
        <v>42409.567743055552</v>
      </c>
      <c r="T1195" s="12">
        <f t="shared" si="113"/>
        <v>42469.526076388887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08"/>
        <v>3.2223999999999999</v>
      </c>
      <c r="P1196" s="8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2">
        <f t="shared" si="112"/>
        <v>42072.27984953703</v>
      </c>
      <c r="T1196" s="12">
        <f t="shared" si="113"/>
        <v>42102.27984953703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08"/>
        <v>1.35</v>
      </c>
      <c r="P1197" s="8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2">
        <f t="shared" si="112"/>
        <v>42298.139502314814</v>
      </c>
      <c r="T1197" s="12">
        <f t="shared" si="113"/>
        <v>42358.166666666664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08"/>
        <v>2.6991034482758622</v>
      </c>
      <c r="P1198" s="8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2">
        <f t="shared" si="112"/>
        <v>42326.610405092586</v>
      </c>
      <c r="T1198" s="12">
        <f t="shared" si="113"/>
        <v>42356.610405092586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08"/>
        <v>2.5329333333333333</v>
      </c>
      <c r="P1199" s="8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2">
        <f t="shared" si="112"/>
        <v>42503.456412037034</v>
      </c>
      <c r="T1199" s="12">
        <f t="shared" si="113"/>
        <v>42534.040972222218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08"/>
        <v>2.6059999999999999</v>
      </c>
      <c r="P1200" s="8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2">
        <f t="shared" si="112"/>
        <v>42333.410717592589</v>
      </c>
      <c r="T1200" s="12">
        <f t="shared" si="113"/>
        <v>42368.916666666664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08"/>
        <v>1.0131677953348381</v>
      </c>
      <c r="P1201" s="8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2">
        <f t="shared" si="112"/>
        <v>42161.562499999993</v>
      </c>
      <c r="T1201" s="12">
        <f t="shared" si="113"/>
        <v>42193.562499999993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08"/>
        <v>1.2560416666666667</v>
      </c>
      <c r="P1202" s="8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2">
        <f t="shared" si="112"/>
        <v>42089.269166666665</v>
      </c>
      <c r="T1202" s="12">
        <f t="shared" si="113"/>
        <v>42110.269166666665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08"/>
        <v>1.0243783333333334</v>
      </c>
      <c r="P1203" s="8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2">
        <f t="shared" si="112"/>
        <v>42536.398680555554</v>
      </c>
      <c r="T1203" s="12">
        <f t="shared" si="113"/>
        <v>42566.398680555554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08"/>
        <v>1.99244</v>
      </c>
      <c r="P1204" s="8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2">
        <f t="shared" si="112"/>
        <v>42152.08048611111</v>
      </c>
      <c r="T1204" s="12">
        <f t="shared" si="113"/>
        <v>42182.08048611111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08"/>
        <v>1.0245398773006136</v>
      </c>
      <c r="P1205" s="8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2">
        <f t="shared" si="112"/>
        <v>42125.4065625</v>
      </c>
      <c r="T1205" s="12">
        <f t="shared" si="113"/>
        <v>42155.4065625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08"/>
        <v>1.0294615384615384</v>
      </c>
      <c r="P1206" s="8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2">
        <f t="shared" si="112"/>
        <v>42297.539733796293</v>
      </c>
      <c r="T1206" s="12">
        <f t="shared" si="113"/>
        <v>42341.999999999993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08"/>
        <v>1.0086153846153847</v>
      </c>
      <c r="P1207" s="8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2">
        <f t="shared" si="112"/>
        <v>42138.298043981478</v>
      </c>
      <c r="T1207" s="12">
        <f t="shared" si="113"/>
        <v>42168.298043981478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08"/>
        <v>1.1499999999999999</v>
      </c>
      <c r="P1208" s="8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2">
        <f t="shared" si="112"/>
        <v>42772.567743055552</v>
      </c>
      <c r="T1208" s="12">
        <f t="shared" si="113"/>
        <v>42805.353472222218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08"/>
        <v>1.0416766467065868</v>
      </c>
      <c r="P1209" s="8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2">
        <f t="shared" si="112"/>
        <v>42430.221909722219</v>
      </c>
      <c r="T1209" s="12">
        <f t="shared" si="113"/>
        <v>42460.208333333336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08"/>
        <v>1.5529999999999999</v>
      </c>
      <c r="P1210" s="8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2">
        <f t="shared" si="112"/>
        <v>42423.500740740739</v>
      </c>
      <c r="T1210" s="12">
        <f t="shared" si="113"/>
        <v>42453.459074074075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08"/>
        <v>1.06</v>
      </c>
      <c r="P1211" s="8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2">
        <f t="shared" si="112"/>
        <v>42761.637789351851</v>
      </c>
      <c r="T1211" s="12">
        <f t="shared" si="113"/>
        <v>42791.637789351851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08"/>
        <v>2.5431499999999998</v>
      </c>
      <c r="P1212" s="8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2">
        <f t="shared" si="112"/>
        <v>42132.733472222222</v>
      </c>
      <c r="T1212" s="12">
        <f t="shared" si="113"/>
        <v>42155.666666666664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08"/>
        <v>1.0109999999999999</v>
      </c>
      <c r="P1213" s="8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2">
        <f t="shared" si="112"/>
        <v>42515.658113425925</v>
      </c>
      <c r="T1213" s="12">
        <f t="shared" si="113"/>
        <v>42530.658113425925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08"/>
        <v>1.2904</v>
      </c>
      <c r="P1214" s="8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2">
        <f t="shared" si="112"/>
        <v>42318.741840277777</v>
      </c>
      <c r="T1214" s="12">
        <f t="shared" si="113"/>
        <v>42334.833333333336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08"/>
        <v>1.0223076923076924</v>
      </c>
      <c r="P1215" s="8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2">
        <f t="shared" si="112"/>
        <v>42731.547453703701</v>
      </c>
      <c r="T1215" s="12">
        <f t="shared" si="113"/>
        <v>42766.547453703701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08"/>
        <v>1.3180000000000001</v>
      </c>
      <c r="P1216" s="8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2">
        <f t="shared" si="112"/>
        <v>42104.632002314807</v>
      </c>
      <c r="T1216" s="12">
        <f t="shared" si="113"/>
        <v>42164.632002314807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08"/>
        <v>7.8608020000000005</v>
      </c>
      <c r="P1217" s="8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2">
        <f t="shared" si="112"/>
        <v>41759.714768518512</v>
      </c>
      <c r="T1217" s="12">
        <f t="shared" si="113"/>
        <v>41789.714768518512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08"/>
        <v>1.4570000000000001</v>
      </c>
      <c r="P1218" s="8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2">
        <f t="shared" si="112"/>
        <v>42247.408067129632</v>
      </c>
      <c r="T1218" s="12">
        <f t="shared" si="113"/>
        <v>42279.752083333333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14">E1219/D1219</f>
        <v>1.026</v>
      </c>
      <c r="P1219" s="8">
        <f t="shared" ref="P1219:P1282" si="115">IF(ISERROR(E1219/L1219),0,E1219/L1219)</f>
        <v>148.57377049180329</v>
      </c>
      <c r="Q1219" t="str">
        <f t="shared" ref="Q1219:Q1282" si="116">LEFT(N1219,FIND("/",N1219,1)-1)</f>
        <v>photography</v>
      </c>
      <c r="R1219" t="str">
        <f t="shared" ref="R1219:R1282" si="117">RIGHT(N1219,(LEN(N1219)-FIND("/",N1219,1)))</f>
        <v>photobooks</v>
      </c>
      <c r="S1219" s="12">
        <f t="shared" ref="S1219:S1282" si="118">(J1219/86400)+25569+(-5/24)</f>
        <v>42535.6011574074</v>
      </c>
      <c r="T1219" s="12">
        <f t="shared" ref="T1219:T1282" si="119">(I1219/86400)+25569+(-5/24)</f>
        <v>42565.6011574074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14"/>
        <v>1.7227777777777777</v>
      </c>
      <c r="P1220" s="8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2">
        <f t="shared" si="118"/>
        <v>42278.453703703701</v>
      </c>
      <c r="T1220" s="12">
        <f t="shared" si="119"/>
        <v>42308.916666666664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14"/>
        <v>1.5916819571865444</v>
      </c>
      <c r="P1221" s="8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2">
        <f t="shared" si="118"/>
        <v>42633.253622685188</v>
      </c>
      <c r="T1221" s="12">
        <f t="shared" si="119"/>
        <v>42663.253622685188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14"/>
        <v>1.0376666666666667</v>
      </c>
      <c r="P1222" s="8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2">
        <f t="shared" si="118"/>
        <v>42211.420277777775</v>
      </c>
      <c r="T1222" s="12">
        <f t="shared" si="119"/>
        <v>42241.420277777775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14"/>
        <v>1.1140954545454547</v>
      </c>
      <c r="P1223" s="8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2">
        <f t="shared" si="118"/>
        <v>42680.267222222225</v>
      </c>
      <c r="T1223" s="12">
        <f t="shared" si="119"/>
        <v>42707.791666666664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14"/>
        <v>2.80375</v>
      </c>
      <c r="P1224" s="8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2">
        <f t="shared" si="118"/>
        <v>42430.512118055551</v>
      </c>
      <c r="T1224" s="12">
        <f t="shared" si="119"/>
        <v>42460.958333333336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14"/>
        <v>1.1210606060606061</v>
      </c>
      <c r="P1225" s="8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2">
        <f t="shared" si="118"/>
        <v>42653.968854166662</v>
      </c>
      <c r="T1225" s="12">
        <f t="shared" si="119"/>
        <v>42684.010520833333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14"/>
        <v>7.0666666666666669E-2</v>
      </c>
      <c r="P1226" s="8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2">
        <f t="shared" si="118"/>
        <v>41736.341458333329</v>
      </c>
      <c r="T1226" s="12">
        <f t="shared" si="119"/>
        <v>41796.341458333329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14"/>
        <v>4.3999999999999997E-2</v>
      </c>
      <c r="P1227" s="8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2">
        <f t="shared" si="118"/>
        <v>41509.697662037033</v>
      </c>
      <c r="T1227" s="12">
        <f t="shared" si="119"/>
        <v>41569.697662037033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14"/>
        <v>3.8739999999999997E-2</v>
      </c>
      <c r="P1228" s="8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2">
        <f t="shared" si="118"/>
        <v>41715.666446759256</v>
      </c>
      <c r="T1228" s="12">
        <f t="shared" si="119"/>
        <v>41749.833333333328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14"/>
        <v>0</v>
      </c>
      <c r="P1229" s="8">
        <f t="shared" si="115"/>
        <v>0</v>
      </c>
      <c r="Q1229" t="str">
        <f t="shared" si="116"/>
        <v>music</v>
      </c>
      <c r="R1229" t="str">
        <f t="shared" si="117"/>
        <v>world music</v>
      </c>
      <c r="S1229" s="12">
        <f t="shared" si="118"/>
        <v>41827.710833333331</v>
      </c>
      <c r="T1229" s="12">
        <f t="shared" si="119"/>
        <v>41858.083333333328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14"/>
        <v>0.29299999999999998</v>
      </c>
      <c r="P1230" s="8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2">
        <f t="shared" si="118"/>
        <v>40754.520925925921</v>
      </c>
      <c r="T1230" s="12">
        <f t="shared" si="119"/>
        <v>40814.520925925921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14"/>
        <v>9.0909090909090905E-3</v>
      </c>
      <c r="P1231" s="8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2">
        <f t="shared" si="118"/>
        <v>40985.251469907402</v>
      </c>
      <c r="T1231" s="12">
        <f t="shared" si="119"/>
        <v>41015.458333333328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14"/>
        <v>0</v>
      </c>
      <c r="P1232" s="8">
        <f t="shared" si="115"/>
        <v>0</v>
      </c>
      <c r="Q1232" t="str">
        <f t="shared" si="116"/>
        <v>music</v>
      </c>
      <c r="R1232" t="str">
        <f t="shared" si="117"/>
        <v>world music</v>
      </c>
      <c r="S1232" s="12">
        <f t="shared" si="118"/>
        <v>40568.764236111107</v>
      </c>
      <c r="T1232" s="12">
        <f t="shared" si="119"/>
        <v>40598.764236111107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14"/>
        <v>0</v>
      </c>
      <c r="P1233" s="8">
        <f t="shared" si="115"/>
        <v>0</v>
      </c>
      <c r="Q1233" t="str">
        <f t="shared" si="116"/>
        <v>music</v>
      </c>
      <c r="R1233" t="str">
        <f t="shared" si="117"/>
        <v>world music</v>
      </c>
      <c r="S1233" s="12">
        <f t="shared" si="118"/>
        <v>42193.733425925922</v>
      </c>
      <c r="T1233" s="12">
        <f t="shared" si="119"/>
        <v>42243.833333333336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14"/>
        <v>8.0000000000000002E-3</v>
      </c>
      <c r="P1234" s="8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2">
        <f t="shared" si="118"/>
        <v>41506.639699074069</v>
      </c>
      <c r="T1234" s="12">
        <f t="shared" si="119"/>
        <v>41553.639699074069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14"/>
        <v>0.11600000000000001</v>
      </c>
      <c r="P1235" s="8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2">
        <f t="shared" si="118"/>
        <v>40939.740439814814</v>
      </c>
      <c r="T1235" s="12">
        <f t="shared" si="119"/>
        <v>40960.740439814814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14"/>
        <v>0</v>
      </c>
      <c r="P1236" s="8">
        <f t="shared" si="115"/>
        <v>0</v>
      </c>
      <c r="Q1236" t="str">
        <f t="shared" si="116"/>
        <v>music</v>
      </c>
      <c r="R1236" t="str">
        <f t="shared" si="117"/>
        <v>world music</v>
      </c>
      <c r="S1236" s="12">
        <f t="shared" si="118"/>
        <v>42007.580347222225</v>
      </c>
      <c r="T1236" s="12">
        <f t="shared" si="119"/>
        <v>42037.580347222225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14"/>
        <v>2.787363950092912E-2</v>
      </c>
      <c r="P1237" s="8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2">
        <f t="shared" si="118"/>
        <v>41582.927071759259</v>
      </c>
      <c r="T1237" s="12">
        <f t="shared" si="119"/>
        <v>41622.927071759259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14"/>
        <v>0</v>
      </c>
      <c r="P1238" s="8">
        <f t="shared" si="115"/>
        <v>0</v>
      </c>
      <c r="Q1238" t="str">
        <f t="shared" si="116"/>
        <v>music</v>
      </c>
      <c r="R1238" t="str">
        <f t="shared" si="117"/>
        <v>world music</v>
      </c>
      <c r="S1238" s="12">
        <f t="shared" si="118"/>
        <v>41110.47180555555</v>
      </c>
      <c r="T1238" s="12">
        <f t="shared" si="119"/>
        <v>41118.458333333328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14"/>
        <v>0</v>
      </c>
      <c r="P1239" s="8">
        <f t="shared" si="115"/>
        <v>0</v>
      </c>
      <c r="Q1239" t="str">
        <f t="shared" si="116"/>
        <v>music</v>
      </c>
      <c r="R1239" t="str">
        <f t="shared" si="117"/>
        <v>world music</v>
      </c>
      <c r="S1239" s="12">
        <f t="shared" si="118"/>
        <v>41125.074826388889</v>
      </c>
      <c r="T1239" s="12">
        <f t="shared" si="119"/>
        <v>41145.074826388889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14"/>
        <v>0.17799999999999999</v>
      </c>
      <c r="P1240" s="8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2">
        <f t="shared" si="118"/>
        <v>40731.402037037034</v>
      </c>
      <c r="T1240" s="12">
        <f t="shared" si="119"/>
        <v>40761.402037037034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14"/>
        <v>0</v>
      </c>
      <c r="P1241" s="8">
        <f t="shared" si="115"/>
        <v>0</v>
      </c>
      <c r="Q1241" t="str">
        <f t="shared" si="116"/>
        <v>music</v>
      </c>
      <c r="R1241" t="str">
        <f t="shared" si="117"/>
        <v>world music</v>
      </c>
      <c r="S1241" s="12">
        <f t="shared" si="118"/>
        <v>40883.754247685181</v>
      </c>
      <c r="T1241" s="12">
        <f t="shared" si="119"/>
        <v>40913.754247685181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14"/>
        <v>3.0124999999999999E-2</v>
      </c>
      <c r="P1242" s="8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2">
        <f t="shared" si="118"/>
        <v>41408.831678240742</v>
      </c>
      <c r="T1242" s="12">
        <f t="shared" si="119"/>
        <v>41467.70208333333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14"/>
        <v>0.50739999999999996</v>
      </c>
      <c r="P1243" s="8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2">
        <f t="shared" si="118"/>
        <v>41923.629398148143</v>
      </c>
      <c r="T1243" s="12">
        <f t="shared" si="119"/>
        <v>41946.040972222218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14"/>
        <v>5.4884742041712408E-3</v>
      </c>
      <c r="P1244" s="8">
        <f t="shared" si="115"/>
        <v>5</v>
      </c>
      <c r="Q1244" t="str">
        <f t="shared" si="116"/>
        <v>music</v>
      </c>
      <c r="R1244" t="str">
        <f t="shared" si="117"/>
        <v>world music</v>
      </c>
      <c r="S1244" s="12">
        <f t="shared" si="118"/>
        <v>40781.957199074073</v>
      </c>
      <c r="T1244" s="12">
        <f t="shared" si="119"/>
        <v>40797.345833333333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14"/>
        <v>0.14091666666666666</v>
      </c>
      <c r="P1245" s="8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2">
        <f t="shared" si="118"/>
        <v>40671.670960648145</v>
      </c>
      <c r="T1245" s="12">
        <f t="shared" si="119"/>
        <v>40732.666666666664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14"/>
        <v>1.038</v>
      </c>
      <c r="P1246" s="8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2">
        <f t="shared" si="118"/>
        <v>41355.617164351854</v>
      </c>
      <c r="T1246" s="12">
        <f t="shared" si="119"/>
        <v>41386.666666666664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14"/>
        <v>1.2024999999999999</v>
      </c>
      <c r="P1247" s="8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2">
        <f t="shared" si="118"/>
        <v>41774.391597222224</v>
      </c>
      <c r="T1247" s="12">
        <f t="shared" si="119"/>
        <v>41804.391597222224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14"/>
        <v>1.17</v>
      </c>
      <c r="P1248" s="8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2">
        <f t="shared" si="118"/>
        <v>40837.835057870368</v>
      </c>
      <c r="T1248" s="12">
        <f t="shared" si="119"/>
        <v>40882.876724537033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14"/>
        <v>1.2214285714285715</v>
      </c>
      <c r="P1249" s="8">
        <f t="shared" si="115"/>
        <v>85.5</v>
      </c>
      <c r="Q1249" t="str">
        <f t="shared" si="116"/>
        <v>music</v>
      </c>
      <c r="R1249" t="str">
        <f t="shared" si="117"/>
        <v>rock</v>
      </c>
      <c r="S1249" s="12">
        <f t="shared" si="118"/>
        <v>41370.083969907406</v>
      </c>
      <c r="T1249" s="12">
        <f t="shared" si="119"/>
        <v>41400.083969907406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14"/>
        <v>1.5164</v>
      </c>
      <c r="P1250" s="8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2">
        <f t="shared" si="118"/>
        <v>41767.448530092588</v>
      </c>
      <c r="T1250" s="12">
        <f t="shared" si="119"/>
        <v>41803.082638888889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14"/>
        <v>1.0444</v>
      </c>
      <c r="P1251" s="8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2">
        <f t="shared" si="118"/>
        <v>41067.532534722217</v>
      </c>
      <c r="T1251" s="12">
        <f t="shared" si="119"/>
        <v>41097.532534722217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14"/>
        <v>2.0015333333333332</v>
      </c>
      <c r="P1252" s="8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2">
        <f t="shared" si="118"/>
        <v>41843.434386574074</v>
      </c>
      <c r="T1252" s="12">
        <f t="shared" si="119"/>
        <v>41888.434386574074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14"/>
        <v>1.018</v>
      </c>
      <c r="P1253" s="8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2">
        <f t="shared" si="118"/>
        <v>40751.606099537035</v>
      </c>
      <c r="T1253" s="12">
        <f t="shared" si="119"/>
        <v>40811.606099537035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14"/>
        <v>1.3765714285714286</v>
      </c>
      <c r="P1254" s="8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2">
        <f t="shared" si="118"/>
        <v>41543.779733796291</v>
      </c>
      <c r="T1254" s="12">
        <f t="shared" si="119"/>
        <v>41571.779733796291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14"/>
        <v>3038.3319999999999</v>
      </c>
      <c r="P1255" s="8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2">
        <f t="shared" si="118"/>
        <v>41855.575312499997</v>
      </c>
      <c r="T1255" s="12">
        <f t="shared" si="119"/>
        <v>41885.575312499997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14"/>
        <v>1.9885074626865671</v>
      </c>
      <c r="P1256" s="8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2">
        <f t="shared" si="118"/>
        <v>40487.413032407407</v>
      </c>
      <c r="T1256" s="12">
        <f t="shared" si="119"/>
        <v>40543.999305555553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14"/>
        <v>2.0236666666666667</v>
      </c>
      <c r="P1257" s="8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2">
        <f t="shared" si="118"/>
        <v>41579.637175925927</v>
      </c>
      <c r="T1257" s="12">
        <f t="shared" si="119"/>
        <v>41609.678842592592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14"/>
        <v>1.1796376666666666</v>
      </c>
      <c r="P1258" s="8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2">
        <f t="shared" si="118"/>
        <v>40921.711006944439</v>
      </c>
      <c r="T1258" s="12">
        <f t="shared" si="119"/>
        <v>40951.711006944439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14"/>
        <v>2.9472727272727273</v>
      </c>
      <c r="P1259" s="8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2">
        <f t="shared" si="118"/>
        <v>40586.877199074072</v>
      </c>
      <c r="T1259" s="12">
        <f t="shared" si="119"/>
        <v>40635.835532407407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14"/>
        <v>2.1314633333333335</v>
      </c>
      <c r="P1260" s="8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2">
        <f t="shared" si="118"/>
        <v>41487.402916666666</v>
      </c>
      <c r="T1260" s="12">
        <f t="shared" si="119"/>
        <v>41517.402916666666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14"/>
        <v>1.0424</v>
      </c>
      <c r="P1261" s="8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2">
        <f t="shared" si="118"/>
        <v>41766.762314814812</v>
      </c>
      <c r="T1261" s="12">
        <f t="shared" si="119"/>
        <v>41798.957638888889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14"/>
        <v>1.1366666666666667</v>
      </c>
      <c r="P1262" s="8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2">
        <f t="shared" si="118"/>
        <v>41666.63449074074</v>
      </c>
      <c r="T1262" s="12">
        <f t="shared" si="119"/>
        <v>41696.63449074074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14"/>
        <v>1.0125</v>
      </c>
      <c r="P1263" s="8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2">
        <f t="shared" si="118"/>
        <v>41638.134571759256</v>
      </c>
      <c r="T1263" s="12">
        <f t="shared" si="119"/>
        <v>41668.134571759256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14"/>
        <v>1.2541538461538462</v>
      </c>
      <c r="P1264" s="8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2">
        <f t="shared" si="118"/>
        <v>41656.554305555554</v>
      </c>
      <c r="T1264" s="12">
        <f t="shared" si="119"/>
        <v>41686.554305555554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14"/>
        <v>1.19</v>
      </c>
      <c r="P1265" s="8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2">
        <f t="shared" si="118"/>
        <v>41691.875810185185</v>
      </c>
      <c r="T1265" s="12">
        <f t="shared" si="119"/>
        <v>41726.833333333328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14"/>
        <v>1.6646153846153846</v>
      </c>
      <c r="P1266" s="8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2">
        <f t="shared" si="118"/>
        <v>41547.454664351848</v>
      </c>
      <c r="T1266" s="12">
        <f t="shared" si="119"/>
        <v>41576.454664351848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14"/>
        <v>1.1914771428571429</v>
      </c>
      <c r="P1267" s="8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2">
        <f t="shared" si="118"/>
        <v>40465.446932870364</v>
      </c>
      <c r="T1267" s="12">
        <f t="shared" si="119"/>
        <v>40512.446932870364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14"/>
        <v>1.0047368421052632</v>
      </c>
      <c r="P1268" s="8">
        <f t="shared" si="115"/>
        <v>190.9</v>
      </c>
      <c r="Q1268" t="str">
        <f t="shared" si="116"/>
        <v>music</v>
      </c>
      <c r="R1268" t="str">
        <f t="shared" si="117"/>
        <v>rock</v>
      </c>
      <c r="S1268" s="12">
        <f t="shared" si="118"/>
        <v>41620.668344907404</v>
      </c>
      <c r="T1268" s="12">
        <f t="shared" si="119"/>
        <v>41650.668344907404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14"/>
        <v>1.018</v>
      </c>
      <c r="P1269" s="8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2">
        <f t="shared" si="118"/>
        <v>41449.376828703702</v>
      </c>
      <c r="T1269" s="12">
        <f t="shared" si="119"/>
        <v>41479.376828703702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14"/>
        <v>1.1666666666666667</v>
      </c>
      <c r="P1270" s="8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2">
        <f t="shared" si="118"/>
        <v>41507.637118055551</v>
      </c>
      <c r="T1270" s="12">
        <f t="shared" si="119"/>
        <v>41537.637118055551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14"/>
        <v>1.0864893617021276</v>
      </c>
      <c r="P1271" s="8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2">
        <f t="shared" si="118"/>
        <v>42445.614722222221</v>
      </c>
      <c r="T1271" s="12">
        <f t="shared" si="119"/>
        <v>42475.791666666664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14"/>
        <v>1.1472</v>
      </c>
      <c r="P1272" s="8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2">
        <f t="shared" si="118"/>
        <v>40933.648634259254</v>
      </c>
      <c r="T1272" s="12">
        <f t="shared" si="119"/>
        <v>40993.60696759259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14"/>
        <v>1.018</v>
      </c>
      <c r="P1273" s="8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2">
        <f t="shared" si="118"/>
        <v>41561.475219907406</v>
      </c>
      <c r="T1273" s="12">
        <f t="shared" si="119"/>
        <v>41591.516886574071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14"/>
        <v>1.06</v>
      </c>
      <c r="P1274" s="8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2">
        <f t="shared" si="118"/>
        <v>40274.536793981482</v>
      </c>
      <c r="T1274" s="12">
        <f t="shared" si="119"/>
        <v>40343.958333333328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14"/>
        <v>1.0349999999999999</v>
      </c>
      <c r="P1275" s="8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2">
        <f t="shared" si="118"/>
        <v>41852.521886574068</v>
      </c>
      <c r="T1275" s="12">
        <f t="shared" si="119"/>
        <v>41882.521886574068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14"/>
        <v>1.5497535999999998</v>
      </c>
      <c r="P1276" s="8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2">
        <f t="shared" si="118"/>
        <v>41116.481770833328</v>
      </c>
      <c r="T1276" s="12">
        <f t="shared" si="119"/>
        <v>41151.481770833328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14"/>
        <v>1.6214066666666667</v>
      </c>
      <c r="P1277" s="8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2">
        <f t="shared" si="118"/>
        <v>41458.659571759257</v>
      </c>
      <c r="T1277" s="12">
        <f t="shared" si="119"/>
        <v>41493.659571759257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14"/>
        <v>1.0442100000000001</v>
      </c>
      <c r="P1278" s="8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2">
        <f t="shared" si="118"/>
        <v>40007.49591435185</v>
      </c>
      <c r="T1278" s="12">
        <f t="shared" si="119"/>
        <v>40056.958333333328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14"/>
        <v>1.0612433333333333</v>
      </c>
      <c r="P1279" s="8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2">
        <f t="shared" si="118"/>
        <v>41121.35355324074</v>
      </c>
      <c r="T1279" s="12">
        <f t="shared" si="119"/>
        <v>41156.35355324074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14"/>
        <v>1.5493846153846154</v>
      </c>
      <c r="P1280" s="8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2">
        <f t="shared" si="118"/>
        <v>41786.346828703703</v>
      </c>
      <c r="T1280" s="12">
        <f t="shared" si="119"/>
        <v>41814.875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14"/>
        <v>1.1077157238734421</v>
      </c>
      <c r="P1281" s="8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2">
        <f t="shared" si="118"/>
        <v>41681.890856481477</v>
      </c>
      <c r="T1281" s="12">
        <f t="shared" si="119"/>
        <v>41721.849189814813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14"/>
        <v>1.1091186666666666</v>
      </c>
      <c r="P1282" s="8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2">
        <f t="shared" si="118"/>
        <v>40513.54923611111</v>
      </c>
      <c r="T1282" s="12">
        <f t="shared" si="119"/>
        <v>40603.54923611111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120">E1283/D1283</f>
        <v>1.1071428571428572</v>
      </c>
      <c r="P1283" s="8">
        <f t="shared" ref="P1283:P1346" si="121">IF(ISERROR(E1283/L1283),0,E1283/L1283)</f>
        <v>104.72972972972973</v>
      </c>
      <c r="Q1283" t="str">
        <f t="shared" ref="Q1283:Q1346" si="122">LEFT(N1283,FIND("/",N1283,1)-1)</f>
        <v>music</v>
      </c>
      <c r="R1283" t="str">
        <f t="shared" ref="R1283:R1346" si="123">RIGHT(N1283,(LEN(N1283)-FIND("/",N1283,1)))</f>
        <v>rock</v>
      </c>
      <c r="S1283" s="12">
        <f t="shared" ref="S1283:S1346" si="124">(J1283/86400)+25569+(-5/24)</f>
        <v>41463.535138888888</v>
      </c>
      <c r="T1283" s="12">
        <f t="shared" ref="T1283:T1346" si="125">(I1283/86400)+25569+(-5/24)</f>
        <v>41483.535138888888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120"/>
        <v>1.2361333333333333</v>
      </c>
      <c r="P1284" s="8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2">
        <f t="shared" si="124"/>
        <v>41586.266840277771</v>
      </c>
      <c r="T1284" s="12">
        <f t="shared" si="125"/>
        <v>41616.999305555553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120"/>
        <v>2.1105</v>
      </c>
      <c r="P1285" s="8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2">
        <f t="shared" si="124"/>
        <v>41320.50913194444</v>
      </c>
      <c r="T1285" s="12">
        <f t="shared" si="125"/>
        <v>41343.958333333328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120"/>
        <v>1.01</v>
      </c>
      <c r="P1286" s="8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2">
        <f t="shared" si="124"/>
        <v>42712.026412037034</v>
      </c>
      <c r="T1286" s="12">
        <f t="shared" si="125"/>
        <v>42735.499305555553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120"/>
        <v>1.0165</v>
      </c>
      <c r="P1287" s="8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2">
        <f t="shared" si="124"/>
        <v>42160.374710648146</v>
      </c>
      <c r="T1287" s="12">
        <f t="shared" si="125"/>
        <v>42175.374710648146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120"/>
        <v>1.0833333333333333</v>
      </c>
      <c r="P1288" s="8">
        <f t="shared" si="121"/>
        <v>81.25</v>
      </c>
      <c r="Q1288" t="str">
        <f t="shared" si="122"/>
        <v>theater</v>
      </c>
      <c r="R1288" t="str">
        <f t="shared" si="123"/>
        <v>plays</v>
      </c>
      <c r="S1288" s="12">
        <f t="shared" si="124"/>
        <v>42039.176238425927</v>
      </c>
      <c r="T1288" s="12">
        <f t="shared" si="125"/>
        <v>42052.374999999993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120"/>
        <v>2.42</v>
      </c>
      <c r="P1289" s="8">
        <f t="shared" si="121"/>
        <v>24.2</v>
      </c>
      <c r="Q1289" t="str">
        <f t="shared" si="122"/>
        <v>theater</v>
      </c>
      <c r="R1289" t="str">
        <f t="shared" si="123"/>
        <v>plays</v>
      </c>
      <c r="S1289" s="12">
        <f t="shared" si="124"/>
        <v>42107.412685185183</v>
      </c>
      <c r="T1289" s="12">
        <f t="shared" si="125"/>
        <v>42167.412685185183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120"/>
        <v>1.0044999999999999</v>
      </c>
      <c r="P1290" s="8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2">
        <f t="shared" si="124"/>
        <v>42560.946331018517</v>
      </c>
      <c r="T1290" s="12">
        <f t="shared" si="125"/>
        <v>42591.958333333336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120"/>
        <v>1.2506666666666666</v>
      </c>
      <c r="P1291" s="8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2">
        <f t="shared" si="124"/>
        <v>42708.926446759258</v>
      </c>
      <c r="T1291" s="12">
        <f t="shared" si="125"/>
        <v>42738.926446759258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120"/>
        <v>1.0857142857142856</v>
      </c>
      <c r="P1292" s="8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2">
        <f t="shared" si="124"/>
        <v>42086.406608796293</v>
      </c>
      <c r="T1292" s="12">
        <f t="shared" si="125"/>
        <v>42117.082638888889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120"/>
        <v>1.4570000000000001</v>
      </c>
      <c r="P1293" s="8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2">
        <f t="shared" si="124"/>
        <v>42064.444340277776</v>
      </c>
      <c r="T1293" s="12">
        <f t="shared" si="125"/>
        <v>42101.083333333336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120"/>
        <v>1.1000000000000001</v>
      </c>
      <c r="P1294" s="8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2">
        <f t="shared" si="124"/>
        <v>42256.555879629632</v>
      </c>
      <c r="T1294" s="12">
        <f t="shared" si="125"/>
        <v>42283.749305555553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120"/>
        <v>1.0223333333333333</v>
      </c>
      <c r="P1295" s="8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2">
        <f t="shared" si="124"/>
        <v>42292.492719907408</v>
      </c>
      <c r="T1295" s="12">
        <f t="shared" si="125"/>
        <v>42322.534386574072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120"/>
        <v>1.22</v>
      </c>
      <c r="P1296" s="8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2">
        <f t="shared" si="124"/>
        <v>42278.245335648149</v>
      </c>
      <c r="T1296" s="12">
        <f t="shared" si="125"/>
        <v>42296.249999999993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120"/>
        <v>1.0196000000000001</v>
      </c>
      <c r="P1297" s="8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2">
        <f t="shared" si="124"/>
        <v>42184.364548611113</v>
      </c>
      <c r="T1297" s="12">
        <f t="shared" si="125"/>
        <v>42214.499999999993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120"/>
        <v>1.411764705882353</v>
      </c>
      <c r="P1298" s="8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2">
        <f t="shared" si="124"/>
        <v>42422.842280092591</v>
      </c>
      <c r="T1298" s="12">
        <f t="shared" si="125"/>
        <v>42442.800613425927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120"/>
        <v>1.0952500000000001</v>
      </c>
      <c r="P1299" s="8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2">
        <f t="shared" si="124"/>
        <v>42461.538865740738</v>
      </c>
      <c r="T1299" s="12">
        <f t="shared" si="125"/>
        <v>42491.538865740738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120"/>
        <v>1.0465</v>
      </c>
      <c r="P1300" s="8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2">
        <f t="shared" si="124"/>
        <v>42458.472592592589</v>
      </c>
      <c r="T1300" s="12">
        <f t="shared" si="125"/>
        <v>42488.472592592589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120"/>
        <v>1.24</v>
      </c>
      <c r="P1301" s="8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2">
        <f t="shared" si="124"/>
        <v>42169.606006944443</v>
      </c>
      <c r="T1301" s="12">
        <f t="shared" si="125"/>
        <v>42199.606006944443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120"/>
        <v>1.35</v>
      </c>
      <c r="P1302" s="8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2">
        <f t="shared" si="124"/>
        <v>42483.466874999998</v>
      </c>
      <c r="T1302" s="12">
        <f t="shared" si="125"/>
        <v>42522.581249999996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120"/>
        <v>1.0275000000000001</v>
      </c>
      <c r="P1303" s="8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2">
        <f t="shared" si="124"/>
        <v>42195.541412037033</v>
      </c>
      <c r="T1303" s="12">
        <f t="shared" si="125"/>
        <v>42205.916666666664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120"/>
        <v>1</v>
      </c>
      <c r="P1304" s="8">
        <f t="shared" si="121"/>
        <v>50</v>
      </c>
      <c r="Q1304" t="str">
        <f t="shared" si="122"/>
        <v>theater</v>
      </c>
      <c r="R1304" t="str">
        <f t="shared" si="123"/>
        <v>plays</v>
      </c>
      <c r="S1304" s="12">
        <f t="shared" si="124"/>
        <v>42674.849664351852</v>
      </c>
      <c r="T1304" s="12">
        <f t="shared" si="125"/>
        <v>42704.891331018516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120"/>
        <v>1.3026085714285716</v>
      </c>
      <c r="P1305" s="8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2">
        <f t="shared" si="124"/>
        <v>42566.232870370368</v>
      </c>
      <c r="T1305" s="12">
        <f t="shared" si="125"/>
        <v>42582.249999999993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120"/>
        <v>0.39627499999999999</v>
      </c>
      <c r="P1306" s="8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2">
        <f t="shared" si="124"/>
        <v>42746.986168981479</v>
      </c>
      <c r="T1306" s="12">
        <f t="shared" si="125"/>
        <v>42806.944502314807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120"/>
        <v>0.25976666666666665</v>
      </c>
      <c r="P1307" s="8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2">
        <f t="shared" si="124"/>
        <v>42543.457268518519</v>
      </c>
      <c r="T1307" s="12">
        <f t="shared" si="125"/>
        <v>42572.520833333336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120"/>
        <v>0.65246363636363636</v>
      </c>
      <c r="P1308" s="8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2">
        <f t="shared" si="124"/>
        <v>41947.249236111107</v>
      </c>
      <c r="T1308" s="12">
        <f t="shared" si="125"/>
        <v>41977.249236111107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120"/>
        <v>0.11514000000000001</v>
      </c>
      <c r="P1309" s="8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2">
        <f t="shared" si="124"/>
        <v>42387.294895833336</v>
      </c>
      <c r="T1309" s="12">
        <f t="shared" si="125"/>
        <v>42417.294895833336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120"/>
        <v>0.11360000000000001</v>
      </c>
      <c r="P1310" s="8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2">
        <f t="shared" si="124"/>
        <v>42611.405231481483</v>
      </c>
      <c r="T1310" s="12">
        <f t="shared" si="125"/>
        <v>42651.405231481483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120"/>
        <v>1.1199130434782609</v>
      </c>
      <c r="P1311" s="8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2">
        <f t="shared" si="124"/>
        <v>42257.674398148149</v>
      </c>
      <c r="T1311" s="12">
        <f t="shared" si="125"/>
        <v>42292.674398148149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120"/>
        <v>0.155</v>
      </c>
      <c r="P1312" s="8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2">
        <f t="shared" si="124"/>
        <v>42556.458912037029</v>
      </c>
      <c r="T1312" s="12">
        <f t="shared" si="125"/>
        <v>42601.458912037029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120"/>
        <v>0.32028000000000001</v>
      </c>
      <c r="P1313" s="8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2">
        <f t="shared" si="124"/>
        <v>42669.593969907401</v>
      </c>
      <c r="T1313" s="12">
        <f t="shared" si="125"/>
        <v>42704.635636574072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120"/>
        <v>6.0869565217391303E-3</v>
      </c>
      <c r="P1314" s="8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2">
        <f t="shared" si="124"/>
        <v>42082.494467592587</v>
      </c>
      <c r="T1314" s="12">
        <f t="shared" si="125"/>
        <v>42112.494467592587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120"/>
        <v>0.31114999999999998</v>
      </c>
      <c r="P1315" s="8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2">
        <f t="shared" si="124"/>
        <v>42402.50131944444</v>
      </c>
      <c r="T1315" s="12">
        <f t="shared" si="125"/>
        <v>42432.50131944444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120"/>
        <v>1.1266666666666666E-2</v>
      </c>
      <c r="P1316" s="8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2">
        <f t="shared" si="124"/>
        <v>42604.461342592585</v>
      </c>
      <c r="T1316" s="12">
        <f t="shared" si="125"/>
        <v>42664.461342592585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120"/>
        <v>0.40404000000000001</v>
      </c>
      <c r="P1317" s="8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2">
        <f t="shared" si="124"/>
        <v>42278.289907407401</v>
      </c>
      <c r="T1317" s="12">
        <f t="shared" si="125"/>
        <v>42313.833333333336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120"/>
        <v>1.3333333333333333E-5</v>
      </c>
      <c r="P1318" s="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2">
        <f t="shared" si="124"/>
        <v>42393.753576388888</v>
      </c>
      <c r="T1318" s="12">
        <f t="shared" si="125"/>
        <v>42428.753576388888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120"/>
        <v>5.7334999999999997E-2</v>
      </c>
      <c r="P1319" s="8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2">
        <f t="shared" si="124"/>
        <v>42520.027152777773</v>
      </c>
      <c r="T1319" s="12">
        <f t="shared" si="125"/>
        <v>42572.374999999993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120"/>
        <v>0.15325</v>
      </c>
      <c r="P1320" s="8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2">
        <f t="shared" si="124"/>
        <v>41984.835324074076</v>
      </c>
      <c r="T1320" s="12">
        <f t="shared" si="125"/>
        <v>42014.835324074076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120"/>
        <v>0.15103448275862069</v>
      </c>
      <c r="P1321" s="8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2">
        <f t="shared" si="124"/>
        <v>41816.603761574072</v>
      </c>
      <c r="T1321" s="12">
        <f t="shared" si="125"/>
        <v>41831.458333333328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120"/>
        <v>5.0299999999999997E-3</v>
      </c>
      <c r="P1322" s="8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2">
        <f t="shared" si="124"/>
        <v>42705.482013888883</v>
      </c>
      <c r="T1322" s="12">
        <f t="shared" si="125"/>
        <v>42734.749999999993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120"/>
        <v>1.3028138528138528E-2</v>
      </c>
      <c r="P1323" s="8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2">
        <f t="shared" si="124"/>
        <v>42697.540937499994</v>
      </c>
      <c r="T1323" s="12">
        <f t="shared" si="125"/>
        <v>42727.540937499994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120"/>
        <v>3.0285714285714286E-3</v>
      </c>
      <c r="P1324" s="8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2">
        <f t="shared" si="124"/>
        <v>42115.448206018518</v>
      </c>
      <c r="T1324" s="12">
        <f t="shared" si="125"/>
        <v>42145.448206018518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120"/>
        <v>8.8800000000000004E-2</v>
      </c>
      <c r="P1325" s="8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2">
        <f t="shared" si="124"/>
        <v>42451.490115740737</v>
      </c>
      <c r="T1325" s="12">
        <f t="shared" si="125"/>
        <v>42486.079861111109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120"/>
        <v>9.8400000000000001E-2</v>
      </c>
      <c r="P1326" s="8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2">
        <f t="shared" si="124"/>
        <v>42626.425370370365</v>
      </c>
      <c r="T1326" s="12">
        <f t="shared" si="125"/>
        <v>42656.425370370365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120"/>
        <v>2.4299999999999999E-2</v>
      </c>
      <c r="P1327" s="8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2">
        <f t="shared" si="124"/>
        <v>42703.877719907403</v>
      </c>
      <c r="T1327" s="12">
        <f t="shared" si="125"/>
        <v>42733.877719907403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120"/>
        <v>1.1299999999999999E-2</v>
      </c>
      <c r="P1328" s="8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2">
        <f t="shared" si="124"/>
        <v>41974.583657407406</v>
      </c>
      <c r="T1328" s="12">
        <f t="shared" si="125"/>
        <v>42019.583657407406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120"/>
        <v>3.5520833333333335E-2</v>
      </c>
      <c r="P1329" s="8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2">
        <f t="shared" si="124"/>
        <v>42123.470312500001</v>
      </c>
      <c r="T1329" s="12">
        <f t="shared" si="125"/>
        <v>42153.470312500001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120"/>
        <v>2.3306666666666667E-2</v>
      </c>
      <c r="P1330" s="8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2">
        <f t="shared" si="124"/>
        <v>42612.434421296297</v>
      </c>
      <c r="T1330" s="12">
        <f t="shared" si="125"/>
        <v>42657.434421296297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120"/>
        <v>8.1600000000000006E-3</v>
      </c>
      <c r="P1331" s="8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2">
        <f t="shared" si="124"/>
        <v>41935.013252314813</v>
      </c>
      <c r="T1331" s="12">
        <f t="shared" si="125"/>
        <v>41975.054918981477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120"/>
        <v>0.22494285714285714</v>
      </c>
      <c r="P1332" s="8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2">
        <f t="shared" si="124"/>
        <v>42522.068391203698</v>
      </c>
      <c r="T1332" s="12">
        <f t="shared" si="125"/>
        <v>42552.958333333336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120"/>
        <v>1.3668E-2</v>
      </c>
      <c r="P1333" s="8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2">
        <f t="shared" si="124"/>
        <v>42569.295763888884</v>
      </c>
      <c r="T1333" s="12">
        <f t="shared" si="125"/>
        <v>42599.295763888884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120"/>
        <v>0</v>
      </c>
      <c r="P1334" s="8">
        <f t="shared" si="121"/>
        <v>0</v>
      </c>
      <c r="Q1334" t="str">
        <f t="shared" si="122"/>
        <v>technology</v>
      </c>
      <c r="R1334" t="str">
        <f t="shared" si="123"/>
        <v>wearables</v>
      </c>
      <c r="S1334" s="12">
        <f t="shared" si="124"/>
        <v>42731.851944444446</v>
      </c>
      <c r="T1334" s="12">
        <f t="shared" si="125"/>
        <v>42761.851944444446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120"/>
        <v>0</v>
      </c>
      <c r="P1335" s="8">
        <f t="shared" si="121"/>
        <v>0</v>
      </c>
      <c r="Q1335" t="str">
        <f t="shared" si="122"/>
        <v>technology</v>
      </c>
      <c r="R1335" t="str">
        <f t="shared" si="123"/>
        <v>wearables</v>
      </c>
      <c r="S1335" s="12">
        <f t="shared" si="124"/>
        <v>41805.8984375</v>
      </c>
      <c r="T1335" s="12">
        <f t="shared" si="125"/>
        <v>41835.8984375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120"/>
        <v>0.10754135338345865</v>
      </c>
      <c r="P1336" s="8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2">
        <f t="shared" si="124"/>
        <v>42410.565821759257</v>
      </c>
      <c r="T1336" s="12">
        <f t="shared" si="125"/>
        <v>42440.565821759257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120"/>
        <v>0.1976</v>
      </c>
      <c r="P1337" s="8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2">
        <f t="shared" si="124"/>
        <v>42313.728032407402</v>
      </c>
      <c r="T1337" s="12">
        <f t="shared" si="125"/>
        <v>42343.728032407402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120"/>
        <v>0.84946999999999995</v>
      </c>
      <c r="P1338" s="8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2">
        <f t="shared" si="124"/>
        <v>41955.655416666668</v>
      </c>
      <c r="T1338" s="12">
        <f t="shared" si="125"/>
        <v>41990.655416666668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120"/>
        <v>0.49381999999999998</v>
      </c>
      <c r="P1339" s="8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2">
        <f t="shared" si="124"/>
        <v>42767.368969907409</v>
      </c>
      <c r="T1339" s="12">
        <f t="shared" si="125"/>
        <v>42797.368969907409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120"/>
        <v>3.3033333333333331E-2</v>
      </c>
      <c r="P1340" s="8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2">
        <f t="shared" si="124"/>
        <v>42188.595289351848</v>
      </c>
      <c r="T1340" s="12">
        <f t="shared" si="125"/>
        <v>42218.595289351848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120"/>
        <v>6.6339999999999996E-2</v>
      </c>
      <c r="P1341" s="8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2">
        <f t="shared" si="124"/>
        <v>41936.438831018517</v>
      </c>
      <c r="T1341" s="12">
        <f t="shared" si="125"/>
        <v>41981.480497685181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120"/>
        <v>0</v>
      </c>
      <c r="P1342" s="8">
        <f t="shared" si="121"/>
        <v>0</v>
      </c>
      <c r="Q1342" t="str">
        <f t="shared" si="122"/>
        <v>technology</v>
      </c>
      <c r="R1342" t="str">
        <f t="shared" si="123"/>
        <v>wearables</v>
      </c>
      <c r="S1342" s="12">
        <f t="shared" si="124"/>
        <v>41836.387187499997</v>
      </c>
      <c r="T1342" s="12">
        <f t="shared" si="125"/>
        <v>41866.387187499997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120"/>
        <v>0.7036</v>
      </c>
      <c r="P1343" s="8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2">
        <f t="shared" si="124"/>
        <v>42612.415706018517</v>
      </c>
      <c r="T1343" s="12">
        <f t="shared" si="125"/>
        <v>42644.415706018517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120"/>
        <v>2E-3</v>
      </c>
      <c r="P1344" s="8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2">
        <f t="shared" si="124"/>
        <v>42172.608090277776</v>
      </c>
      <c r="T1344" s="12">
        <f t="shared" si="125"/>
        <v>42202.608090277776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120"/>
        <v>1.02298</v>
      </c>
      <c r="P1345" s="8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2">
        <f t="shared" si="124"/>
        <v>42542.318090277775</v>
      </c>
      <c r="T1345" s="12">
        <f t="shared" si="125"/>
        <v>42600.957638888889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120"/>
        <v>3.7773333333333334</v>
      </c>
      <c r="P1346" s="8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2">
        <f t="shared" si="124"/>
        <v>42522.581469907404</v>
      </c>
      <c r="T1346" s="12">
        <f t="shared" si="125"/>
        <v>42551.581469907404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126">E1347/D1347</f>
        <v>1.25</v>
      </c>
      <c r="P1347" s="8">
        <f t="shared" ref="P1347:P1410" si="127">IF(ISERROR(E1347/L1347),0,E1347/L1347)</f>
        <v>53.571428571428569</v>
      </c>
      <c r="Q1347" t="str">
        <f t="shared" ref="Q1347:Q1410" si="128">LEFT(N1347,FIND("/",N1347,1)-1)</f>
        <v>publishing</v>
      </c>
      <c r="R1347" t="str">
        <f t="shared" ref="R1347:R1410" si="129">RIGHT(N1347,(LEN(N1347)-FIND("/",N1347,1)))</f>
        <v>nonfiction</v>
      </c>
      <c r="S1347" s="12">
        <f t="shared" ref="S1347:S1410" si="130">(J1347/86400)+25569+(-5/24)</f>
        <v>41799.606006944443</v>
      </c>
      <c r="T1347" s="12">
        <f t="shared" ref="T1347:T1410" si="131">(I1347/86400)+25569+(-5/24)</f>
        <v>41834.606006944443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126"/>
        <v>1.473265306122449</v>
      </c>
      <c r="P1348" s="8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2">
        <f t="shared" si="130"/>
        <v>41421.867488425924</v>
      </c>
      <c r="T1348" s="12">
        <f t="shared" si="131"/>
        <v>41451.867488425924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126"/>
        <v>1.022</v>
      </c>
      <c r="P1349" s="8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2">
        <f t="shared" si="130"/>
        <v>42040.429687499993</v>
      </c>
      <c r="T1349" s="12">
        <f t="shared" si="131"/>
        <v>42070.429687499993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126"/>
        <v>1.018723404255319</v>
      </c>
      <c r="P1350" s="8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2">
        <f t="shared" si="130"/>
        <v>41963.297835648147</v>
      </c>
      <c r="T1350" s="12">
        <f t="shared" si="131"/>
        <v>41991.297835648147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126"/>
        <v>2.0419999999999998</v>
      </c>
      <c r="P1351" s="8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2">
        <f t="shared" si="130"/>
        <v>42317.124247685184</v>
      </c>
      <c r="T1351" s="12">
        <f t="shared" si="131"/>
        <v>42354.082638888889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126"/>
        <v>1.0405</v>
      </c>
      <c r="P1352" s="8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2">
        <f t="shared" si="130"/>
        <v>42333.804791666662</v>
      </c>
      <c r="T1352" s="12">
        <f t="shared" si="131"/>
        <v>42363.804791666662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126"/>
        <v>1.0126500000000001</v>
      </c>
      <c r="P1353" s="8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2">
        <f t="shared" si="130"/>
        <v>42382.531759259255</v>
      </c>
      <c r="T1353" s="12">
        <f t="shared" si="131"/>
        <v>42412.531759259255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126"/>
        <v>1.3613999999999999</v>
      </c>
      <c r="P1354" s="8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2">
        <f t="shared" si="130"/>
        <v>42200.369976851849</v>
      </c>
      <c r="T1354" s="12">
        <f t="shared" si="131"/>
        <v>42251.957638888889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126"/>
        <v>1.3360000000000001</v>
      </c>
      <c r="P1355" s="8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2">
        <f t="shared" si="130"/>
        <v>41308.909583333334</v>
      </c>
      <c r="T1355" s="12">
        <f t="shared" si="131"/>
        <v>41343.791666666664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126"/>
        <v>1.3025</v>
      </c>
      <c r="P1356" s="8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2">
        <f t="shared" si="130"/>
        <v>42502.599293981482</v>
      </c>
      <c r="T1356" s="12">
        <f t="shared" si="131"/>
        <v>42532.599293981482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126"/>
        <v>1.2267999999999999</v>
      </c>
      <c r="P1357" s="8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2">
        <f t="shared" si="130"/>
        <v>41213.046354166661</v>
      </c>
      <c r="T1357" s="12">
        <f t="shared" si="131"/>
        <v>41243.208333333328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126"/>
        <v>1.8281058823529412</v>
      </c>
      <c r="P1358" s="8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2">
        <f t="shared" si="130"/>
        <v>41429.830555555549</v>
      </c>
      <c r="T1358" s="12">
        <f t="shared" si="131"/>
        <v>41459.830555555549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126"/>
        <v>1.2529999999999999</v>
      </c>
      <c r="P1359" s="8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2">
        <f t="shared" si="130"/>
        <v>41304.753900462958</v>
      </c>
      <c r="T1359" s="12">
        <f t="shared" si="131"/>
        <v>41334.040972222218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126"/>
        <v>1.1166666666666667</v>
      </c>
      <c r="P1360" s="8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2">
        <f t="shared" si="130"/>
        <v>40689.362534722219</v>
      </c>
      <c r="T1360" s="12">
        <f t="shared" si="131"/>
        <v>40719.362534722219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126"/>
        <v>1.1575757575757575</v>
      </c>
      <c r="P1361" s="8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2">
        <f t="shared" si="130"/>
        <v>40668.606365740736</v>
      </c>
      <c r="T1361" s="12">
        <f t="shared" si="131"/>
        <v>40730.606365740736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126"/>
        <v>1.732</v>
      </c>
      <c r="P1362" s="8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2">
        <f t="shared" si="130"/>
        <v>41095.692361111105</v>
      </c>
      <c r="T1362" s="12">
        <f t="shared" si="131"/>
        <v>41123.692361111105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126"/>
        <v>1.2598333333333334</v>
      </c>
      <c r="P1363" s="8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2">
        <f t="shared" si="130"/>
        <v>41781.508935185186</v>
      </c>
      <c r="T1363" s="12">
        <f t="shared" si="131"/>
        <v>41811.508935185186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126"/>
        <v>1.091</v>
      </c>
      <c r="P1364" s="8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2">
        <f t="shared" si="130"/>
        <v>41464.726053240738</v>
      </c>
      <c r="T1364" s="12">
        <f t="shared" si="131"/>
        <v>41524.726053240738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126"/>
        <v>1</v>
      </c>
      <c r="P1365" s="8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2">
        <f t="shared" si="130"/>
        <v>42396.635729166665</v>
      </c>
      <c r="T1365" s="12">
        <f t="shared" si="131"/>
        <v>42415.124305555553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126"/>
        <v>1.1864285714285714</v>
      </c>
      <c r="P1366" s="8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2">
        <f t="shared" si="130"/>
        <v>41951.487337962964</v>
      </c>
      <c r="T1366" s="12">
        <f t="shared" si="131"/>
        <v>42011.487337962964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126"/>
        <v>1.0026666666666666</v>
      </c>
      <c r="P1367" s="8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2">
        <f t="shared" si="130"/>
        <v>42049.524907407402</v>
      </c>
      <c r="T1367" s="12">
        <f t="shared" si="131"/>
        <v>42079.483240740738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126"/>
        <v>1.2648920000000001</v>
      </c>
      <c r="P1368" s="8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2">
        <f t="shared" si="130"/>
        <v>41924.787766203699</v>
      </c>
      <c r="T1368" s="12">
        <f t="shared" si="131"/>
        <v>41969.829432870371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126"/>
        <v>1.1426000000000001</v>
      </c>
      <c r="P1369" s="8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2">
        <f t="shared" si="130"/>
        <v>42291.794560185182</v>
      </c>
      <c r="T1369" s="12">
        <f t="shared" si="131"/>
        <v>42321.836226851847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126"/>
        <v>1.107</v>
      </c>
      <c r="P1370" s="8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2">
        <f t="shared" si="130"/>
        <v>42145.982569444437</v>
      </c>
      <c r="T1370" s="12">
        <f t="shared" si="131"/>
        <v>42169.982569444437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126"/>
        <v>1.0534805315203954</v>
      </c>
      <c r="P1371" s="8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2">
        <f t="shared" si="130"/>
        <v>41710.385949074072</v>
      </c>
      <c r="T1371" s="12">
        <f t="shared" si="131"/>
        <v>41740.385949074072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126"/>
        <v>1.0366666666666666</v>
      </c>
      <c r="P1372" s="8">
        <f t="shared" si="127"/>
        <v>77.75</v>
      </c>
      <c r="Q1372" t="str">
        <f t="shared" si="128"/>
        <v>music</v>
      </c>
      <c r="R1372" t="str">
        <f t="shared" si="129"/>
        <v>rock</v>
      </c>
      <c r="S1372" s="12">
        <f t="shared" si="130"/>
        <v>41547.795023148145</v>
      </c>
      <c r="T1372" s="12">
        <f t="shared" si="131"/>
        <v>41562.795023148145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126"/>
        <v>1.0708672667523933</v>
      </c>
      <c r="P1373" s="8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2">
        <f t="shared" si="130"/>
        <v>42101.550254629627</v>
      </c>
      <c r="T1373" s="12">
        <f t="shared" si="131"/>
        <v>42131.550254629627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126"/>
        <v>1.24</v>
      </c>
      <c r="P1374" s="8">
        <f t="shared" si="127"/>
        <v>38.75</v>
      </c>
      <c r="Q1374" t="str">
        <f t="shared" si="128"/>
        <v>music</v>
      </c>
      <c r="R1374" t="str">
        <f t="shared" si="129"/>
        <v>rock</v>
      </c>
      <c r="S1374" s="12">
        <f t="shared" si="130"/>
        <v>41072.53162037037</v>
      </c>
      <c r="T1374" s="12">
        <f t="shared" si="131"/>
        <v>41102.53162037037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126"/>
        <v>1.0501</v>
      </c>
      <c r="P1375" s="8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2">
        <f t="shared" si="130"/>
        <v>42704.743437499994</v>
      </c>
      <c r="T1375" s="12">
        <f t="shared" si="131"/>
        <v>42734.743437499994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126"/>
        <v>1.8946666666666667</v>
      </c>
      <c r="P1376" s="8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2">
        <f t="shared" si="130"/>
        <v>42423.953564814808</v>
      </c>
      <c r="T1376" s="12">
        <f t="shared" si="131"/>
        <v>42453.911898148144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126"/>
        <v>1.7132499999999999</v>
      </c>
      <c r="P1377" s="8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2">
        <f t="shared" si="130"/>
        <v>42719.857858796291</v>
      </c>
      <c r="T1377" s="12">
        <f t="shared" si="131"/>
        <v>42749.857858796291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126"/>
        <v>2.5248648648648651</v>
      </c>
      <c r="P1378" s="8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2">
        <f t="shared" si="130"/>
        <v>42677.460717592585</v>
      </c>
      <c r="T1378" s="12">
        <f t="shared" si="131"/>
        <v>42707.502384259256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126"/>
        <v>1.1615384615384616</v>
      </c>
      <c r="P1379" s="8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2">
        <f t="shared" si="130"/>
        <v>42747.01122685185</v>
      </c>
      <c r="T1379" s="12">
        <f t="shared" si="131"/>
        <v>42768.96597222222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126"/>
        <v>2.0335000000000001</v>
      </c>
      <c r="P1380" s="8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2">
        <f t="shared" si="130"/>
        <v>42568.551041666666</v>
      </c>
      <c r="T1380" s="12">
        <f t="shared" si="131"/>
        <v>42583.551041666666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126"/>
        <v>1.1160000000000001</v>
      </c>
      <c r="P1381" s="8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2">
        <f t="shared" si="130"/>
        <v>42130.283287037033</v>
      </c>
      <c r="T1381" s="12">
        <f t="shared" si="131"/>
        <v>42160.283287037033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126"/>
        <v>4.24</v>
      </c>
      <c r="P1382" s="8">
        <f t="shared" si="127"/>
        <v>21.2</v>
      </c>
      <c r="Q1382" t="str">
        <f t="shared" si="128"/>
        <v>music</v>
      </c>
      <c r="R1382" t="str">
        <f t="shared" si="129"/>
        <v>rock</v>
      </c>
      <c r="S1382" s="12">
        <f t="shared" si="130"/>
        <v>42141.554467592585</v>
      </c>
      <c r="T1382" s="12">
        <f t="shared" si="131"/>
        <v>42163.874999999993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126"/>
        <v>1.071</v>
      </c>
      <c r="P1383" s="8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2">
        <f t="shared" si="130"/>
        <v>42703.006076388883</v>
      </c>
      <c r="T1383" s="12">
        <f t="shared" si="131"/>
        <v>42733.006076388883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126"/>
        <v>1.043625</v>
      </c>
      <c r="P1384" s="8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2">
        <f t="shared" si="130"/>
        <v>41370.591851851852</v>
      </c>
      <c r="T1384" s="12">
        <f t="shared" si="131"/>
        <v>41400.591851851852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126"/>
        <v>2.124090909090909</v>
      </c>
      <c r="P1385" s="8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2">
        <f t="shared" si="130"/>
        <v>42706.866643518515</v>
      </c>
      <c r="T1385" s="12">
        <f t="shared" si="131"/>
        <v>42726.866643518515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126"/>
        <v>1.2408571428571429</v>
      </c>
      <c r="P1386" s="8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2">
        <f t="shared" si="130"/>
        <v>42160.526874999996</v>
      </c>
      <c r="T1386" s="12">
        <f t="shared" si="131"/>
        <v>42190.526874999996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126"/>
        <v>1.10406125</v>
      </c>
      <c r="P1387" s="8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2">
        <f t="shared" si="130"/>
        <v>42433.480567129627</v>
      </c>
      <c r="T1387" s="12">
        <f t="shared" si="131"/>
        <v>42489.299305555549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126"/>
        <v>2.1875</v>
      </c>
      <c r="P1388" s="8">
        <f t="shared" si="127"/>
        <v>62.5</v>
      </c>
      <c r="Q1388" t="str">
        <f t="shared" si="128"/>
        <v>music</v>
      </c>
      <c r="R1388" t="str">
        <f t="shared" si="129"/>
        <v>rock</v>
      </c>
      <c r="S1388" s="12">
        <f t="shared" si="130"/>
        <v>42184.438530092586</v>
      </c>
      <c r="T1388" s="12">
        <f t="shared" si="131"/>
        <v>42214.438530092586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126"/>
        <v>1.36625</v>
      </c>
      <c r="P1389" s="8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2">
        <f t="shared" si="130"/>
        <v>42126.712905092594</v>
      </c>
      <c r="T1389" s="12">
        <f t="shared" si="131"/>
        <v>42157.979166666664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126"/>
        <v>1.348074</v>
      </c>
      <c r="P1390" s="8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2">
        <f t="shared" si="130"/>
        <v>42634.406446759262</v>
      </c>
      <c r="T1390" s="12">
        <f t="shared" si="131"/>
        <v>42660.468055555553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126"/>
        <v>1.454</v>
      </c>
      <c r="P1391" s="8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2">
        <f t="shared" si="130"/>
        <v>42565.272650462961</v>
      </c>
      <c r="T1391" s="12">
        <f t="shared" si="131"/>
        <v>42595.272650462961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126"/>
        <v>1.0910714285714285</v>
      </c>
      <c r="P1392" s="8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2">
        <f t="shared" si="130"/>
        <v>42087.594976851855</v>
      </c>
      <c r="T1392" s="12">
        <f t="shared" si="131"/>
        <v>42121.508333333331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126"/>
        <v>1.1020000000000001</v>
      </c>
      <c r="P1393" s="8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2">
        <f t="shared" si="130"/>
        <v>42193.442337962959</v>
      </c>
      <c r="T1393" s="12">
        <f t="shared" si="131"/>
        <v>42237.999305555553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126"/>
        <v>1.1364000000000001</v>
      </c>
      <c r="P1394" s="8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2">
        <f t="shared" si="130"/>
        <v>42400.946597222217</v>
      </c>
      <c r="T1394" s="12">
        <f t="shared" si="131"/>
        <v>42431.946597222217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126"/>
        <v>1.0235000000000001</v>
      </c>
      <c r="P1395" s="8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2">
        <f t="shared" si="130"/>
        <v>42553.473645833328</v>
      </c>
      <c r="T1395" s="12">
        <f t="shared" si="131"/>
        <v>42583.473645833328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126"/>
        <v>1.2213333333333334</v>
      </c>
      <c r="P1396" s="8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2">
        <f t="shared" si="130"/>
        <v>42751.936643518515</v>
      </c>
      <c r="T1396" s="12">
        <f t="shared" si="131"/>
        <v>42794.916666666664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126"/>
        <v>1.1188571428571428</v>
      </c>
      <c r="P1397" s="8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2">
        <f t="shared" si="130"/>
        <v>42719.700011574074</v>
      </c>
      <c r="T1397" s="12">
        <f t="shared" si="131"/>
        <v>42749.700011574074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126"/>
        <v>1.073</v>
      </c>
      <c r="P1398" s="8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2">
        <f t="shared" si="130"/>
        <v>42018.790300925924</v>
      </c>
      <c r="T1398" s="12">
        <f t="shared" si="131"/>
        <v>42048.790300925924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126"/>
        <v>1.1385000000000001</v>
      </c>
      <c r="P1399" s="8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2">
        <f t="shared" si="130"/>
        <v>42640.709606481476</v>
      </c>
      <c r="T1399" s="12">
        <f t="shared" si="131"/>
        <v>42670.679861111108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126"/>
        <v>1.0968181818181819</v>
      </c>
      <c r="P1400" s="8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2">
        <f t="shared" si="130"/>
        <v>42526.665902777771</v>
      </c>
      <c r="T1400" s="12">
        <f t="shared" si="131"/>
        <v>42556.665902777771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126"/>
        <v>1.2614444444444444</v>
      </c>
      <c r="P1401" s="8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2">
        <f t="shared" si="130"/>
        <v>41888.795983796292</v>
      </c>
      <c r="T1401" s="12">
        <f t="shared" si="131"/>
        <v>41918.795983796292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126"/>
        <v>1.6742857142857144</v>
      </c>
      <c r="P1402" s="8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2">
        <f t="shared" si="130"/>
        <v>42498.132789351854</v>
      </c>
      <c r="T1402" s="12">
        <f t="shared" si="131"/>
        <v>42533.020833333336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126"/>
        <v>4.9652000000000003</v>
      </c>
      <c r="P1403" s="8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2">
        <f t="shared" si="130"/>
        <v>41399.787893518514</v>
      </c>
      <c r="T1403" s="12">
        <f t="shared" si="131"/>
        <v>41420.787893518514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126"/>
        <v>1.0915999999999999</v>
      </c>
      <c r="P1404" s="8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2">
        <f t="shared" si="130"/>
        <v>42064.845034722217</v>
      </c>
      <c r="T1404" s="12">
        <f t="shared" si="131"/>
        <v>42124.803368055553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126"/>
        <v>1.0257499999999999</v>
      </c>
      <c r="P1405" s="8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2">
        <f t="shared" si="130"/>
        <v>41450.854571759257</v>
      </c>
      <c r="T1405" s="12">
        <f t="shared" si="131"/>
        <v>41480.854571759257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126"/>
        <v>1.6620689655172414E-2</v>
      </c>
      <c r="P1406" s="8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2">
        <f t="shared" si="130"/>
        <v>42032.30190972222</v>
      </c>
      <c r="T1406" s="12">
        <f t="shared" si="131"/>
        <v>42057.30190972222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126"/>
        <v>4.1999999999999997E-3</v>
      </c>
      <c r="P1407" s="8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2">
        <f t="shared" si="130"/>
        <v>41941.472233796296</v>
      </c>
      <c r="T1407" s="12">
        <f t="shared" si="131"/>
        <v>41971.51390046296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126"/>
        <v>1.25E-3</v>
      </c>
      <c r="P1408" s="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2">
        <f t="shared" si="130"/>
        <v>42297.224618055552</v>
      </c>
      <c r="T1408" s="12">
        <f t="shared" si="131"/>
        <v>42350.208333333336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126"/>
        <v>5.0000000000000001E-3</v>
      </c>
      <c r="P1409" s="8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2">
        <f t="shared" si="130"/>
        <v>41838.32844907407</v>
      </c>
      <c r="T1409" s="12">
        <f t="shared" si="131"/>
        <v>41863.32844907407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126"/>
        <v>7.1999999999999995E-2</v>
      </c>
      <c r="P1410" s="8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2">
        <f t="shared" si="130"/>
        <v>42291.663842592585</v>
      </c>
      <c r="T1410" s="12">
        <f t="shared" si="131"/>
        <v>42321.705509259256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132">E1411/D1411</f>
        <v>0</v>
      </c>
      <c r="P1411" s="8">
        <f t="shared" ref="P1411:P1474" si="133">IF(ISERROR(E1411/L1411),0,E1411/L1411)</f>
        <v>0</v>
      </c>
      <c r="Q1411" t="str">
        <f t="shared" ref="Q1411:Q1474" si="134">LEFT(N1411,FIND("/",N1411,1)-1)</f>
        <v>publishing</v>
      </c>
      <c r="R1411" t="str">
        <f t="shared" ref="R1411:R1474" si="135">RIGHT(N1411,(LEN(N1411)-FIND("/",N1411,1)))</f>
        <v>translations</v>
      </c>
      <c r="S1411" s="12">
        <f t="shared" ref="S1411:S1474" si="136">(J1411/86400)+25569+(-5/24)</f>
        <v>41944.925173611111</v>
      </c>
      <c r="T1411" s="12">
        <f t="shared" ref="T1411:T1474" si="137">(I1411/86400)+25569+(-5/24)</f>
        <v>42004.966840277775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132"/>
        <v>1.6666666666666666E-4</v>
      </c>
      <c r="P1412" s="8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2">
        <f t="shared" si="136"/>
        <v>42479.110185185178</v>
      </c>
      <c r="T1412" s="12">
        <f t="shared" si="137"/>
        <v>42524.110185185178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132"/>
        <v>2.3333333333333335E-3</v>
      </c>
      <c r="P1413" s="8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2">
        <f t="shared" si="136"/>
        <v>42012.850694444445</v>
      </c>
      <c r="T1413" s="12">
        <f t="shared" si="137"/>
        <v>42040.850694444445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132"/>
        <v>4.5714285714285714E-2</v>
      </c>
      <c r="P1414" s="8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2">
        <f t="shared" si="136"/>
        <v>41946.855312499996</v>
      </c>
      <c r="T1414" s="12">
        <f t="shared" si="137"/>
        <v>41976.855312499996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132"/>
        <v>0.05</v>
      </c>
      <c r="P1415" s="8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2">
        <f t="shared" si="136"/>
        <v>42360.228819444441</v>
      </c>
      <c r="T1415" s="12">
        <f t="shared" si="137"/>
        <v>42420.228819444441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132"/>
        <v>2E-3</v>
      </c>
      <c r="P1416" s="8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2">
        <f t="shared" si="136"/>
        <v>42708.044756944444</v>
      </c>
      <c r="T1416" s="12">
        <f t="shared" si="137"/>
        <v>42738.044756944444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132"/>
        <v>0.18181818181818182</v>
      </c>
      <c r="P1417" s="8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2">
        <f t="shared" si="136"/>
        <v>42192.467488425922</v>
      </c>
      <c r="T1417" s="12">
        <f t="shared" si="137"/>
        <v>42232.467488425922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132"/>
        <v>0</v>
      </c>
      <c r="P1418" s="8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s="12">
        <f t="shared" si="136"/>
        <v>42299.717812499999</v>
      </c>
      <c r="T1418" s="12">
        <f t="shared" si="137"/>
        <v>42329.759479166663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132"/>
        <v>1.2222222222222223E-2</v>
      </c>
      <c r="P1419" s="8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2">
        <f t="shared" si="136"/>
        <v>42231.941828703704</v>
      </c>
      <c r="T1419" s="12">
        <f t="shared" si="137"/>
        <v>42262.257638888885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132"/>
        <v>2E-3</v>
      </c>
      <c r="P1420" s="8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2">
        <f t="shared" si="136"/>
        <v>42395.248078703698</v>
      </c>
      <c r="T1420" s="12">
        <f t="shared" si="137"/>
        <v>42425.248078703698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132"/>
        <v>7.0634920634920634E-2</v>
      </c>
      <c r="P1421" s="8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2">
        <f t="shared" si="136"/>
        <v>42622.24790509259</v>
      </c>
      <c r="T1421" s="12">
        <f t="shared" si="137"/>
        <v>42652.24790509259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132"/>
        <v>2.7272727272727271E-2</v>
      </c>
      <c r="P1422" s="8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2">
        <f t="shared" si="136"/>
        <v>42524.459328703706</v>
      </c>
      <c r="T1422" s="12">
        <f t="shared" si="137"/>
        <v>42549.459328703706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132"/>
        <v>1E-3</v>
      </c>
      <c r="P1423" s="8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2">
        <f t="shared" si="136"/>
        <v>42013.707280092589</v>
      </c>
      <c r="T1423" s="12">
        <f t="shared" si="137"/>
        <v>42043.707280092589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132"/>
        <v>1.0399999999999999E-3</v>
      </c>
      <c r="P1424" s="8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2">
        <f t="shared" si="136"/>
        <v>42604.031296296293</v>
      </c>
      <c r="T1424" s="12">
        <f t="shared" si="137"/>
        <v>42634.031296296293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132"/>
        <v>3.3333333333333335E-3</v>
      </c>
      <c r="P1425" s="8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2">
        <f t="shared" si="136"/>
        <v>42340.151979166665</v>
      </c>
      <c r="T1425" s="12">
        <f t="shared" si="137"/>
        <v>42370.151979166665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132"/>
        <v>0.2036</v>
      </c>
      <c r="P1426" s="8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2">
        <f t="shared" si="136"/>
        <v>42676.509282407402</v>
      </c>
      <c r="T1426" s="12">
        <f t="shared" si="137"/>
        <v>42689.550949074073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132"/>
        <v>0</v>
      </c>
      <c r="P1427" s="8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s="12">
        <f t="shared" si="136"/>
        <v>42092.923136574071</v>
      </c>
      <c r="T1427" s="12">
        <f t="shared" si="137"/>
        <v>42122.923136574071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132"/>
        <v>0</v>
      </c>
      <c r="P1428" s="8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s="12">
        <f t="shared" si="136"/>
        <v>42180.181944444441</v>
      </c>
      <c r="T1428" s="12">
        <f t="shared" si="137"/>
        <v>42240.181944444441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132"/>
        <v>8.3799999999999999E-2</v>
      </c>
      <c r="P1429" s="8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2">
        <f t="shared" si="136"/>
        <v>42601.643344907403</v>
      </c>
      <c r="T1429" s="12">
        <f t="shared" si="137"/>
        <v>42631.643344907403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132"/>
        <v>4.4999999999999998E-2</v>
      </c>
      <c r="P1430" s="8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2">
        <f t="shared" si="136"/>
        <v>42432.171493055554</v>
      </c>
      <c r="T1430" s="12">
        <f t="shared" si="137"/>
        <v>42462.129826388882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132"/>
        <v>0</v>
      </c>
      <c r="P1431" s="8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s="12">
        <f t="shared" si="136"/>
        <v>42073.852337962962</v>
      </c>
      <c r="T1431" s="12">
        <f t="shared" si="137"/>
        <v>42103.852337962962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132"/>
        <v>8.0600000000000005E-2</v>
      </c>
      <c r="P1432" s="8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2">
        <f t="shared" si="136"/>
        <v>41961.605185185188</v>
      </c>
      <c r="T1432" s="12">
        <f t="shared" si="137"/>
        <v>41992.605185185188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132"/>
        <v>0.31947058823529412</v>
      </c>
      <c r="P1433" s="8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2">
        <f t="shared" si="136"/>
        <v>42304.002499999995</v>
      </c>
      <c r="T1433" s="12">
        <f t="shared" si="137"/>
        <v>42334.044166666667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132"/>
        <v>0</v>
      </c>
      <c r="P1434" s="8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s="12">
        <f t="shared" si="136"/>
        <v>42175.572083333333</v>
      </c>
      <c r="T1434" s="12">
        <f t="shared" si="137"/>
        <v>42205.572083333333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132"/>
        <v>6.7083333333333328E-2</v>
      </c>
      <c r="P1435" s="8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2">
        <f t="shared" si="136"/>
        <v>42673.417534722219</v>
      </c>
      <c r="T1435" s="12">
        <f t="shared" si="137"/>
        <v>42714.249999999993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132"/>
        <v>9.987804878048781E-2</v>
      </c>
      <c r="P1436" s="8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2">
        <f t="shared" si="136"/>
        <v>42142.558773148143</v>
      </c>
      <c r="T1436" s="12">
        <f t="shared" si="137"/>
        <v>42163.416666666664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132"/>
        <v>1E-3</v>
      </c>
      <c r="P1437" s="8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2">
        <f t="shared" si="136"/>
        <v>42258.57199074074</v>
      </c>
      <c r="T1437" s="12">
        <f t="shared" si="137"/>
        <v>42288.57199074074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132"/>
        <v>7.7000000000000002E-3</v>
      </c>
      <c r="P1438" s="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2">
        <f t="shared" si="136"/>
        <v>42391.141863425924</v>
      </c>
      <c r="T1438" s="12">
        <f t="shared" si="137"/>
        <v>42421.141863425924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132"/>
        <v>0.26900000000000002</v>
      </c>
      <c r="P1439" s="8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2">
        <f t="shared" si="136"/>
        <v>41796.32336805555</v>
      </c>
      <c r="T1439" s="12">
        <f t="shared" si="137"/>
        <v>41832.999305555553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132"/>
        <v>0.03</v>
      </c>
      <c r="P1440" s="8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2">
        <f t="shared" si="136"/>
        <v>42457.663182870368</v>
      </c>
      <c r="T1440" s="12">
        <f t="shared" si="137"/>
        <v>42487.371527777774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132"/>
        <v>6.6055045871559637E-2</v>
      </c>
      <c r="P1441" s="8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2">
        <f t="shared" si="136"/>
        <v>42040.621539351851</v>
      </c>
      <c r="T1441" s="12">
        <f t="shared" si="137"/>
        <v>42070.621539351851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132"/>
        <v>7.6923076923076926E-5</v>
      </c>
      <c r="P1442" s="8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2">
        <f t="shared" si="136"/>
        <v>42486.540081018517</v>
      </c>
      <c r="T1442" s="12">
        <f t="shared" si="137"/>
        <v>42516.540081018517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132"/>
        <v>1.1222222222222222E-2</v>
      </c>
      <c r="P1443" s="8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2">
        <f t="shared" si="136"/>
        <v>42198.557511574072</v>
      </c>
      <c r="T1443" s="12">
        <f t="shared" si="137"/>
        <v>42258.557511574072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132"/>
        <v>0</v>
      </c>
      <c r="P1444" s="8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s="12">
        <f t="shared" si="136"/>
        <v>42485.437013888884</v>
      </c>
      <c r="T1444" s="12">
        <f t="shared" si="137"/>
        <v>42515.437013888884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132"/>
        <v>0</v>
      </c>
      <c r="P1445" s="8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s="12">
        <f t="shared" si="136"/>
        <v>42707.71769675926</v>
      </c>
      <c r="T1445" s="12">
        <f t="shared" si="137"/>
        <v>42737.71769675926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132"/>
        <v>0</v>
      </c>
      <c r="P1446" s="8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s="12">
        <f t="shared" si="136"/>
        <v>42199.665069444447</v>
      </c>
      <c r="T1446" s="12">
        <f t="shared" si="137"/>
        <v>42259.665069444447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132"/>
        <v>0</v>
      </c>
      <c r="P1447" s="8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s="12">
        <f t="shared" si="136"/>
        <v>42139.333969907406</v>
      </c>
      <c r="T1447" s="12">
        <f t="shared" si="137"/>
        <v>42169.333969907406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132"/>
        <v>0</v>
      </c>
      <c r="P1448" s="8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s="12">
        <f t="shared" si="136"/>
        <v>42461.239328703705</v>
      </c>
      <c r="T1448" s="12">
        <f t="shared" si="137"/>
        <v>42481.239328703705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132"/>
        <v>1.4999999999999999E-4</v>
      </c>
      <c r="P1449" s="8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2">
        <f t="shared" si="136"/>
        <v>42529.52238425926</v>
      </c>
      <c r="T1449" s="12">
        <f t="shared" si="137"/>
        <v>42559.52238425926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132"/>
        <v>0</v>
      </c>
      <c r="P1450" s="8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s="12">
        <f t="shared" si="136"/>
        <v>42115.728217592587</v>
      </c>
      <c r="T1450" s="12">
        <f t="shared" si="137"/>
        <v>42146.017361111109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132"/>
        <v>0</v>
      </c>
      <c r="P1451" s="8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s="12">
        <f t="shared" si="136"/>
        <v>42086.603067129625</v>
      </c>
      <c r="T1451" s="12">
        <f t="shared" si="137"/>
        <v>42134.603067129625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132"/>
        <v>1.0000000000000001E-5</v>
      </c>
      <c r="P1452" s="8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2">
        <f t="shared" si="136"/>
        <v>42389.962928240733</v>
      </c>
      <c r="T1452" s="12">
        <f t="shared" si="137"/>
        <v>42419.962928240733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132"/>
        <v>1.0554089709762533E-4</v>
      </c>
      <c r="P1453" s="8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2">
        <f t="shared" si="136"/>
        <v>41931.75068287037</v>
      </c>
      <c r="T1453" s="12">
        <f t="shared" si="137"/>
        <v>41961.792349537034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132"/>
        <v>0</v>
      </c>
      <c r="P1454" s="8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s="12">
        <f t="shared" si="136"/>
        <v>41818.494942129626</v>
      </c>
      <c r="T1454" s="12">
        <f t="shared" si="137"/>
        <v>41848.494942129626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132"/>
        <v>0</v>
      </c>
      <c r="P1455" s="8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s="12">
        <f t="shared" si="136"/>
        <v>42795.487812499996</v>
      </c>
      <c r="T1455" s="12">
        <f t="shared" si="137"/>
        <v>42840.446145833332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132"/>
        <v>8.5714285714285719E-3</v>
      </c>
      <c r="P1456" s="8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2">
        <f t="shared" si="136"/>
        <v>42463.658333333333</v>
      </c>
      <c r="T1456" s="12">
        <f t="shared" si="137"/>
        <v>42484.707638888889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132"/>
        <v>0.105</v>
      </c>
      <c r="P1457" s="8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2">
        <f t="shared" si="136"/>
        <v>41832.46435185185</v>
      </c>
      <c r="T1457" s="12">
        <f t="shared" si="137"/>
        <v>41887.360416666663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132"/>
        <v>2.9000000000000001E-2</v>
      </c>
      <c r="P1458" s="8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2">
        <f t="shared" si="136"/>
        <v>42708.460243055553</v>
      </c>
      <c r="T1458" s="12">
        <f t="shared" si="137"/>
        <v>42738.460243055553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132"/>
        <v>0</v>
      </c>
      <c r="P1459" s="8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s="12">
        <f t="shared" si="136"/>
        <v>42289.688009259255</v>
      </c>
      <c r="T1459" s="12">
        <f t="shared" si="137"/>
        <v>42319.729675925926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132"/>
        <v>0</v>
      </c>
      <c r="P1460" s="8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s="12">
        <f t="shared" si="136"/>
        <v>41831.49722222222</v>
      </c>
      <c r="T1460" s="12">
        <f t="shared" si="137"/>
        <v>41861.958333333328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132"/>
        <v>0</v>
      </c>
      <c r="P1461" s="8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s="12">
        <f t="shared" si="136"/>
        <v>42311.996481481481</v>
      </c>
      <c r="T1461" s="12">
        <f t="shared" si="137"/>
        <v>42340.517361111109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132"/>
        <v>0</v>
      </c>
      <c r="P1462" s="8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s="12">
        <f t="shared" si="136"/>
        <v>41915.688634259255</v>
      </c>
      <c r="T1462" s="12">
        <f t="shared" si="137"/>
        <v>41973.781249999993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132"/>
        <v>1.012446</v>
      </c>
      <c r="P1463" s="8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2">
        <f t="shared" si="136"/>
        <v>41899.436967592592</v>
      </c>
      <c r="T1463" s="12">
        <f t="shared" si="137"/>
        <v>41932.791666666664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132"/>
        <v>1.085175</v>
      </c>
      <c r="P1464" s="8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2">
        <f t="shared" si="136"/>
        <v>41344.454525462963</v>
      </c>
      <c r="T1464" s="12">
        <f t="shared" si="137"/>
        <v>41374.454525462963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132"/>
        <v>1.4766666666666666</v>
      </c>
      <c r="P1465" s="8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2">
        <f t="shared" si="136"/>
        <v>41326.702986111108</v>
      </c>
      <c r="T1465" s="12">
        <f t="shared" si="137"/>
        <v>41371.661319444444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132"/>
        <v>1.6319999999999999</v>
      </c>
      <c r="P1466" s="8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2">
        <f t="shared" si="136"/>
        <v>41291.453217592592</v>
      </c>
      <c r="T1466" s="12">
        <f t="shared" si="137"/>
        <v>41321.453217592592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132"/>
        <v>4.5641449999999999</v>
      </c>
      <c r="P1467" s="8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2">
        <f t="shared" si="136"/>
        <v>40959.526064814811</v>
      </c>
      <c r="T1467" s="12">
        <f t="shared" si="137"/>
        <v>40989.916666666664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132"/>
        <v>1.0787731249999999</v>
      </c>
      <c r="P1468" s="8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2">
        <f t="shared" si="136"/>
        <v>42339.963726851849</v>
      </c>
      <c r="T1468" s="12">
        <f t="shared" si="137"/>
        <v>42380.999999999993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132"/>
        <v>1.1508</v>
      </c>
      <c r="P1469" s="8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2">
        <f t="shared" si="136"/>
        <v>40933.593576388885</v>
      </c>
      <c r="T1469" s="12">
        <f t="shared" si="137"/>
        <v>40993.55190972222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132"/>
        <v>1.0236842105263158</v>
      </c>
      <c r="P1470" s="8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2">
        <f t="shared" si="136"/>
        <v>40645.806122685179</v>
      </c>
      <c r="T1470" s="12">
        <f t="shared" si="137"/>
        <v>40705.806122685179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132"/>
        <v>1.0842485875706214</v>
      </c>
      <c r="P1471" s="8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2">
        <f t="shared" si="136"/>
        <v>41290.390150462961</v>
      </c>
      <c r="T1471" s="12">
        <f t="shared" si="137"/>
        <v>41320.390150462961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132"/>
        <v>1.2513333333333334</v>
      </c>
      <c r="P1472" s="8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2">
        <f t="shared" si="136"/>
        <v>41250.618784722217</v>
      </c>
      <c r="T1472" s="12">
        <f t="shared" si="137"/>
        <v>41271.618784722217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132"/>
        <v>1.03840625</v>
      </c>
      <c r="P1473" s="8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2">
        <f t="shared" si="136"/>
        <v>42073.749236111107</v>
      </c>
      <c r="T1473" s="12">
        <f t="shared" si="137"/>
        <v>42103.749236111107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132"/>
        <v>1.3870400000000001</v>
      </c>
      <c r="P1474" s="8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2">
        <f t="shared" si="136"/>
        <v>41533.33452546296</v>
      </c>
      <c r="T1474" s="12">
        <f t="shared" si="137"/>
        <v>41563.33452546296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138">E1475/D1475</f>
        <v>1.20516</v>
      </c>
      <c r="P1475" s="8">
        <f t="shared" ref="P1475:P1538" si="139">IF(ISERROR(E1475/L1475),0,E1475/L1475)</f>
        <v>38.462553191489363</v>
      </c>
      <c r="Q1475" t="str">
        <f t="shared" ref="Q1475:Q1538" si="140">LEFT(N1475,FIND("/",N1475,1)-1)</f>
        <v>publishing</v>
      </c>
      <c r="R1475" t="str">
        <f t="shared" ref="R1475:R1538" si="141">RIGHT(N1475,(LEN(N1475)-FIND("/",N1475,1)))</f>
        <v>radio &amp; podcasts</v>
      </c>
      <c r="S1475" s="12">
        <f t="shared" ref="S1475:S1538" si="142">(J1475/86400)+25569+(-5/24)</f>
        <v>40939.771284722221</v>
      </c>
      <c r="T1475" s="12">
        <f t="shared" ref="T1475:T1538" si="143">(I1475/86400)+25569+(-5/24)</f>
        <v>40969.771284722221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138"/>
        <v>1.1226666666666667</v>
      </c>
      <c r="P1476" s="8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2">
        <f t="shared" si="142"/>
        <v>41500.519583333335</v>
      </c>
      <c r="T1476" s="12">
        <f t="shared" si="143"/>
        <v>41530.519583333335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138"/>
        <v>1.8866966666666667</v>
      </c>
      <c r="P1477" s="8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2">
        <f t="shared" si="142"/>
        <v>41960.514618055553</v>
      </c>
      <c r="T1477" s="12">
        <f t="shared" si="143"/>
        <v>41992.999305555553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138"/>
        <v>6.6155466666666669</v>
      </c>
      <c r="P1478" s="8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2">
        <f t="shared" si="142"/>
        <v>40765.833587962959</v>
      </c>
      <c r="T1478" s="12">
        <f t="shared" si="143"/>
        <v>40795.833587962959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138"/>
        <v>1.1131</v>
      </c>
      <c r="P1479" s="8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2">
        <f t="shared" si="142"/>
        <v>40840.407453703701</v>
      </c>
      <c r="T1479" s="12">
        <f t="shared" si="143"/>
        <v>40899.916666666664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138"/>
        <v>11.8161422</v>
      </c>
      <c r="P1480" s="8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2">
        <f t="shared" si="142"/>
        <v>41394.663344907407</v>
      </c>
      <c r="T1480" s="12">
        <f t="shared" si="143"/>
        <v>41408.663344907407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138"/>
        <v>1.37375</v>
      </c>
      <c r="P1481" s="8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2">
        <f t="shared" si="142"/>
        <v>41754.536909722221</v>
      </c>
      <c r="T1481" s="12">
        <f t="shared" si="143"/>
        <v>41768.957638888889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138"/>
        <v>1.170404</v>
      </c>
      <c r="P1482" s="8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2">
        <f t="shared" si="142"/>
        <v>41464.725682870368</v>
      </c>
      <c r="T1482" s="12">
        <f t="shared" si="143"/>
        <v>41481.5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138"/>
        <v>2.1000000000000001E-2</v>
      </c>
      <c r="P1483" s="8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2">
        <f t="shared" si="142"/>
        <v>41550.714641203704</v>
      </c>
      <c r="T1483" s="12">
        <f t="shared" si="143"/>
        <v>41580.714641203704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138"/>
        <v>1E-3</v>
      </c>
      <c r="P1484" s="8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2">
        <f t="shared" si="142"/>
        <v>41136.649722222217</v>
      </c>
      <c r="T1484" s="12">
        <f t="shared" si="143"/>
        <v>41159.118750000001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138"/>
        <v>7.1428571428571426E-3</v>
      </c>
      <c r="P1485" s="8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2">
        <f t="shared" si="142"/>
        <v>42547.984664351847</v>
      </c>
      <c r="T1485" s="12">
        <f t="shared" si="143"/>
        <v>42572.984664351847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138"/>
        <v>0</v>
      </c>
      <c r="P1486" s="8">
        <f t="shared" si="139"/>
        <v>0</v>
      </c>
      <c r="Q1486" t="str">
        <f t="shared" si="140"/>
        <v>publishing</v>
      </c>
      <c r="R1486" t="str">
        <f t="shared" si="141"/>
        <v>fiction</v>
      </c>
      <c r="S1486" s="12">
        <f t="shared" si="142"/>
        <v>41052.992627314808</v>
      </c>
      <c r="T1486" s="12">
        <f t="shared" si="143"/>
        <v>41111.410416666666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138"/>
        <v>2.2388059701492536E-2</v>
      </c>
      <c r="P1487" s="8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2">
        <f t="shared" si="142"/>
        <v>42130.587650462963</v>
      </c>
      <c r="T1487" s="12">
        <f t="shared" si="143"/>
        <v>42175.587650462963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138"/>
        <v>2.3999999999999998E-3</v>
      </c>
      <c r="P1488" s="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2">
        <f t="shared" si="142"/>
        <v>42031.960196759253</v>
      </c>
      <c r="T1488" s="12">
        <f t="shared" si="143"/>
        <v>42061.960196759253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138"/>
        <v>0</v>
      </c>
      <c r="P1489" s="8">
        <f t="shared" si="139"/>
        <v>0</v>
      </c>
      <c r="Q1489" t="str">
        <f t="shared" si="140"/>
        <v>publishing</v>
      </c>
      <c r="R1489" t="str">
        <f t="shared" si="141"/>
        <v>fiction</v>
      </c>
      <c r="S1489" s="12">
        <f t="shared" si="142"/>
        <v>42554.709155092591</v>
      </c>
      <c r="T1489" s="12">
        <f t="shared" si="143"/>
        <v>42584.709155092591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138"/>
        <v>2.4E-2</v>
      </c>
      <c r="P1490" s="8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2">
        <f t="shared" si="142"/>
        <v>41614.354861111111</v>
      </c>
      <c r="T1490" s="12">
        <f t="shared" si="143"/>
        <v>41644.354861111111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138"/>
        <v>0</v>
      </c>
      <c r="P1491" s="8">
        <f t="shared" si="139"/>
        <v>0</v>
      </c>
      <c r="Q1491" t="str">
        <f t="shared" si="140"/>
        <v>publishing</v>
      </c>
      <c r="R1491" t="str">
        <f t="shared" si="141"/>
        <v>fiction</v>
      </c>
      <c r="S1491" s="12">
        <f t="shared" si="142"/>
        <v>41198.403379629628</v>
      </c>
      <c r="T1491" s="12">
        <f t="shared" si="143"/>
        <v>41228.445046296292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138"/>
        <v>0.30862068965517242</v>
      </c>
      <c r="P1492" s="8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2">
        <f t="shared" si="142"/>
        <v>41520.352708333332</v>
      </c>
      <c r="T1492" s="12">
        <f t="shared" si="143"/>
        <v>41549.352708333332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138"/>
        <v>8.3333333333333329E-2</v>
      </c>
      <c r="P1493" s="8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2">
        <f t="shared" si="142"/>
        <v>41991.505127314813</v>
      </c>
      <c r="T1493" s="12">
        <f t="shared" si="143"/>
        <v>42050.443055555552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138"/>
        <v>7.4999999999999997E-3</v>
      </c>
      <c r="P1494" s="8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2">
        <f t="shared" si="142"/>
        <v>40682.676458333335</v>
      </c>
      <c r="T1494" s="12">
        <f t="shared" si="143"/>
        <v>40712.676458333335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138"/>
        <v>0</v>
      </c>
      <c r="P1495" s="8">
        <f t="shared" si="139"/>
        <v>0</v>
      </c>
      <c r="Q1495" t="str">
        <f t="shared" si="140"/>
        <v>publishing</v>
      </c>
      <c r="R1495" t="str">
        <f t="shared" si="141"/>
        <v>fiction</v>
      </c>
      <c r="S1495" s="12">
        <f t="shared" si="142"/>
        <v>41411.658275462956</v>
      </c>
      <c r="T1495" s="12">
        <f t="shared" si="143"/>
        <v>41441.658275462956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138"/>
        <v>8.8999999999999996E-2</v>
      </c>
      <c r="P1496" s="8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2">
        <f t="shared" si="142"/>
        <v>42067.514039351845</v>
      </c>
      <c r="T1496" s="12">
        <f t="shared" si="143"/>
        <v>42097.443055555552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138"/>
        <v>0</v>
      </c>
      <c r="P1497" s="8">
        <f t="shared" si="139"/>
        <v>0</v>
      </c>
      <c r="Q1497" t="str">
        <f t="shared" si="140"/>
        <v>publishing</v>
      </c>
      <c r="R1497" t="str">
        <f t="shared" si="141"/>
        <v>fiction</v>
      </c>
      <c r="S1497" s="12">
        <f t="shared" si="142"/>
        <v>40752.581377314811</v>
      </c>
      <c r="T1497" s="12">
        <f t="shared" si="143"/>
        <v>40782.581377314811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138"/>
        <v>0</v>
      </c>
      <c r="P1498" s="8">
        <f t="shared" si="139"/>
        <v>0</v>
      </c>
      <c r="Q1498" t="str">
        <f t="shared" si="140"/>
        <v>publishing</v>
      </c>
      <c r="R1498" t="str">
        <f t="shared" si="141"/>
        <v>fiction</v>
      </c>
      <c r="S1498" s="12">
        <f t="shared" si="142"/>
        <v>41838.266886574071</v>
      </c>
      <c r="T1498" s="12">
        <f t="shared" si="143"/>
        <v>41898.266886574071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138"/>
        <v>6.666666666666667E-5</v>
      </c>
      <c r="P1499" s="8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2">
        <f t="shared" si="142"/>
        <v>41444.434282407405</v>
      </c>
      <c r="T1499" s="12">
        <f t="shared" si="143"/>
        <v>41486.613194444442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138"/>
        <v>1.9E-2</v>
      </c>
      <c r="P1500" s="8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2">
        <f t="shared" si="142"/>
        <v>41840.775208333333</v>
      </c>
      <c r="T1500" s="12">
        <f t="shared" si="143"/>
        <v>41885.775208333333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138"/>
        <v>2.5000000000000001E-3</v>
      </c>
      <c r="P1501" s="8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2">
        <f t="shared" si="142"/>
        <v>42526.798993055556</v>
      </c>
      <c r="T1501" s="12">
        <f t="shared" si="143"/>
        <v>42586.798993055556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138"/>
        <v>0.25035714285714283</v>
      </c>
      <c r="P1502" s="8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2">
        <f t="shared" si="142"/>
        <v>41365.69626157407</v>
      </c>
      <c r="T1502" s="12">
        <f t="shared" si="143"/>
        <v>41395.69626157407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138"/>
        <v>1.6633076923076924</v>
      </c>
      <c r="P1503" s="8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2">
        <f t="shared" si="142"/>
        <v>42163.3752662037</v>
      </c>
      <c r="T1503" s="12">
        <f t="shared" si="143"/>
        <v>42193.3752662037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138"/>
        <v>1.0144545454545455</v>
      </c>
      <c r="P1504" s="8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2">
        <f t="shared" si="142"/>
        <v>42426.33425925926</v>
      </c>
      <c r="T1504" s="12">
        <f t="shared" si="143"/>
        <v>42454.708333333336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138"/>
        <v>1.0789146666666667</v>
      </c>
      <c r="P1505" s="8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2">
        <f t="shared" si="142"/>
        <v>42606.13890046296</v>
      </c>
      <c r="T1505" s="12">
        <f t="shared" si="143"/>
        <v>42666.13890046296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138"/>
        <v>2.7793846153846156</v>
      </c>
      <c r="P1506" s="8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2">
        <f t="shared" si="142"/>
        <v>41772.44935185185</v>
      </c>
      <c r="T1506" s="12">
        <f t="shared" si="143"/>
        <v>41800.147916666661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138"/>
        <v>1.0358125</v>
      </c>
      <c r="P1507" s="8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2">
        <f t="shared" si="142"/>
        <v>42414.234988425924</v>
      </c>
      <c r="T1507" s="12">
        <f t="shared" si="143"/>
        <v>42451.625694444439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138"/>
        <v>1.1140000000000001</v>
      </c>
      <c r="P1508" s="8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2">
        <f t="shared" si="142"/>
        <v>41814.577592592592</v>
      </c>
      <c r="T1508" s="12">
        <f t="shared" si="143"/>
        <v>41844.577592592592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138"/>
        <v>2.15</v>
      </c>
      <c r="P1509" s="8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2">
        <f t="shared" si="142"/>
        <v>40254.242002314808</v>
      </c>
      <c r="T1509" s="12">
        <f t="shared" si="143"/>
        <v>40313.131944444445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138"/>
        <v>1.1076216216216217</v>
      </c>
      <c r="P1510" s="8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2">
        <f t="shared" si="142"/>
        <v>41786.406030092592</v>
      </c>
      <c r="T1510" s="12">
        <f t="shared" si="143"/>
        <v>41817.406030092592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138"/>
        <v>1.2364125714285714</v>
      </c>
      <c r="P1511" s="8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2">
        <f t="shared" si="142"/>
        <v>42751.325057870366</v>
      </c>
      <c r="T1511" s="12">
        <f t="shared" si="143"/>
        <v>42780.749305555553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138"/>
        <v>1.0103500000000001</v>
      </c>
      <c r="P1512" s="8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2">
        <f t="shared" si="142"/>
        <v>41809.176828703705</v>
      </c>
      <c r="T1512" s="12">
        <f t="shared" si="143"/>
        <v>41839.176828703705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138"/>
        <v>1.1179285714285714</v>
      </c>
      <c r="P1513" s="8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2">
        <f t="shared" si="142"/>
        <v>42296.375046296293</v>
      </c>
      <c r="T1513" s="12">
        <f t="shared" si="143"/>
        <v>42326.416712962957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138"/>
        <v>5.5877142857142861</v>
      </c>
      <c r="P1514" s="8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2">
        <f t="shared" si="142"/>
        <v>42741.476145833331</v>
      </c>
      <c r="T1514" s="12">
        <f t="shared" si="143"/>
        <v>42771.476145833331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138"/>
        <v>1.5001875</v>
      </c>
      <c r="P1515" s="8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2">
        <f t="shared" si="142"/>
        <v>41806.42900462963</v>
      </c>
      <c r="T1515" s="12">
        <f t="shared" si="143"/>
        <v>41836.42900462963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138"/>
        <v>1.0647599999999999</v>
      </c>
      <c r="P1516" s="8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2">
        <f t="shared" si="142"/>
        <v>42234.389351851853</v>
      </c>
      <c r="T1516" s="12">
        <f t="shared" si="143"/>
        <v>42274.389351851853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138"/>
        <v>1.57189</v>
      </c>
      <c r="P1517" s="8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2">
        <f t="shared" si="142"/>
        <v>42415.04510416666</v>
      </c>
      <c r="T1517" s="12">
        <f t="shared" si="143"/>
        <v>42445.003437499996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138"/>
        <v>1.0865882352941176</v>
      </c>
      <c r="P1518" s="8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2">
        <f t="shared" si="142"/>
        <v>42619.258009259262</v>
      </c>
      <c r="T1518" s="12">
        <f t="shared" si="143"/>
        <v>42649.374999999993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138"/>
        <v>1.6197999999999999</v>
      </c>
      <c r="P1519" s="8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2">
        <f t="shared" si="142"/>
        <v>41948.358252314814</v>
      </c>
      <c r="T1519" s="12">
        <f t="shared" si="143"/>
        <v>41979.041666666664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138"/>
        <v>2.0536666666666665</v>
      </c>
      <c r="P1520" s="8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2">
        <f t="shared" si="142"/>
        <v>41760.611712962964</v>
      </c>
      <c r="T1520" s="12">
        <f t="shared" si="143"/>
        <v>41790.611712962964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138"/>
        <v>1.033638888888889</v>
      </c>
      <c r="P1521" s="8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2">
        <f t="shared" si="142"/>
        <v>41782.533368055556</v>
      </c>
      <c r="T1521" s="12">
        <f t="shared" si="143"/>
        <v>41810.707638888889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138"/>
        <v>1.0347222222222223</v>
      </c>
      <c r="P1522" s="8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2">
        <f t="shared" si="142"/>
        <v>41955.649456018517</v>
      </c>
      <c r="T1522" s="12">
        <f t="shared" si="143"/>
        <v>41991.958333333336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138"/>
        <v>1.0681333333333334</v>
      </c>
      <c r="P1523" s="8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2">
        <f t="shared" si="142"/>
        <v>42492.959386574068</v>
      </c>
      <c r="T1523" s="12">
        <f t="shared" si="143"/>
        <v>42527.959386574068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138"/>
        <v>1.3896574712643677</v>
      </c>
      <c r="P1524" s="8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2">
        <f t="shared" si="142"/>
        <v>41899.621979166666</v>
      </c>
      <c r="T1524" s="12">
        <f t="shared" si="143"/>
        <v>41929.621979166666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138"/>
        <v>1.2484324324324325</v>
      </c>
      <c r="P1525" s="8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2">
        <f t="shared" si="142"/>
        <v>41964.543009259258</v>
      </c>
      <c r="T1525" s="12">
        <f t="shared" si="143"/>
        <v>41995.791666666664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138"/>
        <v>2.0699999999999998</v>
      </c>
      <c r="P1526" s="8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2">
        <f t="shared" si="142"/>
        <v>42756.292708333327</v>
      </c>
      <c r="T1526" s="12">
        <f t="shared" si="143"/>
        <v>42786.292708333327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138"/>
        <v>1.7400576923076922</v>
      </c>
      <c r="P1527" s="8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2">
        <f t="shared" si="142"/>
        <v>42570.494652777772</v>
      </c>
      <c r="T1527" s="12">
        <f t="shared" si="143"/>
        <v>42600.494652777772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138"/>
        <v>1.2032608695652174</v>
      </c>
      <c r="P1528" s="8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2">
        <f t="shared" si="142"/>
        <v>42339.067673611113</v>
      </c>
      <c r="T1528" s="12">
        <f t="shared" si="143"/>
        <v>42388.067673611113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138"/>
        <v>1.1044428571428573</v>
      </c>
      <c r="P1529" s="8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2">
        <f t="shared" si="142"/>
        <v>42780.392199074071</v>
      </c>
      <c r="T1529" s="12">
        <f t="shared" si="143"/>
        <v>42808.350532407407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138"/>
        <v>2.8156666666666665</v>
      </c>
      <c r="P1530" s="8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2">
        <f t="shared" si="142"/>
        <v>42736.524560185186</v>
      </c>
      <c r="T1530" s="12">
        <f t="shared" si="143"/>
        <v>42766.791666666664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138"/>
        <v>1.0067894736842105</v>
      </c>
      <c r="P1531" s="8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2">
        <f t="shared" si="142"/>
        <v>42052.420370370368</v>
      </c>
      <c r="T1531" s="12">
        <f t="shared" si="143"/>
        <v>42082.378703703704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138"/>
        <v>1.3482571428571428</v>
      </c>
      <c r="P1532" s="8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2">
        <f t="shared" si="142"/>
        <v>42275.558969907404</v>
      </c>
      <c r="T1532" s="12">
        <f t="shared" si="143"/>
        <v>42300.558969907404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138"/>
        <v>1.7595744680851064</v>
      </c>
      <c r="P1533" s="8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2">
        <f t="shared" si="142"/>
        <v>41941.594050925924</v>
      </c>
      <c r="T1533" s="12">
        <f t="shared" si="143"/>
        <v>41973.916666666664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138"/>
        <v>4.8402000000000003</v>
      </c>
      <c r="P1534" s="8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2">
        <f t="shared" si="142"/>
        <v>42391.266956018517</v>
      </c>
      <c r="T1534" s="12">
        <f t="shared" si="143"/>
        <v>42415.416666666664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138"/>
        <v>1.4514</v>
      </c>
      <c r="P1535" s="8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2">
        <f t="shared" si="142"/>
        <v>42442.793715277774</v>
      </c>
      <c r="T1535" s="12">
        <f t="shared" si="143"/>
        <v>42491.957638888889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138"/>
        <v>4.1773333333333333</v>
      </c>
      <c r="P1536" s="8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2">
        <f t="shared" si="142"/>
        <v>42221.465995370367</v>
      </c>
      <c r="T1536" s="12">
        <f t="shared" si="143"/>
        <v>42251.465995370367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138"/>
        <v>1.3242499999999999</v>
      </c>
      <c r="P1537" s="8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2">
        <f t="shared" si="142"/>
        <v>42484.620729166665</v>
      </c>
      <c r="T1537" s="12">
        <f t="shared" si="143"/>
        <v>42513.708333333336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138"/>
        <v>2.5030841666666666</v>
      </c>
      <c r="P1538" s="8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2">
        <f t="shared" si="142"/>
        <v>42213.593865740739</v>
      </c>
      <c r="T1538" s="12">
        <f t="shared" si="143"/>
        <v>42243.593865740739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144">E1539/D1539</f>
        <v>1.7989999999999999</v>
      </c>
      <c r="P1539" s="8">
        <f t="shared" ref="P1539:P1602" si="145">IF(ISERROR(E1539/L1539),0,E1539/L1539)</f>
        <v>96.375</v>
      </c>
      <c r="Q1539" t="str">
        <f t="shared" ref="Q1539:Q1602" si="146">LEFT(N1539,FIND("/",N1539,1)-1)</f>
        <v>photography</v>
      </c>
      <c r="R1539" t="str">
        <f t="shared" ref="R1539:R1602" si="147">RIGHT(N1539,(LEN(N1539)-FIND("/",N1539,1)))</f>
        <v>photobooks</v>
      </c>
      <c r="S1539" s="12">
        <f t="shared" ref="S1539:S1602" si="148">(J1539/86400)+25569+(-5/24)</f>
        <v>42552.106793981475</v>
      </c>
      <c r="T1539" s="12">
        <f t="shared" ref="T1539:T1602" si="149">(I1539/86400)+25569+(-5/24)</f>
        <v>42588.541666666664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144"/>
        <v>1.0262857142857142</v>
      </c>
      <c r="P1540" s="8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2">
        <f t="shared" si="148"/>
        <v>41981.57372685185</v>
      </c>
      <c r="T1540" s="12">
        <f t="shared" si="149"/>
        <v>42026.57372685185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144"/>
        <v>1.359861</v>
      </c>
      <c r="P1541" s="8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2">
        <f t="shared" si="148"/>
        <v>42705.710868055554</v>
      </c>
      <c r="T1541" s="12">
        <f t="shared" si="149"/>
        <v>42738.710868055554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144"/>
        <v>1.1786666666666668</v>
      </c>
      <c r="P1542" s="8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2">
        <f t="shared" si="148"/>
        <v>41938.798796296294</v>
      </c>
      <c r="T1542" s="12">
        <f t="shared" si="149"/>
        <v>41968.843749999993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144"/>
        <v>3.3333333333333332E-4</v>
      </c>
      <c r="P1543" s="8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2">
        <f t="shared" si="148"/>
        <v>41974.503912037035</v>
      </c>
      <c r="T1543" s="12">
        <f t="shared" si="149"/>
        <v>42004.503912037035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144"/>
        <v>0.04</v>
      </c>
      <c r="P1544" s="8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2">
        <f t="shared" si="148"/>
        <v>42170.788194444445</v>
      </c>
      <c r="T1544" s="12">
        <f t="shared" si="149"/>
        <v>42185.788194444445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144"/>
        <v>4.4444444444444444E-3</v>
      </c>
      <c r="P1545" s="8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2">
        <f t="shared" si="148"/>
        <v>41935.301319444443</v>
      </c>
      <c r="T1545" s="12">
        <f t="shared" si="149"/>
        <v>41965.342986111107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144"/>
        <v>0</v>
      </c>
      <c r="P1546" s="8">
        <f t="shared" si="145"/>
        <v>0</v>
      </c>
      <c r="Q1546" t="str">
        <f t="shared" si="146"/>
        <v>photography</v>
      </c>
      <c r="R1546" t="str">
        <f t="shared" si="147"/>
        <v>nature</v>
      </c>
      <c r="S1546" s="12">
        <f t="shared" si="148"/>
        <v>42052.842870370368</v>
      </c>
      <c r="T1546" s="12">
        <f t="shared" si="149"/>
        <v>42094.804166666661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144"/>
        <v>3.3333333333333332E-4</v>
      </c>
      <c r="P1547" s="8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2">
        <f t="shared" si="148"/>
        <v>42031.676319444443</v>
      </c>
      <c r="T1547" s="12">
        <f t="shared" si="149"/>
        <v>42065.677777777775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144"/>
        <v>0.28899999999999998</v>
      </c>
      <c r="P1548" s="8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2">
        <f t="shared" si="148"/>
        <v>41839.004618055551</v>
      </c>
      <c r="T1548" s="12">
        <f t="shared" si="149"/>
        <v>41899.004618055551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144"/>
        <v>0</v>
      </c>
      <c r="P1549" s="8">
        <f t="shared" si="145"/>
        <v>0</v>
      </c>
      <c r="Q1549" t="str">
        <f t="shared" si="146"/>
        <v>photography</v>
      </c>
      <c r="R1549" t="str">
        <f t="shared" si="147"/>
        <v>nature</v>
      </c>
      <c r="S1549" s="12">
        <f t="shared" si="148"/>
        <v>42782.218541666669</v>
      </c>
      <c r="T1549" s="12">
        <f t="shared" si="149"/>
        <v>42789.218541666669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144"/>
        <v>8.5714285714285715E-2</v>
      </c>
      <c r="P1550" s="8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2">
        <f t="shared" si="148"/>
        <v>42286.673842592594</v>
      </c>
      <c r="T1550" s="12">
        <f t="shared" si="149"/>
        <v>42316.715509259258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144"/>
        <v>0.34</v>
      </c>
      <c r="P1551" s="8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2">
        <f t="shared" si="148"/>
        <v>42280.927766203698</v>
      </c>
      <c r="T1551" s="12">
        <f t="shared" si="149"/>
        <v>42310.96943287037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144"/>
        <v>0.13466666666666666</v>
      </c>
      <c r="P1552" s="8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2">
        <f t="shared" si="148"/>
        <v>42472.24113425926</v>
      </c>
      <c r="T1552" s="12">
        <f t="shared" si="149"/>
        <v>42502.24113425926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144"/>
        <v>0</v>
      </c>
      <c r="P1553" s="8">
        <f t="shared" si="145"/>
        <v>0</v>
      </c>
      <c r="Q1553" t="str">
        <f t="shared" si="146"/>
        <v>photography</v>
      </c>
      <c r="R1553" t="str">
        <f t="shared" si="147"/>
        <v>nature</v>
      </c>
      <c r="S1553" s="12">
        <f t="shared" si="148"/>
        <v>42121.616192129623</v>
      </c>
      <c r="T1553" s="12">
        <f t="shared" si="149"/>
        <v>42151.616192129623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144"/>
        <v>0.49186046511627907</v>
      </c>
      <c r="P1554" s="8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2">
        <f t="shared" si="148"/>
        <v>41892.480416666665</v>
      </c>
      <c r="T1554" s="12">
        <f t="shared" si="149"/>
        <v>41912.957638888889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144"/>
        <v>0</v>
      </c>
      <c r="P1555" s="8">
        <f t="shared" si="145"/>
        <v>0</v>
      </c>
      <c r="Q1555" t="str">
        <f t="shared" si="146"/>
        <v>photography</v>
      </c>
      <c r="R1555" t="str">
        <f t="shared" si="147"/>
        <v>nature</v>
      </c>
      <c r="S1555" s="12">
        <f t="shared" si="148"/>
        <v>42219.074618055551</v>
      </c>
      <c r="T1555" s="12">
        <f t="shared" si="149"/>
        <v>42249.074618055551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144"/>
        <v>0</v>
      </c>
      <c r="P1556" s="8">
        <f t="shared" si="145"/>
        <v>0</v>
      </c>
      <c r="Q1556" t="str">
        <f t="shared" si="146"/>
        <v>photography</v>
      </c>
      <c r="R1556" t="str">
        <f t="shared" si="147"/>
        <v>nature</v>
      </c>
      <c r="S1556" s="12">
        <f t="shared" si="148"/>
        <v>42188.043865740743</v>
      </c>
      <c r="T1556" s="12">
        <f t="shared" si="149"/>
        <v>42218.043865740743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144"/>
        <v>0</v>
      </c>
      <c r="P1557" s="8">
        <f t="shared" si="145"/>
        <v>0</v>
      </c>
      <c r="Q1557" t="str">
        <f t="shared" si="146"/>
        <v>photography</v>
      </c>
      <c r="R1557" t="str">
        <f t="shared" si="147"/>
        <v>nature</v>
      </c>
      <c r="S1557" s="12">
        <f t="shared" si="148"/>
        <v>42241.405462962961</v>
      </c>
      <c r="T1557" s="12">
        <f t="shared" si="149"/>
        <v>42264.499999999993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144"/>
        <v>0.45133333333333331</v>
      </c>
      <c r="P1558" s="8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2">
        <f t="shared" si="148"/>
        <v>42524.944722222215</v>
      </c>
      <c r="T1558" s="12">
        <f t="shared" si="149"/>
        <v>42554.944722222215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144"/>
        <v>0.04</v>
      </c>
      <c r="P1559" s="8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2">
        <f t="shared" si="148"/>
        <v>41871.444826388884</v>
      </c>
      <c r="T1559" s="12">
        <f t="shared" si="149"/>
        <v>41902.444826388884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144"/>
        <v>4.6666666666666669E-2</v>
      </c>
      <c r="P1560" s="8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2">
        <f t="shared" si="148"/>
        <v>42185.189340277771</v>
      </c>
      <c r="T1560" s="12">
        <f t="shared" si="149"/>
        <v>42244.299999999996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144"/>
        <v>3.3333333333333335E-3</v>
      </c>
      <c r="P1561" s="8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2">
        <f t="shared" si="148"/>
        <v>42107.844895833332</v>
      </c>
      <c r="T1561" s="12">
        <f t="shared" si="149"/>
        <v>42122.844895833332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144"/>
        <v>3.7600000000000001E-2</v>
      </c>
      <c r="P1562" s="8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2">
        <f t="shared" si="148"/>
        <v>41935.812418981477</v>
      </c>
      <c r="T1562" s="12">
        <f t="shared" si="149"/>
        <v>41955.854085648149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144"/>
        <v>6.7000000000000002E-3</v>
      </c>
      <c r="P1563" s="8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2">
        <f t="shared" si="148"/>
        <v>41554.833368055552</v>
      </c>
      <c r="T1563" s="12">
        <f t="shared" si="149"/>
        <v>41584.875034722216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144"/>
        <v>0</v>
      </c>
      <c r="P1564" s="8">
        <f t="shared" si="145"/>
        <v>0</v>
      </c>
      <c r="Q1564" t="str">
        <f t="shared" si="146"/>
        <v>publishing</v>
      </c>
      <c r="R1564" t="str">
        <f t="shared" si="147"/>
        <v>art books</v>
      </c>
      <c r="S1564" s="12">
        <f t="shared" si="148"/>
        <v>40079.357824074068</v>
      </c>
      <c r="T1564" s="12">
        <f t="shared" si="149"/>
        <v>40148.826388888883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144"/>
        <v>1.4166666666666666E-2</v>
      </c>
      <c r="P1565" s="8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2">
        <f t="shared" si="148"/>
        <v>41652.534155092588</v>
      </c>
      <c r="T1565" s="12">
        <f t="shared" si="149"/>
        <v>41712.492488425924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144"/>
        <v>1E-3</v>
      </c>
      <c r="P1566" s="8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2">
        <f t="shared" si="148"/>
        <v>42121.158668981479</v>
      </c>
      <c r="T1566" s="12">
        <f t="shared" si="149"/>
        <v>42152.628472222219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144"/>
        <v>2.5000000000000001E-2</v>
      </c>
      <c r="P1567" s="8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2">
        <f t="shared" si="148"/>
        <v>40672.521539351852</v>
      </c>
      <c r="T1567" s="12">
        <f t="shared" si="149"/>
        <v>40702.521539351852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144"/>
        <v>0.21249999999999999</v>
      </c>
      <c r="P1568" s="8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2">
        <f t="shared" si="148"/>
        <v>42549.708379629628</v>
      </c>
      <c r="T1568" s="12">
        <f t="shared" si="149"/>
        <v>42578.708333333336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144"/>
        <v>4.1176470588235294E-2</v>
      </c>
      <c r="P1569" s="8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2">
        <f t="shared" si="148"/>
        <v>41671.728530092594</v>
      </c>
      <c r="T1569" s="12">
        <f t="shared" si="149"/>
        <v>41686.791666666664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144"/>
        <v>0.13639999999999999</v>
      </c>
      <c r="P1570" s="8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2">
        <f t="shared" si="148"/>
        <v>41961.853993055549</v>
      </c>
      <c r="T1570" s="12">
        <f t="shared" si="149"/>
        <v>41996.853993055549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144"/>
        <v>0</v>
      </c>
      <c r="P1571" s="8">
        <f t="shared" si="145"/>
        <v>0</v>
      </c>
      <c r="Q1571" t="str">
        <f t="shared" si="146"/>
        <v>publishing</v>
      </c>
      <c r="R1571" t="str">
        <f t="shared" si="147"/>
        <v>art books</v>
      </c>
      <c r="S1571" s="12">
        <f t="shared" si="148"/>
        <v>41389.471226851849</v>
      </c>
      <c r="T1571" s="12">
        <f t="shared" si="149"/>
        <v>41419.471226851849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144"/>
        <v>0.41399999999999998</v>
      </c>
      <c r="P1572" s="8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2">
        <f t="shared" si="148"/>
        <v>42438.605115740742</v>
      </c>
      <c r="T1572" s="12">
        <f t="shared" si="149"/>
        <v>42468.56344907407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144"/>
        <v>6.6115702479338841E-3</v>
      </c>
      <c r="P1573" s="8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2">
        <f t="shared" si="148"/>
        <v>42144.56114583333</v>
      </c>
      <c r="T1573" s="12">
        <f t="shared" si="149"/>
        <v>42174.56114583333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144"/>
        <v>0.05</v>
      </c>
      <c r="P1574" s="8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2">
        <f t="shared" si="148"/>
        <v>42403.824756944443</v>
      </c>
      <c r="T1574" s="12">
        <f t="shared" si="149"/>
        <v>42428.790972222218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144"/>
        <v>2.4777777777777777E-2</v>
      </c>
      <c r="P1575" s="8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2">
        <f t="shared" si="148"/>
        <v>42785.791689814818</v>
      </c>
      <c r="T1575" s="12">
        <f t="shared" si="149"/>
        <v>42825.957638888889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144"/>
        <v>5.0599999999999999E-2</v>
      </c>
      <c r="P1576" s="8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2">
        <f t="shared" si="148"/>
        <v>42017.719085648147</v>
      </c>
      <c r="T1576" s="12">
        <f t="shared" si="149"/>
        <v>42052.719085648147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144"/>
        <v>0.2291</v>
      </c>
      <c r="P1577" s="8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2">
        <f t="shared" si="148"/>
        <v>41799.315925925919</v>
      </c>
      <c r="T1577" s="12">
        <f t="shared" si="149"/>
        <v>41829.315925925919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144"/>
        <v>0.13</v>
      </c>
      <c r="P1578" s="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2">
        <f t="shared" si="148"/>
        <v>42140.670925925922</v>
      </c>
      <c r="T1578" s="12">
        <f t="shared" si="149"/>
        <v>42185.670925925922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144"/>
        <v>5.4999999999999997E-3</v>
      </c>
      <c r="P1579" s="8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2">
        <f t="shared" si="148"/>
        <v>41054.639444444438</v>
      </c>
      <c r="T1579" s="12">
        <f t="shared" si="149"/>
        <v>41114.639444444438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144"/>
        <v>0.10806536636794939</v>
      </c>
      <c r="P1580" s="8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2">
        <f t="shared" si="148"/>
        <v>40398.857534722221</v>
      </c>
      <c r="T1580" s="12">
        <f t="shared" si="149"/>
        <v>40422.875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144"/>
        <v>8.4008400840084006E-3</v>
      </c>
      <c r="P1581" s="8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2">
        <f t="shared" si="148"/>
        <v>41481.788090277776</v>
      </c>
      <c r="T1581" s="12">
        <f t="shared" si="149"/>
        <v>41514.788090277776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144"/>
        <v>0</v>
      </c>
      <c r="P1582" s="8">
        <f t="shared" si="145"/>
        <v>0</v>
      </c>
      <c r="Q1582" t="str">
        <f t="shared" si="146"/>
        <v>publishing</v>
      </c>
      <c r="R1582" t="str">
        <f t="shared" si="147"/>
        <v>art books</v>
      </c>
      <c r="S1582" s="12">
        <f t="shared" si="148"/>
        <v>40989.841736111106</v>
      </c>
      <c r="T1582" s="12">
        <f t="shared" si="149"/>
        <v>41049.841736111106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144"/>
        <v>5.0000000000000001E-3</v>
      </c>
      <c r="P1583" s="8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2">
        <f t="shared" si="148"/>
        <v>42325.240624999999</v>
      </c>
      <c r="T1583" s="12">
        <f t="shared" si="149"/>
        <v>42357.240624999999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144"/>
        <v>9.2999999999999999E-2</v>
      </c>
      <c r="P1584" s="8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2">
        <f t="shared" si="148"/>
        <v>42246.581631944442</v>
      </c>
      <c r="T1584" s="12">
        <f t="shared" si="149"/>
        <v>42303.680555555555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144"/>
        <v>7.5000000000000002E-4</v>
      </c>
      <c r="P1585" s="8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2">
        <f t="shared" si="148"/>
        <v>41877.696655092594</v>
      </c>
      <c r="T1585" s="12">
        <f t="shared" si="149"/>
        <v>41907.696655092594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144"/>
        <v>0</v>
      </c>
      <c r="P1586" s="8">
        <f t="shared" si="145"/>
        <v>0</v>
      </c>
      <c r="Q1586" t="str">
        <f t="shared" si="146"/>
        <v>photography</v>
      </c>
      <c r="R1586" t="str">
        <f t="shared" si="147"/>
        <v>places</v>
      </c>
      <c r="S1586" s="12">
        <f t="shared" si="148"/>
        <v>41779.440983796296</v>
      </c>
      <c r="T1586" s="12">
        <f t="shared" si="149"/>
        <v>41789.440983796296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144"/>
        <v>0.79</v>
      </c>
      <c r="P1587" s="8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2">
        <f t="shared" si="148"/>
        <v>42707.687129629623</v>
      </c>
      <c r="T1587" s="12">
        <f t="shared" si="149"/>
        <v>42729.249999999993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144"/>
        <v>0</v>
      </c>
      <c r="P1588" s="8">
        <f t="shared" si="145"/>
        <v>0</v>
      </c>
      <c r="Q1588" t="str">
        <f t="shared" si="146"/>
        <v>photography</v>
      </c>
      <c r="R1588" t="str">
        <f t="shared" si="147"/>
        <v>places</v>
      </c>
      <c r="S1588" s="12">
        <f t="shared" si="148"/>
        <v>42068.896087962959</v>
      </c>
      <c r="T1588" s="12">
        <f t="shared" si="149"/>
        <v>42098.854421296295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144"/>
        <v>1.3333333333333334E-4</v>
      </c>
      <c r="P1589" s="8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2">
        <f t="shared" si="148"/>
        <v>41956.742650462962</v>
      </c>
      <c r="T1589" s="12">
        <f t="shared" si="149"/>
        <v>41986.742650462962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144"/>
        <v>0</v>
      </c>
      <c r="P1590" s="8">
        <f t="shared" si="145"/>
        <v>0</v>
      </c>
      <c r="Q1590" t="str">
        <f t="shared" si="146"/>
        <v>photography</v>
      </c>
      <c r="R1590" t="str">
        <f t="shared" si="147"/>
        <v>places</v>
      </c>
      <c r="S1590" s="12">
        <f t="shared" si="148"/>
        <v>42005.041655092595</v>
      </c>
      <c r="T1590" s="12">
        <f t="shared" si="149"/>
        <v>42035.633333333331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144"/>
        <v>0</v>
      </c>
      <c r="P1591" s="8">
        <f t="shared" si="145"/>
        <v>0</v>
      </c>
      <c r="Q1591" t="str">
        <f t="shared" si="146"/>
        <v>photography</v>
      </c>
      <c r="R1591" t="str">
        <f t="shared" si="147"/>
        <v>places</v>
      </c>
      <c r="S1591" s="12">
        <f t="shared" si="148"/>
        <v>42256.776458333326</v>
      </c>
      <c r="T1591" s="12">
        <f t="shared" si="149"/>
        <v>42286.776458333326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144"/>
        <v>1.7000000000000001E-2</v>
      </c>
      <c r="P1592" s="8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2">
        <f t="shared" si="148"/>
        <v>42240.648888888885</v>
      </c>
      <c r="T1592" s="12">
        <f t="shared" si="149"/>
        <v>42270.648888888885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144"/>
        <v>0.29228571428571426</v>
      </c>
      <c r="P1593" s="8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2">
        <f t="shared" si="148"/>
        <v>42433.517835648141</v>
      </c>
      <c r="T1593" s="12">
        <f t="shared" si="149"/>
        <v>42463.476168981484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144"/>
        <v>0</v>
      </c>
      <c r="P1594" s="8">
        <f t="shared" si="145"/>
        <v>0</v>
      </c>
      <c r="Q1594" t="str">
        <f t="shared" si="146"/>
        <v>photography</v>
      </c>
      <c r="R1594" t="str">
        <f t="shared" si="147"/>
        <v>places</v>
      </c>
      <c r="S1594" s="12">
        <f t="shared" si="148"/>
        <v>42045.86440972222</v>
      </c>
      <c r="T1594" s="12">
        <f t="shared" si="149"/>
        <v>42090.822743055549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144"/>
        <v>1.3636363636363637E-4</v>
      </c>
      <c r="P1595" s="8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2">
        <f t="shared" si="148"/>
        <v>42033.63721064815</v>
      </c>
      <c r="T1595" s="12">
        <f t="shared" si="149"/>
        <v>42063.63721064815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144"/>
        <v>0.20499999999999999</v>
      </c>
      <c r="P1596" s="8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2">
        <f t="shared" si="148"/>
        <v>42445.504421296289</v>
      </c>
      <c r="T1596" s="12">
        <f t="shared" si="149"/>
        <v>42505.472916666666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144"/>
        <v>2.8E-3</v>
      </c>
      <c r="P1597" s="8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2">
        <f t="shared" si="148"/>
        <v>41779.84175925926</v>
      </c>
      <c r="T1597" s="12">
        <f t="shared" si="149"/>
        <v>41808.634027777771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144"/>
        <v>2.3076923076923078E-2</v>
      </c>
      <c r="P1598" s="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2">
        <f t="shared" si="148"/>
        <v>41941.221863425926</v>
      </c>
      <c r="T1598" s="12">
        <f t="shared" si="149"/>
        <v>41986.26353009259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144"/>
        <v>0</v>
      </c>
      <c r="P1599" s="8">
        <f t="shared" si="145"/>
        <v>0</v>
      </c>
      <c r="Q1599" t="str">
        <f t="shared" si="146"/>
        <v>photography</v>
      </c>
      <c r="R1599" t="str">
        <f t="shared" si="147"/>
        <v>places</v>
      </c>
      <c r="S1599" s="12">
        <f t="shared" si="148"/>
        <v>42603.145798611113</v>
      </c>
      <c r="T1599" s="12">
        <f t="shared" si="149"/>
        <v>42633.145798611113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144"/>
        <v>1.25E-3</v>
      </c>
      <c r="P1600" s="8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2">
        <f t="shared" si="148"/>
        <v>42151.459004629629</v>
      </c>
      <c r="T1600" s="12">
        <f t="shared" si="149"/>
        <v>42211.459004629629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144"/>
        <v>0</v>
      </c>
      <c r="P1601" s="8">
        <f t="shared" si="145"/>
        <v>0</v>
      </c>
      <c r="Q1601" t="str">
        <f t="shared" si="146"/>
        <v>photography</v>
      </c>
      <c r="R1601" t="str">
        <f t="shared" si="147"/>
        <v>places</v>
      </c>
      <c r="S1601" s="12">
        <f t="shared" si="148"/>
        <v>42438.330740740734</v>
      </c>
      <c r="T1601" s="12">
        <f t="shared" si="149"/>
        <v>42468.289074074077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144"/>
        <v>7.3400000000000007E-2</v>
      </c>
      <c r="P1602" s="8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2">
        <f t="shared" si="148"/>
        <v>41790.848981481475</v>
      </c>
      <c r="T1602" s="12">
        <f t="shared" si="149"/>
        <v>41835.007638888885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50">E1603/D1603</f>
        <v>1.082492</v>
      </c>
      <c r="P1603" s="8">
        <f t="shared" ref="P1603:P1666" si="151">IF(ISERROR(E1603/L1603),0,E1603/L1603)</f>
        <v>48.325535714285714</v>
      </c>
      <c r="Q1603" t="str">
        <f t="shared" ref="Q1603:Q1666" si="152">LEFT(N1603,FIND("/",N1603,1)-1)</f>
        <v>music</v>
      </c>
      <c r="R1603" t="str">
        <f t="shared" ref="R1603:R1666" si="153">RIGHT(N1603,(LEN(N1603)-FIND("/",N1603,1)))</f>
        <v>rock</v>
      </c>
      <c r="S1603" s="12">
        <f t="shared" ref="S1603:S1666" si="154">(J1603/86400)+25569+(-5/24)</f>
        <v>40637.884641203702</v>
      </c>
      <c r="T1603" s="12">
        <f t="shared" ref="T1603:T1666" si="155">(I1603/86400)+25569+(-5/24)</f>
        <v>40667.884641203702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50"/>
        <v>1.0016666666666667</v>
      </c>
      <c r="P1604" s="8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2">
        <f t="shared" si="154"/>
        <v>40788.089317129627</v>
      </c>
      <c r="T1604" s="12">
        <f t="shared" si="155"/>
        <v>40830.75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50"/>
        <v>1.0003299999999999</v>
      </c>
      <c r="P1605" s="8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2">
        <f t="shared" si="154"/>
        <v>40875.961331018516</v>
      </c>
      <c r="T1605" s="12">
        <f t="shared" si="155"/>
        <v>40935.961331018516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50"/>
        <v>1.2210714285714286</v>
      </c>
      <c r="P1606" s="8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2">
        <f t="shared" si="154"/>
        <v>40945.636979166666</v>
      </c>
      <c r="T1606" s="12">
        <f t="shared" si="155"/>
        <v>40985.595312500001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50"/>
        <v>1.0069333333333335</v>
      </c>
      <c r="P1607" s="8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2">
        <f t="shared" si="154"/>
        <v>40746.804548611108</v>
      </c>
      <c r="T1607" s="12">
        <f t="shared" si="155"/>
        <v>40756.083333333328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50"/>
        <v>1.01004125</v>
      </c>
      <c r="P1608" s="8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2">
        <f t="shared" si="154"/>
        <v>40535.903217592589</v>
      </c>
      <c r="T1608" s="12">
        <f t="shared" si="155"/>
        <v>40625.861550925925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50"/>
        <v>1.4511000000000001</v>
      </c>
      <c r="P1609" s="8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2">
        <f t="shared" si="154"/>
        <v>41053.600127314814</v>
      </c>
      <c r="T1609" s="12">
        <f t="shared" si="155"/>
        <v>41074.600127314814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50"/>
        <v>1.0125</v>
      </c>
      <c r="P1610" s="8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2">
        <f t="shared" si="154"/>
        <v>41607.622523148144</v>
      </c>
      <c r="T1610" s="12">
        <f t="shared" si="155"/>
        <v>41640.018055555549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50"/>
        <v>1.1833333333333333</v>
      </c>
      <c r="P1611" s="8">
        <f t="shared" si="151"/>
        <v>443.75</v>
      </c>
      <c r="Q1611" t="str">
        <f t="shared" si="152"/>
        <v>music</v>
      </c>
      <c r="R1611" t="str">
        <f t="shared" si="153"/>
        <v>rock</v>
      </c>
      <c r="S1611" s="12">
        <f t="shared" si="154"/>
        <v>40795.792928240735</v>
      </c>
      <c r="T1611" s="12">
        <f t="shared" si="155"/>
        <v>40849.125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50"/>
        <v>2.7185000000000001</v>
      </c>
      <c r="P1612" s="8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2">
        <f t="shared" si="154"/>
        <v>41228.716550925921</v>
      </c>
      <c r="T1612" s="12">
        <f t="shared" si="155"/>
        <v>41258.716550925921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50"/>
        <v>1.25125</v>
      </c>
      <c r="P1613" s="8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2">
        <f t="shared" si="154"/>
        <v>41408.792037037034</v>
      </c>
      <c r="T1613" s="12">
        <f t="shared" si="155"/>
        <v>41429.792037037034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50"/>
        <v>1.1000000000000001</v>
      </c>
      <c r="P1614" s="8">
        <f t="shared" si="151"/>
        <v>50</v>
      </c>
      <c r="Q1614" t="str">
        <f t="shared" si="152"/>
        <v>music</v>
      </c>
      <c r="R1614" t="str">
        <f t="shared" si="153"/>
        <v>rock</v>
      </c>
      <c r="S1614" s="12">
        <f t="shared" si="154"/>
        <v>41246.666481481479</v>
      </c>
      <c r="T1614" s="12">
        <f t="shared" si="155"/>
        <v>41276.666481481479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50"/>
        <v>1.0149999999999999</v>
      </c>
      <c r="P1615" s="8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2">
        <f t="shared" si="154"/>
        <v>41081.861134259256</v>
      </c>
      <c r="T1615" s="12">
        <f t="shared" si="155"/>
        <v>41111.861134259256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50"/>
        <v>1.0269999999999999</v>
      </c>
      <c r="P1616" s="8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2">
        <f t="shared" si="154"/>
        <v>41794.772789351853</v>
      </c>
      <c r="T1616" s="12">
        <f t="shared" si="155"/>
        <v>41854.5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50"/>
        <v>1.1412500000000001</v>
      </c>
      <c r="P1617" s="8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2">
        <f t="shared" si="154"/>
        <v>40844.842546296291</v>
      </c>
      <c r="T1617" s="12">
        <f t="shared" si="155"/>
        <v>40889.884212962963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50"/>
        <v>1.042</v>
      </c>
      <c r="P1618" s="8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2">
        <f t="shared" si="154"/>
        <v>41194.507187499999</v>
      </c>
      <c r="T1618" s="12">
        <f t="shared" si="155"/>
        <v>41235.708333333328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50"/>
        <v>1.4585714285714286</v>
      </c>
      <c r="P1619" s="8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2">
        <f t="shared" si="154"/>
        <v>41546.455879629626</v>
      </c>
      <c r="T1619" s="12">
        <f t="shared" si="155"/>
        <v>41579.583333333328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50"/>
        <v>1.0506666666666666</v>
      </c>
      <c r="P1620" s="8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2">
        <f t="shared" si="154"/>
        <v>41301.446006944439</v>
      </c>
      <c r="T1620" s="12">
        <f t="shared" si="155"/>
        <v>41341.446006944439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50"/>
        <v>1.3333333333333333</v>
      </c>
      <c r="P1621" s="8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2">
        <f t="shared" si="154"/>
        <v>41875.977847222217</v>
      </c>
      <c r="T1621" s="12">
        <f t="shared" si="155"/>
        <v>41896.977847222217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50"/>
        <v>1.1299999999999999</v>
      </c>
      <c r="P1622" s="8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2">
        <f t="shared" si="154"/>
        <v>41321.131249999999</v>
      </c>
      <c r="T1622" s="12">
        <f t="shared" si="155"/>
        <v>41328.131249999999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50"/>
        <v>1.212</v>
      </c>
      <c r="P1623" s="8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2">
        <f t="shared" si="154"/>
        <v>41003.398321759254</v>
      </c>
      <c r="T1623" s="12">
        <f t="shared" si="155"/>
        <v>41056.957638888889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50"/>
        <v>1.0172463768115942</v>
      </c>
      <c r="P1624" s="8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2">
        <f t="shared" si="154"/>
        <v>41950.086504629631</v>
      </c>
      <c r="T1624" s="12">
        <f t="shared" si="155"/>
        <v>41990.124305555553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50"/>
        <v>1.0106666666666666</v>
      </c>
      <c r="P1625" s="8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2">
        <f t="shared" si="154"/>
        <v>41453.480196759258</v>
      </c>
      <c r="T1625" s="12">
        <f t="shared" si="155"/>
        <v>41513.480196759258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50"/>
        <v>1.18</v>
      </c>
      <c r="P1626" s="8">
        <f t="shared" si="151"/>
        <v>47.2</v>
      </c>
      <c r="Q1626" t="str">
        <f t="shared" si="152"/>
        <v>music</v>
      </c>
      <c r="R1626" t="str">
        <f t="shared" si="153"/>
        <v>rock</v>
      </c>
      <c r="S1626" s="12">
        <f t="shared" si="154"/>
        <v>41243.158969907403</v>
      </c>
      <c r="T1626" s="12">
        <f t="shared" si="155"/>
        <v>41283.158969907403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50"/>
        <v>1.5533333333333332</v>
      </c>
      <c r="P1627" s="8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2">
        <f t="shared" si="154"/>
        <v>41135.491354166668</v>
      </c>
      <c r="T1627" s="12">
        <f t="shared" si="155"/>
        <v>41163.491354166668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50"/>
        <v>1.0118750000000001</v>
      </c>
      <c r="P1628" s="8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2">
        <f t="shared" si="154"/>
        <v>41579.639664351846</v>
      </c>
      <c r="T1628" s="12">
        <f t="shared" si="155"/>
        <v>41609.681331018517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50"/>
        <v>1.17</v>
      </c>
      <c r="P1629" s="8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2">
        <f t="shared" si="154"/>
        <v>41205.498715277776</v>
      </c>
      <c r="T1629" s="12">
        <f t="shared" si="155"/>
        <v>41238.999305555553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50"/>
        <v>1.00925</v>
      </c>
      <c r="P1630" s="8">
        <f t="shared" si="151"/>
        <v>45.875</v>
      </c>
      <c r="Q1630" t="str">
        <f t="shared" si="152"/>
        <v>music</v>
      </c>
      <c r="R1630" t="str">
        <f t="shared" si="153"/>
        <v>rock</v>
      </c>
      <c r="S1630" s="12">
        <f t="shared" si="154"/>
        <v>41774.528726851851</v>
      </c>
      <c r="T1630" s="12">
        <f t="shared" si="155"/>
        <v>41807.528726851851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50"/>
        <v>1.0366666666666666</v>
      </c>
      <c r="P1631" s="8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2">
        <f t="shared" si="154"/>
        <v>41645.658946759257</v>
      </c>
      <c r="T1631" s="12">
        <f t="shared" si="155"/>
        <v>41690.658946759257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50"/>
        <v>2.6524999999999999</v>
      </c>
      <c r="P1632" s="8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2">
        <f t="shared" si="154"/>
        <v>40939.629340277774</v>
      </c>
      <c r="T1632" s="12">
        <f t="shared" si="155"/>
        <v>40970.082638888889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50"/>
        <v>1.5590999999999999</v>
      </c>
      <c r="P1633" s="8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2">
        <f t="shared" si="154"/>
        <v>41164.65116898148</v>
      </c>
      <c r="T1633" s="12">
        <f t="shared" si="155"/>
        <v>41194.65116898148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50"/>
        <v>1.0162500000000001</v>
      </c>
      <c r="P1634" s="8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2">
        <f t="shared" si="154"/>
        <v>40750.132569444446</v>
      </c>
      <c r="T1634" s="12">
        <f t="shared" si="155"/>
        <v>40810.132569444446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50"/>
        <v>1</v>
      </c>
      <c r="P1635" s="8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2">
        <f t="shared" si="154"/>
        <v>40896.675416666665</v>
      </c>
      <c r="T1635" s="12">
        <f t="shared" si="155"/>
        <v>40924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50"/>
        <v>1.0049999999999999</v>
      </c>
      <c r="P1636" s="8">
        <f t="shared" si="151"/>
        <v>62.8125</v>
      </c>
      <c r="Q1636" t="str">
        <f t="shared" si="152"/>
        <v>music</v>
      </c>
      <c r="R1636" t="str">
        <f t="shared" si="153"/>
        <v>rock</v>
      </c>
      <c r="S1636" s="12">
        <f t="shared" si="154"/>
        <v>40657.981493055551</v>
      </c>
      <c r="T1636" s="12">
        <f t="shared" si="155"/>
        <v>40696.040972222218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50"/>
        <v>1.2529999999999999</v>
      </c>
      <c r="P1637" s="8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2">
        <f t="shared" si="154"/>
        <v>42502.660428240742</v>
      </c>
      <c r="T1637" s="12">
        <f t="shared" si="155"/>
        <v>42562.660428240742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50"/>
        <v>1.0355555555555556</v>
      </c>
      <c r="P1638" s="8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2">
        <f t="shared" si="154"/>
        <v>40662.878333333334</v>
      </c>
      <c r="T1638" s="12">
        <f t="shared" si="155"/>
        <v>40705.958333333328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50"/>
        <v>1.038</v>
      </c>
      <c r="P1639" s="8">
        <f t="shared" si="151"/>
        <v>34.6</v>
      </c>
      <c r="Q1639" t="str">
        <f t="shared" si="152"/>
        <v>music</v>
      </c>
      <c r="R1639" t="str">
        <f t="shared" si="153"/>
        <v>rock</v>
      </c>
      <c r="S1639" s="12">
        <f t="shared" si="154"/>
        <v>40122.543287037035</v>
      </c>
      <c r="T1639" s="12">
        <f t="shared" si="155"/>
        <v>40178.777083333327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50"/>
        <v>1.05</v>
      </c>
      <c r="P1640" s="8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2">
        <f t="shared" si="154"/>
        <v>41288.478796296295</v>
      </c>
      <c r="T1640" s="12">
        <f t="shared" si="155"/>
        <v>41333.684027777774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50"/>
        <v>1</v>
      </c>
      <c r="P1641" s="8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2">
        <f t="shared" si="154"/>
        <v>40941.444039351853</v>
      </c>
      <c r="T1641" s="12">
        <f t="shared" si="155"/>
        <v>40971.444039351853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50"/>
        <v>1.6986000000000001</v>
      </c>
      <c r="P1642" s="8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2">
        <f t="shared" si="154"/>
        <v>40379.022627314815</v>
      </c>
      <c r="T1642" s="12">
        <f t="shared" si="155"/>
        <v>40392.874305555553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50"/>
        <v>1.014</v>
      </c>
      <c r="P1643" s="8">
        <f t="shared" si="151"/>
        <v>97.5</v>
      </c>
      <c r="Q1643" t="str">
        <f t="shared" si="152"/>
        <v>music</v>
      </c>
      <c r="R1643" t="str">
        <f t="shared" si="153"/>
        <v>pop</v>
      </c>
      <c r="S1643" s="12">
        <f t="shared" si="154"/>
        <v>41962.388240740744</v>
      </c>
      <c r="T1643" s="12">
        <f t="shared" si="155"/>
        <v>41992.388240740744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50"/>
        <v>1</v>
      </c>
      <c r="P1644" s="8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2">
        <f t="shared" si="154"/>
        <v>40687.816284722219</v>
      </c>
      <c r="T1644" s="12">
        <f t="shared" si="155"/>
        <v>40707.816284722219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50"/>
        <v>1.2470000000000001</v>
      </c>
      <c r="P1645" s="8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2">
        <f t="shared" si="154"/>
        <v>41146.615879629629</v>
      </c>
      <c r="T1645" s="12">
        <f t="shared" si="155"/>
        <v>41176.615879629629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50"/>
        <v>1.095</v>
      </c>
      <c r="P1646" s="8">
        <f t="shared" si="151"/>
        <v>85.546875</v>
      </c>
      <c r="Q1646" t="str">
        <f t="shared" si="152"/>
        <v>music</v>
      </c>
      <c r="R1646" t="str">
        <f t="shared" si="153"/>
        <v>pop</v>
      </c>
      <c r="S1646" s="12">
        <f t="shared" si="154"/>
        <v>41174.851388888885</v>
      </c>
      <c r="T1646" s="12">
        <f t="shared" si="155"/>
        <v>41234.893055555549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50"/>
        <v>1.1080000000000001</v>
      </c>
      <c r="P1647" s="8">
        <f t="shared" si="151"/>
        <v>554</v>
      </c>
      <c r="Q1647" t="str">
        <f t="shared" si="152"/>
        <v>music</v>
      </c>
      <c r="R1647" t="str">
        <f t="shared" si="153"/>
        <v>pop</v>
      </c>
      <c r="S1647" s="12">
        <f t="shared" si="154"/>
        <v>41521.40902777778</v>
      </c>
      <c r="T1647" s="12">
        <f t="shared" si="155"/>
        <v>41535.40902777778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50"/>
        <v>1.1020000000000001</v>
      </c>
      <c r="P1648" s="8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2">
        <f t="shared" si="154"/>
        <v>41833.241932870369</v>
      </c>
      <c r="T1648" s="12">
        <f t="shared" si="155"/>
        <v>41865.549305555549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50"/>
        <v>1.0471999999999999</v>
      </c>
      <c r="P1649" s="8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2">
        <f t="shared" si="154"/>
        <v>41039.201122685183</v>
      </c>
      <c r="T1649" s="12">
        <f t="shared" si="155"/>
        <v>41069.201122685183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50"/>
        <v>1.2526086956521738</v>
      </c>
      <c r="P1650" s="8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2">
        <f t="shared" si="154"/>
        <v>40592.496319444443</v>
      </c>
      <c r="T1650" s="12">
        <f t="shared" si="155"/>
        <v>40622.454652777778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50"/>
        <v>1.0058763157894737</v>
      </c>
      <c r="P1651" s="8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2">
        <f t="shared" si="154"/>
        <v>41737.476331018515</v>
      </c>
      <c r="T1651" s="12">
        <f t="shared" si="155"/>
        <v>41782.476331018515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50"/>
        <v>1.4155</v>
      </c>
      <c r="P1652" s="8">
        <f t="shared" si="151"/>
        <v>88.46875</v>
      </c>
      <c r="Q1652" t="str">
        <f t="shared" si="152"/>
        <v>music</v>
      </c>
      <c r="R1652" t="str">
        <f t="shared" si="153"/>
        <v>pop</v>
      </c>
      <c r="S1652" s="12">
        <f t="shared" si="154"/>
        <v>41526.227280092593</v>
      </c>
      <c r="T1652" s="12">
        <f t="shared" si="155"/>
        <v>41556.227280092593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50"/>
        <v>1.0075000000000001</v>
      </c>
      <c r="P1653" s="8">
        <f t="shared" si="151"/>
        <v>100.75</v>
      </c>
      <c r="Q1653" t="str">
        <f t="shared" si="152"/>
        <v>music</v>
      </c>
      <c r="R1653" t="str">
        <f t="shared" si="153"/>
        <v>pop</v>
      </c>
      <c r="S1653" s="12">
        <f t="shared" si="154"/>
        <v>40625.692361111105</v>
      </c>
      <c r="T1653" s="12">
        <f t="shared" si="155"/>
        <v>40659.082638888889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50"/>
        <v>1.0066666666666666</v>
      </c>
      <c r="P1654" s="8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2">
        <f t="shared" si="154"/>
        <v>41572.284641203703</v>
      </c>
      <c r="T1654" s="12">
        <f t="shared" si="155"/>
        <v>41602.326307870368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50"/>
        <v>1.7423040000000001</v>
      </c>
      <c r="P1655" s="8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2">
        <f t="shared" si="154"/>
        <v>40626.626111111109</v>
      </c>
      <c r="T1655" s="12">
        <f t="shared" si="155"/>
        <v>40657.626111111109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50"/>
        <v>1.199090909090909</v>
      </c>
      <c r="P1656" s="8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2">
        <f t="shared" si="154"/>
        <v>40987.682407407403</v>
      </c>
      <c r="T1656" s="12">
        <f t="shared" si="155"/>
        <v>41017.682407407403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50"/>
        <v>1.4286666666666668</v>
      </c>
      <c r="P1657" s="8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2">
        <f t="shared" si="154"/>
        <v>40974.583564814813</v>
      </c>
      <c r="T1657" s="12">
        <f t="shared" si="155"/>
        <v>41004.541898148142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50"/>
        <v>1.0033493333333334</v>
      </c>
      <c r="P1658" s="8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2">
        <f t="shared" si="154"/>
        <v>41226.720509259256</v>
      </c>
      <c r="T1658" s="12">
        <f t="shared" si="155"/>
        <v>41256.720509259256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50"/>
        <v>1.0493380000000001</v>
      </c>
      <c r="P1659" s="8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2">
        <f t="shared" si="154"/>
        <v>41023.573703703703</v>
      </c>
      <c r="T1659" s="12">
        <f t="shared" si="155"/>
        <v>41053.573703703703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50"/>
        <v>1.3223333333333334</v>
      </c>
      <c r="P1660" s="8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2">
        <f t="shared" si="154"/>
        <v>41223.013506944444</v>
      </c>
      <c r="T1660" s="12">
        <f t="shared" si="155"/>
        <v>41261.388888888883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50"/>
        <v>1.1279999999999999</v>
      </c>
      <c r="P1661" s="8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2">
        <f t="shared" si="154"/>
        <v>41596.705104166664</v>
      </c>
      <c r="T1661" s="12">
        <f t="shared" si="155"/>
        <v>41625.291666666664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50"/>
        <v>12.5375</v>
      </c>
      <c r="P1662" s="8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2">
        <f t="shared" si="154"/>
        <v>42459.485532407409</v>
      </c>
      <c r="T1662" s="12">
        <f t="shared" si="155"/>
        <v>42490.707638888889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50"/>
        <v>1.0250632911392406</v>
      </c>
      <c r="P1663" s="8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2">
        <f t="shared" si="154"/>
        <v>42343.789710648147</v>
      </c>
      <c r="T1663" s="12">
        <f t="shared" si="155"/>
        <v>42386.666666666664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50"/>
        <v>1.026375</v>
      </c>
      <c r="P1664" s="8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2">
        <f t="shared" si="154"/>
        <v>40847.99</v>
      </c>
      <c r="T1664" s="12">
        <f t="shared" si="155"/>
        <v>40908.031666666662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50"/>
        <v>1.08</v>
      </c>
      <c r="P1665" s="8">
        <f t="shared" si="151"/>
        <v>33.75</v>
      </c>
      <c r="Q1665" t="str">
        <f t="shared" si="152"/>
        <v>music</v>
      </c>
      <c r="R1665" t="str">
        <f t="shared" si="153"/>
        <v>pop</v>
      </c>
      <c r="S1665" s="12">
        <f t="shared" si="154"/>
        <v>42005.813738425924</v>
      </c>
      <c r="T1665" s="12">
        <f t="shared" si="155"/>
        <v>42035.813738425924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50"/>
        <v>1.2240879999999998</v>
      </c>
      <c r="P1666" s="8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2">
        <f t="shared" si="154"/>
        <v>40939.553449074076</v>
      </c>
      <c r="T1666" s="12">
        <f t="shared" si="155"/>
        <v>40983.957638888889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56">E1667/D1667</f>
        <v>1.1945714285714286</v>
      </c>
      <c r="P1667" s="8">
        <f t="shared" ref="P1667:P1730" si="157">IF(ISERROR(E1667/L1667),0,E1667/L1667)</f>
        <v>44.956989247311824</v>
      </c>
      <c r="Q1667" t="str">
        <f t="shared" ref="Q1667:Q1730" si="158">LEFT(N1667,FIND("/",N1667,1)-1)</f>
        <v>music</v>
      </c>
      <c r="R1667" t="str">
        <f t="shared" ref="R1667:R1730" si="159">RIGHT(N1667,(LEN(N1667)-FIND("/",N1667,1)))</f>
        <v>pop</v>
      </c>
      <c r="S1667" s="12">
        <f t="shared" ref="S1667:S1730" si="160">(J1667/86400)+25569+(-5/24)</f>
        <v>40564.441122685181</v>
      </c>
      <c r="T1667" s="12">
        <f t="shared" ref="T1667:T1730" si="161">(I1667/86400)+25569+(-5/24)</f>
        <v>40595.916666666664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56"/>
        <v>1.6088</v>
      </c>
      <c r="P1668" s="8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2">
        <f t="shared" si="160"/>
        <v>41331.04482638889</v>
      </c>
      <c r="T1668" s="12">
        <f t="shared" si="161"/>
        <v>41361.003159722219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56"/>
        <v>1.2685294117647059</v>
      </c>
      <c r="P1669" s="8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2">
        <f t="shared" si="160"/>
        <v>41681.862245370365</v>
      </c>
      <c r="T1669" s="12">
        <f t="shared" si="161"/>
        <v>41709.082638888889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56"/>
        <v>1.026375</v>
      </c>
      <c r="P1670" s="8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2">
        <f t="shared" si="160"/>
        <v>40844.941423611112</v>
      </c>
      <c r="T1670" s="12">
        <f t="shared" si="161"/>
        <v>40874.983090277776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56"/>
        <v>1.3975</v>
      </c>
      <c r="P1671" s="8">
        <f t="shared" si="157"/>
        <v>53.75</v>
      </c>
      <c r="Q1671" t="str">
        <f t="shared" si="158"/>
        <v>music</v>
      </c>
      <c r="R1671" t="str">
        <f t="shared" si="159"/>
        <v>pop</v>
      </c>
      <c r="S1671" s="12">
        <f t="shared" si="160"/>
        <v>42461.676805555551</v>
      </c>
      <c r="T1671" s="12">
        <f t="shared" si="161"/>
        <v>42521.676805555551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56"/>
        <v>1.026</v>
      </c>
      <c r="P1672" s="8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2">
        <f t="shared" si="160"/>
        <v>40313.722210648142</v>
      </c>
      <c r="T1672" s="12">
        <f t="shared" si="161"/>
        <v>40363.958333333328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56"/>
        <v>1.0067349999999999</v>
      </c>
      <c r="P1673" s="8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2">
        <f t="shared" si="160"/>
        <v>42553.335810185185</v>
      </c>
      <c r="T1673" s="12">
        <f t="shared" si="161"/>
        <v>42583.335810185185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56"/>
        <v>1.1294117647058823</v>
      </c>
      <c r="P1674" s="8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2">
        <f t="shared" si="160"/>
        <v>41034.448263888888</v>
      </c>
      <c r="T1674" s="12">
        <f t="shared" si="161"/>
        <v>41064.448263888888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56"/>
        <v>1.2809523809523808</v>
      </c>
      <c r="P1675" s="8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2">
        <f t="shared" si="160"/>
        <v>42039.670046296298</v>
      </c>
      <c r="T1675" s="12">
        <f t="shared" si="161"/>
        <v>42069.670046296298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56"/>
        <v>2.0169999999999999</v>
      </c>
      <c r="P1676" s="8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2">
        <f t="shared" si="160"/>
        <v>42569.397060185183</v>
      </c>
      <c r="T1676" s="12">
        <f t="shared" si="161"/>
        <v>42600.082638888889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56"/>
        <v>1.37416</v>
      </c>
      <c r="P1677" s="8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2">
        <f t="shared" si="160"/>
        <v>40802.524768518517</v>
      </c>
      <c r="T1677" s="12">
        <f t="shared" si="161"/>
        <v>40832.710416666661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56"/>
        <v>1.1533333333333333</v>
      </c>
      <c r="P1678" s="8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2">
        <f t="shared" si="160"/>
        <v>40973.517905092587</v>
      </c>
      <c r="T1678" s="12">
        <f t="shared" si="161"/>
        <v>41019.957638888889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56"/>
        <v>1.1166666666666667</v>
      </c>
      <c r="P1679" s="8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2">
        <f t="shared" si="160"/>
        <v>42416.198796296296</v>
      </c>
      <c r="T1679" s="12">
        <f t="shared" si="161"/>
        <v>42476.040972222218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56"/>
        <v>1.1839999999999999</v>
      </c>
      <c r="P1680" s="8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2">
        <f t="shared" si="160"/>
        <v>41662.646655092591</v>
      </c>
      <c r="T1680" s="12">
        <f t="shared" si="161"/>
        <v>41676.646655092591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56"/>
        <v>1.75</v>
      </c>
      <c r="P1681" s="8">
        <f t="shared" si="157"/>
        <v>62.5</v>
      </c>
      <c r="Q1681" t="str">
        <f t="shared" si="158"/>
        <v>music</v>
      </c>
      <c r="R1681" t="str">
        <f t="shared" si="159"/>
        <v>pop</v>
      </c>
      <c r="S1681" s="12">
        <f t="shared" si="160"/>
        <v>40722.860474537032</v>
      </c>
      <c r="T1681" s="12">
        <f t="shared" si="161"/>
        <v>40745.860474537032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56"/>
        <v>1.175</v>
      </c>
      <c r="P1682" s="8">
        <f t="shared" si="157"/>
        <v>47</v>
      </c>
      <c r="Q1682" t="str">
        <f t="shared" si="158"/>
        <v>music</v>
      </c>
      <c r="R1682" t="str">
        <f t="shared" si="159"/>
        <v>pop</v>
      </c>
      <c r="S1682" s="12">
        <f t="shared" si="160"/>
        <v>41802.549386574072</v>
      </c>
      <c r="T1682" s="12">
        <f t="shared" si="161"/>
        <v>41832.549386574072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56"/>
        <v>1.0142212307692309</v>
      </c>
      <c r="P1683" s="8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2">
        <f t="shared" si="160"/>
        <v>42773.91300925926</v>
      </c>
      <c r="T1683" s="12">
        <f t="shared" si="161"/>
        <v>42822.874999999993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56"/>
        <v>0</v>
      </c>
      <c r="P1684" s="8">
        <f t="shared" si="157"/>
        <v>0</v>
      </c>
      <c r="Q1684" t="str">
        <f t="shared" si="158"/>
        <v>music</v>
      </c>
      <c r="R1684" t="str">
        <f t="shared" si="159"/>
        <v>faith</v>
      </c>
      <c r="S1684" s="12">
        <f t="shared" si="160"/>
        <v>42779.005324074074</v>
      </c>
      <c r="T1684" s="12">
        <f t="shared" si="161"/>
        <v>42838.963657407403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56"/>
        <v>0.21714285714285714</v>
      </c>
      <c r="P1685" s="8">
        <f t="shared" si="157"/>
        <v>76</v>
      </c>
      <c r="Q1685" t="str">
        <f t="shared" si="158"/>
        <v>music</v>
      </c>
      <c r="R1685" t="str">
        <f t="shared" si="159"/>
        <v>faith</v>
      </c>
      <c r="S1685" s="12">
        <f t="shared" si="160"/>
        <v>42808.57335648148</v>
      </c>
      <c r="T1685" s="12">
        <f t="shared" si="161"/>
        <v>42832.57335648148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56"/>
        <v>1.0912500000000001</v>
      </c>
      <c r="P1686" s="8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2">
        <f t="shared" si="160"/>
        <v>42783.606956018521</v>
      </c>
      <c r="T1686" s="12">
        <f t="shared" si="161"/>
        <v>42811.565289351849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56"/>
        <v>1.0285714285714285</v>
      </c>
      <c r="P1687" s="8">
        <f t="shared" si="157"/>
        <v>24</v>
      </c>
      <c r="Q1687" t="str">
        <f t="shared" si="158"/>
        <v>music</v>
      </c>
      <c r="R1687" t="str">
        <f t="shared" si="159"/>
        <v>faith</v>
      </c>
      <c r="S1687" s="12">
        <f t="shared" si="160"/>
        <v>42788.041932870365</v>
      </c>
      <c r="T1687" s="12">
        <f t="shared" si="161"/>
        <v>42818.0002662037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56"/>
        <v>3.5999999999999999E-3</v>
      </c>
      <c r="P1688" s="8">
        <f t="shared" si="157"/>
        <v>18</v>
      </c>
      <c r="Q1688" t="str">
        <f t="shared" si="158"/>
        <v>music</v>
      </c>
      <c r="R1688" t="str">
        <f t="shared" si="159"/>
        <v>faith</v>
      </c>
      <c r="S1688" s="12">
        <f t="shared" si="160"/>
        <v>42792.635636574072</v>
      </c>
      <c r="T1688" s="12">
        <f t="shared" si="161"/>
        <v>42852.593969907401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56"/>
        <v>0.3125</v>
      </c>
      <c r="P1689" s="8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2">
        <f t="shared" si="160"/>
        <v>42801.838483796295</v>
      </c>
      <c r="T1689" s="12">
        <f t="shared" si="161"/>
        <v>42835.635416666664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56"/>
        <v>0.443</v>
      </c>
      <c r="P1690" s="8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2">
        <f t="shared" si="160"/>
        <v>42804.326319444437</v>
      </c>
      <c r="T1690" s="12">
        <f t="shared" si="161"/>
        <v>42834.28465277778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56"/>
        <v>1</v>
      </c>
      <c r="P1691" s="8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2">
        <f t="shared" si="160"/>
        <v>42780.734143518515</v>
      </c>
      <c r="T1691" s="12">
        <f t="shared" si="161"/>
        <v>42810.692476851851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56"/>
        <v>0.254</v>
      </c>
      <c r="P1692" s="8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2">
        <f t="shared" si="160"/>
        <v>42801.222708333335</v>
      </c>
      <c r="T1692" s="12">
        <f t="shared" si="161"/>
        <v>42831.181041666663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56"/>
        <v>0.33473333333333333</v>
      </c>
      <c r="P1693" s="8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2">
        <f t="shared" si="160"/>
        <v>42795.493148148147</v>
      </c>
      <c r="T1693" s="12">
        <f t="shared" si="161"/>
        <v>42827.833333333336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56"/>
        <v>0.47799999999999998</v>
      </c>
      <c r="P1694" s="8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2">
        <f t="shared" si="160"/>
        <v>42787.94290509259</v>
      </c>
      <c r="T1694" s="12">
        <f t="shared" si="161"/>
        <v>42820.790972222218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56"/>
        <v>9.3333333333333338E-2</v>
      </c>
      <c r="P1695" s="8">
        <f t="shared" si="157"/>
        <v>35</v>
      </c>
      <c r="Q1695" t="str">
        <f t="shared" si="158"/>
        <v>music</v>
      </c>
      <c r="R1695" t="str">
        <f t="shared" si="159"/>
        <v>faith</v>
      </c>
      <c r="S1695" s="12">
        <f t="shared" si="160"/>
        <v>42803.711944444447</v>
      </c>
      <c r="T1695" s="12">
        <f t="shared" si="161"/>
        <v>42834.624999999993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56"/>
        <v>5.0000000000000001E-4</v>
      </c>
      <c r="P1696" s="8">
        <f t="shared" si="157"/>
        <v>5</v>
      </c>
      <c r="Q1696" t="str">
        <f t="shared" si="158"/>
        <v>music</v>
      </c>
      <c r="R1696" t="str">
        <f t="shared" si="159"/>
        <v>faith</v>
      </c>
      <c r="S1696" s="12">
        <f t="shared" si="160"/>
        <v>42791.461504629631</v>
      </c>
      <c r="T1696" s="12">
        <f t="shared" si="161"/>
        <v>42820.98333333333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56"/>
        <v>0.11708333333333333</v>
      </c>
      <c r="P1697" s="8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2">
        <f t="shared" si="160"/>
        <v>42800.823078703703</v>
      </c>
      <c r="T1697" s="12">
        <f t="shared" si="161"/>
        <v>42834.833333333336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56"/>
        <v>0</v>
      </c>
      <c r="P1698" s="8">
        <f t="shared" si="157"/>
        <v>0</v>
      </c>
      <c r="Q1698" t="str">
        <f t="shared" si="158"/>
        <v>music</v>
      </c>
      <c r="R1698" t="str">
        <f t="shared" si="159"/>
        <v>faith</v>
      </c>
      <c r="S1698" s="12">
        <f t="shared" si="160"/>
        <v>42795.861238425925</v>
      </c>
      <c r="T1698" s="12">
        <f t="shared" si="161"/>
        <v>42825.819571759253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56"/>
        <v>0.20208000000000001</v>
      </c>
      <c r="P1699" s="8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2">
        <f t="shared" si="160"/>
        <v>42804.824629629627</v>
      </c>
      <c r="T1699" s="12">
        <f t="shared" si="161"/>
        <v>42834.782962962963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56"/>
        <v>0</v>
      </c>
      <c r="P1700" s="8">
        <f t="shared" si="157"/>
        <v>0</v>
      </c>
      <c r="Q1700" t="str">
        <f t="shared" si="158"/>
        <v>music</v>
      </c>
      <c r="R1700" t="str">
        <f t="shared" si="159"/>
        <v>faith</v>
      </c>
      <c r="S1700" s="12">
        <f t="shared" si="160"/>
        <v>42795.999537037038</v>
      </c>
      <c r="T1700" s="12">
        <f t="shared" si="161"/>
        <v>42819.939583333333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56"/>
        <v>4.2311459353574929E-2</v>
      </c>
      <c r="P1701" s="8">
        <f t="shared" si="157"/>
        <v>54</v>
      </c>
      <c r="Q1701" t="str">
        <f t="shared" si="158"/>
        <v>music</v>
      </c>
      <c r="R1701" t="str">
        <f t="shared" si="159"/>
        <v>faith</v>
      </c>
      <c r="S1701" s="12">
        <f t="shared" si="160"/>
        <v>42806.655613425923</v>
      </c>
      <c r="T1701" s="12">
        <f t="shared" si="161"/>
        <v>42836.655613425923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56"/>
        <v>0.2606</v>
      </c>
      <c r="P1702" s="8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2">
        <f t="shared" si="160"/>
        <v>42795.863310185181</v>
      </c>
      <c r="T1702" s="12">
        <f t="shared" si="161"/>
        <v>42825.958333333336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56"/>
        <v>1.9801980198019802E-3</v>
      </c>
      <c r="P1703" s="8">
        <f t="shared" si="157"/>
        <v>5</v>
      </c>
      <c r="Q1703" t="str">
        <f t="shared" si="158"/>
        <v>music</v>
      </c>
      <c r="R1703" t="str">
        <f t="shared" si="159"/>
        <v>faith</v>
      </c>
      <c r="S1703" s="12">
        <f t="shared" si="160"/>
        <v>41989.456076388888</v>
      </c>
      <c r="T1703" s="12">
        <f t="shared" si="161"/>
        <v>42019.456076388888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56"/>
        <v>6.0606060606060605E-5</v>
      </c>
      <c r="P1704" s="8">
        <f t="shared" si="157"/>
        <v>1</v>
      </c>
      <c r="Q1704" t="str">
        <f t="shared" si="158"/>
        <v>music</v>
      </c>
      <c r="R1704" t="str">
        <f t="shared" si="159"/>
        <v>faith</v>
      </c>
      <c r="S1704" s="12">
        <f t="shared" si="160"/>
        <v>42063.661458333336</v>
      </c>
      <c r="T1704" s="12">
        <f t="shared" si="161"/>
        <v>42093.619791666664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56"/>
        <v>1.0200000000000001E-2</v>
      </c>
      <c r="P1705" s="8">
        <f t="shared" si="157"/>
        <v>25.5</v>
      </c>
      <c r="Q1705" t="str">
        <f t="shared" si="158"/>
        <v>music</v>
      </c>
      <c r="R1705" t="str">
        <f t="shared" si="159"/>
        <v>faith</v>
      </c>
      <c r="S1705" s="12">
        <f t="shared" si="160"/>
        <v>42187.073344907403</v>
      </c>
      <c r="T1705" s="12">
        <f t="shared" si="161"/>
        <v>42247.073344907403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56"/>
        <v>0.65100000000000002</v>
      </c>
      <c r="P1706" s="8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2">
        <f t="shared" si="160"/>
        <v>42020.931400462963</v>
      </c>
      <c r="T1706" s="12">
        <f t="shared" si="161"/>
        <v>42050.931400462963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56"/>
        <v>0</v>
      </c>
      <c r="P1707" s="8">
        <f t="shared" si="157"/>
        <v>0</v>
      </c>
      <c r="Q1707" t="str">
        <f t="shared" si="158"/>
        <v>music</v>
      </c>
      <c r="R1707" t="str">
        <f t="shared" si="159"/>
        <v>faith</v>
      </c>
      <c r="S1707" s="12">
        <f t="shared" si="160"/>
        <v>42244.808402777773</v>
      </c>
      <c r="T1707" s="12">
        <f t="shared" si="161"/>
        <v>42256.458333333336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56"/>
        <v>0</v>
      </c>
      <c r="P1708" s="8">
        <f t="shared" si="157"/>
        <v>0</v>
      </c>
      <c r="Q1708" t="str">
        <f t="shared" si="158"/>
        <v>music</v>
      </c>
      <c r="R1708" t="str">
        <f t="shared" si="159"/>
        <v>faith</v>
      </c>
      <c r="S1708" s="12">
        <f t="shared" si="160"/>
        <v>42179.098055555551</v>
      </c>
      <c r="T1708" s="12">
        <f t="shared" si="161"/>
        <v>42239.098055555551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56"/>
        <v>9.74E-2</v>
      </c>
      <c r="P1709" s="8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2">
        <f t="shared" si="160"/>
        <v>42427.512673611105</v>
      </c>
      <c r="T1709" s="12">
        <f t="shared" si="161"/>
        <v>42457.471006944441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56"/>
        <v>0</v>
      </c>
      <c r="P1710" s="8">
        <f t="shared" si="157"/>
        <v>0</v>
      </c>
      <c r="Q1710" t="str">
        <f t="shared" si="158"/>
        <v>music</v>
      </c>
      <c r="R1710" t="str">
        <f t="shared" si="159"/>
        <v>faith</v>
      </c>
      <c r="S1710" s="12">
        <f t="shared" si="160"/>
        <v>42451.658634259256</v>
      </c>
      <c r="T1710" s="12">
        <f t="shared" si="161"/>
        <v>42491.658634259256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56"/>
        <v>4.8571428571428571E-2</v>
      </c>
      <c r="P1711" s="8">
        <f t="shared" si="157"/>
        <v>21.25</v>
      </c>
      <c r="Q1711" t="str">
        <f t="shared" si="158"/>
        <v>music</v>
      </c>
      <c r="R1711" t="str">
        <f t="shared" si="159"/>
        <v>faith</v>
      </c>
      <c r="S1711" s="12">
        <f t="shared" si="160"/>
        <v>41841.355486111112</v>
      </c>
      <c r="T1711" s="12">
        <f t="shared" si="161"/>
        <v>41882.610416666663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56"/>
        <v>6.7999999999999996E-3</v>
      </c>
      <c r="P1712" s="8">
        <f t="shared" si="157"/>
        <v>34</v>
      </c>
      <c r="Q1712" t="str">
        <f t="shared" si="158"/>
        <v>music</v>
      </c>
      <c r="R1712" t="str">
        <f t="shared" si="159"/>
        <v>faith</v>
      </c>
      <c r="S1712" s="12">
        <f t="shared" si="160"/>
        <v>42341.382962962962</v>
      </c>
      <c r="T1712" s="12">
        <f t="shared" si="161"/>
        <v>42387.333333333336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56"/>
        <v>0.105</v>
      </c>
      <c r="P1713" s="8">
        <f t="shared" si="157"/>
        <v>525</v>
      </c>
      <c r="Q1713" t="str">
        <f t="shared" si="158"/>
        <v>music</v>
      </c>
      <c r="R1713" t="str">
        <f t="shared" si="159"/>
        <v>faith</v>
      </c>
      <c r="S1713" s="12">
        <f t="shared" si="160"/>
        <v>41852.437893518516</v>
      </c>
      <c r="T1713" s="12">
        <f t="shared" si="161"/>
        <v>41883.437893518516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56"/>
        <v>0</v>
      </c>
      <c r="P1714" s="8">
        <f t="shared" si="157"/>
        <v>0</v>
      </c>
      <c r="Q1714" t="str">
        <f t="shared" si="158"/>
        <v>music</v>
      </c>
      <c r="R1714" t="str">
        <f t="shared" si="159"/>
        <v>faith</v>
      </c>
      <c r="S1714" s="12">
        <f t="shared" si="160"/>
        <v>42125.705474537033</v>
      </c>
      <c r="T1714" s="12">
        <f t="shared" si="161"/>
        <v>42185.705474537033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56"/>
        <v>1.6666666666666666E-2</v>
      </c>
      <c r="P1715" s="8">
        <f t="shared" si="157"/>
        <v>50</v>
      </c>
      <c r="Q1715" t="str">
        <f t="shared" si="158"/>
        <v>music</v>
      </c>
      <c r="R1715" t="str">
        <f t="shared" si="159"/>
        <v>faith</v>
      </c>
      <c r="S1715" s="12">
        <f t="shared" si="160"/>
        <v>41887.592731481483</v>
      </c>
      <c r="T1715" s="12">
        <f t="shared" si="161"/>
        <v>41917.592731481483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56"/>
        <v>7.868E-2</v>
      </c>
      <c r="P1716" s="8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2">
        <f t="shared" si="160"/>
        <v>42095.710196759253</v>
      </c>
      <c r="T1716" s="12">
        <f t="shared" si="161"/>
        <v>42125.710196759253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56"/>
        <v>2.2000000000000001E-3</v>
      </c>
      <c r="P1717" s="8">
        <f t="shared" si="157"/>
        <v>5.5</v>
      </c>
      <c r="Q1717" t="str">
        <f t="shared" si="158"/>
        <v>music</v>
      </c>
      <c r="R1717" t="str">
        <f t="shared" si="159"/>
        <v>faith</v>
      </c>
      <c r="S1717" s="12">
        <f t="shared" si="160"/>
        <v>42064.009085648147</v>
      </c>
      <c r="T1717" s="12">
        <f t="shared" si="161"/>
        <v>42093.931944444441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56"/>
        <v>7.4999999999999997E-2</v>
      </c>
      <c r="P1718" s="8">
        <f t="shared" si="157"/>
        <v>50</v>
      </c>
      <c r="Q1718" t="str">
        <f t="shared" si="158"/>
        <v>music</v>
      </c>
      <c r="R1718" t="str">
        <f t="shared" si="159"/>
        <v>faith</v>
      </c>
      <c r="S1718" s="12">
        <f t="shared" si="160"/>
        <v>42673.369201388887</v>
      </c>
      <c r="T1718" s="12">
        <f t="shared" si="161"/>
        <v>42713.410868055558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56"/>
        <v>0.42725880551301687</v>
      </c>
      <c r="P1719" s="8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2">
        <f t="shared" si="160"/>
        <v>42460.773587962962</v>
      </c>
      <c r="T1719" s="12">
        <f t="shared" si="161"/>
        <v>42480.958333333336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56"/>
        <v>2.142857142857143E-3</v>
      </c>
      <c r="P1720" s="8">
        <f t="shared" si="157"/>
        <v>37.5</v>
      </c>
      <c r="Q1720" t="str">
        <f t="shared" si="158"/>
        <v>music</v>
      </c>
      <c r="R1720" t="str">
        <f t="shared" si="159"/>
        <v>faith</v>
      </c>
      <c r="S1720" s="12">
        <f t="shared" si="160"/>
        <v>42460.402187499996</v>
      </c>
      <c r="T1720" s="12">
        <f t="shared" si="161"/>
        <v>42503.999305555553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56"/>
        <v>8.7500000000000008E-3</v>
      </c>
      <c r="P1721" s="8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2">
        <f t="shared" si="160"/>
        <v>41869.326284722221</v>
      </c>
      <c r="T1721" s="12">
        <f t="shared" si="161"/>
        <v>41899.326284722221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56"/>
        <v>5.6250000000000001E-2</v>
      </c>
      <c r="P1722" s="8">
        <f t="shared" si="157"/>
        <v>28.125</v>
      </c>
      <c r="Q1722" t="str">
        <f t="shared" si="158"/>
        <v>music</v>
      </c>
      <c r="R1722" t="str">
        <f t="shared" si="159"/>
        <v>faith</v>
      </c>
      <c r="S1722" s="12">
        <f t="shared" si="160"/>
        <v>41922.574895833335</v>
      </c>
      <c r="T1722" s="12">
        <f t="shared" si="161"/>
        <v>41952.616562499999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56"/>
        <v>0</v>
      </c>
      <c r="P1723" s="8">
        <f t="shared" si="157"/>
        <v>0</v>
      </c>
      <c r="Q1723" t="str">
        <f t="shared" si="158"/>
        <v>music</v>
      </c>
      <c r="R1723" t="str">
        <f t="shared" si="159"/>
        <v>faith</v>
      </c>
      <c r="S1723" s="12">
        <f t="shared" si="160"/>
        <v>42319.25304398148</v>
      </c>
      <c r="T1723" s="12">
        <f t="shared" si="161"/>
        <v>42349.25304398148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56"/>
        <v>3.4722222222222224E-4</v>
      </c>
      <c r="P1724" s="8">
        <f t="shared" si="157"/>
        <v>1</v>
      </c>
      <c r="Q1724" t="str">
        <f t="shared" si="158"/>
        <v>music</v>
      </c>
      <c r="R1724" t="str">
        <f t="shared" si="159"/>
        <v>faith</v>
      </c>
      <c r="S1724" s="12">
        <f t="shared" si="160"/>
        <v>42425.752650462957</v>
      </c>
      <c r="T1724" s="12">
        <f t="shared" si="161"/>
        <v>42462.798611111109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56"/>
        <v>6.5000000000000002E-2</v>
      </c>
      <c r="P1725" s="8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2">
        <f t="shared" si="160"/>
        <v>42129.617071759254</v>
      </c>
      <c r="T1725" s="12">
        <f t="shared" si="161"/>
        <v>42186.041666666664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56"/>
        <v>5.8333333333333336E-3</v>
      </c>
      <c r="P1726" s="8">
        <f t="shared" si="157"/>
        <v>8.75</v>
      </c>
      <c r="Q1726" t="str">
        <f t="shared" si="158"/>
        <v>music</v>
      </c>
      <c r="R1726" t="str">
        <f t="shared" si="159"/>
        <v>faith</v>
      </c>
      <c r="S1726" s="12">
        <f t="shared" si="160"/>
        <v>41912.724097222221</v>
      </c>
      <c r="T1726" s="12">
        <f t="shared" si="161"/>
        <v>41942.724097222221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56"/>
        <v>0.10181818181818182</v>
      </c>
      <c r="P1727" s="8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2">
        <f t="shared" si="160"/>
        <v>41845.759826388887</v>
      </c>
      <c r="T1727" s="12">
        <f t="shared" si="161"/>
        <v>41875.759826388887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56"/>
        <v>0.33784615384615385</v>
      </c>
      <c r="P1728" s="8">
        <f t="shared" si="157"/>
        <v>137.25</v>
      </c>
      <c r="Q1728" t="str">
        <f t="shared" si="158"/>
        <v>music</v>
      </c>
      <c r="R1728" t="str">
        <f t="shared" si="159"/>
        <v>faith</v>
      </c>
      <c r="S1728" s="12">
        <f t="shared" si="160"/>
        <v>41788.711388888885</v>
      </c>
      <c r="T1728" s="12">
        <f t="shared" si="161"/>
        <v>41817.711388888885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56"/>
        <v>3.3333333333333332E-4</v>
      </c>
      <c r="P1729" s="8">
        <f t="shared" si="157"/>
        <v>1</v>
      </c>
      <c r="Q1729" t="str">
        <f t="shared" si="158"/>
        <v>music</v>
      </c>
      <c r="R1729" t="str">
        <f t="shared" si="159"/>
        <v>faith</v>
      </c>
      <c r="S1729" s="12">
        <f t="shared" si="160"/>
        <v>42044.719641203701</v>
      </c>
      <c r="T1729" s="12">
        <f t="shared" si="161"/>
        <v>42099.249999999993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56"/>
        <v>0.68400000000000005</v>
      </c>
      <c r="P1730" s="8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2">
        <f t="shared" si="160"/>
        <v>42268.417523148142</v>
      </c>
      <c r="T1730" s="12">
        <f t="shared" si="161"/>
        <v>42298.417523148142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62">E1731/D1731</f>
        <v>0</v>
      </c>
      <c r="P1731" s="8">
        <f t="shared" ref="P1731:P1794" si="163">IF(ISERROR(E1731/L1731),0,E1731/L1731)</f>
        <v>0</v>
      </c>
      <c r="Q1731" t="str">
        <f t="shared" ref="Q1731:Q1794" si="164">LEFT(N1731,FIND("/",N1731,1)-1)</f>
        <v>music</v>
      </c>
      <c r="R1731" t="str">
        <f t="shared" ref="R1731:R1794" si="165">RIGHT(N1731,(LEN(N1731)-FIND("/",N1731,1)))</f>
        <v>faith</v>
      </c>
      <c r="S1731" s="12">
        <f t="shared" ref="S1731:S1794" si="166">(J1731/86400)+25569+(-5/24)</f>
        <v>42470.843819444439</v>
      </c>
      <c r="T1731" s="12">
        <f t="shared" ref="T1731:T1794" si="167">(I1731/86400)+25569+(-5/24)</f>
        <v>42530.843819444439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62"/>
        <v>0</v>
      </c>
      <c r="P1732" s="8">
        <f t="shared" si="163"/>
        <v>0</v>
      </c>
      <c r="Q1732" t="str">
        <f t="shared" si="164"/>
        <v>music</v>
      </c>
      <c r="R1732" t="str">
        <f t="shared" si="165"/>
        <v>faith</v>
      </c>
      <c r="S1732" s="12">
        <f t="shared" si="166"/>
        <v>42271.879432870366</v>
      </c>
      <c r="T1732" s="12">
        <f t="shared" si="167"/>
        <v>42301.879432870366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62"/>
        <v>0</v>
      </c>
      <c r="P1733" s="8">
        <f t="shared" si="163"/>
        <v>0</v>
      </c>
      <c r="Q1733" t="str">
        <f t="shared" si="164"/>
        <v>music</v>
      </c>
      <c r="R1733" t="str">
        <f t="shared" si="165"/>
        <v>faith</v>
      </c>
      <c r="S1733" s="12">
        <f t="shared" si="166"/>
        <v>42152.698518518511</v>
      </c>
      <c r="T1733" s="12">
        <f t="shared" si="167"/>
        <v>42166.416666666664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62"/>
        <v>0</v>
      </c>
      <c r="P1734" s="8">
        <f t="shared" si="163"/>
        <v>0</v>
      </c>
      <c r="Q1734" t="str">
        <f t="shared" si="164"/>
        <v>music</v>
      </c>
      <c r="R1734" t="str">
        <f t="shared" si="165"/>
        <v>faith</v>
      </c>
      <c r="S1734" s="12">
        <f t="shared" si="166"/>
        <v>42325.475474537037</v>
      </c>
      <c r="T1734" s="12">
        <f t="shared" si="167"/>
        <v>42384.999999999993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62"/>
        <v>0</v>
      </c>
      <c r="P1735" s="8">
        <f t="shared" si="163"/>
        <v>0</v>
      </c>
      <c r="Q1735" t="str">
        <f t="shared" si="164"/>
        <v>music</v>
      </c>
      <c r="R1735" t="str">
        <f t="shared" si="165"/>
        <v>faith</v>
      </c>
      <c r="S1735" s="12">
        <f t="shared" si="166"/>
        <v>42614.467291666668</v>
      </c>
      <c r="T1735" s="12">
        <f t="shared" si="167"/>
        <v>42626.687499999993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62"/>
        <v>2.2222222222222223E-4</v>
      </c>
      <c r="P1736" s="8">
        <f t="shared" si="163"/>
        <v>1</v>
      </c>
      <c r="Q1736" t="str">
        <f t="shared" si="164"/>
        <v>music</v>
      </c>
      <c r="R1736" t="str">
        <f t="shared" si="165"/>
        <v>faith</v>
      </c>
      <c r="S1736" s="12">
        <f t="shared" si="166"/>
        <v>42101.828194444439</v>
      </c>
      <c r="T1736" s="12">
        <f t="shared" si="167"/>
        <v>42131.828194444439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62"/>
        <v>0.11</v>
      </c>
      <c r="P1737" s="8">
        <f t="shared" si="163"/>
        <v>55</v>
      </c>
      <c r="Q1737" t="str">
        <f t="shared" si="164"/>
        <v>music</v>
      </c>
      <c r="R1737" t="str">
        <f t="shared" si="165"/>
        <v>faith</v>
      </c>
      <c r="S1737" s="12">
        <f t="shared" si="166"/>
        <v>42559.605844907404</v>
      </c>
      <c r="T1737" s="12">
        <f t="shared" si="167"/>
        <v>42589.605844907404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62"/>
        <v>7.3333333333333332E-3</v>
      </c>
      <c r="P1738" s="8">
        <f t="shared" si="163"/>
        <v>22</v>
      </c>
      <c r="Q1738" t="str">
        <f t="shared" si="164"/>
        <v>music</v>
      </c>
      <c r="R1738" t="str">
        <f t="shared" si="165"/>
        <v>faith</v>
      </c>
      <c r="S1738" s="12">
        <f t="shared" si="166"/>
        <v>42286.65315972222</v>
      </c>
      <c r="T1738" s="12">
        <f t="shared" si="167"/>
        <v>42316.694826388884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62"/>
        <v>0.21249999999999999</v>
      </c>
      <c r="P1739" s="8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2">
        <f t="shared" si="166"/>
        <v>42175.740648148145</v>
      </c>
      <c r="T1739" s="12">
        <f t="shared" si="167"/>
        <v>42205.740648148145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62"/>
        <v>4.0000000000000001E-3</v>
      </c>
      <c r="P1740" s="8">
        <f t="shared" si="163"/>
        <v>20</v>
      </c>
      <c r="Q1740" t="str">
        <f t="shared" si="164"/>
        <v>music</v>
      </c>
      <c r="R1740" t="str">
        <f t="shared" si="165"/>
        <v>faith</v>
      </c>
      <c r="S1740" s="12">
        <f t="shared" si="166"/>
        <v>41884.665995370371</v>
      </c>
      <c r="T1740" s="12">
        <f t="shared" si="167"/>
        <v>41914.665995370371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62"/>
        <v>1E-3</v>
      </c>
      <c r="P1741" s="8">
        <f t="shared" si="163"/>
        <v>1</v>
      </c>
      <c r="Q1741" t="str">
        <f t="shared" si="164"/>
        <v>music</v>
      </c>
      <c r="R1741" t="str">
        <f t="shared" si="165"/>
        <v>faith</v>
      </c>
      <c r="S1741" s="12">
        <f t="shared" si="166"/>
        <v>42435.665879629632</v>
      </c>
      <c r="T1741" s="12">
        <f t="shared" si="167"/>
        <v>42494.624212962961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62"/>
        <v>0</v>
      </c>
      <c r="P1742" s="8">
        <f t="shared" si="163"/>
        <v>0</v>
      </c>
      <c r="Q1742" t="str">
        <f t="shared" si="164"/>
        <v>music</v>
      </c>
      <c r="R1742" t="str">
        <f t="shared" si="165"/>
        <v>faith</v>
      </c>
      <c r="S1742" s="12">
        <f t="shared" si="166"/>
        <v>42171.609050925923</v>
      </c>
      <c r="T1742" s="12">
        <f t="shared" si="167"/>
        <v>42201.609050925923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62"/>
        <v>1.1083333333333334</v>
      </c>
      <c r="P1743" s="8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2">
        <f t="shared" si="166"/>
        <v>42120.419803240737</v>
      </c>
      <c r="T1743" s="12">
        <f t="shared" si="167"/>
        <v>42165.419803240737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62"/>
        <v>1.0874999999999999</v>
      </c>
      <c r="P1744" s="8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2">
        <f t="shared" si="166"/>
        <v>42710.668634259258</v>
      </c>
      <c r="T1744" s="12">
        <f t="shared" si="167"/>
        <v>42742.666666666664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62"/>
        <v>1.0041666666666667</v>
      </c>
      <c r="P1745" s="8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2">
        <f t="shared" si="166"/>
        <v>42586.717303240737</v>
      </c>
      <c r="T1745" s="12">
        <f t="shared" si="167"/>
        <v>42608.957638888889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62"/>
        <v>1.1845454545454546</v>
      </c>
      <c r="P1746" s="8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2">
        <f t="shared" si="166"/>
        <v>42026.396724537037</v>
      </c>
      <c r="T1746" s="12">
        <f t="shared" si="167"/>
        <v>42071.355057870365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62"/>
        <v>1.1401428571428571</v>
      </c>
      <c r="P1747" s="8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2">
        <f t="shared" si="166"/>
        <v>42690.051365740735</v>
      </c>
      <c r="T1747" s="12">
        <f t="shared" si="167"/>
        <v>42725.874999999993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62"/>
        <v>1.4810000000000001</v>
      </c>
      <c r="P1748" s="8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2">
        <f t="shared" si="166"/>
        <v>42667.968368055554</v>
      </c>
      <c r="T1748" s="12">
        <f t="shared" si="167"/>
        <v>42697.874999999993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62"/>
        <v>1.0495555555555556</v>
      </c>
      <c r="P1749" s="8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2">
        <f t="shared" si="166"/>
        <v>42292.22719907407</v>
      </c>
      <c r="T1749" s="12">
        <f t="shared" si="167"/>
        <v>42321.416666666664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62"/>
        <v>1.29948</v>
      </c>
      <c r="P1750" s="8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2">
        <f t="shared" si="166"/>
        <v>42219.742395833331</v>
      </c>
      <c r="T1750" s="12">
        <f t="shared" si="167"/>
        <v>42249.742395833331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62"/>
        <v>1.2348756218905472</v>
      </c>
      <c r="P1751" s="8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2">
        <f t="shared" si="166"/>
        <v>42758.767604166664</v>
      </c>
      <c r="T1751" s="12">
        <f t="shared" si="167"/>
        <v>42795.583333333336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62"/>
        <v>2.0162</v>
      </c>
      <c r="P1752" s="8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2">
        <f t="shared" si="166"/>
        <v>42454.628518518519</v>
      </c>
      <c r="T1752" s="12">
        <f t="shared" si="167"/>
        <v>42479.628518518519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62"/>
        <v>1.0289999999999999</v>
      </c>
      <c r="P1753" s="8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2">
        <f t="shared" si="166"/>
        <v>42052.573182870365</v>
      </c>
      <c r="T1753" s="12">
        <f t="shared" si="167"/>
        <v>42082.5315162037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62"/>
        <v>2.6016666666666666</v>
      </c>
      <c r="P1754" s="8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2">
        <f t="shared" si="166"/>
        <v>42627.044930555552</v>
      </c>
      <c r="T1754" s="12">
        <f t="shared" si="167"/>
        <v>42657.044930555552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62"/>
        <v>1.08</v>
      </c>
      <c r="P1755" s="8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2">
        <f t="shared" si="166"/>
        <v>42420.541296296295</v>
      </c>
      <c r="T1755" s="12">
        <f t="shared" si="167"/>
        <v>42450.499629629623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62"/>
        <v>1.1052941176470588</v>
      </c>
      <c r="P1756" s="8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2">
        <f t="shared" si="166"/>
        <v>42067.668437499997</v>
      </c>
      <c r="T1756" s="12">
        <f t="shared" si="167"/>
        <v>42097.626770833333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62"/>
        <v>1.2</v>
      </c>
      <c r="P1757" s="8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2">
        <f t="shared" si="166"/>
        <v>42252.580567129626</v>
      </c>
      <c r="T1757" s="12">
        <f t="shared" si="167"/>
        <v>42282.580567129626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62"/>
        <v>1.0282909090909091</v>
      </c>
      <c r="P1758" s="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2">
        <f t="shared" si="166"/>
        <v>42570.959131944437</v>
      </c>
      <c r="T1758" s="12">
        <f t="shared" si="167"/>
        <v>42610.959131944437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62"/>
        <v>1.1599999999999999</v>
      </c>
      <c r="P1759" s="8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2">
        <f t="shared" si="166"/>
        <v>42733.619016203702</v>
      </c>
      <c r="T1759" s="12">
        <f t="shared" si="167"/>
        <v>42763.603472222218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62"/>
        <v>1.147</v>
      </c>
      <c r="P1760" s="8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2">
        <f t="shared" si="166"/>
        <v>42505.74759259259</v>
      </c>
      <c r="T1760" s="12">
        <f t="shared" si="167"/>
        <v>42565.74759259259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62"/>
        <v>1.0660000000000001</v>
      </c>
      <c r="P1761" s="8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2">
        <f t="shared" si="166"/>
        <v>42068.620706018519</v>
      </c>
      <c r="T1761" s="12">
        <f t="shared" si="167"/>
        <v>42088.579039351847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62"/>
        <v>1.6544000000000001</v>
      </c>
      <c r="P1762" s="8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2">
        <f t="shared" si="166"/>
        <v>42405.464270833334</v>
      </c>
      <c r="T1762" s="12">
        <f t="shared" si="167"/>
        <v>42425.464270833334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62"/>
        <v>1.55</v>
      </c>
      <c r="P1763" s="8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2">
        <f t="shared" si="166"/>
        <v>42209.359490740739</v>
      </c>
      <c r="T1763" s="12">
        <f t="shared" si="167"/>
        <v>42259.359490740739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62"/>
        <v>8.85</v>
      </c>
      <c r="P1764" s="8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2">
        <f t="shared" si="166"/>
        <v>42410.773668981477</v>
      </c>
      <c r="T1764" s="12">
        <f t="shared" si="167"/>
        <v>42440.773668981477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62"/>
        <v>1.0190833333333333</v>
      </c>
      <c r="P1765" s="8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2">
        <f t="shared" si="166"/>
        <v>42636.660185185181</v>
      </c>
      <c r="T1765" s="12">
        <f t="shared" si="167"/>
        <v>42666.660185185181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62"/>
        <v>0.19600000000000001</v>
      </c>
      <c r="P1766" s="8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2">
        <f t="shared" si="166"/>
        <v>41825.27753472222</v>
      </c>
      <c r="T1766" s="12">
        <f t="shared" si="167"/>
        <v>41854.27753472222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62"/>
        <v>0.59467839999999994</v>
      </c>
      <c r="P1767" s="8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2">
        <f t="shared" si="166"/>
        <v>41834.772129629629</v>
      </c>
      <c r="T1767" s="12">
        <f t="shared" si="167"/>
        <v>41864.772129629629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62"/>
        <v>0</v>
      </c>
      <c r="P1768" s="8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s="12">
        <f t="shared" si="166"/>
        <v>41855.65148148148</v>
      </c>
      <c r="T1768" s="12">
        <f t="shared" si="167"/>
        <v>41876.65148148148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62"/>
        <v>0.4572</v>
      </c>
      <c r="P1769" s="8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2">
        <f t="shared" si="166"/>
        <v>41824.450046296297</v>
      </c>
      <c r="T1769" s="12">
        <f t="shared" si="167"/>
        <v>41854.450046296297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62"/>
        <v>3.7400000000000003E-2</v>
      </c>
      <c r="P1770" s="8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2">
        <f t="shared" si="166"/>
        <v>41849.352361111109</v>
      </c>
      <c r="T1770" s="12">
        <f t="shared" si="167"/>
        <v>41909.352361111109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62"/>
        <v>2.7025E-2</v>
      </c>
      <c r="P1771" s="8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2">
        <f t="shared" si="166"/>
        <v>41987.610636574071</v>
      </c>
      <c r="T1771" s="12">
        <f t="shared" si="167"/>
        <v>42017.610636574071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62"/>
        <v>0.56514285714285717</v>
      </c>
      <c r="P1772" s="8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2">
        <f t="shared" si="166"/>
        <v>41891.571689814817</v>
      </c>
      <c r="T1772" s="12">
        <f t="shared" si="167"/>
        <v>41926.571689814817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62"/>
        <v>0.21309523809523809</v>
      </c>
      <c r="P1773" s="8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2">
        <f t="shared" si="166"/>
        <v>41905.771296296291</v>
      </c>
      <c r="T1773" s="12">
        <f t="shared" si="167"/>
        <v>41935.771296296291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62"/>
        <v>0.156</v>
      </c>
      <c r="P1774" s="8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2">
        <f t="shared" si="166"/>
        <v>41766.509675925925</v>
      </c>
      <c r="T1774" s="12">
        <f t="shared" si="167"/>
        <v>41826.509675925925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62"/>
        <v>6.2566666666666673E-2</v>
      </c>
      <c r="P1775" s="8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2">
        <f t="shared" si="166"/>
        <v>41978.552060185182</v>
      </c>
      <c r="T1775" s="12">
        <f t="shared" si="167"/>
        <v>42023.552060185182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62"/>
        <v>0.4592</v>
      </c>
      <c r="P1776" s="8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2">
        <f t="shared" si="166"/>
        <v>41930.010324074072</v>
      </c>
      <c r="T1776" s="12">
        <f t="shared" si="167"/>
        <v>41972.415972222218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62"/>
        <v>0.65101538461538466</v>
      </c>
      <c r="P1777" s="8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2">
        <f t="shared" si="166"/>
        <v>41891.768055555549</v>
      </c>
      <c r="T1777" s="12">
        <f t="shared" si="167"/>
        <v>41936.768055555549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62"/>
        <v>6.7000000000000004E-2</v>
      </c>
      <c r="P1778" s="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2">
        <f t="shared" si="166"/>
        <v>41905.748506944445</v>
      </c>
      <c r="T1778" s="12">
        <f t="shared" si="167"/>
        <v>41941.748506944445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62"/>
        <v>0.135625</v>
      </c>
      <c r="P1779" s="8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2">
        <f t="shared" si="166"/>
        <v>42025.14876157407</v>
      </c>
      <c r="T1779" s="12">
        <f t="shared" si="167"/>
        <v>42055.14876157407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62"/>
        <v>1.9900000000000001E-2</v>
      </c>
      <c r="P1780" s="8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2">
        <f t="shared" si="166"/>
        <v>42045.655034722215</v>
      </c>
      <c r="T1780" s="12">
        <f t="shared" si="167"/>
        <v>42090.613368055558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62"/>
        <v>0.36236363636363639</v>
      </c>
      <c r="P1781" s="8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2">
        <f t="shared" si="166"/>
        <v>42585.483564814807</v>
      </c>
      <c r="T1781" s="12">
        <f t="shared" si="167"/>
        <v>42615.483564814807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62"/>
        <v>0.39743333333333336</v>
      </c>
      <c r="P1782" s="8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2">
        <f t="shared" si="166"/>
        <v>42493.392476851848</v>
      </c>
      <c r="T1782" s="12">
        <f t="shared" si="167"/>
        <v>42553.392476851848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62"/>
        <v>0.25763636363636366</v>
      </c>
      <c r="P1783" s="8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2">
        <f t="shared" si="166"/>
        <v>42597.409085648142</v>
      </c>
      <c r="T1783" s="12">
        <f t="shared" si="167"/>
        <v>42628.409085648142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62"/>
        <v>0.15491428571428573</v>
      </c>
      <c r="P1784" s="8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2">
        <f t="shared" si="166"/>
        <v>42388.366770833331</v>
      </c>
      <c r="T1784" s="12">
        <f t="shared" si="167"/>
        <v>42421.366770833331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62"/>
        <v>0.236925</v>
      </c>
      <c r="P1785" s="8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2">
        <f t="shared" si="166"/>
        <v>42115.741643518515</v>
      </c>
      <c r="T1785" s="12">
        <f t="shared" si="167"/>
        <v>42145.741643518515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62"/>
        <v>0.39760000000000001</v>
      </c>
      <c r="P1786" s="8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2">
        <f t="shared" si="166"/>
        <v>42003.447222222218</v>
      </c>
      <c r="T1786" s="12">
        <f t="shared" si="167"/>
        <v>42034.934027777774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62"/>
        <v>0.20220833333333332</v>
      </c>
      <c r="P1787" s="8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2">
        <f t="shared" si="166"/>
        <v>41896.926562499997</v>
      </c>
      <c r="T1787" s="12">
        <f t="shared" si="167"/>
        <v>41927.791666666664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62"/>
        <v>0.47631578947368419</v>
      </c>
      <c r="P1788" s="8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2">
        <f t="shared" si="166"/>
        <v>41958.342326388891</v>
      </c>
      <c r="T1788" s="12">
        <f t="shared" si="167"/>
        <v>41988.342326388891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62"/>
        <v>0.15329999999999999</v>
      </c>
      <c r="P1789" s="8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2">
        <f t="shared" si="166"/>
        <v>42068.447187499994</v>
      </c>
      <c r="T1789" s="12">
        <f t="shared" si="167"/>
        <v>42098.40552083333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62"/>
        <v>1.3818181818181818E-2</v>
      </c>
      <c r="P1790" s="8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2">
        <f t="shared" si="166"/>
        <v>41913.740069444444</v>
      </c>
      <c r="T1790" s="12">
        <f t="shared" si="167"/>
        <v>41943.740069444444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62"/>
        <v>5.0000000000000001E-3</v>
      </c>
      <c r="P1791" s="8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2">
        <f t="shared" si="166"/>
        <v>41956.041701388887</v>
      </c>
      <c r="T1791" s="12">
        <f t="shared" si="167"/>
        <v>42016.041701388887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62"/>
        <v>4.9575757575757579E-2</v>
      </c>
      <c r="P1792" s="8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2">
        <f t="shared" si="166"/>
        <v>42010.466180555552</v>
      </c>
      <c r="T1792" s="12">
        <f t="shared" si="167"/>
        <v>42040.466180555552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62"/>
        <v>3.5666666666666666E-2</v>
      </c>
      <c r="P1793" s="8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2">
        <f t="shared" si="166"/>
        <v>41973.532002314816</v>
      </c>
      <c r="T1793" s="12">
        <f t="shared" si="167"/>
        <v>42033.532002314816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62"/>
        <v>0.61124000000000001</v>
      </c>
      <c r="P1794" s="8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2">
        <f t="shared" si="166"/>
        <v>42188.822708333326</v>
      </c>
      <c r="T1794" s="12">
        <f t="shared" si="167"/>
        <v>42226.082638888889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68">E1795/D1795</f>
        <v>1.3333333333333334E-2</v>
      </c>
      <c r="P1795" s="8">
        <f t="shared" ref="P1795:P1858" si="169">IF(ISERROR(E1795/L1795),0,E1795/L1795)</f>
        <v>20</v>
      </c>
      <c r="Q1795" t="str">
        <f t="shared" ref="Q1795:Q1858" si="170">LEFT(N1795,FIND("/",N1795,1)-1)</f>
        <v>photography</v>
      </c>
      <c r="R1795" t="str">
        <f t="shared" ref="R1795:R1858" si="171">RIGHT(N1795,(LEN(N1795)-FIND("/",N1795,1)))</f>
        <v>photobooks</v>
      </c>
      <c r="S1795" s="12">
        <f t="shared" ref="S1795:S1858" si="172">(J1795/86400)+25569+(-5/24)</f>
        <v>41940.683333333327</v>
      </c>
      <c r="T1795" s="12">
        <f t="shared" ref="T1795:T1858" si="173">(I1795/86400)+25569+(-5/24)</f>
        <v>41970.724999999999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68"/>
        <v>0.11077777777777778</v>
      </c>
      <c r="P1796" s="8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2">
        <f t="shared" si="172"/>
        <v>42011.342847222222</v>
      </c>
      <c r="T1796" s="12">
        <f t="shared" si="173"/>
        <v>42046.342847222222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68"/>
        <v>0.38735714285714284</v>
      </c>
      <c r="P1797" s="8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2">
        <f t="shared" si="172"/>
        <v>42628.080335648141</v>
      </c>
      <c r="T1797" s="12">
        <f t="shared" si="173"/>
        <v>42657.458333333336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68"/>
        <v>0.22052631578947368</v>
      </c>
      <c r="P1798" s="8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2">
        <f t="shared" si="172"/>
        <v>42515.231087962959</v>
      </c>
      <c r="T1798" s="12">
        <f t="shared" si="173"/>
        <v>42575.231087962959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68"/>
        <v>0.67549999999999999</v>
      </c>
      <c r="P1799" s="8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2">
        <f t="shared" si="172"/>
        <v>42689.360983796294</v>
      </c>
      <c r="T1799" s="12">
        <f t="shared" si="173"/>
        <v>42719.360983796294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68"/>
        <v>0.136375</v>
      </c>
      <c r="P1800" s="8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2">
        <f t="shared" si="172"/>
        <v>42344.118437499994</v>
      </c>
      <c r="T1800" s="12">
        <f t="shared" si="173"/>
        <v>42404.118437499994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68"/>
        <v>1.7457500000000001E-2</v>
      </c>
      <c r="P1801" s="8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2">
        <f t="shared" si="172"/>
        <v>41934.634351851848</v>
      </c>
      <c r="T1801" s="12">
        <f t="shared" si="173"/>
        <v>41954.676018518519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68"/>
        <v>0.20449632511889321</v>
      </c>
      <c r="P1802" s="8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2">
        <f t="shared" si="172"/>
        <v>42623.397800925923</v>
      </c>
      <c r="T1802" s="12">
        <f t="shared" si="173"/>
        <v>42653.397800925923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68"/>
        <v>0.13852941176470587</v>
      </c>
      <c r="P1803" s="8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2">
        <f t="shared" si="172"/>
        <v>42321.452175925922</v>
      </c>
      <c r="T1803" s="12">
        <f t="shared" si="173"/>
        <v>42353.298611111109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68"/>
        <v>0.48485714285714288</v>
      </c>
      <c r="P1804" s="8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2">
        <f t="shared" si="172"/>
        <v>42159.264236111114</v>
      </c>
      <c r="T1804" s="12">
        <f t="shared" si="173"/>
        <v>42182.707638888889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68"/>
        <v>0.308</v>
      </c>
      <c r="P1805" s="8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2">
        <f t="shared" si="172"/>
        <v>42017.863217592589</v>
      </c>
      <c r="T1805" s="12">
        <f t="shared" si="173"/>
        <v>42048.863217592589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68"/>
        <v>0.35174193548387095</v>
      </c>
      <c r="P1806" s="8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2">
        <f t="shared" si="172"/>
        <v>42282.469953703701</v>
      </c>
      <c r="T1806" s="12">
        <f t="shared" si="173"/>
        <v>42322.511620370373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68"/>
        <v>0.36404444444444445</v>
      </c>
      <c r="P1807" s="8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2">
        <f t="shared" si="172"/>
        <v>42247.595578703702</v>
      </c>
      <c r="T1807" s="12">
        <f t="shared" si="173"/>
        <v>42279.541666666664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68"/>
        <v>2.955E-2</v>
      </c>
      <c r="P1808" s="8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2">
        <f t="shared" si="172"/>
        <v>41877.429965277777</v>
      </c>
      <c r="T1808" s="12">
        <f t="shared" si="173"/>
        <v>41912.429965277777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68"/>
        <v>0.1106</v>
      </c>
      <c r="P1809" s="8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2">
        <f t="shared" si="172"/>
        <v>41879.860104166662</v>
      </c>
      <c r="T1809" s="12">
        <f t="shared" si="173"/>
        <v>41909.860104166662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68"/>
        <v>0.41407142857142859</v>
      </c>
      <c r="P1810" s="8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2">
        <f t="shared" si="172"/>
        <v>42742.472569444442</v>
      </c>
      <c r="T1810" s="12">
        <f t="shared" si="173"/>
        <v>42777.472569444442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68"/>
        <v>0.10857142857142857</v>
      </c>
      <c r="P1811" s="8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2">
        <f t="shared" si="172"/>
        <v>42029.699525462966</v>
      </c>
      <c r="T1811" s="12">
        <f t="shared" si="173"/>
        <v>42064.699525462966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68"/>
        <v>3.3333333333333333E-2</v>
      </c>
      <c r="P1812" s="8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2">
        <f t="shared" si="172"/>
        <v>41860.701689814814</v>
      </c>
      <c r="T1812" s="12">
        <f t="shared" si="173"/>
        <v>41872.701689814814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68"/>
        <v>7.407407407407407E-4</v>
      </c>
      <c r="P1813" s="8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2">
        <f t="shared" si="172"/>
        <v>41876.225347222222</v>
      </c>
      <c r="T1813" s="12">
        <f t="shared" si="173"/>
        <v>41935.958333333328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68"/>
        <v>0.13307692307692306</v>
      </c>
      <c r="P1814" s="8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2">
        <f t="shared" si="172"/>
        <v>42524.110370370363</v>
      </c>
      <c r="T1814" s="12">
        <f t="shared" si="173"/>
        <v>42554.110370370363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68"/>
        <v>0</v>
      </c>
      <c r="P1815" s="8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s="12">
        <f t="shared" si="172"/>
        <v>41829.68069444444</v>
      </c>
      <c r="T1815" s="12">
        <f t="shared" si="173"/>
        <v>41859.68069444444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68"/>
        <v>0.49183333333333334</v>
      </c>
      <c r="P1816" s="8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2">
        <f t="shared" si="172"/>
        <v>42033.105740740742</v>
      </c>
      <c r="T1816" s="12">
        <f t="shared" si="173"/>
        <v>42063.105740740742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68"/>
        <v>0</v>
      </c>
      <c r="P1817" s="8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s="12">
        <f t="shared" si="172"/>
        <v>42172.698344907403</v>
      </c>
      <c r="T1817" s="12">
        <f t="shared" si="173"/>
        <v>42186.698344907403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68"/>
        <v>2.036E-2</v>
      </c>
      <c r="P1818" s="8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2">
        <f t="shared" si="172"/>
        <v>42548.667858796289</v>
      </c>
      <c r="T1818" s="12">
        <f t="shared" si="173"/>
        <v>42576.583333333336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68"/>
        <v>0.52327777777777773</v>
      </c>
      <c r="P1819" s="8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2">
        <f t="shared" si="172"/>
        <v>42705.453784722216</v>
      </c>
      <c r="T1819" s="12">
        <f t="shared" si="173"/>
        <v>42765.082638888889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68"/>
        <v>0</v>
      </c>
      <c r="P1820" s="8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s="12">
        <f t="shared" si="172"/>
        <v>42067.026041666664</v>
      </c>
      <c r="T1820" s="12">
        <f t="shared" si="173"/>
        <v>42096.984374999993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68"/>
        <v>2.0833333333333332E-2</v>
      </c>
      <c r="P1821" s="8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2">
        <f t="shared" si="172"/>
        <v>41820.543935185182</v>
      </c>
      <c r="T1821" s="12">
        <f t="shared" si="173"/>
        <v>41850.543935185182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68"/>
        <v>6.565384615384616E-2</v>
      </c>
      <c r="P1822" s="8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2">
        <f t="shared" si="172"/>
        <v>42064.876041666663</v>
      </c>
      <c r="T1822" s="12">
        <f t="shared" si="173"/>
        <v>42094.834374999999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68"/>
        <v>1.3489</v>
      </c>
      <c r="P1823" s="8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2">
        <f t="shared" si="172"/>
        <v>40926.110729166663</v>
      </c>
      <c r="T1823" s="12">
        <f t="shared" si="173"/>
        <v>40971.110729166663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68"/>
        <v>1</v>
      </c>
      <c r="P1824" s="8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2">
        <f t="shared" si="172"/>
        <v>41634.588680555556</v>
      </c>
      <c r="T1824" s="12">
        <f t="shared" si="173"/>
        <v>41670.584027777775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68"/>
        <v>1.1585714285714286</v>
      </c>
      <c r="P1825" s="8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2">
        <f t="shared" si="172"/>
        <v>41176.47657407407</v>
      </c>
      <c r="T1825" s="12">
        <f t="shared" si="173"/>
        <v>41206.47657407407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68"/>
        <v>1.0006666666666666</v>
      </c>
      <c r="P1826" s="8">
        <f t="shared" si="169"/>
        <v>75.05</v>
      </c>
      <c r="Q1826" t="str">
        <f t="shared" si="170"/>
        <v>music</v>
      </c>
      <c r="R1826" t="str">
        <f t="shared" si="171"/>
        <v>rock</v>
      </c>
      <c r="S1826" s="12">
        <f t="shared" si="172"/>
        <v>41626.707951388882</v>
      </c>
      <c r="T1826" s="12">
        <f t="shared" si="173"/>
        <v>41646.880555555552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68"/>
        <v>1.0505</v>
      </c>
      <c r="P1827" s="8">
        <f t="shared" si="169"/>
        <v>42.02</v>
      </c>
      <c r="Q1827" t="str">
        <f t="shared" si="170"/>
        <v>music</v>
      </c>
      <c r="R1827" t="str">
        <f t="shared" si="171"/>
        <v>rock</v>
      </c>
      <c r="S1827" s="12">
        <f t="shared" si="172"/>
        <v>41443.626192129625</v>
      </c>
      <c r="T1827" s="12">
        <f t="shared" si="173"/>
        <v>41466.626192129625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68"/>
        <v>1.01</v>
      </c>
      <c r="P1828" s="8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2">
        <f t="shared" si="172"/>
        <v>41657.715474537035</v>
      </c>
      <c r="T1828" s="12">
        <f t="shared" si="173"/>
        <v>41687.715474537035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68"/>
        <v>1.0066250000000001</v>
      </c>
      <c r="P1829" s="8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2">
        <f t="shared" si="172"/>
        <v>40555.117604166662</v>
      </c>
      <c r="T1829" s="12">
        <f t="shared" si="173"/>
        <v>40605.117604166662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68"/>
        <v>1.0016</v>
      </c>
      <c r="P1830" s="8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2">
        <f t="shared" si="172"/>
        <v>41736.691319444442</v>
      </c>
      <c r="T1830" s="12">
        <f t="shared" si="173"/>
        <v>41768.708333333328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68"/>
        <v>1.6668333333333334</v>
      </c>
      <c r="P1831" s="8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2">
        <f t="shared" si="172"/>
        <v>40515.879293981481</v>
      </c>
      <c r="T1831" s="12">
        <f t="shared" si="173"/>
        <v>40564.708333333328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68"/>
        <v>1.0153333333333334</v>
      </c>
      <c r="P1832" s="8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2">
        <f t="shared" si="172"/>
        <v>41664.475775462961</v>
      </c>
      <c r="T1832" s="12">
        <f t="shared" si="173"/>
        <v>41694.475775462961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68"/>
        <v>1.03</v>
      </c>
      <c r="P1833" s="8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2">
        <f t="shared" si="172"/>
        <v>41026.787766203699</v>
      </c>
      <c r="T1833" s="12">
        <f t="shared" si="173"/>
        <v>41041.787766203699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68"/>
        <v>1.4285714285714286</v>
      </c>
      <c r="P1834" s="8">
        <f t="shared" si="169"/>
        <v>25</v>
      </c>
      <c r="Q1834" t="str">
        <f t="shared" si="170"/>
        <v>music</v>
      </c>
      <c r="R1834" t="str">
        <f t="shared" si="171"/>
        <v>rock</v>
      </c>
      <c r="S1834" s="12">
        <f t="shared" si="172"/>
        <v>40576.331331018519</v>
      </c>
      <c r="T1834" s="12">
        <f t="shared" si="173"/>
        <v>40606.331331018519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68"/>
        <v>2.625</v>
      </c>
      <c r="P1835" s="8">
        <f t="shared" si="169"/>
        <v>42</v>
      </c>
      <c r="Q1835" t="str">
        <f t="shared" si="170"/>
        <v>music</v>
      </c>
      <c r="R1835" t="str">
        <f t="shared" si="171"/>
        <v>rock</v>
      </c>
      <c r="S1835" s="12">
        <f t="shared" si="172"/>
        <v>41302.835682870369</v>
      </c>
      <c r="T1835" s="12">
        <f t="shared" si="173"/>
        <v>41335.124305555553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68"/>
        <v>1.1805000000000001</v>
      </c>
      <c r="P1836" s="8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2">
        <f t="shared" si="172"/>
        <v>41988.755729166667</v>
      </c>
      <c r="T1836" s="12">
        <f t="shared" si="173"/>
        <v>42028.755729166667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68"/>
        <v>1.04</v>
      </c>
      <c r="P1837" s="8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2">
        <f t="shared" si="172"/>
        <v>42430.49387731481</v>
      </c>
      <c r="T1837" s="12">
        <f t="shared" si="173"/>
        <v>42460.452210648145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68"/>
        <v>2.0034000000000001</v>
      </c>
      <c r="P1838" s="8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2">
        <f t="shared" si="172"/>
        <v>41305.601030092592</v>
      </c>
      <c r="T1838" s="12">
        <f t="shared" si="173"/>
        <v>41322.601030092592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68"/>
        <v>3.0683333333333334</v>
      </c>
      <c r="P1839" s="8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2">
        <f t="shared" si="172"/>
        <v>40925.839525462965</v>
      </c>
      <c r="T1839" s="12">
        <f t="shared" si="173"/>
        <v>40985.797858796293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68"/>
        <v>1.00149</v>
      </c>
      <c r="P1840" s="8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2">
        <f t="shared" si="172"/>
        <v>40788.578206018516</v>
      </c>
      <c r="T1840" s="12">
        <f t="shared" si="173"/>
        <v>40816.916666666664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68"/>
        <v>2.0529999999999999</v>
      </c>
      <c r="P1841" s="8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2">
        <f t="shared" si="172"/>
        <v>42614.513680555552</v>
      </c>
      <c r="T1841" s="12">
        <f t="shared" si="173"/>
        <v>42644.513680555552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68"/>
        <v>1.0888888888888888</v>
      </c>
      <c r="P1842" s="8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2">
        <f t="shared" si="172"/>
        <v>41381.88784722222</v>
      </c>
      <c r="T1842" s="12">
        <f t="shared" si="173"/>
        <v>41400.999305555553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68"/>
        <v>1.0175000000000001</v>
      </c>
      <c r="P1843" s="8">
        <f t="shared" si="169"/>
        <v>50.875</v>
      </c>
      <c r="Q1843" t="str">
        <f t="shared" si="170"/>
        <v>music</v>
      </c>
      <c r="R1843" t="str">
        <f t="shared" si="171"/>
        <v>rock</v>
      </c>
      <c r="S1843" s="12">
        <f t="shared" si="172"/>
        <v>41745.637094907404</v>
      </c>
      <c r="T1843" s="12">
        <f t="shared" si="173"/>
        <v>41778.999305555553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68"/>
        <v>1.2524999999999999</v>
      </c>
      <c r="P1844" s="8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2">
        <f t="shared" si="172"/>
        <v>42031.423391203702</v>
      </c>
      <c r="T1844" s="12">
        <f t="shared" si="173"/>
        <v>42065.040972222218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68"/>
        <v>1.2400610000000001</v>
      </c>
      <c r="P1845" s="8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2">
        <f t="shared" si="172"/>
        <v>40564.786504629628</v>
      </c>
      <c r="T1845" s="12">
        <f t="shared" si="173"/>
        <v>40594.786504629628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68"/>
        <v>1.014</v>
      </c>
      <c r="P1846" s="8">
        <f t="shared" si="169"/>
        <v>76.05</v>
      </c>
      <c r="Q1846" t="str">
        <f t="shared" si="170"/>
        <v>music</v>
      </c>
      <c r="R1846" t="str">
        <f t="shared" si="171"/>
        <v>rock</v>
      </c>
      <c r="S1846" s="12">
        <f t="shared" si="172"/>
        <v>40666.765208333331</v>
      </c>
      <c r="T1846" s="12">
        <f t="shared" si="173"/>
        <v>40704.916666666664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68"/>
        <v>1</v>
      </c>
      <c r="P1847" s="8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2">
        <f t="shared" si="172"/>
        <v>42523.124976851854</v>
      </c>
      <c r="T1847" s="12">
        <f t="shared" si="173"/>
        <v>42537.996527777774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68"/>
        <v>1.3792666666666666</v>
      </c>
      <c r="P1848" s="8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2">
        <f t="shared" si="172"/>
        <v>41228.441863425927</v>
      </c>
      <c r="T1848" s="12">
        <f t="shared" si="173"/>
        <v>41258.441863425927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68"/>
        <v>1.2088000000000001</v>
      </c>
      <c r="P1849" s="8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2">
        <f t="shared" si="172"/>
        <v>42094.028148148143</v>
      </c>
      <c r="T1849" s="12">
        <f t="shared" si="173"/>
        <v>42115.028148148143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68"/>
        <v>1.0736666666666668</v>
      </c>
      <c r="P1850" s="8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2">
        <f t="shared" si="172"/>
        <v>40691.579722222217</v>
      </c>
      <c r="T1850" s="12">
        <f t="shared" si="173"/>
        <v>40755.082638888889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68"/>
        <v>1.0033333333333334</v>
      </c>
      <c r="P1851" s="8">
        <f t="shared" si="169"/>
        <v>37.625</v>
      </c>
      <c r="Q1851" t="str">
        <f t="shared" si="170"/>
        <v>music</v>
      </c>
      <c r="R1851" t="str">
        <f t="shared" si="171"/>
        <v>rock</v>
      </c>
      <c r="S1851" s="12">
        <f t="shared" si="172"/>
        <v>41169.637256944443</v>
      </c>
      <c r="T1851" s="12">
        <f t="shared" si="173"/>
        <v>41199.637256944443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68"/>
        <v>1.0152222222222222</v>
      </c>
      <c r="P1852" s="8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2">
        <f t="shared" si="172"/>
        <v>41800.751157407409</v>
      </c>
      <c r="T1852" s="12">
        <f t="shared" si="173"/>
        <v>41830.751157407409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68"/>
        <v>1.0007692307692309</v>
      </c>
      <c r="P1853" s="8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2">
        <f t="shared" si="172"/>
        <v>41827.69835648148</v>
      </c>
      <c r="T1853" s="12">
        <f t="shared" si="173"/>
        <v>41847.833333333328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68"/>
        <v>1.1696666666666666</v>
      </c>
      <c r="P1854" s="8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2">
        <f t="shared" si="172"/>
        <v>42081.563101851854</v>
      </c>
      <c r="T1854" s="12">
        <f t="shared" si="173"/>
        <v>42118.791666666664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68"/>
        <v>1.01875</v>
      </c>
      <c r="P1855" s="8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2">
        <f t="shared" si="172"/>
        <v>41176.852048611108</v>
      </c>
      <c r="T1855" s="12">
        <f t="shared" si="173"/>
        <v>41226.893715277773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68"/>
        <v>1.0212366666666666</v>
      </c>
      <c r="P1856" s="8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2">
        <f t="shared" si="172"/>
        <v>41387.812928240739</v>
      </c>
      <c r="T1856" s="12">
        <f t="shared" si="173"/>
        <v>41417.812928240739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68"/>
        <v>1.5405897142857143</v>
      </c>
      <c r="P1857" s="8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2">
        <f t="shared" si="172"/>
        <v>41600.330324074072</v>
      </c>
      <c r="T1857" s="12">
        <f t="shared" si="173"/>
        <v>41645.330324074072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68"/>
        <v>1.0125</v>
      </c>
      <c r="P1858" s="8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2">
        <f t="shared" si="172"/>
        <v>41817.64666666666</v>
      </c>
      <c r="T1858" s="12">
        <f t="shared" si="173"/>
        <v>41838.64666666666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74">E1859/D1859</f>
        <v>1</v>
      </c>
      <c r="P1859" s="8">
        <f t="shared" ref="P1859:P1922" si="175">IF(ISERROR(E1859/L1859),0,E1859/L1859)</f>
        <v>136.36363636363637</v>
      </c>
      <c r="Q1859" t="str">
        <f t="shared" ref="Q1859:Q1922" si="176">LEFT(N1859,FIND("/",N1859,1)-1)</f>
        <v>music</v>
      </c>
      <c r="R1859" t="str">
        <f t="shared" ref="R1859:R1922" si="177">RIGHT(N1859,(LEN(N1859)-FIND("/",N1859,1)))</f>
        <v>rock</v>
      </c>
      <c r="S1859" s="12">
        <f t="shared" ref="S1859:S1922" si="178">(J1859/86400)+25569+(-5/24)</f>
        <v>41864.560335648144</v>
      </c>
      <c r="T1859" s="12">
        <f t="shared" ref="T1859:T1922" si="179">(I1859/86400)+25569+(-5/24)</f>
        <v>41894.560335648144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74"/>
        <v>1.0874800874800874</v>
      </c>
      <c r="P1860" s="8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2">
        <f t="shared" si="178"/>
        <v>40832.9921412037</v>
      </c>
      <c r="T1860" s="12">
        <f t="shared" si="179"/>
        <v>40893.033807870372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74"/>
        <v>1.3183333333333334</v>
      </c>
      <c r="P1861" s="8">
        <f t="shared" si="175"/>
        <v>70.625</v>
      </c>
      <c r="Q1861" t="str">
        <f t="shared" si="176"/>
        <v>music</v>
      </c>
      <c r="R1861" t="str">
        <f t="shared" si="177"/>
        <v>rock</v>
      </c>
      <c r="S1861" s="12">
        <f t="shared" si="178"/>
        <v>40778.561678240738</v>
      </c>
      <c r="T1861" s="12">
        <f t="shared" si="179"/>
        <v>40808.561678240738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74"/>
        <v>1.3346666666666667</v>
      </c>
      <c r="P1862" s="8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2">
        <f t="shared" si="178"/>
        <v>41655.500972222224</v>
      </c>
      <c r="T1862" s="12">
        <f t="shared" si="179"/>
        <v>41676.500972222224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74"/>
        <v>0</v>
      </c>
      <c r="P1863" s="8">
        <f t="shared" si="175"/>
        <v>0</v>
      </c>
      <c r="Q1863" t="str">
        <f t="shared" si="176"/>
        <v>games</v>
      </c>
      <c r="R1863" t="str">
        <f t="shared" si="177"/>
        <v>mobile games</v>
      </c>
      <c r="S1863" s="12">
        <f t="shared" si="178"/>
        <v>42000.091909722221</v>
      </c>
      <c r="T1863" s="12">
        <f t="shared" si="179"/>
        <v>42030.091909722221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74"/>
        <v>8.0833333333333326E-2</v>
      </c>
      <c r="P1864" s="8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2">
        <f t="shared" si="178"/>
        <v>42755.284421296295</v>
      </c>
      <c r="T1864" s="12">
        <f t="shared" si="179"/>
        <v>42802.104166666664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74"/>
        <v>4.0000000000000001E-3</v>
      </c>
      <c r="P1865" s="8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2">
        <f t="shared" si="178"/>
        <v>41772.588946759257</v>
      </c>
      <c r="T1865" s="12">
        <f t="shared" si="179"/>
        <v>41802.588946759257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74"/>
        <v>0.42892307692307691</v>
      </c>
      <c r="P1866" s="8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2">
        <f t="shared" si="178"/>
        <v>41733.508101851847</v>
      </c>
      <c r="T1866" s="12">
        <f t="shared" si="179"/>
        <v>41763.508101851847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74"/>
        <v>3.6363636363636364E-5</v>
      </c>
      <c r="P1867" s="8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2">
        <f t="shared" si="178"/>
        <v>42645.159108796295</v>
      </c>
      <c r="T1867" s="12">
        <f t="shared" si="179"/>
        <v>42680.200775462959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74"/>
        <v>5.0000000000000001E-3</v>
      </c>
      <c r="P1868" s="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2">
        <f t="shared" si="178"/>
        <v>42742.038159722222</v>
      </c>
      <c r="T1868" s="12">
        <f t="shared" si="179"/>
        <v>42794.958333333336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74"/>
        <v>5.0000000000000001E-4</v>
      </c>
      <c r="P1869" s="8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2">
        <f t="shared" si="178"/>
        <v>42649.716574074067</v>
      </c>
      <c r="T1869" s="12">
        <f t="shared" si="179"/>
        <v>42679.716574074067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74"/>
        <v>4.8680000000000001E-2</v>
      </c>
      <c r="P1870" s="8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2">
        <f t="shared" si="178"/>
        <v>42328.570891203701</v>
      </c>
      <c r="T1870" s="12">
        <f t="shared" si="179"/>
        <v>42353.124305555553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74"/>
        <v>0</v>
      </c>
      <c r="P1871" s="8">
        <f t="shared" si="175"/>
        <v>0</v>
      </c>
      <c r="Q1871" t="str">
        <f t="shared" si="176"/>
        <v>games</v>
      </c>
      <c r="R1871" t="str">
        <f t="shared" si="177"/>
        <v>mobile games</v>
      </c>
      <c r="S1871" s="12">
        <f t="shared" si="178"/>
        <v>42708.794548611106</v>
      </c>
      <c r="T1871" s="12">
        <f t="shared" si="179"/>
        <v>42738.794548611106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74"/>
        <v>0.10314285714285715</v>
      </c>
      <c r="P1872" s="8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2">
        <f t="shared" si="178"/>
        <v>42371.14739583333</v>
      </c>
      <c r="T1872" s="12">
        <f t="shared" si="179"/>
        <v>42399.970138888886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74"/>
        <v>0.7178461538461538</v>
      </c>
      <c r="P1873" s="8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2">
        <f t="shared" si="178"/>
        <v>41923.575243055551</v>
      </c>
      <c r="T1873" s="12">
        <f t="shared" si="179"/>
        <v>41963.616909722223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74"/>
        <v>1.06E-2</v>
      </c>
      <c r="P1874" s="8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2">
        <f t="shared" si="178"/>
        <v>42154.921319444438</v>
      </c>
      <c r="T1874" s="12">
        <f t="shared" si="179"/>
        <v>42184.921319444438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74"/>
        <v>4.4999999999999997E-3</v>
      </c>
      <c r="P1875" s="8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2">
        <f t="shared" si="178"/>
        <v>42164.407523148147</v>
      </c>
      <c r="T1875" s="12">
        <f t="shared" si="179"/>
        <v>42193.489583333336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74"/>
        <v>1.6249999999999999E-4</v>
      </c>
      <c r="P1876" s="8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2">
        <f t="shared" si="178"/>
        <v>42529.760798611103</v>
      </c>
      <c r="T1876" s="12">
        <f t="shared" si="179"/>
        <v>42549.760798611103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74"/>
        <v>5.1000000000000004E-3</v>
      </c>
      <c r="P1877" s="8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2">
        <f t="shared" si="178"/>
        <v>42528.691064814811</v>
      </c>
      <c r="T1877" s="12">
        <f t="shared" si="179"/>
        <v>42588.691064814811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74"/>
        <v>0</v>
      </c>
      <c r="P1878" s="8">
        <f t="shared" si="175"/>
        <v>0</v>
      </c>
      <c r="Q1878" t="str">
        <f t="shared" si="176"/>
        <v>games</v>
      </c>
      <c r="R1878" t="str">
        <f t="shared" si="177"/>
        <v>mobile games</v>
      </c>
      <c r="S1878" s="12">
        <f t="shared" si="178"/>
        <v>41776.07644675926</v>
      </c>
      <c r="T1878" s="12">
        <f t="shared" si="179"/>
        <v>41806.07644675926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74"/>
        <v>0</v>
      </c>
      <c r="P1879" s="8">
        <f t="shared" si="175"/>
        <v>0</v>
      </c>
      <c r="Q1879" t="str">
        <f t="shared" si="176"/>
        <v>games</v>
      </c>
      <c r="R1879" t="str">
        <f t="shared" si="177"/>
        <v>mobile games</v>
      </c>
      <c r="S1879" s="12">
        <f t="shared" si="178"/>
        <v>42034.820891203701</v>
      </c>
      <c r="T1879" s="12">
        <f t="shared" si="179"/>
        <v>42063.820891203701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74"/>
        <v>0</v>
      </c>
      <c r="P1880" s="8">
        <f t="shared" si="175"/>
        <v>0</v>
      </c>
      <c r="Q1880" t="str">
        <f t="shared" si="176"/>
        <v>games</v>
      </c>
      <c r="R1880" t="str">
        <f t="shared" si="177"/>
        <v>mobile games</v>
      </c>
      <c r="S1880" s="12">
        <f t="shared" si="178"/>
        <v>41772.800405092588</v>
      </c>
      <c r="T1880" s="12">
        <f t="shared" si="179"/>
        <v>41802.800405092588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74"/>
        <v>1.1999999999999999E-3</v>
      </c>
      <c r="P1881" s="8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2">
        <f t="shared" si="178"/>
        <v>42413.441307870373</v>
      </c>
      <c r="T1881" s="12">
        <f t="shared" si="179"/>
        <v>42443.399641203701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74"/>
        <v>0.20080000000000001</v>
      </c>
      <c r="P1882" s="8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2">
        <f t="shared" si="178"/>
        <v>42430.358564814807</v>
      </c>
      <c r="T1882" s="12">
        <f t="shared" si="179"/>
        <v>42459.31689814815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74"/>
        <v>1.726845</v>
      </c>
      <c r="P1883" s="8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2">
        <f t="shared" si="178"/>
        <v>42042.944317129623</v>
      </c>
      <c r="T1883" s="12">
        <f t="shared" si="179"/>
        <v>42072.902650462966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74"/>
        <v>1.008955223880597</v>
      </c>
      <c r="P1884" s="8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2">
        <f t="shared" si="178"/>
        <v>41067.740879629629</v>
      </c>
      <c r="T1884" s="12">
        <f t="shared" si="179"/>
        <v>41100.783333333333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74"/>
        <v>1.0480480480480481</v>
      </c>
      <c r="P1885" s="8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2">
        <f t="shared" si="178"/>
        <v>40977.739675925921</v>
      </c>
      <c r="T1885" s="12">
        <f t="shared" si="179"/>
        <v>41007.698009259257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74"/>
        <v>1.351</v>
      </c>
      <c r="P1886" s="8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2">
        <f t="shared" si="178"/>
        <v>41204.989988425921</v>
      </c>
      <c r="T1886" s="12">
        <f t="shared" si="179"/>
        <v>41240.291666666664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74"/>
        <v>1.1632786885245903</v>
      </c>
      <c r="P1887" s="8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2">
        <f t="shared" si="178"/>
        <v>41098.885532407403</v>
      </c>
      <c r="T1887" s="12">
        <f t="shared" si="179"/>
        <v>41131.708333333328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74"/>
        <v>1.0208333333333333</v>
      </c>
      <c r="P1888" s="8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2">
        <f t="shared" si="178"/>
        <v>41925.69835648148</v>
      </c>
      <c r="T1888" s="12">
        <f t="shared" si="179"/>
        <v>41955.740023148144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74"/>
        <v>1.1116666666666666</v>
      </c>
      <c r="P1889" s="8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2">
        <f t="shared" si="178"/>
        <v>42323.591805555552</v>
      </c>
      <c r="T1889" s="12">
        <f t="shared" si="179"/>
        <v>42341.687499999993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74"/>
        <v>1.6608000000000001</v>
      </c>
      <c r="P1890" s="8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2">
        <f t="shared" si="178"/>
        <v>40299.03162037037</v>
      </c>
      <c r="T1890" s="12">
        <f t="shared" si="179"/>
        <v>40329.999305555553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74"/>
        <v>1.0660000000000001</v>
      </c>
      <c r="P1891" s="8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2">
        <f t="shared" si="178"/>
        <v>41299.585023148145</v>
      </c>
      <c r="T1891" s="12">
        <f t="shared" si="179"/>
        <v>41344.543356481481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74"/>
        <v>1.4458441666666668</v>
      </c>
      <c r="P1892" s="8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2">
        <f t="shared" si="178"/>
        <v>41228.577870370369</v>
      </c>
      <c r="T1892" s="12">
        <f t="shared" si="179"/>
        <v>41258.577870370369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74"/>
        <v>1.0555000000000001</v>
      </c>
      <c r="P1893" s="8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2">
        <f t="shared" si="178"/>
        <v>40335.589745370366</v>
      </c>
      <c r="T1893" s="12">
        <f t="shared" si="179"/>
        <v>40381.041666666664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74"/>
        <v>1.3660000000000001</v>
      </c>
      <c r="P1894" s="8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2">
        <f t="shared" si="178"/>
        <v>40671.429178240738</v>
      </c>
      <c r="T1894" s="12">
        <f t="shared" si="179"/>
        <v>40701.429178240738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74"/>
        <v>1.04</v>
      </c>
      <c r="P1895" s="8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2">
        <f t="shared" si="178"/>
        <v>40632.733622685184</v>
      </c>
      <c r="T1895" s="12">
        <f t="shared" si="179"/>
        <v>40648.957638888889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74"/>
        <v>1.145</v>
      </c>
      <c r="P1896" s="8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2">
        <f t="shared" si="178"/>
        <v>40920.696562499994</v>
      </c>
      <c r="T1896" s="12">
        <f t="shared" si="179"/>
        <v>40951.696562499994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74"/>
        <v>1.0171957671957672</v>
      </c>
      <c r="P1897" s="8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2">
        <f t="shared" si="178"/>
        <v>42267.538449074076</v>
      </c>
      <c r="T1897" s="12">
        <f t="shared" si="179"/>
        <v>42297.538449074076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74"/>
        <v>1.2394678492239468</v>
      </c>
      <c r="P1898" s="8">
        <f t="shared" si="175"/>
        <v>43</v>
      </c>
      <c r="Q1898" t="str">
        <f t="shared" si="176"/>
        <v>music</v>
      </c>
      <c r="R1898" t="str">
        <f t="shared" si="177"/>
        <v>indie rock</v>
      </c>
      <c r="S1898" s="12">
        <f t="shared" si="178"/>
        <v>40981.501909722218</v>
      </c>
      <c r="T1898" s="12">
        <f t="shared" si="179"/>
        <v>41011.501909722218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74"/>
        <v>1.0245669291338582</v>
      </c>
      <c r="P1899" s="8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2">
        <f t="shared" si="178"/>
        <v>41680.375069444439</v>
      </c>
      <c r="T1899" s="12">
        <f t="shared" si="179"/>
        <v>41702.666666666664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74"/>
        <v>1.4450000000000001</v>
      </c>
      <c r="P1900" s="8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2">
        <f t="shared" si="178"/>
        <v>42365.9846412037</v>
      </c>
      <c r="T1900" s="12">
        <f t="shared" si="179"/>
        <v>42401.541666666664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74"/>
        <v>1.3333333333333333</v>
      </c>
      <c r="P1901" s="8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2">
        <f t="shared" si="178"/>
        <v>42058.733402777776</v>
      </c>
      <c r="T1901" s="12">
        <f t="shared" si="179"/>
        <v>42088.691736111105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74"/>
        <v>1.0936440000000001</v>
      </c>
      <c r="P1902" s="8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2">
        <f t="shared" si="178"/>
        <v>41160.663553240738</v>
      </c>
      <c r="T1902" s="12">
        <f t="shared" si="179"/>
        <v>41188.207638888889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74"/>
        <v>2.696969696969697E-2</v>
      </c>
      <c r="P1903" s="8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2">
        <f t="shared" si="178"/>
        <v>42116.334826388884</v>
      </c>
      <c r="T1903" s="12">
        <f t="shared" si="179"/>
        <v>42146.333333333336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74"/>
        <v>1.2E-2</v>
      </c>
      <c r="P1904" s="8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2">
        <f t="shared" si="178"/>
        <v>42037.581562499996</v>
      </c>
      <c r="T1904" s="12">
        <f t="shared" si="179"/>
        <v>42067.581562499996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74"/>
        <v>0.46600000000000003</v>
      </c>
      <c r="P1905" s="8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2">
        <f t="shared" si="178"/>
        <v>42702.562395833331</v>
      </c>
      <c r="T1905" s="12">
        <f t="shared" si="179"/>
        <v>42762.562395833331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74"/>
        <v>1E-3</v>
      </c>
      <c r="P1906" s="8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2">
        <f t="shared" si="178"/>
        <v>42326.477094907408</v>
      </c>
      <c r="T1906" s="12">
        <f t="shared" si="179"/>
        <v>42371.477094907408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74"/>
        <v>1.6800000000000001E-3</v>
      </c>
      <c r="P1907" s="8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2">
        <f t="shared" si="178"/>
        <v>41859.717523148145</v>
      </c>
      <c r="T1907" s="12">
        <f t="shared" si="179"/>
        <v>41889.717523148145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74"/>
        <v>0.42759999999999998</v>
      </c>
      <c r="P1908" s="8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2">
        <f t="shared" si="178"/>
        <v>42514.462766203702</v>
      </c>
      <c r="T1908" s="12">
        <f t="shared" si="179"/>
        <v>42544.462766203702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74"/>
        <v>2.8333333333333335E-3</v>
      </c>
      <c r="P1909" s="8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2">
        <f t="shared" si="178"/>
        <v>41767.378761574073</v>
      </c>
      <c r="T1909" s="12">
        <f t="shared" si="179"/>
        <v>41782.378761574073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74"/>
        <v>1.7319999999999999E-2</v>
      </c>
      <c r="P1910" s="8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2">
        <f t="shared" si="178"/>
        <v>42703.709490740737</v>
      </c>
      <c r="T1910" s="12">
        <f t="shared" si="179"/>
        <v>42733.709490740737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74"/>
        <v>0.14111428571428572</v>
      </c>
      <c r="P1911" s="8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2">
        <f t="shared" si="178"/>
        <v>41905.220821759256</v>
      </c>
      <c r="T1911" s="12">
        <f t="shared" si="179"/>
        <v>41935.220821759256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74"/>
        <v>0.39395294117647056</v>
      </c>
      <c r="P1912" s="8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2">
        <f t="shared" si="178"/>
        <v>42264.754826388882</v>
      </c>
      <c r="T1912" s="12">
        <f t="shared" si="179"/>
        <v>42308.739583333336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74"/>
        <v>2.3529411764705883E-4</v>
      </c>
      <c r="P1913" s="8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2">
        <f t="shared" si="178"/>
        <v>41829.825624999998</v>
      </c>
      <c r="T1913" s="12">
        <f t="shared" si="179"/>
        <v>41859.825624999998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74"/>
        <v>0.59299999999999997</v>
      </c>
      <c r="P1914" s="8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2">
        <f t="shared" si="178"/>
        <v>42129.018055555549</v>
      </c>
      <c r="T1914" s="12">
        <f t="shared" si="179"/>
        <v>42159.018055555549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74"/>
        <v>1.3270833333333334E-2</v>
      </c>
      <c r="P1915" s="8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2">
        <f t="shared" si="178"/>
        <v>41890.302986111106</v>
      </c>
      <c r="T1915" s="12">
        <f t="shared" si="179"/>
        <v>41920.302986111106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74"/>
        <v>9.0090090090090086E-2</v>
      </c>
      <c r="P1916" s="8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2">
        <f t="shared" si="178"/>
        <v>41928.966122685182</v>
      </c>
      <c r="T1916" s="12">
        <f t="shared" si="179"/>
        <v>41943.957638888889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74"/>
        <v>1.6E-2</v>
      </c>
      <c r="P1917" s="8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2">
        <f t="shared" si="178"/>
        <v>41863.840532407405</v>
      </c>
      <c r="T1917" s="12">
        <f t="shared" si="179"/>
        <v>41883.840532407405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74"/>
        <v>5.1000000000000004E-3</v>
      </c>
      <c r="P1918" s="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2">
        <f t="shared" si="178"/>
        <v>42656.508969907409</v>
      </c>
      <c r="T1918" s="12">
        <f t="shared" si="179"/>
        <v>42681.550636574073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74"/>
        <v>0.52570512820512816</v>
      </c>
      <c r="P1919" s="8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2">
        <f t="shared" si="178"/>
        <v>42746.06172453703</v>
      </c>
      <c r="T1919" s="12">
        <f t="shared" si="179"/>
        <v>42776.06172453703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74"/>
        <v>1.04E-2</v>
      </c>
      <c r="P1920" s="8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2">
        <f t="shared" si="178"/>
        <v>41828.581608796296</v>
      </c>
      <c r="T1920" s="12">
        <f t="shared" si="179"/>
        <v>41863.581608796296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74"/>
        <v>0.47399999999999998</v>
      </c>
      <c r="P1921" s="8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2">
        <f t="shared" si="178"/>
        <v>42113.667233796295</v>
      </c>
      <c r="T1921" s="12">
        <f t="shared" si="179"/>
        <v>42143.667233796295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74"/>
        <v>0.43030000000000002</v>
      </c>
      <c r="P1922" s="8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2">
        <f t="shared" si="178"/>
        <v>42270.66737268518</v>
      </c>
      <c r="T1922" s="12">
        <f t="shared" si="179"/>
        <v>42298.749999999993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80">E1923/D1923</f>
        <v>1.3680000000000001</v>
      </c>
      <c r="P1923" s="8">
        <f t="shared" ref="P1923:P1986" si="181">IF(ISERROR(E1923/L1923),0,E1923/L1923)</f>
        <v>54</v>
      </c>
      <c r="Q1923" t="str">
        <f t="shared" ref="Q1923:Q1986" si="182">LEFT(N1923,FIND("/",N1923,1)-1)</f>
        <v>music</v>
      </c>
      <c r="R1923" t="str">
        <f t="shared" ref="R1923:R1986" si="183">RIGHT(N1923,(LEN(N1923)-FIND("/",N1923,1)))</f>
        <v>indie rock</v>
      </c>
      <c r="S1923" s="12">
        <f t="shared" ref="S1923:S1986" si="184">(J1923/86400)+25569+(-5/24)</f>
        <v>41074.013229166667</v>
      </c>
      <c r="T1923" s="12">
        <f t="shared" ref="T1923:T1986" si="185">(I1923/86400)+25569+(-5/24)</f>
        <v>41104.013229166667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80"/>
        <v>1.1555</v>
      </c>
      <c r="P1924" s="8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2">
        <f t="shared" si="184"/>
        <v>41590.047534722216</v>
      </c>
      <c r="T1924" s="12">
        <f t="shared" si="185"/>
        <v>41620.047534722216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80"/>
        <v>2.4079999999999999</v>
      </c>
      <c r="P1925" s="8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2">
        <f t="shared" si="184"/>
        <v>40772.640416666662</v>
      </c>
      <c r="T1925" s="12">
        <f t="shared" si="185"/>
        <v>40812.999305555553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80"/>
        <v>1.1439999999999999</v>
      </c>
      <c r="P1926" s="8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2">
        <f t="shared" si="184"/>
        <v>41626.552719907406</v>
      </c>
      <c r="T1926" s="12">
        <f t="shared" si="185"/>
        <v>41654.606249999997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80"/>
        <v>1.1033333333333333</v>
      </c>
      <c r="P1927" s="8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2">
        <f t="shared" si="184"/>
        <v>41535.693148148144</v>
      </c>
      <c r="T1927" s="12">
        <f t="shared" si="185"/>
        <v>41557.791666666664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80"/>
        <v>1.9537933333333333</v>
      </c>
      <c r="P1928" s="8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2">
        <f t="shared" si="184"/>
        <v>40456.746018518512</v>
      </c>
      <c r="T1928" s="12">
        <f t="shared" si="185"/>
        <v>40483.80972222222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80"/>
        <v>1.0333333333333334</v>
      </c>
      <c r="P1929" s="8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2">
        <f t="shared" si="184"/>
        <v>40960.653229166666</v>
      </c>
      <c r="T1929" s="12">
        <f t="shared" si="185"/>
        <v>40975.999305555553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80"/>
        <v>1.031372549019608</v>
      </c>
      <c r="P1930" s="8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2">
        <f t="shared" si="184"/>
        <v>41371.439745370364</v>
      </c>
      <c r="T1930" s="12">
        <f t="shared" si="185"/>
        <v>41401.439745370364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80"/>
        <v>1.003125</v>
      </c>
      <c r="P1931" s="8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2">
        <f t="shared" si="184"/>
        <v>40686.813263888886</v>
      </c>
      <c r="T1931" s="12">
        <f t="shared" si="185"/>
        <v>40728.813263888886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80"/>
        <v>1.27</v>
      </c>
      <c r="P1932" s="8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2">
        <f t="shared" si="184"/>
        <v>41402.350486111107</v>
      </c>
      <c r="T1932" s="12">
        <f t="shared" si="185"/>
        <v>41462.350486111107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80"/>
        <v>1.20601</v>
      </c>
      <c r="P1933" s="8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2">
        <f t="shared" si="184"/>
        <v>41037.684131944443</v>
      </c>
      <c r="T1933" s="12">
        <f t="shared" si="185"/>
        <v>41050.9375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80"/>
        <v>1.0699047619047619</v>
      </c>
      <c r="P1934" s="8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2">
        <f t="shared" si="184"/>
        <v>40911.601539351854</v>
      </c>
      <c r="T1934" s="12">
        <f t="shared" si="185"/>
        <v>40932.601539351854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80"/>
        <v>1.7243333333333333</v>
      </c>
      <c r="P1935" s="8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2">
        <f t="shared" si="184"/>
        <v>41878.922534722216</v>
      </c>
      <c r="T1935" s="12">
        <f t="shared" si="185"/>
        <v>41908.922534722216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80"/>
        <v>1.2362</v>
      </c>
      <c r="P1936" s="8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2">
        <f t="shared" si="184"/>
        <v>40865.658807870372</v>
      </c>
      <c r="T1936" s="12">
        <f t="shared" si="185"/>
        <v>40902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80"/>
        <v>1.0840000000000001</v>
      </c>
      <c r="P1937" s="8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2">
        <f t="shared" si="184"/>
        <v>41773.724201388883</v>
      </c>
      <c r="T1937" s="12">
        <f t="shared" si="185"/>
        <v>41810.999305555553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80"/>
        <v>1.1652013333333333</v>
      </c>
      <c r="P1938" s="8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2">
        <f t="shared" si="184"/>
        <v>40852.68136574074</v>
      </c>
      <c r="T1938" s="12">
        <f t="shared" si="185"/>
        <v>40883.040972222218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80"/>
        <v>1.8724499999999999</v>
      </c>
      <c r="P1939" s="8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2">
        <f t="shared" si="184"/>
        <v>41058.91065972222</v>
      </c>
      <c r="T1939" s="12">
        <f t="shared" si="185"/>
        <v>41074.957638888889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80"/>
        <v>1.1593333333333333</v>
      </c>
      <c r="P1940" s="8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2">
        <f t="shared" si="184"/>
        <v>41426.05128472222</v>
      </c>
      <c r="T1940" s="12">
        <f t="shared" si="185"/>
        <v>41457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80"/>
        <v>1.107</v>
      </c>
      <c r="P1941" s="8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2">
        <f t="shared" si="184"/>
        <v>41313.776712962957</v>
      </c>
      <c r="T1941" s="12">
        <f t="shared" si="185"/>
        <v>41343.735046296293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80"/>
        <v>1.7092307692307693</v>
      </c>
      <c r="P1942" s="8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2">
        <f t="shared" si="184"/>
        <v>40670.298993055556</v>
      </c>
      <c r="T1942" s="12">
        <f t="shared" si="185"/>
        <v>40708.957638888889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80"/>
        <v>1.2611835600000001</v>
      </c>
      <c r="P1943" s="8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2">
        <f t="shared" si="184"/>
        <v>41744.08253472222</v>
      </c>
      <c r="T1943" s="12">
        <f t="shared" si="185"/>
        <v>41774.08253472222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80"/>
        <v>1.3844033333333334</v>
      </c>
      <c r="P1944" s="8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2">
        <f t="shared" si="184"/>
        <v>40638.619675925926</v>
      </c>
      <c r="T1944" s="12">
        <f t="shared" si="185"/>
        <v>40728.619675925926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80"/>
        <v>17.052499999999998</v>
      </c>
      <c r="P1945" s="8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2">
        <f t="shared" si="184"/>
        <v>42548.061527777776</v>
      </c>
      <c r="T1945" s="12">
        <f t="shared" si="185"/>
        <v>42593.061527777776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80"/>
        <v>7.8805550000000002</v>
      </c>
      <c r="P1946" s="8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2">
        <f t="shared" si="184"/>
        <v>41730.376041666663</v>
      </c>
      <c r="T1946" s="12">
        <f t="shared" si="185"/>
        <v>41760.376041666663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80"/>
        <v>3.4801799999999998</v>
      </c>
      <c r="P1947" s="8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2">
        <f t="shared" si="184"/>
        <v>42157.043495370366</v>
      </c>
      <c r="T1947" s="12">
        <f t="shared" si="185"/>
        <v>42197.043495370366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80"/>
        <v>1.4974666666666667</v>
      </c>
      <c r="P1948" s="8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2">
        <f t="shared" si="184"/>
        <v>41688.941678240742</v>
      </c>
      <c r="T1948" s="12">
        <f t="shared" si="185"/>
        <v>41748.900011574071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80"/>
        <v>1.0063375000000001</v>
      </c>
      <c r="P1949" s="8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2">
        <f t="shared" si="184"/>
        <v>40102.709722222222</v>
      </c>
      <c r="T1949" s="12">
        <f t="shared" si="185"/>
        <v>40140.040972222218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80"/>
        <v>8.0021100000000001</v>
      </c>
      <c r="P1950" s="8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2">
        <f t="shared" si="184"/>
        <v>42473.395937499998</v>
      </c>
      <c r="T1950" s="12">
        <f t="shared" si="185"/>
        <v>42527.501388888886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80"/>
        <v>1.0600260000000001</v>
      </c>
      <c r="P1951" s="8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2">
        <f t="shared" si="184"/>
        <v>41800.21471064815</v>
      </c>
      <c r="T1951" s="12">
        <f t="shared" si="185"/>
        <v>41830.21471064815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80"/>
        <v>2.0051866666666669</v>
      </c>
      <c r="P1952" s="8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2">
        <f t="shared" si="184"/>
        <v>40623.973067129627</v>
      </c>
      <c r="T1952" s="12">
        <f t="shared" si="185"/>
        <v>40654.973067129627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80"/>
        <v>2.1244399999999999</v>
      </c>
      <c r="P1953" s="8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2">
        <f t="shared" si="184"/>
        <v>42651.212233796294</v>
      </c>
      <c r="T1953" s="12">
        <f t="shared" si="185"/>
        <v>42681.253900462958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80"/>
        <v>1.9847237142857144</v>
      </c>
      <c r="P1954" s="8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2">
        <f t="shared" si="184"/>
        <v>41526.398321759254</v>
      </c>
      <c r="T1954" s="12">
        <f t="shared" si="185"/>
        <v>41563.398321759254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80"/>
        <v>2.2594666666666665</v>
      </c>
      <c r="P1955" s="8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2">
        <f t="shared" si="184"/>
        <v>40940.991493055553</v>
      </c>
      <c r="T1955" s="12">
        <f t="shared" si="185"/>
        <v>40969.916666666664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80"/>
        <v>6.9894800000000004</v>
      </c>
      <c r="P1956" s="8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2">
        <f t="shared" si="184"/>
        <v>42394.372407407405</v>
      </c>
      <c r="T1956" s="12">
        <f t="shared" si="185"/>
        <v>42440.999999999993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80"/>
        <v>3.9859528571428569</v>
      </c>
      <c r="P1957" s="8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2">
        <f t="shared" si="184"/>
        <v>41020.063437500001</v>
      </c>
      <c r="T1957" s="12">
        <f t="shared" si="185"/>
        <v>41052.583333333328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80"/>
        <v>2.9403333333333332</v>
      </c>
      <c r="P1958" s="8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2">
        <f t="shared" si="184"/>
        <v>42067.71533564815</v>
      </c>
      <c r="T1958" s="12">
        <f t="shared" si="185"/>
        <v>42112.673668981479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80"/>
        <v>1.6750470000000002</v>
      </c>
      <c r="P1959" s="8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2">
        <f t="shared" si="184"/>
        <v>41178.890196759261</v>
      </c>
      <c r="T1959" s="12">
        <f t="shared" si="185"/>
        <v>41208.890196759261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80"/>
        <v>14.355717142857143</v>
      </c>
      <c r="P1960" s="8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2">
        <f t="shared" si="184"/>
        <v>41326.779641203699</v>
      </c>
      <c r="T1960" s="12">
        <f t="shared" si="185"/>
        <v>41356.737974537034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80"/>
        <v>1.5673440000000001</v>
      </c>
      <c r="P1961" s="8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2">
        <f t="shared" si="184"/>
        <v>41871.637268518512</v>
      </c>
      <c r="T1961" s="12">
        <f t="shared" si="185"/>
        <v>41912.791666666664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80"/>
        <v>1.1790285714285715</v>
      </c>
      <c r="P1962" s="8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2">
        <f t="shared" si="184"/>
        <v>41964.154409722221</v>
      </c>
      <c r="T1962" s="12">
        <f t="shared" si="185"/>
        <v>41994.154409722221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80"/>
        <v>11.053811999999999</v>
      </c>
      <c r="P1963" s="8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2">
        <f t="shared" si="184"/>
        <v>41147.986307870371</v>
      </c>
      <c r="T1963" s="12">
        <f t="shared" si="185"/>
        <v>41187.957638888889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80"/>
        <v>1.9292499999999999</v>
      </c>
      <c r="P1964" s="8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2">
        <f t="shared" si="184"/>
        <v>41742.572175925925</v>
      </c>
      <c r="T1964" s="12">
        <f t="shared" si="185"/>
        <v>41772.572175925925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80"/>
        <v>1.268842105263158</v>
      </c>
      <c r="P1965" s="8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2">
        <f t="shared" si="184"/>
        <v>41863.221458333333</v>
      </c>
      <c r="T1965" s="12">
        <f t="shared" si="185"/>
        <v>41898.221458333333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80"/>
        <v>2.5957748878923765</v>
      </c>
      <c r="P1966" s="8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2">
        <f t="shared" si="184"/>
        <v>42452.064490740733</v>
      </c>
      <c r="T1966" s="12">
        <f t="shared" si="185"/>
        <v>42482.064490740733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80"/>
        <v>2.6227999999999998</v>
      </c>
      <c r="P1967" s="8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2">
        <f t="shared" si="184"/>
        <v>40897.880902777775</v>
      </c>
      <c r="T1967" s="12">
        <f t="shared" si="185"/>
        <v>40919.833333333328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80"/>
        <v>2.0674309000000002</v>
      </c>
      <c r="P1968" s="8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2">
        <f t="shared" si="184"/>
        <v>41835.332152777773</v>
      </c>
      <c r="T1968" s="12">
        <f t="shared" si="185"/>
        <v>41865.332152777773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80"/>
        <v>3.7012999999999998</v>
      </c>
      <c r="P1969" s="8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2">
        <f t="shared" si="184"/>
        <v>41730.455196759256</v>
      </c>
      <c r="T1969" s="12">
        <f t="shared" si="185"/>
        <v>41760.455196759256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80"/>
        <v>2.8496600000000001</v>
      </c>
      <c r="P1970" s="8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2">
        <f t="shared" si="184"/>
        <v>42676.378645833327</v>
      </c>
      <c r="T1970" s="12">
        <f t="shared" si="185"/>
        <v>42707.420312499999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80"/>
        <v>5.7907999999999999</v>
      </c>
      <c r="P1971" s="8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2">
        <f t="shared" si="184"/>
        <v>42557.584120370368</v>
      </c>
      <c r="T1971" s="12">
        <f t="shared" si="185"/>
        <v>42587.584120370368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80"/>
        <v>11.318</v>
      </c>
      <c r="P1972" s="8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2">
        <f t="shared" si="184"/>
        <v>41323.984965277778</v>
      </c>
      <c r="T1972" s="12">
        <f t="shared" si="185"/>
        <v>41383.943298611106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80"/>
        <v>2.6302771750000002</v>
      </c>
      <c r="P1973" s="8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2">
        <f t="shared" si="184"/>
        <v>41561.29237268518</v>
      </c>
      <c r="T1973" s="12">
        <f t="shared" si="185"/>
        <v>41592.958333333328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80"/>
        <v>6.7447999999999997</v>
      </c>
      <c r="P1974" s="8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2">
        <f t="shared" si="184"/>
        <v>41200.803749999999</v>
      </c>
      <c r="T1974" s="12">
        <f t="shared" si="185"/>
        <v>41230.845416666663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80"/>
        <v>2.5683081313131315</v>
      </c>
      <c r="P1975" s="8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2">
        <f t="shared" si="184"/>
        <v>42549.514629629623</v>
      </c>
      <c r="T1975" s="12">
        <f t="shared" si="185"/>
        <v>42588.083333333336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80"/>
        <v>3.7549600000000001</v>
      </c>
      <c r="P1976" s="8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2">
        <f t="shared" si="184"/>
        <v>41445.125798611109</v>
      </c>
      <c r="T1976" s="12">
        <f t="shared" si="185"/>
        <v>41505.125798611109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80"/>
        <v>2.0870837499999997</v>
      </c>
      <c r="P1977" s="8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2">
        <f t="shared" si="184"/>
        <v>41313.54688657407</v>
      </c>
      <c r="T1977" s="12">
        <f t="shared" si="185"/>
        <v>41343.54688657407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80"/>
        <v>3.4660000000000002</v>
      </c>
      <c r="P1978" s="8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2">
        <f t="shared" si="184"/>
        <v>41438.691261574073</v>
      </c>
      <c r="T1978" s="12">
        <f t="shared" si="185"/>
        <v>41468.691261574073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80"/>
        <v>4.0232999999999999</v>
      </c>
      <c r="P1979" s="8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2">
        <f t="shared" si="184"/>
        <v>42311.008564814816</v>
      </c>
      <c r="T1979" s="12">
        <f t="shared" si="185"/>
        <v>42357.124305555553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80"/>
        <v>10.2684514</v>
      </c>
      <c r="P1980" s="8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2">
        <f t="shared" si="184"/>
        <v>41039.017268518517</v>
      </c>
      <c r="T1980" s="12">
        <f t="shared" si="185"/>
        <v>41072.083333333328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80"/>
        <v>1.14901155</v>
      </c>
      <c r="P1981" s="8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2">
        <f t="shared" si="184"/>
        <v>42290.25168981481</v>
      </c>
      <c r="T1981" s="12">
        <f t="shared" si="185"/>
        <v>42326.999305555553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80"/>
        <v>3.5482402000000004</v>
      </c>
      <c r="P1982" s="8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2">
        <f t="shared" si="184"/>
        <v>42423.334050925921</v>
      </c>
      <c r="T1982" s="12">
        <f t="shared" si="185"/>
        <v>42463.292384259257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80"/>
        <v>5.0799999999999998E-2</v>
      </c>
      <c r="P1983" s="8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2">
        <f t="shared" si="184"/>
        <v>41799.516956018517</v>
      </c>
      <c r="T1983" s="12">
        <f t="shared" si="185"/>
        <v>41829.516956018517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80"/>
        <v>0</v>
      </c>
      <c r="P1984" s="8">
        <f t="shared" si="181"/>
        <v>0</v>
      </c>
      <c r="Q1984" t="str">
        <f t="shared" si="182"/>
        <v>photography</v>
      </c>
      <c r="R1984" t="str">
        <f t="shared" si="183"/>
        <v>people</v>
      </c>
      <c r="S1984" s="12">
        <f t="shared" si="184"/>
        <v>42678.378321759257</v>
      </c>
      <c r="T1984" s="12">
        <f t="shared" si="185"/>
        <v>42708.419988425921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80"/>
        <v>4.2999999999999997E-2</v>
      </c>
      <c r="P1985" s="8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2">
        <f t="shared" si="184"/>
        <v>42592.803449074076</v>
      </c>
      <c r="T1985" s="12">
        <f t="shared" si="185"/>
        <v>42615.083333333336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80"/>
        <v>0.21146666666666666</v>
      </c>
      <c r="P1986" s="8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2">
        <f t="shared" si="184"/>
        <v>41913.581956018512</v>
      </c>
      <c r="T1986" s="12">
        <f t="shared" si="185"/>
        <v>41973.623622685183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86">E1987/D1987</f>
        <v>3.1875000000000001E-2</v>
      </c>
      <c r="P1987" s="8">
        <f t="shared" ref="P1987:P2050" si="187">IF(ISERROR(E1987/L1987),0,E1987/L1987)</f>
        <v>12.75</v>
      </c>
      <c r="Q1987" t="str">
        <f t="shared" ref="Q1987:Q2050" si="188">LEFT(N1987,FIND("/",N1987,1)-1)</f>
        <v>photography</v>
      </c>
      <c r="R1987" t="str">
        <f t="shared" ref="R1987:R2050" si="189">RIGHT(N1987,(LEN(N1987)-FIND("/",N1987,1)))</f>
        <v>people</v>
      </c>
      <c r="S1987" s="12">
        <f t="shared" ref="S1987:S2050" si="190">(J1987/86400)+25569+(-5/24)</f>
        <v>42555.490405092591</v>
      </c>
      <c r="T1987" s="12">
        <f t="shared" ref="T1987:T2050" si="191">(I1987/86400)+25569+(-5/24)</f>
        <v>42584.749999999993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86"/>
        <v>5.0000000000000001E-4</v>
      </c>
      <c r="P1988" s="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2">
        <f t="shared" si="190"/>
        <v>42413.225497685184</v>
      </c>
      <c r="T1988" s="12">
        <f t="shared" si="191"/>
        <v>42443.183831018519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86"/>
        <v>0.42472727272727273</v>
      </c>
      <c r="P1989" s="8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2">
        <f t="shared" si="190"/>
        <v>42034.431435185186</v>
      </c>
      <c r="T1989" s="12">
        <f t="shared" si="191"/>
        <v>42064.431435185186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86"/>
        <v>4.1666666666666666E-3</v>
      </c>
      <c r="P1990" s="8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2">
        <f t="shared" si="190"/>
        <v>42206.554884259262</v>
      </c>
      <c r="T1990" s="12">
        <f t="shared" si="191"/>
        <v>42236.554884259262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86"/>
        <v>0.01</v>
      </c>
      <c r="P1991" s="8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2">
        <f t="shared" si="190"/>
        <v>42685.472314814811</v>
      </c>
      <c r="T1991" s="12">
        <f t="shared" si="191"/>
        <v>42715.472314814811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86"/>
        <v>0.16966666666666666</v>
      </c>
      <c r="P1992" s="8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2">
        <f t="shared" si="190"/>
        <v>42397.987638888888</v>
      </c>
      <c r="T1992" s="12">
        <f t="shared" si="191"/>
        <v>42412.987638888888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86"/>
        <v>7.0000000000000007E-2</v>
      </c>
      <c r="P1993" s="8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2">
        <f t="shared" si="190"/>
        <v>42167.685023148144</v>
      </c>
      <c r="T1993" s="12">
        <f t="shared" si="191"/>
        <v>42188.685023148144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86"/>
        <v>1.3333333333333333E-3</v>
      </c>
      <c r="P1994" s="8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2">
        <f t="shared" si="190"/>
        <v>42022.935081018521</v>
      </c>
      <c r="T1994" s="12">
        <f t="shared" si="191"/>
        <v>42052.935081018521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86"/>
        <v>0</v>
      </c>
      <c r="P1995" s="8">
        <f t="shared" si="187"/>
        <v>0</v>
      </c>
      <c r="Q1995" t="str">
        <f t="shared" si="188"/>
        <v>photography</v>
      </c>
      <c r="R1995" t="str">
        <f t="shared" si="189"/>
        <v>people</v>
      </c>
      <c r="S1995" s="12">
        <f t="shared" si="190"/>
        <v>42329.380057870367</v>
      </c>
      <c r="T1995" s="12">
        <f t="shared" si="191"/>
        <v>42359.380057870367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86"/>
        <v>0</v>
      </c>
      <c r="P1996" s="8">
        <f t="shared" si="187"/>
        <v>0</v>
      </c>
      <c r="Q1996" t="str">
        <f t="shared" si="188"/>
        <v>photography</v>
      </c>
      <c r="R1996" t="str">
        <f t="shared" si="189"/>
        <v>people</v>
      </c>
      <c r="S1996" s="12">
        <f t="shared" si="190"/>
        <v>42650.797939814809</v>
      </c>
      <c r="T1996" s="12">
        <f t="shared" si="191"/>
        <v>42710.839606481481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86"/>
        <v>7.8E-2</v>
      </c>
      <c r="P1997" s="8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2">
        <f t="shared" si="190"/>
        <v>42181.693703703706</v>
      </c>
      <c r="T1997" s="12">
        <f t="shared" si="191"/>
        <v>42201.693703703706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86"/>
        <v>0</v>
      </c>
      <c r="P1998" s="8">
        <f t="shared" si="187"/>
        <v>0</v>
      </c>
      <c r="Q1998" t="str">
        <f t="shared" si="188"/>
        <v>photography</v>
      </c>
      <c r="R1998" t="str">
        <f t="shared" si="189"/>
        <v>people</v>
      </c>
      <c r="S1998" s="12">
        <f t="shared" si="190"/>
        <v>41800.611238425925</v>
      </c>
      <c r="T1998" s="12">
        <f t="shared" si="191"/>
        <v>41830.611238425925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86"/>
        <v>0</v>
      </c>
      <c r="P1999" s="8">
        <f t="shared" si="187"/>
        <v>0</v>
      </c>
      <c r="Q1999" t="str">
        <f t="shared" si="188"/>
        <v>photography</v>
      </c>
      <c r="R1999" t="str">
        <f t="shared" si="189"/>
        <v>people</v>
      </c>
      <c r="S1999" s="12">
        <f t="shared" si="190"/>
        <v>41847.722361111111</v>
      </c>
      <c r="T1999" s="12">
        <f t="shared" si="191"/>
        <v>41877.722361111111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86"/>
        <v>0.26200000000000001</v>
      </c>
      <c r="P2000" s="8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2">
        <f t="shared" si="190"/>
        <v>41806.910162037035</v>
      </c>
      <c r="T2000" s="12">
        <f t="shared" si="191"/>
        <v>41851.910162037035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86"/>
        <v>7.6129032258064515E-3</v>
      </c>
      <c r="P2001" s="8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2">
        <f t="shared" si="190"/>
        <v>41926.274398148147</v>
      </c>
      <c r="T2001" s="12">
        <f t="shared" si="191"/>
        <v>41956.316064814811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86"/>
        <v>0.125</v>
      </c>
      <c r="P2002" s="8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2">
        <f t="shared" si="190"/>
        <v>42345.743206018517</v>
      </c>
      <c r="T2002" s="12">
        <f t="shared" si="191"/>
        <v>42375.743206018517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86"/>
        <v>3.8212909090909091</v>
      </c>
      <c r="P2003" s="8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2">
        <f t="shared" si="190"/>
        <v>42136.001342592594</v>
      </c>
      <c r="T2003" s="12">
        <f t="shared" si="191"/>
        <v>42167.624999999993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86"/>
        <v>2.1679422000000002</v>
      </c>
      <c r="P2004" s="8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2">
        <f t="shared" si="190"/>
        <v>42728.503969907404</v>
      </c>
      <c r="T2004" s="12">
        <f t="shared" si="191"/>
        <v>42758.503969907404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86"/>
        <v>3.12</v>
      </c>
      <c r="P2005" s="8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2">
        <f t="shared" si="190"/>
        <v>40346.917268518519</v>
      </c>
      <c r="T2005" s="12">
        <f t="shared" si="191"/>
        <v>40361.75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86"/>
        <v>2.3442048</v>
      </c>
      <c r="P2006" s="8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2">
        <f t="shared" si="190"/>
        <v>41800.396562499998</v>
      </c>
      <c r="T2006" s="12">
        <f t="shared" si="191"/>
        <v>41830.396562499998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86"/>
        <v>1.236801</v>
      </c>
      <c r="P2007" s="8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2">
        <f t="shared" si="190"/>
        <v>41535.604374999995</v>
      </c>
      <c r="T2007" s="12">
        <f t="shared" si="191"/>
        <v>41562.957638888889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86"/>
        <v>2.4784000000000002</v>
      </c>
      <c r="P2008" s="8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2">
        <f t="shared" si="190"/>
        <v>41941.292187499996</v>
      </c>
      <c r="T2008" s="12">
        <f t="shared" si="191"/>
        <v>41976.333854166667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86"/>
        <v>1.157092</v>
      </c>
      <c r="P2009" s="8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2">
        <f t="shared" si="190"/>
        <v>40347.629467592589</v>
      </c>
      <c r="T2009" s="12">
        <f t="shared" si="191"/>
        <v>40413.958333333328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86"/>
        <v>1.1707484768810599</v>
      </c>
      <c r="P2010" s="8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2">
        <f t="shared" si="190"/>
        <v>40761.396087962959</v>
      </c>
      <c r="T2010" s="12">
        <f t="shared" si="191"/>
        <v>40805.396087962959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86"/>
        <v>3.05158</v>
      </c>
      <c r="P2011" s="8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2">
        <f t="shared" si="190"/>
        <v>42661.115081018514</v>
      </c>
      <c r="T2011" s="12">
        <f t="shared" si="191"/>
        <v>42697.156747685185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86"/>
        <v>3.2005299999999997</v>
      </c>
      <c r="P2012" s="8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2">
        <f t="shared" si="190"/>
        <v>42570.788090277776</v>
      </c>
      <c r="T2012" s="12">
        <f t="shared" si="191"/>
        <v>42600.788090277776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86"/>
        <v>8.1956399999999991</v>
      </c>
      <c r="P2013" s="8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2">
        <f t="shared" si="190"/>
        <v>42347.150150462963</v>
      </c>
      <c r="T2013" s="12">
        <f t="shared" si="191"/>
        <v>42380.749999999993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86"/>
        <v>2.3490000000000002</v>
      </c>
      <c r="P2014" s="8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2">
        <f t="shared" si="190"/>
        <v>42010.613900462959</v>
      </c>
      <c r="T2014" s="12">
        <f t="shared" si="191"/>
        <v>42040.613900462959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86"/>
        <v>4.9491375</v>
      </c>
      <c r="P2015" s="8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2">
        <f t="shared" si="190"/>
        <v>42499.752476851849</v>
      </c>
      <c r="T2015" s="12">
        <f t="shared" si="191"/>
        <v>42559.752476851849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86"/>
        <v>78.137822333333332</v>
      </c>
      <c r="P2016" s="8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2">
        <f t="shared" si="190"/>
        <v>41324.006238425922</v>
      </c>
      <c r="T2016" s="12">
        <f t="shared" si="191"/>
        <v>41357.964571759258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86"/>
        <v>1.1300013888888889</v>
      </c>
      <c r="P2017" s="8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2">
        <f t="shared" si="190"/>
        <v>40765.668553240735</v>
      </c>
      <c r="T2017" s="12">
        <f t="shared" si="191"/>
        <v>40795.668553240735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86"/>
        <v>9.2154220000000002</v>
      </c>
      <c r="P2018" s="8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2">
        <f t="shared" si="190"/>
        <v>41312.672442129631</v>
      </c>
      <c r="T2018" s="12">
        <f t="shared" si="191"/>
        <v>41342.672442129631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86"/>
        <v>1.2510239999999999</v>
      </c>
      <c r="P2019" s="8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2">
        <f t="shared" si="190"/>
        <v>40960.849016203698</v>
      </c>
      <c r="T2019" s="12">
        <f t="shared" si="191"/>
        <v>40991.958333333328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86"/>
        <v>1.0224343076923077</v>
      </c>
      <c r="P2020" s="8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2">
        <f t="shared" si="190"/>
        <v>42199.157511574071</v>
      </c>
      <c r="T2020" s="12">
        <f t="shared" si="191"/>
        <v>42229.157511574071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86"/>
        <v>4.8490975000000001</v>
      </c>
      <c r="P2021" s="8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2">
        <f t="shared" si="190"/>
        <v>42605.500243055554</v>
      </c>
      <c r="T2021" s="12">
        <f t="shared" si="191"/>
        <v>42635.500243055554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86"/>
        <v>1.9233333333333333</v>
      </c>
      <c r="P2022" s="8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2">
        <f t="shared" si="190"/>
        <v>41736.889166666668</v>
      </c>
      <c r="T2022" s="12">
        <f t="shared" si="191"/>
        <v>41773.75277777778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86"/>
        <v>2.8109999999999999</v>
      </c>
      <c r="P2023" s="8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2">
        <f t="shared" si="190"/>
        <v>41860.862233796295</v>
      </c>
      <c r="T2023" s="12">
        <f t="shared" si="191"/>
        <v>41905.862233796295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86"/>
        <v>1.2513700000000001</v>
      </c>
      <c r="P2024" s="8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2">
        <f t="shared" si="190"/>
        <v>42502.36078703704</v>
      </c>
      <c r="T2024" s="12">
        <f t="shared" si="191"/>
        <v>42532.36078703704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86"/>
        <v>1.61459</v>
      </c>
      <c r="P2025" s="8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2">
        <f t="shared" si="190"/>
        <v>42136.212418981479</v>
      </c>
      <c r="T2025" s="12">
        <f t="shared" si="191"/>
        <v>42166.212418981479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86"/>
        <v>5.8535000000000004</v>
      </c>
      <c r="P2026" s="8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2">
        <f t="shared" si="190"/>
        <v>41099.758611111109</v>
      </c>
      <c r="T2026" s="12">
        <f t="shared" si="191"/>
        <v>41133.916666666664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86"/>
        <v>2.0114999999999998</v>
      </c>
      <c r="P2027" s="8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2">
        <f t="shared" si="190"/>
        <v>42135.976226851846</v>
      </c>
      <c r="T2027" s="12">
        <f t="shared" si="191"/>
        <v>42165.976226851846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86"/>
        <v>1.3348307999999998</v>
      </c>
      <c r="P2028" s="8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2">
        <f t="shared" si="190"/>
        <v>41704.527604166666</v>
      </c>
      <c r="T2028" s="12">
        <f t="shared" si="191"/>
        <v>41749.957638888889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86"/>
        <v>1.2024900000000001</v>
      </c>
      <c r="P2029" s="8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2">
        <f t="shared" si="190"/>
        <v>42048.605543981474</v>
      </c>
      <c r="T2029" s="12">
        <f t="shared" si="191"/>
        <v>42093.563877314817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86"/>
        <v>1.2616666666666667</v>
      </c>
      <c r="P2030" s="8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2">
        <f t="shared" si="190"/>
        <v>40215.710717592592</v>
      </c>
      <c r="T2030" s="12">
        <f t="shared" si="191"/>
        <v>40252.704861111109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86"/>
        <v>3.6120000000000001</v>
      </c>
      <c r="P2031" s="8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2">
        <f t="shared" si="190"/>
        <v>41847.813437500001</v>
      </c>
      <c r="T2031" s="12">
        <f t="shared" si="191"/>
        <v>41877.813437500001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86"/>
        <v>2.26239013671875</v>
      </c>
      <c r="P2032" s="8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2">
        <f t="shared" si="190"/>
        <v>41212.788148148145</v>
      </c>
      <c r="T2032" s="12">
        <f t="shared" si="191"/>
        <v>41242.788148148145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86"/>
        <v>1.2035</v>
      </c>
      <c r="P2033" s="8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2">
        <f t="shared" si="190"/>
        <v>41975.120983796289</v>
      </c>
      <c r="T2033" s="12">
        <f t="shared" si="191"/>
        <v>42012.833333333336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86"/>
        <v>3.0418799999999999</v>
      </c>
      <c r="P2034" s="8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2">
        <f t="shared" si="190"/>
        <v>42689.35733796296</v>
      </c>
      <c r="T2034" s="12">
        <f t="shared" si="191"/>
        <v>42718.999999999993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86"/>
        <v>1.7867599999999999</v>
      </c>
      <c r="P2035" s="8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2">
        <f t="shared" si="190"/>
        <v>41724.874050925922</v>
      </c>
      <c r="T2035" s="12">
        <f t="shared" si="191"/>
        <v>41754.874050925922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86"/>
        <v>3.868199871794872</v>
      </c>
      <c r="P2036" s="8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2">
        <f t="shared" si="190"/>
        <v>42075.921678240738</v>
      </c>
      <c r="T2036" s="12">
        <f t="shared" si="191"/>
        <v>42131.081944444442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86"/>
        <v>2.1103642500000004</v>
      </c>
      <c r="P2037" s="8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2">
        <f t="shared" si="190"/>
        <v>42311.41674768518</v>
      </c>
      <c r="T2037" s="12">
        <f t="shared" si="191"/>
        <v>42356.833333333336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86"/>
        <v>1.3166833333333334</v>
      </c>
      <c r="P2038" s="8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2">
        <f t="shared" si="190"/>
        <v>41738.656469907401</v>
      </c>
      <c r="T2038" s="12">
        <f t="shared" si="191"/>
        <v>41768.656469907401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86"/>
        <v>3.0047639999999998</v>
      </c>
      <c r="P2039" s="8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2">
        <f t="shared" si="190"/>
        <v>41578.001770833333</v>
      </c>
      <c r="T2039" s="12">
        <f t="shared" si="191"/>
        <v>41638.043437499997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86"/>
        <v>4.2051249999999998</v>
      </c>
      <c r="P2040" s="8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2">
        <f t="shared" si="190"/>
        <v>41424.062743055554</v>
      </c>
      <c r="T2040" s="12">
        <f t="shared" si="191"/>
        <v>41456.541666666664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86"/>
        <v>1.362168</v>
      </c>
      <c r="P2041" s="8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2">
        <f t="shared" si="190"/>
        <v>42675.23061342592</v>
      </c>
      <c r="T2041" s="12">
        <f t="shared" si="191"/>
        <v>42704.999305555553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86"/>
        <v>2.4817133333333334</v>
      </c>
      <c r="P2042" s="8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2">
        <f t="shared" si="190"/>
        <v>41578.718784722216</v>
      </c>
      <c r="T2042" s="12">
        <f t="shared" si="191"/>
        <v>41593.760451388887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86"/>
        <v>1.8186315789473684</v>
      </c>
      <c r="P2043" s="8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2">
        <f t="shared" si="190"/>
        <v>42654.317442129628</v>
      </c>
      <c r="T2043" s="12">
        <f t="shared" si="191"/>
        <v>42684.359108796292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86"/>
        <v>1.2353000000000001</v>
      </c>
      <c r="P2044" s="8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2">
        <f t="shared" si="190"/>
        <v>42331.499699074069</v>
      </c>
      <c r="T2044" s="12">
        <f t="shared" si="191"/>
        <v>42391.499699074069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86"/>
        <v>5.0620938628158845</v>
      </c>
      <c r="P2045" s="8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2">
        <f t="shared" si="190"/>
        <v>42660.968483796292</v>
      </c>
      <c r="T2045" s="12">
        <f t="shared" si="191"/>
        <v>42714.999305555553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86"/>
        <v>1.0821333333333334</v>
      </c>
      <c r="P2046" s="8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2">
        <f t="shared" si="190"/>
        <v>42138.475856481477</v>
      </c>
      <c r="T2046" s="12">
        <f t="shared" si="191"/>
        <v>42168.475856481477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86"/>
        <v>8.1918387755102042</v>
      </c>
      <c r="P2047" s="8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2">
        <f t="shared" si="190"/>
        <v>41068.880173611113</v>
      </c>
      <c r="T2047" s="12">
        <f t="shared" si="191"/>
        <v>41098.880173611113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86"/>
        <v>1.2110000000000001</v>
      </c>
      <c r="P2048" s="8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2">
        <f t="shared" si="190"/>
        <v>41386.963472222218</v>
      </c>
      <c r="T2048" s="12">
        <f t="shared" si="191"/>
        <v>41416.963472222218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86"/>
        <v>1.0299897959183673</v>
      </c>
      <c r="P2049" s="8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2">
        <f t="shared" si="190"/>
        <v>42081.695254629631</v>
      </c>
      <c r="T2049" s="12">
        <f t="shared" si="191"/>
        <v>42110.791666666664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86"/>
        <v>1.4833229411764706</v>
      </c>
      <c r="P2050" s="8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2">
        <f t="shared" si="190"/>
        <v>41387.443182870367</v>
      </c>
      <c r="T2050" s="12">
        <f t="shared" si="191"/>
        <v>41417.443182870367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92">E2051/D2051</f>
        <v>1.2019070000000001</v>
      </c>
      <c r="P2051" s="8">
        <f t="shared" ref="P2051:P2114" si="193">IF(ISERROR(E2051/L2051),0,E2051/L2051)</f>
        <v>80.991037735849048</v>
      </c>
      <c r="Q2051" t="str">
        <f t="shared" ref="Q2051:Q2114" si="194">LEFT(N2051,FIND("/",N2051,1)-1)</f>
        <v>technology</v>
      </c>
      <c r="R2051" t="str">
        <f t="shared" ref="R2051:R2114" si="195">RIGHT(N2051,(LEN(N2051)-FIND("/",N2051,1)))</f>
        <v>hardware</v>
      </c>
      <c r="S2051" s="12">
        <f t="shared" ref="S2051:S2114" si="196">(J2051/86400)+25569+(-5/24)</f>
        <v>41575.319016203699</v>
      </c>
      <c r="T2051" s="12">
        <f t="shared" ref="T2051:T2114" si="197">(I2051/86400)+25569+(-5/24)</f>
        <v>41610.749305555553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92"/>
        <v>4.7327000000000004</v>
      </c>
      <c r="P2052" s="8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2">
        <f t="shared" si="196"/>
        <v>42114.863171296289</v>
      </c>
      <c r="T2052" s="12">
        <f t="shared" si="197"/>
        <v>42154.863171296289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92"/>
        <v>1.303625</v>
      </c>
      <c r="P2053" s="8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2">
        <f t="shared" si="196"/>
        <v>41603.814085648148</v>
      </c>
      <c r="T2053" s="12">
        <f t="shared" si="197"/>
        <v>41633.814085648148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92"/>
        <v>3.5304799999999998</v>
      </c>
      <c r="P2054" s="8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2">
        <f t="shared" si="196"/>
        <v>42374.875613425924</v>
      </c>
      <c r="T2054" s="12">
        <f t="shared" si="197"/>
        <v>42419.875613425924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92"/>
        <v>1.0102</v>
      </c>
      <c r="P2055" s="8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2">
        <f t="shared" si="196"/>
        <v>42303.409155092588</v>
      </c>
      <c r="T2055" s="12">
        <f t="shared" si="197"/>
        <v>42333.450821759259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92"/>
        <v>1.1359142857142857</v>
      </c>
      <c r="P2056" s="8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2">
        <f t="shared" si="196"/>
        <v>41731.312615740739</v>
      </c>
      <c r="T2056" s="12">
        <f t="shared" si="197"/>
        <v>41761.312615740739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92"/>
        <v>1.6741666666666666</v>
      </c>
      <c r="P2057" s="8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2">
        <f t="shared" si="196"/>
        <v>41946.465775462959</v>
      </c>
      <c r="T2057" s="12">
        <f t="shared" si="197"/>
        <v>41975.958333333336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92"/>
        <v>1.5345200000000001</v>
      </c>
      <c r="P2058" s="8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2">
        <f t="shared" si="196"/>
        <v>41351.552569444444</v>
      </c>
      <c r="T2058" s="12">
        <f t="shared" si="197"/>
        <v>41381.552569444444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92"/>
        <v>2.022322</v>
      </c>
      <c r="P2059" s="8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2">
        <f t="shared" si="196"/>
        <v>42396.286249999997</v>
      </c>
      <c r="T2059" s="12">
        <f t="shared" si="197"/>
        <v>42426.286249999997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92"/>
        <v>1.6828125</v>
      </c>
      <c r="P2060" s="8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2">
        <f t="shared" si="196"/>
        <v>42026.16238425926</v>
      </c>
      <c r="T2060" s="12">
        <f t="shared" si="197"/>
        <v>42065.624999999993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92"/>
        <v>1.4345666666666668</v>
      </c>
      <c r="P2061" s="8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2">
        <f t="shared" si="196"/>
        <v>42361.394143518519</v>
      </c>
      <c r="T2061" s="12">
        <f t="shared" si="197"/>
        <v>42400.707638888889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92"/>
        <v>1.964</v>
      </c>
      <c r="P2062" s="8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2">
        <f t="shared" si="196"/>
        <v>41783.434606481482</v>
      </c>
      <c r="T2062" s="12">
        <f t="shared" si="197"/>
        <v>41843.434606481482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92"/>
        <v>1.0791999999999999</v>
      </c>
      <c r="P2063" s="8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2">
        <f t="shared" si="196"/>
        <v>42705.556180555555</v>
      </c>
      <c r="T2063" s="12">
        <f t="shared" si="197"/>
        <v>42735.556180555555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92"/>
        <v>1.14977</v>
      </c>
      <c r="P2064" s="8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2">
        <f t="shared" si="196"/>
        <v>42423.174745370365</v>
      </c>
      <c r="T2064" s="12">
        <f t="shared" si="197"/>
        <v>42453.1330787037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92"/>
        <v>1.4804999999999999</v>
      </c>
      <c r="P2065" s="8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2">
        <f t="shared" si="196"/>
        <v>42472.524317129624</v>
      </c>
      <c r="T2065" s="12">
        <f t="shared" si="197"/>
        <v>42505.524317129624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92"/>
        <v>1.9116676082790633</v>
      </c>
      <c r="P2066" s="8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2">
        <f t="shared" si="196"/>
        <v>41389.1565162037</v>
      </c>
      <c r="T2066" s="12">
        <f t="shared" si="197"/>
        <v>41425.291666666664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92"/>
        <v>1.99215125</v>
      </c>
      <c r="P2067" s="8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2">
        <f t="shared" si="196"/>
        <v>41603.125335648147</v>
      </c>
      <c r="T2067" s="12">
        <f t="shared" si="197"/>
        <v>41633.125335648147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92"/>
        <v>2.1859999999999999</v>
      </c>
      <c r="P2068" s="8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2">
        <f t="shared" si="196"/>
        <v>41844.563460648147</v>
      </c>
      <c r="T2068" s="12">
        <f t="shared" si="197"/>
        <v>41874.563460648147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92"/>
        <v>1.2686868686868686</v>
      </c>
      <c r="P2069" s="8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2">
        <f t="shared" si="196"/>
        <v>42115.645555555551</v>
      </c>
      <c r="T2069" s="12">
        <f t="shared" si="197"/>
        <v>42148.645555555551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92"/>
        <v>1.0522388</v>
      </c>
      <c r="P2070" s="8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2">
        <f t="shared" si="196"/>
        <v>42633.633275462962</v>
      </c>
      <c r="T2070" s="12">
        <f t="shared" si="197"/>
        <v>42663.633275462962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92"/>
        <v>1.2840666000000001</v>
      </c>
      <c r="P2071" s="8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2">
        <f t="shared" si="196"/>
        <v>42340.763784722221</v>
      </c>
      <c r="T2071" s="12">
        <f t="shared" si="197"/>
        <v>42371.763784722221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92"/>
        <v>3.1732719999999999</v>
      </c>
      <c r="P2072" s="8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2">
        <f t="shared" si="196"/>
        <v>42519.448182870365</v>
      </c>
      <c r="T2072" s="12">
        <f t="shared" si="197"/>
        <v>42549.448182870365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92"/>
        <v>2.8073000000000001</v>
      </c>
      <c r="P2073" s="8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2">
        <f t="shared" si="196"/>
        <v>42600.070416666662</v>
      </c>
      <c r="T2073" s="12">
        <f t="shared" si="197"/>
        <v>42645.070416666662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92"/>
        <v>1.1073146853146854</v>
      </c>
      <c r="P2074" s="8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2">
        <f t="shared" si="196"/>
        <v>42467.373055555552</v>
      </c>
      <c r="T2074" s="12">
        <f t="shared" si="197"/>
        <v>42497.373055555552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92"/>
        <v>1.5260429999999998</v>
      </c>
      <c r="P2075" s="8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2">
        <f t="shared" si="196"/>
        <v>42087.459699074076</v>
      </c>
      <c r="T2075" s="12">
        <f t="shared" si="197"/>
        <v>42132.459699074076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92"/>
        <v>1.0249999999999999</v>
      </c>
      <c r="P2076" s="8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2">
        <f t="shared" si="196"/>
        <v>42466.617847222216</v>
      </c>
      <c r="T2076" s="12">
        <f t="shared" si="197"/>
        <v>42496.617847222216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92"/>
        <v>16.783738373837384</v>
      </c>
      <c r="P2077" s="8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2">
        <f t="shared" si="196"/>
        <v>41450.473240740735</v>
      </c>
      <c r="T2077" s="12">
        <f t="shared" si="197"/>
        <v>41480.473240740735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92"/>
        <v>5.4334915642458101</v>
      </c>
      <c r="P2078" s="8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2">
        <f t="shared" si="196"/>
        <v>41803.672326388885</v>
      </c>
      <c r="T2078" s="12">
        <f t="shared" si="197"/>
        <v>41843.672326388885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92"/>
        <v>1.1550800000000001</v>
      </c>
      <c r="P2079" s="8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2">
        <f t="shared" si="196"/>
        <v>42102.83421296296</v>
      </c>
      <c r="T2079" s="12">
        <f t="shared" si="197"/>
        <v>42160.666666666664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92"/>
        <v>1.3120499999999999</v>
      </c>
      <c r="P2080" s="8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2">
        <f t="shared" si="196"/>
        <v>42692.563159722216</v>
      </c>
      <c r="T2080" s="12">
        <f t="shared" si="197"/>
        <v>42722.563159722216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92"/>
        <v>2.8816999999999999</v>
      </c>
      <c r="P2081" s="8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2">
        <f t="shared" si="196"/>
        <v>42150.502233796295</v>
      </c>
      <c r="T2081" s="12">
        <f t="shared" si="197"/>
        <v>42180.583333333336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92"/>
        <v>5.0780000000000003</v>
      </c>
      <c r="P2082" s="8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2">
        <f t="shared" si="196"/>
        <v>42289.748842592591</v>
      </c>
      <c r="T2082" s="12">
        <f t="shared" si="197"/>
        <v>42319.790509259255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92"/>
        <v>1.1457142857142857</v>
      </c>
      <c r="P2083" s="8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2">
        <f t="shared" si="196"/>
        <v>41003.948553240734</v>
      </c>
      <c r="T2083" s="12">
        <f t="shared" si="197"/>
        <v>41044.999305555553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92"/>
        <v>1.1073333333333333</v>
      </c>
      <c r="P2084" s="8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2">
        <f t="shared" si="196"/>
        <v>40810.911990740737</v>
      </c>
      <c r="T2084" s="12">
        <f t="shared" si="197"/>
        <v>40870.953657407408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92"/>
        <v>1.1333333333333333</v>
      </c>
      <c r="P2085" s="8">
        <f t="shared" si="193"/>
        <v>34</v>
      </c>
      <c r="Q2085" t="str">
        <f t="shared" si="194"/>
        <v>music</v>
      </c>
      <c r="R2085" t="str">
        <f t="shared" si="195"/>
        <v>indie rock</v>
      </c>
      <c r="S2085" s="12">
        <f t="shared" si="196"/>
        <v>41034.513831018514</v>
      </c>
      <c r="T2085" s="12">
        <f t="shared" si="197"/>
        <v>41064.513831018514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92"/>
        <v>1.0833333333333333</v>
      </c>
      <c r="P2086" s="8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2">
        <f t="shared" si="196"/>
        <v>41731.624791666662</v>
      </c>
      <c r="T2086" s="12">
        <f t="shared" si="197"/>
        <v>41763.082638888889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92"/>
        <v>1.2353333333333334</v>
      </c>
      <c r="P2087" s="8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2">
        <f t="shared" si="196"/>
        <v>41075.627164351848</v>
      </c>
      <c r="T2087" s="12">
        <f t="shared" si="197"/>
        <v>41105.627164351848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92"/>
        <v>1.0069999999999999</v>
      </c>
      <c r="P2088" s="8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2">
        <f t="shared" si="196"/>
        <v>40860.462175925924</v>
      </c>
      <c r="T2088" s="12">
        <f t="shared" si="197"/>
        <v>40890.999305555553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92"/>
        <v>1.0353333333333334</v>
      </c>
      <c r="P2089" s="8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2">
        <f t="shared" si="196"/>
        <v>40763.996041666665</v>
      </c>
      <c r="T2089" s="12">
        <f t="shared" si="197"/>
        <v>40793.996041666665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92"/>
        <v>1.1551066666666667</v>
      </c>
      <c r="P2090" s="8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2">
        <f t="shared" si="196"/>
        <v>40395.506388888891</v>
      </c>
      <c r="T2090" s="12">
        <f t="shared" si="197"/>
        <v>40431.957638888889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92"/>
        <v>1.2040040000000001</v>
      </c>
      <c r="P2091" s="8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2">
        <f t="shared" si="196"/>
        <v>41452.867986111109</v>
      </c>
      <c r="T2091" s="12">
        <f t="shared" si="197"/>
        <v>41487.867986111109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92"/>
        <v>1.1504037499999999</v>
      </c>
      <c r="P2092" s="8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2">
        <f t="shared" si="196"/>
        <v>41299.173090277771</v>
      </c>
      <c r="T2092" s="12">
        <f t="shared" si="197"/>
        <v>41329.173090277771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92"/>
        <v>1.2046777777777777</v>
      </c>
      <c r="P2093" s="8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2">
        <f t="shared" si="196"/>
        <v>40555.114328703705</v>
      </c>
      <c r="T2093" s="12">
        <f t="shared" si="197"/>
        <v>40603.625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92"/>
        <v>1.0128333333333333</v>
      </c>
      <c r="P2094" s="8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2">
        <f t="shared" si="196"/>
        <v>40763.499212962961</v>
      </c>
      <c r="T2094" s="12">
        <f t="shared" si="197"/>
        <v>40823.499212962961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92"/>
        <v>1.0246666666666666</v>
      </c>
      <c r="P2095" s="8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2">
        <f t="shared" si="196"/>
        <v>41205.646203703705</v>
      </c>
      <c r="T2095" s="12">
        <f t="shared" si="197"/>
        <v>41265.68787037037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92"/>
        <v>1.2054285714285715</v>
      </c>
      <c r="P2096" s="8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2">
        <f t="shared" si="196"/>
        <v>40938.811689814815</v>
      </c>
      <c r="T2096" s="12">
        <f t="shared" si="197"/>
        <v>40972.916666666664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92"/>
        <v>1</v>
      </c>
      <c r="P2097" s="8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2">
        <f t="shared" si="196"/>
        <v>40758.525150462963</v>
      </c>
      <c r="T2097" s="12">
        <f t="shared" si="197"/>
        <v>40818.525150462963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92"/>
        <v>1.0166666666666666</v>
      </c>
      <c r="P2098" s="8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2">
        <f t="shared" si="196"/>
        <v>41192.550173611111</v>
      </c>
      <c r="T2098" s="12">
        <f t="shared" si="197"/>
        <v>41207.957638888889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92"/>
        <v>1</v>
      </c>
      <c r="P2099" s="8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2">
        <f t="shared" si="196"/>
        <v>40818.376562500001</v>
      </c>
      <c r="T2099" s="12">
        <f t="shared" si="197"/>
        <v>40878.418229166666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92"/>
        <v>1.0033333333333334</v>
      </c>
      <c r="P2100" s="8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2">
        <f t="shared" si="196"/>
        <v>40945.905497685184</v>
      </c>
      <c r="T2100" s="12">
        <f t="shared" si="197"/>
        <v>40975.905497685184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92"/>
        <v>1.3236666666666668</v>
      </c>
      <c r="P2101" s="8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2">
        <f t="shared" si="196"/>
        <v>42173.53800925926</v>
      </c>
      <c r="T2101" s="12">
        <f t="shared" si="197"/>
        <v>42186.944444444445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92"/>
        <v>1.3666666666666667</v>
      </c>
      <c r="P2102" s="8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2">
        <f t="shared" si="196"/>
        <v>41074.62663194444</v>
      </c>
      <c r="T2102" s="12">
        <f t="shared" si="197"/>
        <v>41089.957638888889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92"/>
        <v>1.1325000000000001</v>
      </c>
      <c r="P2103" s="8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2">
        <f t="shared" si="196"/>
        <v>40891.941134259258</v>
      </c>
      <c r="T2103" s="12">
        <f t="shared" si="197"/>
        <v>40951.941134259258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92"/>
        <v>1.36</v>
      </c>
      <c r="P2104" s="8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2">
        <f t="shared" si="196"/>
        <v>40638.660277777773</v>
      </c>
      <c r="T2104" s="12">
        <f t="shared" si="197"/>
        <v>40668.660277777773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92"/>
        <v>1.4612318374694613</v>
      </c>
      <c r="P2105" s="8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2">
        <f t="shared" si="196"/>
        <v>41192.546608796292</v>
      </c>
      <c r="T2105" s="12">
        <f t="shared" si="197"/>
        <v>41222.588275462964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92"/>
        <v>1.2949999999999999</v>
      </c>
      <c r="P2106" s="8">
        <f t="shared" si="193"/>
        <v>28</v>
      </c>
      <c r="Q2106" t="str">
        <f t="shared" si="194"/>
        <v>music</v>
      </c>
      <c r="R2106" t="str">
        <f t="shared" si="195"/>
        <v>indie rock</v>
      </c>
      <c r="S2106" s="12">
        <f t="shared" si="196"/>
        <v>41393.86613425926</v>
      </c>
      <c r="T2106" s="12">
        <f t="shared" si="197"/>
        <v>41424.791666666664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92"/>
        <v>2.54</v>
      </c>
      <c r="P2107" s="8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2">
        <f t="shared" si="196"/>
        <v>41951.580474537033</v>
      </c>
      <c r="T2107" s="12">
        <f t="shared" si="197"/>
        <v>41963.958333333336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92"/>
        <v>1.0704545454545455</v>
      </c>
      <c r="P2108" s="8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2">
        <f t="shared" si="196"/>
        <v>41270.006643518514</v>
      </c>
      <c r="T2108" s="12">
        <f t="shared" si="197"/>
        <v>41300.006643518514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92"/>
        <v>1.0773299999999999</v>
      </c>
      <c r="P2109" s="8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2">
        <f t="shared" si="196"/>
        <v>41934.502233796295</v>
      </c>
      <c r="T2109" s="12">
        <f t="shared" si="197"/>
        <v>41955.543900462959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92"/>
        <v>1.0731250000000001</v>
      </c>
      <c r="P2110" s="8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2">
        <f t="shared" si="196"/>
        <v>41134.967361111107</v>
      </c>
      <c r="T2110" s="12">
        <f t="shared" si="197"/>
        <v>41161.954861111109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92"/>
        <v>1.06525</v>
      </c>
      <c r="P2111" s="8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2">
        <f t="shared" si="196"/>
        <v>42160.500196759262</v>
      </c>
      <c r="T2111" s="12">
        <f t="shared" si="197"/>
        <v>42190.500196759262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92"/>
        <v>1.0035000000000001</v>
      </c>
      <c r="P2112" s="8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2">
        <f t="shared" si="196"/>
        <v>41759.462604166663</v>
      </c>
      <c r="T2112" s="12">
        <f t="shared" si="197"/>
        <v>41786.999305555553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92"/>
        <v>1.0649999999999999</v>
      </c>
      <c r="P2113" s="8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2">
        <f t="shared" si="196"/>
        <v>40702.988715277774</v>
      </c>
      <c r="T2113" s="12">
        <f t="shared" si="197"/>
        <v>40769.833333333328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92"/>
        <v>1</v>
      </c>
      <c r="P2114" s="8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2">
        <f t="shared" si="196"/>
        <v>41365.719826388886</v>
      </c>
      <c r="T2114" s="12">
        <f t="shared" si="197"/>
        <v>41379.719826388886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98">E2115/D2115</f>
        <v>1.0485714285714285</v>
      </c>
      <c r="P2115" s="8">
        <f t="shared" ref="P2115:P2178" si="199">IF(ISERROR(E2115/L2115),0,E2115/L2115)</f>
        <v>68.598130841121488</v>
      </c>
      <c r="Q2115" t="str">
        <f t="shared" ref="Q2115:Q2178" si="200">LEFT(N2115,FIND("/",N2115,1)-1)</f>
        <v>music</v>
      </c>
      <c r="R2115" t="str">
        <f t="shared" ref="R2115:R2178" si="201">RIGHT(N2115,(LEN(N2115)-FIND("/",N2115,1)))</f>
        <v>indie rock</v>
      </c>
      <c r="S2115" s="12">
        <f t="shared" ref="S2115:S2178" si="202">(J2115/86400)+25569+(-5/24)</f>
        <v>41870.657129629624</v>
      </c>
      <c r="T2115" s="12">
        <f t="shared" ref="T2115:T2178" si="203">(I2115/86400)+25569+(-5/24)</f>
        <v>41905.657129629624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98"/>
        <v>1.0469999999999999</v>
      </c>
      <c r="P2116" s="8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2">
        <f t="shared" si="202"/>
        <v>40458.607291666667</v>
      </c>
      <c r="T2116" s="12">
        <f t="shared" si="203"/>
        <v>40520.999305555553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98"/>
        <v>2.2566666666666668</v>
      </c>
      <c r="P2117" s="8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2">
        <f t="shared" si="202"/>
        <v>40563.872696759259</v>
      </c>
      <c r="T2117" s="12">
        <f t="shared" si="203"/>
        <v>40593.872696759259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98"/>
        <v>1.0090416666666666</v>
      </c>
      <c r="P2118" s="8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2">
        <f t="shared" si="202"/>
        <v>41136.569479166668</v>
      </c>
      <c r="T2118" s="12">
        <f t="shared" si="203"/>
        <v>41184.569479166668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98"/>
        <v>1.4775</v>
      </c>
      <c r="P2119" s="8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2">
        <f t="shared" si="202"/>
        <v>42289.851261574069</v>
      </c>
      <c r="T2119" s="12">
        <f t="shared" si="203"/>
        <v>42303.999305555553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98"/>
        <v>1.3461099999999999</v>
      </c>
      <c r="P2120" s="8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2">
        <f t="shared" si="202"/>
        <v>40718.631203703699</v>
      </c>
      <c r="T2120" s="12">
        <f t="shared" si="203"/>
        <v>40748.631203703699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98"/>
        <v>1.0075000000000001</v>
      </c>
      <c r="P2121" s="8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2">
        <f t="shared" si="202"/>
        <v>41106.921817129631</v>
      </c>
      <c r="T2121" s="12">
        <f t="shared" si="203"/>
        <v>41136.921817129631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98"/>
        <v>1.00880375</v>
      </c>
      <c r="P2122" s="8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2">
        <f t="shared" si="202"/>
        <v>41591.756203703699</v>
      </c>
      <c r="T2122" s="12">
        <f t="shared" si="203"/>
        <v>41640.756203703699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98"/>
        <v>5.6800000000000002E-3</v>
      </c>
      <c r="P2123" s="8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2">
        <f t="shared" si="202"/>
        <v>42716.534120370365</v>
      </c>
      <c r="T2123" s="12">
        <f t="shared" si="203"/>
        <v>42746.534120370365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98"/>
        <v>3.875E-3</v>
      </c>
      <c r="P2124" s="8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2">
        <f t="shared" si="202"/>
        <v>42712.092233796291</v>
      </c>
      <c r="T2124" s="12">
        <f t="shared" si="203"/>
        <v>42742.092233796291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98"/>
        <v>0.1</v>
      </c>
      <c r="P2125" s="8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2">
        <f t="shared" si="202"/>
        <v>40198.216516203705</v>
      </c>
      <c r="T2125" s="12">
        <f t="shared" si="203"/>
        <v>40252.082638888889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98"/>
        <v>0.10454545454545454</v>
      </c>
      <c r="P2126" s="8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2">
        <f t="shared" si="202"/>
        <v>40463.819849537038</v>
      </c>
      <c r="T2126" s="12">
        <f t="shared" si="203"/>
        <v>40512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98"/>
        <v>1.4200000000000001E-2</v>
      </c>
      <c r="P2127" s="8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2">
        <f t="shared" si="202"/>
        <v>42190.815196759257</v>
      </c>
      <c r="T2127" s="12">
        <f t="shared" si="203"/>
        <v>42220.815196759257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98"/>
        <v>5.0000000000000001E-4</v>
      </c>
      <c r="P2128" s="8">
        <f t="shared" si="199"/>
        <v>5</v>
      </c>
      <c r="Q2128" t="str">
        <f t="shared" si="200"/>
        <v>games</v>
      </c>
      <c r="R2128" t="str">
        <f t="shared" si="201"/>
        <v>video games</v>
      </c>
      <c r="S2128" s="12">
        <f t="shared" si="202"/>
        <v>41951.76489583333</v>
      </c>
      <c r="T2128" s="12">
        <f t="shared" si="203"/>
        <v>41981.76489583333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98"/>
        <v>0.28842857142857142</v>
      </c>
      <c r="P2129" s="8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2">
        <f t="shared" si="202"/>
        <v>42045.297025462962</v>
      </c>
      <c r="T2129" s="12">
        <f t="shared" si="203"/>
        <v>42075.255358796298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98"/>
        <v>1.6666666666666668E-3</v>
      </c>
      <c r="P2130" s="8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2">
        <f t="shared" si="202"/>
        <v>41843.564456018517</v>
      </c>
      <c r="T2130" s="12">
        <f t="shared" si="203"/>
        <v>41903.564456018517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98"/>
        <v>0.11799999999999999</v>
      </c>
      <c r="P2131" s="8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2">
        <f t="shared" si="202"/>
        <v>42408.815972222219</v>
      </c>
      <c r="T2131" s="12">
        <f t="shared" si="203"/>
        <v>42438.815972222219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98"/>
        <v>2.0238095238095236E-3</v>
      </c>
      <c r="P2132" s="8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2">
        <f t="shared" si="202"/>
        <v>41831.87804398148</v>
      </c>
      <c r="T2132" s="12">
        <f t="shared" si="203"/>
        <v>41866.87804398148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98"/>
        <v>0.05</v>
      </c>
      <c r="P2133" s="8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2">
        <f t="shared" si="202"/>
        <v>42166.998738425922</v>
      </c>
      <c r="T2133" s="12">
        <f t="shared" si="203"/>
        <v>42196.998738425922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98"/>
        <v>2.1129899999999997E-2</v>
      </c>
      <c r="P2134" s="8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2">
        <f t="shared" si="202"/>
        <v>41643.27884259259</v>
      </c>
      <c r="T2134" s="12">
        <f t="shared" si="203"/>
        <v>41673.27884259259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98"/>
        <v>1.6E-2</v>
      </c>
      <c r="P2135" s="8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2">
        <f t="shared" si="202"/>
        <v>40618.888877314814</v>
      </c>
      <c r="T2135" s="12">
        <f t="shared" si="203"/>
        <v>40657.082638888889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98"/>
        <v>1.7333333333333333E-2</v>
      </c>
      <c r="P2136" s="8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2">
        <f t="shared" si="202"/>
        <v>41361.678136574068</v>
      </c>
      <c r="T2136" s="12">
        <f t="shared" si="203"/>
        <v>41391.678136574068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98"/>
        <v>9.5600000000000004E-2</v>
      </c>
      <c r="P2137" s="8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2">
        <f t="shared" si="202"/>
        <v>41156.755011574074</v>
      </c>
      <c r="T2137" s="12">
        <f t="shared" si="203"/>
        <v>41186.755011574074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98"/>
        <v>5.9612499999999998E-4</v>
      </c>
      <c r="P2138" s="8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2">
        <f t="shared" si="202"/>
        <v>41536.300763888888</v>
      </c>
      <c r="T2138" s="12">
        <f t="shared" si="203"/>
        <v>41566.300763888888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98"/>
        <v>0.28405999999999998</v>
      </c>
      <c r="P2139" s="8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2">
        <f t="shared" si="202"/>
        <v>41948.562835648147</v>
      </c>
      <c r="T2139" s="12">
        <f t="shared" si="203"/>
        <v>41978.562835648147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98"/>
        <v>0.128</v>
      </c>
      <c r="P2140" s="8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2">
        <f t="shared" si="202"/>
        <v>41556.804849537039</v>
      </c>
      <c r="T2140" s="12">
        <f t="shared" si="203"/>
        <v>41586.846516203703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98"/>
        <v>5.4199999999999998E-2</v>
      </c>
      <c r="P2141" s="8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2">
        <f t="shared" si="202"/>
        <v>42647.541759259257</v>
      </c>
      <c r="T2141" s="12">
        <f t="shared" si="203"/>
        <v>42677.541759259257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98"/>
        <v>1.1199999999999999E-3</v>
      </c>
      <c r="P2142" s="8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2">
        <f t="shared" si="202"/>
        <v>41255.625277777777</v>
      </c>
      <c r="T2142" s="12">
        <f t="shared" si="203"/>
        <v>41285.625277777777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98"/>
        <v>0</v>
      </c>
      <c r="P2143" s="8">
        <f t="shared" si="199"/>
        <v>0</v>
      </c>
      <c r="Q2143" t="str">
        <f t="shared" si="200"/>
        <v>games</v>
      </c>
      <c r="R2143" t="str">
        <f t="shared" si="201"/>
        <v>video games</v>
      </c>
      <c r="S2143" s="12">
        <f t="shared" si="202"/>
        <v>41927.027303240735</v>
      </c>
      <c r="T2143" s="12">
        <f t="shared" si="203"/>
        <v>41957.068969907406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98"/>
        <v>5.7238095238095241E-2</v>
      </c>
      <c r="P2144" s="8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2">
        <f t="shared" si="202"/>
        <v>42340.493171296293</v>
      </c>
      <c r="T2144" s="12">
        <f t="shared" si="203"/>
        <v>42368.493171296293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98"/>
        <v>0.1125</v>
      </c>
      <c r="P2145" s="8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2">
        <f t="shared" si="202"/>
        <v>40332.678379629629</v>
      </c>
      <c r="T2145" s="12">
        <f t="shared" si="203"/>
        <v>40380.583333333328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98"/>
        <v>1.7098591549295775E-2</v>
      </c>
      <c r="P2146" s="8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2">
        <f t="shared" si="202"/>
        <v>41499.338425925926</v>
      </c>
      <c r="T2146" s="12">
        <f t="shared" si="203"/>
        <v>41531.338425925926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98"/>
        <v>0.30433333333333334</v>
      </c>
      <c r="P2147" s="8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2">
        <f t="shared" si="202"/>
        <v>41575.029097222221</v>
      </c>
      <c r="T2147" s="12">
        <f t="shared" si="203"/>
        <v>41605.070763888885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98"/>
        <v>2.0000000000000001E-4</v>
      </c>
      <c r="P2148" s="8">
        <f t="shared" si="199"/>
        <v>1</v>
      </c>
      <c r="Q2148" t="str">
        <f t="shared" si="200"/>
        <v>games</v>
      </c>
      <c r="R2148" t="str">
        <f t="shared" si="201"/>
        <v>video games</v>
      </c>
      <c r="S2148" s="12">
        <f t="shared" si="202"/>
        <v>42397.471180555549</v>
      </c>
      <c r="T2148" s="12">
        <f t="shared" si="203"/>
        <v>42411.471180555549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98"/>
        <v>6.9641025641025639E-3</v>
      </c>
      <c r="P2149" s="8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2">
        <f t="shared" si="202"/>
        <v>41927.087361111109</v>
      </c>
      <c r="T2149" s="12">
        <f t="shared" si="203"/>
        <v>41959.129027777781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98"/>
        <v>0.02</v>
      </c>
      <c r="P2150" s="8">
        <f t="shared" si="199"/>
        <v>1</v>
      </c>
      <c r="Q2150" t="str">
        <f t="shared" si="200"/>
        <v>games</v>
      </c>
      <c r="R2150" t="str">
        <f t="shared" si="201"/>
        <v>video games</v>
      </c>
      <c r="S2150" s="12">
        <f t="shared" si="202"/>
        <v>42066.525254629632</v>
      </c>
      <c r="T2150" s="12">
        <f t="shared" si="203"/>
        <v>42096.483587962961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98"/>
        <v>0</v>
      </c>
      <c r="P2151" s="8">
        <f t="shared" si="199"/>
        <v>0</v>
      </c>
      <c r="Q2151" t="str">
        <f t="shared" si="200"/>
        <v>games</v>
      </c>
      <c r="R2151" t="str">
        <f t="shared" si="201"/>
        <v>video games</v>
      </c>
      <c r="S2151" s="12">
        <f t="shared" si="202"/>
        <v>40354.816620370366</v>
      </c>
      <c r="T2151" s="12">
        <f t="shared" si="203"/>
        <v>40389.791666666664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98"/>
        <v>8.0999999999999996E-3</v>
      </c>
      <c r="P2152" s="8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2">
        <f t="shared" si="202"/>
        <v>42534.076377314814</v>
      </c>
      <c r="T2152" s="12">
        <f t="shared" si="203"/>
        <v>42564.076377314814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98"/>
        <v>2.6222222222222224E-3</v>
      </c>
      <c r="P2153" s="8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2">
        <f t="shared" si="202"/>
        <v>42520.639050925922</v>
      </c>
      <c r="T2153" s="12">
        <f t="shared" si="203"/>
        <v>42550.639050925922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98"/>
        <v>1.6666666666666668E-3</v>
      </c>
      <c r="P2154" s="8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2">
        <f t="shared" si="202"/>
        <v>41683.62394675926</v>
      </c>
      <c r="T2154" s="12">
        <f t="shared" si="203"/>
        <v>41713.582280092589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98"/>
        <v>9.1244548809124457E-5</v>
      </c>
      <c r="P2155" s="8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2">
        <f t="shared" si="202"/>
        <v>41974.702754629623</v>
      </c>
      <c r="T2155" s="12">
        <f t="shared" si="203"/>
        <v>42014.124305555553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98"/>
        <v>8.0000000000000002E-3</v>
      </c>
      <c r="P2156" s="8">
        <f t="shared" si="199"/>
        <v>1</v>
      </c>
      <c r="Q2156" t="str">
        <f t="shared" si="200"/>
        <v>games</v>
      </c>
      <c r="R2156" t="str">
        <f t="shared" si="201"/>
        <v>video games</v>
      </c>
      <c r="S2156" s="12">
        <f t="shared" si="202"/>
        <v>41647.42392361111</v>
      </c>
      <c r="T2156" s="12">
        <f t="shared" si="203"/>
        <v>41667.42392361111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98"/>
        <v>2.3E-2</v>
      </c>
      <c r="P2157" s="8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2">
        <f t="shared" si="202"/>
        <v>42430.539178240739</v>
      </c>
      <c r="T2157" s="12">
        <f t="shared" si="203"/>
        <v>42460.497511574074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98"/>
        <v>2.6660714285714284E-2</v>
      </c>
      <c r="P2158" s="8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2">
        <f t="shared" si="202"/>
        <v>41488.645902777775</v>
      </c>
      <c r="T2158" s="12">
        <f t="shared" si="203"/>
        <v>41533.645902777775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98"/>
        <v>0.28192</v>
      </c>
      <c r="P2159" s="8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2">
        <f t="shared" si="202"/>
        <v>42694.772951388884</v>
      </c>
      <c r="T2159" s="12">
        <f t="shared" si="203"/>
        <v>42727.124305555553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98"/>
        <v>6.5900366666666668E-2</v>
      </c>
      <c r="P2160" s="8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2">
        <f t="shared" si="202"/>
        <v>41264.645532407405</v>
      </c>
      <c r="T2160" s="12">
        <f t="shared" si="203"/>
        <v>41309.645532407405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98"/>
        <v>7.2222222222222219E-3</v>
      </c>
      <c r="P2161" s="8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2">
        <f t="shared" si="202"/>
        <v>40710.522847222222</v>
      </c>
      <c r="T2161" s="12">
        <f t="shared" si="203"/>
        <v>40740.522847222222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98"/>
        <v>8.5000000000000006E-3</v>
      </c>
      <c r="P2162" s="8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2">
        <f t="shared" si="202"/>
        <v>41018.503530092588</v>
      </c>
      <c r="T2162" s="12">
        <f t="shared" si="203"/>
        <v>41048.503530092588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98"/>
        <v>1.1575</v>
      </c>
      <c r="P2163" s="8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2">
        <f t="shared" si="202"/>
        <v>42240.644201388888</v>
      </c>
      <c r="T2163" s="12">
        <f t="shared" si="203"/>
        <v>42270.644201388888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98"/>
        <v>1.1226666666666667</v>
      </c>
      <c r="P2164" s="8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2">
        <f t="shared" si="202"/>
        <v>41813.557766203703</v>
      </c>
      <c r="T2164" s="12">
        <f t="shared" si="203"/>
        <v>41844.557766203703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98"/>
        <v>1.3220000000000001</v>
      </c>
      <c r="P2165" s="8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2">
        <f t="shared" si="202"/>
        <v>42111.691203703704</v>
      </c>
      <c r="T2165" s="12">
        <f t="shared" si="203"/>
        <v>42162.951388888883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98"/>
        <v>1.0263636363636364</v>
      </c>
      <c r="P2166" s="8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2">
        <f t="shared" si="202"/>
        <v>42515.509421296294</v>
      </c>
      <c r="T2166" s="12">
        <f t="shared" si="203"/>
        <v>42545.957638888889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98"/>
        <v>1.3864000000000001</v>
      </c>
      <c r="P2167" s="8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2">
        <f t="shared" si="202"/>
        <v>42438.458738425928</v>
      </c>
      <c r="T2167" s="12">
        <f t="shared" si="203"/>
        <v>42468.417071759257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98"/>
        <v>1.466</v>
      </c>
      <c r="P2168" s="8">
        <f t="shared" si="199"/>
        <v>91.625</v>
      </c>
      <c r="Q2168" t="str">
        <f t="shared" si="200"/>
        <v>music</v>
      </c>
      <c r="R2168" t="str">
        <f t="shared" si="201"/>
        <v>rock</v>
      </c>
      <c r="S2168" s="12">
        <f t="shared" si="202"/>
        <v>41933.629837962959</v>
      </c>
      <c r="T2168" s="12">
        <f t="shared" si="203"/>
        <v>41978.671504629623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98"/>
        <v>1.2</v>
      </c>
      <c r="P2169" s="8">
        <f t="shared" si="199"/>
        <v>22.5</v>
      </c>
      <c r="Q2169" t="str">
        <f t="shared" si="200"/>
        <v>music</v>
      </c>
      <c r="R2169" t="str">
        <f t="shared" si="201"/>
        <v>rock</v>
      </c>
      <c r="S2169" s="12">
        <f t="shared" si="202"/>
        <v>41152.858067129629</v>
      </c>
      <c r="T2169" s="12">
        <f t="shared" si="203"/>
        <v>41166.858067129629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98"/>
        <v>1.215816111111111</v>
      </c>
      <c r="P2170" s="8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2">
        <f t="shared" si="202"/>
        <v>42745.391909722217</v>
      </c>
      <c r="T2170" s="12">
        <f t="shared" si="203"/>
        <v>42775.999999999993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98"/>
        <v>1</v>
      </c>
      <c r="P2171" s="8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2">
        <f t="shared" si="202"/>
        <v>42793.492488425924</v>
      </c>
      <c r="T2171" s="12">
        <f t="shared" si="203"/>
        <v>42796.492488425924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98"/>
        <v>1.8085714285714285</v>
      </c>
      <c r="P2172" s="8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2">
        <f t="shared" si="202"/>
        <v>42198.541921296295</v>
      </c>
      <c r="T2172" s="12">
        <f t="shared" si="203"/>
        <v>42238.541921296295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98"/>
        <v>1.0607500000000001</v>
      </c>
      <c r="P2173" s="8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2">
        <f t="shared" si="202"/>
        <v>42141.748784722215</v>
      </c>
      <c r="T2173" s="12">
        <f t="shared" si="203"/>
        <v>42176.999999999993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98"/>
        <v>1</v>
      </c>
      <c r="P2174" s="8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2">
        <f t="shared" si="202"/>
        <v>42082.371759259258</v>
      </c>
      <c r="T2174" s="12">
        <f t="shared" si="203"/>
        <v>42112.371759259258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98"/>
        <v>1.2692857142857144</v>
      </c>
      <c r="P2175" s="8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2">
        <f t="shared" si="202"/>
        <v>41495.484293981477</v>
      </c>
      <c r="T2175" s="12">
        <f t="shared" si="203"/>
        <v>41526.957638888889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98"/>
        <v>1.0297499999999999</v>
      </c>
      <c r="P2176" s="8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2">
        <f t="shared" si="202"/>
        <v>42465.334571759253</v>
      </c>
      <c r="T2176" s="12">
        <f t="shared" si="203"/>
        <v>42495.334571759253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98"/>
        <v>2.5</v>
      </c>
      <c r="P2177" s="8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2">
        <f t="shared" si="202"/>
        <v>42564.800763888888</v>
      </c>
      <c r="T2177" s="12">
        <f t="shared" si="203"/>
        <v>42571.800763888888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98"/>
        <v>1.2602</v>
      </c>
      <c r="P2178" s="8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2">
        <f t="shared" si="202"/>
        <v>42096.424872685187</v>
      </c>
      <c r="T2178" s="12">
        <f t="shared" si="203"/>
        <v>42126.424872685187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204">E2179/D2179</f>
        <v>1.0012000000000001</v>
      </c>
      <c r="P2179" s="8">
        <f t="shared" ref="P2179:P2242" si="205">IF(ISERROR(E2179/L2179),0,E2179/L2179)</f>
        <v>65.868421052631575</v>
      </c>
      <c r="Q2179" t="str">
        <f t="shared" ref="Q2179:Q2242" si="206">LEFT(N2179,FIND("/",N2179,1)-1)</f>
        <v>music</v>
      </c>
      <c r="R2179" t="str">
        <f t="shared" ref="R2179:R2242" si="207">RIGHT(N2179,(LEN(N2179)-FIND("/",N2179,1)))</f>
        <v>rock</v>
      </c>
      <c r="S2179" s="12">
        <f t="shared" ref="S2179:S2242" si="208">(J2179/86400)+25569+(-5/24)</f>
        <v>42502.042442129627</v>
      </c>
      <c r="T2179" s="12">
        <f t="shared" ref="T2179:T2242" si="209">(I2179/86400)+25569+(-5/24)</f>
        <v>42527.042442129627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204"/>
        <v>1.3864000000000001</v>
      </c>
      <c r="P2180" s="8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2">
        <f t="shared" si="208"/>
        <v>42723.428206018514</v>
      </c>
      <c r="T2180" s="12">
        <f t="shared" si="209"/>
        <v>42753.428206018514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204"/>
        <v>1.6140000000000001</v>
      </c>
      <c r="P2181" s="8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2">
        <f t="shared" si="208"/>
        <v>42074.962870370371</v>
      </c>
      <c r="T2181" s="12">
        <f t="shared" si="209"/>
        <v>42104.962870370371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204"/>
        <v>1.071842</v>
      </c>
      <c r="P2182" s="8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2">
        <f t="shared" si="208"/>
        <v>42279.461435185185</v>
      </c>
      <c r="T2182" s="12">
        <f t="shared" si="209"/>
        <v>42321.503101851849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204"/>
        <v>1.5309999999999999</v>
      </c>
      <c r="P2183" s="8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2">
        <f t="shared" si="208"/>
        <v>42772.796909722216</v>
      </c>
      <c r="T2183" s="12">
        <f t="shared" si="209"/>
        <v>42786.796909722216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204"/>
        <v>5.2416666666666663</v>
      </c>
      <c r="P2184" s="8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2">
        <f t="shared" si="208"/>
        <v>41879.692418981482</v>
      </c>
      <c r="T2184" s="12">
        <f t="shared" si="209"/>
        <v>41914.692418981482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204"/>
        <v>4.8927777777777779</v>
      </c>
      <c r="P2185" s="8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2">
        <f t="shared" si="208"/>
        <v>42745.157141203701</v>
      </c>
      <c r="T2185" s="12">
        <f t="shared" si="209"/>
        <v>42774.999999999993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204"/>
        <v>2.8473999999999999</v>
      </c>
      <c r="P2186" s="8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2">
        <f t="shared" si="208"/>
        <v>42380.481956018521</v>
      </c>
      <c r="T2186" s="12">
        <f t="shared" si="209"/>
        <v>42394.458333333336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204"/>
        <v>18.569700000000001</v>
      </c>
      <c r="P2187" s="8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2">
        <f t="shared" si="208"/>
        <v>41319.141655092586</v>
      </c>
      <c r="T2187" s="12">
        <f t="shared" si="209"/>
        <v>41359.141655092586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204"/>
        <v>1.0967499999999999</v>
      </c>
      <c r="P2188" s="8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2">
        <f t="shared" si="208"/>
        <v>42583.406747685185</v>
      </c>
      <c r="T2188" s="12">
        <f t="shared" si="209"/>
        <v>42619.874999999993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204"/>
        <v>10.146425000000001</v>
      </c>
      <c r="P2189" s="8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2">
        <f t="shared" si="208"/>
        <v>42068.000763888886</v>
      </c>
      <c r="T2189" s="12">
        <f t="shared" si="209"/>
        <v>42096.957638888889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204"/>
        <v>4.1217692027666546</v>
      </c>
      <c r="P2190" s="8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2">
        <f t="shared" si="208"/>
        <v>42633.377789351849</v>
      </c>
      <c r="T2190" s="12">
        <f t="shared" si="209"/>
        <v>42668.499999999993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204"/>
        <v>5.0324999999999998</v>
      </c>
      <c r="P2191" s="8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2">
        <f t="shared" si="208"/>
        <v>42467.579861111109</v>
      </c>
      <c r="T2191" s="12">
        <f t="shared" si="209"/>
        <v>42481.708333333336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204"/>
        <v>1.8461052631578947</v>
      </c>
      <c r="P2192" s="8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2">
        <f t="shared" si="208"/>
        <v>42417.416712962957</v>
      </c>
      <c r="T2192" s="12">
        <f t="shared" si="209"/>
        <v>42452.082638888889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204"/>
        <v>1.1973333333333334</v>
      </c>
      <c r="P2193" s="8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2">
        <f t="shared" si="208"/>
        <v>42768.6253125</v>
      </c>
      <c r="T2193" s="12">
        <f t="shared" si="209"/>
        <v>42780.6253125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204"/>
        <v>10.812401666666668</v>
      </c>
      <c r="P2194" s="8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2">
        <f t="shared" si="208"/>
        <v>42691.642870370364</v>
      </c>
      <c r="T2194" s="12">
        <f t="shared" si="209"/>
        <v>42719.749999999993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204"/>
        <v>4.5237333333333334</v>
      </c>
      <c r="P2195" s="8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2">
        <f t="shared" si="208"/>
        <v>42664.197592592587</v>
      </c>
      <c r="T2195" s="12">
        <f t="shared" si="209"/>
        <v>42694.999305555553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204"/>
        <v>5.3737000000000004</v>
      </c>
      <c r="P2196" s="8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2">
        <f t="shared" si="208"/>
        <v>42425.54965277778</v>
      </c>
      <c r="T2196" s="12">
        <f t="shared" si="209"/>
        <v>42455.507986111108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204"/>
        <v>1.2032608695652174</v>
      </c>
      <c r="P2197" s="8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2">
        <f t="shared" si="208"/>
        <v>42197.563657407409</v>
      </c>
      <c r="T2197" s="12">
        <f t="shared" si="209"/>
        <v>42227.563657407409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204"/>
        <v>1.1383571428571428</v>
      </c>
      <c r="P2198" s="8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2">
        <f t="shared" si="208"/>
        <v>42675.278958333329</v>
      </c>
      <c r="T2198" s="12">
        <f t="shared" si="209"/>
        <v>42706.083333333336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204"/>
        <v>9.5103109999999997</v>
      </c>
      <c r="P2199" s="8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2">
        <f t="shared" si="208"/>
        <v>42033.37568287037</v>
      </c>
      <c r="T2199" s="12">
        <f t="shared" si="209"/>
        <v>42063.37568287037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204"/>
        <v>1.3289249999999999</v>
      </c>
      <c r="P2200" s="8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2">
        <f t="shared" si="208"/>
        <v>42292.305555555555</v>
      </c>
      <c r="T2200" s="12">
        <f t="shared" si="209"/>
        <v>42322.347222222219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204"/>
        <v>1.4697777777777778</v>
      </c>
      <c r="P2201" s="8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2">
        <f t="shared" si="208"/>
        <v>42262.208310185182</v>
      </c>
      <c r="T2201" s="12">
        <f t="shared" si="209"/>
        <v>42292.208310185182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204"/>
        <v>5.4215</v>
      </c>
      <c r="P2202" s="8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2">
        <f t="shared" si="208"/>
        <v>42163.417453703696</v>
      </c>
      <c r="T2202" s="12">
        <f t="shared" si="209"/>
        <v>42190.916666666664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204"/>
        <v>3.8271818181818182</v>
      </c>
      <c r="P2203" s="8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2">
        <f t="shared" si="208"/>
        <v>41276.638483796291</v>
      </c>
      <c r="T2203" s="12">
        <f t="shared" si="209"/>
        <v>41290.638483796291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204"/>
        <v>7.0418124999999998</v>
      </c>
      <c r="P2204" s="8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2">
        <f t="shared" si="208"/>
        <v>41184.640833333331</v>
      </c>
      <c r="T2204" s="12">
        <f t="shared" si="209"/>
        <v>41214.640833333331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204"/>
        <v>1.0954999999999999</v>
      </c>
      <c r="P2205" s="8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2">
        <f t="shared" si="208"/>
        <v>42241.651412037034</v>
      </c>
      <c r="T2205" s="12">
        <f t="shared" si="209"/>
        <v>42271.651412037034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204"/>
        <v>1.3286666666666667</v>
      </c>
      <c r="P2206" s="8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2">
        <f t="shared" si="208"/>
        <v>41312.103229166663</v>
      </c>
      <c r="T2206" s="12">
        <f t="shared" si="209"/>
        <v>41342.103229166663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204"/>
        <v>1.52</v>
      </c>
      <c r="P2207" s="8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2">
        <f t="shared" si="208"/>
        <v>41031.613298611112</v>
      </c>
      <c r="T2207" s="12">
        <f t="shared" si="209"/>
        <v>41061.613298611112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204"/>
        <v>1.0272727272727273</v>
      </c>
      <c r="P2208" s="8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2">
        <f t="shared" si="208"/>
        <v>40997.048888888887</v>
      </c>
      <c r="T2208" s="12">
        <f t="shared" si="209"/>
        <v>41015.048888888887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204"/>
        <v>1</v>
      </c>
      <c r="P2209" s="8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2">
        <f t="shared" si="208"/>
        <v>41563.985798611109</v>
      </c>
      <c r="T2209" s="12">
        <f t="shared" si="209"/>
        <v>41594.027465277773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204"/>
        <v>1.016</v>
      </c>
      <c r="P2210" s="8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2">
        <f t="shared" si="208"/>
        <v>40946.673912037033</v>
      </c>
      <c r="T2210" s="12">
        <f t="shared" si="209"/>
        <v>41005.958333333328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204"/>
        <v>1.508</v>
      </c>
      <c r="P2211" s="8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2">
        <f t="shared" si="208"/>
        <v>41732.27134259259</v>
      </c>
      <c r="T2211" s="12">
        <f t="shared" si="209"/>
        <v>41743.75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204"/>
        <v>1.11425</v>
      </c>
      <c r="P2212" s="8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2">
        <f t="shared" si="208"/>
        <v>40955.857754629629</v>
      </c>
      <c r="T2212" s="12">
        <f t="shared" si="209"/>
        <v>41013.525000000001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204"/>
        <v>1.956</v>
      </c>
      <c r="P2213" s="8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2">
        <f t="shared" si="208"/>
        <v>41716.576678240737</v>
      </c>
      <c r="T2213" s="12">
        <f t="shared" si="209"/>
        <v>41739.082638888889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204"/>
        <v>1.1438333333333333</v>
      </c>
      <c r="P2214" s="8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2">
        <f t="shared" si="208"/>
        <v>41548.539085648146</v>
      </c>
      <c r="T2214" s="12">
        <f t="shared" si="209"/>
        <v>41581.833333333328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204"/>
        <v>2</v>
      </c>
      <c r="P2215" s="8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2">
        <f t="shared" si="208"/>
        <v>42109.617812499993</v>
      </c>
      <c r="T2215" s="12">
        <f t="shared" si="209"/>
        <v>42139.617812499993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204"/>
        <v>2.9250166666666666</v>
      </c>
      <c r="P2216" s="8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2">
        <f t="shared" si="208"/>
        <v>41646.58388888889</v>
      </c>
      <c r="T2216" s="12">
        <f t="shared" si="209"/>
        <v>41676.58388888889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204"/>
        <v>1.5636363636363637</v>
      </c>
      <c r="P2217" s="8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2">
        <f t="shared" si="208"/>
        <v>40958.508935185186</v>
      </c>
      <c r="T2217" s="12">
        <f t="shared" si="209"/>
        <v>40981.082638888889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204"/>
        <v>1.0566666666666666</v>
      </c>
      <c r="P2218" s="8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2">
        <f t="shared" si="208"/>
        <v>42194.543344907404</v>
      </c>
      <c r="T2218" s="12">
        <f t="shared" si="209"/>
        <v>42208.543344907404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204"/>
        <v>1.0119047619047619</v>
      </c>
      <c r="P2219" s="8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2">
        <f t="shared" si="208"/>
        <v>42299.568437499998</v>
      </c>
      <c r="T2219" s="12">
        <f t="shared" si="209"/>
        <v>42310.124999999993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204"/>
        <v>1.2283299999999999</v>
      </c>
      <c r="P2220" s="8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2">
        <f t="shared" si="208"/>
        <v>41127.603969907403</v>
      </c>
      <c r="T2220" s="12">
        <f t="shared" si="209"/>
        <v>41149.791666666664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204"/>
        <v>1.0149999999999999</v>
      </c>
      <c r="P2221" s="8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2">
        <f t="shared" si="208"/>
        <v>42205.510555555556</v>
      </c>
      <c r="T2221" s="12">
        <f t="shared" si="209"/>
        <v>42235.510555555556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204"/>
        <v>1.0114285714285713</v>
      </c>
      <c r="P2222" s="8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2">
        <f t="shared" si="208"/>
        <v>41451.852268518516</v>
      </c>
      <c r="T2222" s="12">
        <f t="shared" si="209"/>
        <v>41481.852268518516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204"/>
        <v>1.0811999999999999</v>
      </c>
      <c r="P2223" s="8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2">
        <f t="shared" si="208"/>
        <v>42452.458437499998</v>
      </c>
      <c r="T2223" s="12">
        <f t="shared" si="209"/>
        <v>42482.791666666664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204"/>
        <v>1.6259999999999999</v>
      </c>
      <c r="P2224" s="8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2">
        <f t="shared" si="208"/>
        <v>40906.579247685186</v>
      </c>
      <c r="T2224" s="12">
        <f t="shared" si="209"/>
        <v>40936.579247685186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204"/>
        <v>1.0580000000000001</v>
      </c>
      <c r="P2225" s="8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2">
        <f t="shared" si="208"/>
        <v>42152.432500000003</v>
      </c>
      <c r="T2225" s="12">
        <f t="shared" si="209"/>
        <v>42182.432500000003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204"/>
        <v>2.4315000000000002</v>
      </c>
      <c r="P2226" s="8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2">
        <f t="shared" si="208"/>
        <v>42644.459201388883</v>
      </c>
      <c r="T2226" s="12">
        <f t="shared" si="209"/>
        <v>42672.583333333336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204"/>
        <v>9.4483338095238096</v>
      </c>
      <c r="P2227" s="8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2">
        <f t="shared" si="208"/>
        <v>41873.583506944444</v>
      </c>
      <c r="T2227" s="12">
        <f t="shared" si="209"/>
        <v>41903.583506944444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204"/>
        <v>1.0846283333333333</v>
      </c>
      <c r="P2228" s="8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2">
        <f t="shared" si="208"/>
        <v>42381.590532407405</v>
      </c>
      <c r="T2228" s="12">
        <f t="shared" si="209"/>
        <v>42411.999305555553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204"/>
        <v>1.5737692307692308</v>
      </c>
      <c r="P2229" s="8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2">
        <f t="shared" si="208"/>
        <v>41561.599016203698</v>
      </c>
      <c r="T2229" s="12">
        <f t="shared" si="209"/>
        <v>41591.640682870369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204"/>
        <v>11.744899999999999</v>
      </c>
      <c r="P2230" s="8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2">
        <f t="shared" si="208"/>
        <v>42202.069861111107</v>
      </c>
      <c r="T2230" s="12">
        <f t="shared" si="209"/>
        <v>42232.069861111107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204"/>
        <v>1.7104755366949576</v>
      </c>
      <c r="P2231" s="8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2">
        <f t="shared" si="208"/>
        <v>41484.455914351849</v>
      </c>
      <c r="T2231" s="12">
        <f t="shared" si="209"/>
        <v>41519.958333333328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204"/>
        <v>1.2595294117647058</v>
      </c>
      <c r="P2232" s="8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2">
        <f t="shared" si="208"/>
        <v>41724.672766203701</v>
      </c>
      <c r="T2232" s="12">
        <f t="shared" si="209"/>
        <v>41754.672766203701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204"/>
        <v>12.121296000000001</v>
      </c>
      <c r="P2233" s="8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2">
        <f t="shared" si="208"/>
        <v>41423.702557870369</v>
      </c>
      <c r="T2233" s="12">
        <f t="shared" si="209"/>
        <v>41450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204"/>
        <v>4.9580000000000002</v>
      </c>
      <c r="P2234" s="8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2">
        <f t="shared" si="208"/>
        <v>41806.585740740738</v>
      </c>
      <c r="T2234" s="12">
        <f t="shared" si="209"/>
        <v>41838.916666666664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204"/>
        <v>3.3203999999999998</v>
      </c>
      <c r="P2235" s="8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2">
        <f t="shared" si="208"/>
        <v>42331.170590277776</v>
      </c>
      <c r="T2235" s="12">
        <f t="shared" si="209"/>
        <v>42351.791666666664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204"/>
        <v>11.65</v>
      </c>
      <c r="P2236" s="8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2">
        <f t="shared" si="208"/>
        <v>42710.616284722222</v>
      </c>
      <c r="T2236" s="12">
        <f t="shared" si="209"/>
        <v>42740.616284722222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204"/>
        <v>1.5331538461538461</v>
      </c>
      <c r="P2237" s="8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2">
        <f t="shared" si="208"/>
        <v>42061.813784722217</v>
      </c>
      <c r="T2237" s="12">
        <f t="shared" si="209"/>
        <v>42091.772118055553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204"/>
        <v>5.3710714285714287</v>
      </c>
      <c r="P2238" s="8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2">
        <f t="shared" si="208"/>
        <v>42371.408831018511</v>
      </c>
      <c r="T2238" s="12">
        <f t="shared" si="209"/>
        <v>42401.408831018511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204"/>
        <v>3.5292777777777777</v>
      </c>
      <c r="P2239" s="8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2">
        <f t="shared" si="208"/>
        <v>41914.794942129629</v>
      </c>
      <c r="T2239" s="12">
        <f t="shared" si="209"/>
        <v>41955.124305555553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204"/>
        <v>1.3740000000000001</v>
      </c>
      <c r="P2240" s="8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2">
        <f t="shared" si="208"/>
        <v>42774.41337962963</v>
      </c>
      <c r="T2240" s="12">
        <f t="shared" si="209"/>
        <v>42804.41337962963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204"/>
        <v>1.2802667999999999</v>
      </c>
      <c r="P2241" s="8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2">
        <f t="shared" si="208"/>
        <v>41572.750162037039</v>
      </c>
      <c r="T2241" s="12">
        <f t="shared" si="209"/>
        <v>41608.959722222222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204"/>
        <v>2.7067999999999999</v>
      </c>
      <c r="P2242" s="8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2">
        <f t="shared" si="208"/>
        <v>42452.617407407401</v>
      </c>
      <c r="T2242" s="12">
        <f t="shared" si="209"/>
        <v>42482.617407407401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210">E2243/D2243</f>
        <v>8.0640000000000001</v>
      </c>
      <c r="P2243" s="8">
        <f t="shared" ref="P2243:P2306" si="211">IF(ISERROR(E2243/L2243),0,E2243/L2243)</f>
        <v>49.472392638036808</v>
      </c>
      <c r="Q2243" t="str">
        <f t="shared" ref="Q2243:Q2306" si="212">LEFT(N2243,FIND("/",N2243,1)-1)</f>
        <v>games</v>
      </c>
      <c r="R2243" t="str">
        <f t="shared" ref="R2243:R2306" si="213">RIGHT(N2243,(LEN(N2243)-FIND("/",N2243,1)))</f>
        <v>tabletop games</v>
      </c>
      <c r="S2243" s="12">
        <f t="shared" ref="S2243:S2306" si="214">(J2243/86400)+25569+(-5/24)</f>
        <v>42766.619212962956</v>
      </c>
      <c r="T2243" s="12">
        <f t="shared" ref="T2243:T2306" si="215">(I2243/86400)+25569+(-5/24)</f>
        <v>42796.619212962956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210"/>
        <v>13.600976000000001</v>
      </c>
      <c r="P2244" s="8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2">
        <f t="shared" si="214"/>
        <v>41569.367280092592</v>
      </c>
      <c r="T2244" s="12">
        <f t="shared" si="215"/>
        <v>41604.918055555558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210"/>
        <v>9302.5</v>
      </c>
      <c r="P2245" s="8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2">
        <f t="shared" si="214"/>
        <v>42800.542708333327</v>
      </c>
      <c r="T2245" s="12">
        <f t="shared" si="215"/>
        <v>42806.916666666664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210"/>
        <v>3.7702</v>
      </c>
      <c r="P2246" s="8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2">
        <f t="shared" si="214"/>
        <v>42647.610486111109</v>
      </c>
      <c r="T2246" s="12">
        <f t="shared" si="215"/>
        <v>42659.645833333336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210"/>
        <v>26.47025</v>
      </c>
      <c r="P2247" s="8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2">
        <f t="shared" si="214"/>
        <v>41660.500196759254</v>
      </c>
      <c r="T2247" s="12">
        <f t="shared" si="215"/>
        <v>41691.541666666664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210"/>
        <v>1.0012000000000001</v>
      </c>
      <c r="P2248" s="8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2">
        <f t="shared" si="214"/>
        <v>42221.583449074074</v>
      </c>
      <c r="T2248" s="12">
        <f t="shared" si="215"/>
        <v>42251.583449074074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210"/>
        <v>1.0445405405405406</v>
      </c>
      <c r="P2249" s="8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2">
        <f t="shared" si="214"/>
        <v>42200.457928240743</v>
      </c>
      <c r="T2249" s="12">
        <f t="shared" si="215"/>
        <v>42214.457928240743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210"/>
        <v>1.0721428571428571</v>
      </c>
      <c r="P2250" s="8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2">
        <f t="shared" si="214"/>
        <v>42688.667569444442</v>
      </c>
      <c r="T2250" s="12">
        <f t="shared" si="215"/>
        <v>42718.667569444442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210"/>
        <v>1.6877142857142857</v>
      </c>
      <c r="P2251" s="8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2">
        <f t="shared" si="214"/>
        <v>41336.49496527778</v>
      </c>
      <c r="T2251" s="12">
        <f t="shared" si="215"/>
        <v>41366.453298611108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210"/>
        <v>9.7511200000000002</v>
      </c>
      <c r="P2252" s="8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2">
        <f t="shared" si="214"/>
        <v>42676.7971412037</v>
      </c>
      <c r="T2252" s="12">
        <f t="shared" si="215"/>
        <v>42706.838807870365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210"/>
        <v>1.3444929411764706</v>
      </c>
      <c r="P2253" s="8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2">
        <f t="shared" si="214"/>
        <v>41846.137465277774</v>
      </c>
      <c r="T2253" s="12">
        <f t="shared" si="215"/>
        <v>41867.137465277774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210"/>
        <v>2.722777777777778</v>
      </c>
      <c r="P2254" s="8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2">
        <f t="shared" si="214"/>
        <v>42573.119652777772</v>
      </c>
      <c r="T2254" s="12">
        <f t="shared" si="215"/>
        <v>42588.119652777772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210"/>
        <v>1.1268750000000001</v>
      </c>
      <c r="P2255" s="8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2">
        <f t="shared" si="214"/>
        <v>42296.422997685186</v>
      </c>
      <c r="T2255" s="12">
        <f t="shared" si="215"/>
        <v>42326.46466435185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210"/>
        <v>4.5979999999999999</v>
      </c>
      <c r="P2256" s="8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2">
        <f t="shared" si="214"/>
        <v>42752.439444444441</v>
      </c>
      <c r="T2256" s="12">
        <f t="shared" si="215"/>
        <v>42759.439444444441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210"/>
        <v>2.8665822784810127</v>
      </c>
      <c r="P2257" s="8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2">
        <f t="shared" si="214"/>
        <v>42467.743645833332</v>
      </c>
      <c r="T2257" s="12">
        <f t="shared" si="215"/>
        <v>42497.743645833332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210"/>
        <v>2.2270833333333333</v>
      </c>
      <c r="P2258" s="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2">
        <f t="shared" si="214"/>
        <v>42682.243587962956</v>
      </c>
      <c r="T2258" s="12">
        <f t="shared" si="215"/>
        <v>42696.243587962956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210"/>
        <v>6.3613999999999997</v>
      </c>
      <c r="P2259" s="8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2">
        <f t="shared" si="214"/>
        <v>42505.728344907409</v>
      </c>
      <c r="T2259" s="12">
        <f t="shared" si="215"/>
        <v>42540.749999999993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210"/>
        <v>1.4650000000000001</v>
      </c>
      <c r="P2260" s="8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2">
        <f t="shared" si="214"/>
        <v>42136.542673611104</v>
      </c>
      <c r="T2260" s="12">
        <f t="shared" si="215"/>
        <v>42166.542673611104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210"/>
        <v>18.670999999999999</v>
      </c>
      <c r="P2261" s="8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2">
        <f t="shared" si="214"/>
        <v>42702.59648148148</v>
      </c>
      <c r="T2261" s="12">
        <f t="shared" si="215"/>
        <v>42712.59648148148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210"/>
        <v>3.2692000000000001</v>
      </c>
      <c r="P2262" s="8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2">
        <f t="shared" si="214"/>
        <v>41694.808449074073</v>
      </c>
      <c r="T2262" s="12">
        <f t="shared" si="215"/>
        <v>41724.766782407409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210"/>
        <v>7.7949999999999999</v>
      </c>
      <c r="P2263" s="8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2">
        <f t="shared" si="214"/>
        <v>42759.516435185178</v>
      </c>
      <c r="T2263" s="12">
        <f t="shared" si="215"/>
        <v>42780.516435185178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210"/>
        <v>1.5415151515151515</v>
      </c>
      <c r="P2264" s="8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2">
        <f t="shared" si="214"/>
        <v>41926.376828703702</v>
      </c>
      <c r="T2264" s="12">
        <f t="shared" si="215"/>
        <v>41960.791666666664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210"/>
        <v>1.1554666666666666</v>
      </c>
      <c r="P2265" s="8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2">
        <f t="shared" si="214"/>
        <v>42014.623993055553</v>
      </c>
      <c r="T2265" s="12">
        <f t="shared" si="215"/>
        <v>42035.623993055553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210"/>
        <v>1.8003333333333333</v>
      </c>
      <c r="P2266" s="8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2">
        <f t="shared" si="214"/>
        <v>42496.374004629623</v>
      </c>
      <c r="T2266" s="12">
        <f t="shared" si="215"/>
        <v>42512.916666666664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210"/>
        <v>2.9849999999999999</v>
      </c>
      <c r="P2267" s="8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2">
        <f t="shared" si="214"/>
        <v>42689.644756944443</v>
      </c>
      <c r="T2267" s="12">
        <f t="shared" si="215"/>
        <v>42696.644756944443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210"/>
        <v>3.2026666666666666</v>
      </c>
      <c r="P2268" s="8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2">
        <f t="shared" si="214"/>
        <v>42469.666574074072</v>
      </c>
      <c r="T2268" s="12">
        <f t="shared" si="215"/>
        <v>42486.874999999993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210"/>
        <v>3.80525</v>
      </c>
      <c r="P2269" s="8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2">
        <f t="shared" si="214"/>
        <v>41968.621493055551</v>
      </c>
      <c r="T2269" s="12">
        <f t="shared" si="215"/>
        <v>41993.833333333336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210"/>
        <v>1.026</v>
      </c>
      <c r="P2270" s="8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2">
        <f t="shared" si="214"/>
        <v>42775.874016203707</v>
      </c>
      <c r="T2270" s="12">
        <f t="shared" si="215"/>
        <v>42805.874016203707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210"/>
        <v>18.016400000000001</v>
      </c>
      <c r="P2271" s="8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2">
        <f t="shared" si="214"/>
        <v>42776.496099537035</v>
      </c>
      <c r="T2271" s="12">
        <f t="shared" si="215"/>
        <v>42800.999999999993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210"/>
        <v>7.2024800000000004</v>
      </c>
      <c r="P2272" s="8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2">
        <f t="shared" si="214"/>
        <v>42725.661030092589</v>
      </c>
      <c r="T2272" s="12">
        <f t="shared" si="215"/>
        <v>42745.707638888889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210"/>
        <v>2.8309000000000002</v>
      </c>
      <c r="P2273" s="8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2">
        <f t="shared" si="214"/>
        <v>42683.791712962957</v>
      </c>
      <c r="T2273" s="12">
        <f t="shared" si="215"/>
        <v>42713.791712962957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210"/>
        <v>13.566000000000001</v>
      </c>
      <c r="P2274" s="8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2">
        <f t="shared" si="214"/>
        <v>42315.491157407407</v>
      </c>
      <c r="T2274" s="12">
        <f t="shared" si="215"/>
        <v>42345.491157407407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210"/>
        <v>2.2035999999999998</v>
      </c>
      <c r="P2275" s="8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2">
        <f t="shared" si="214"/>
        <v>42781.340763888882</v>
      </c>
      <c r="T2275" s="12">
        <f t="shared" si="215"/>
        <v>42806.299097222225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210"/>
        <v>1.196</v>
      </c>
      <c r="P2276" s="8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2">
        <f t="shared" si="214"/>
        <v>41663.292326388888</v>
      </c>
      <c r="T2276" s="12">
        <f t="shared" si="215"/>
        <v>41693.292326388888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210"/>
        <v>4.0776923076923079</v>
      </c>
      <c r="P2277" s="8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2">
        <f t="shared" si="214"/>
        <v>41965.408321759256</v>
      </c>
      <c r="T2277" s="12">
        <f t="shared" si="215"/>
        <v>41995.408321759256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210"/>
        <v>1.0581826105905425</v>
      </c>
      <c r="P2278" s="8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2">
        <f t="shared" si="214"/>
        <v>41614.443159722221</v>
      </c>
      <c r="T2278" s="12">
        <f t="shared" si="215"/>
        <v>41644.443159722221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210"/>
        <v>1.4108235294117648</v>
      </c>
      <c r="P2279" s="8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2">
        <f t="shared" si="214"/>
        <v>40936.470173611109</v>
      </c>
      <c r="T2279" s="12">
        <f t="shared" si="215"/>
        <v>40966.470173611109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210"/>
        <v>2.7069999999999999</v>
      </c>
      <c r="P2280" s="8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2">
        <f t="shared" si="214"/>
        <v>42338.500775462962</v>
      </c>
      <c r="T2280" s="12">
        <f t="shared" si="215"/>
        <v>42372.749305555553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210"/>
        <v>1.538</v>
      </c>
      <c r="P2281" s="8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2">
        <f t="shared" si="214"/>
        <v>42020.598368055558</v>
      </c>
      <c r="T2281" s="12">
        <f t="shared" si="215"/>
        <v>42038.958333333336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210"/>
        <v>4.0357653061224488</v>
      </c>
      <c r="P2282" s="8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2">
        <f t="shared" si="214"/>
        <v>42234.416562499995</v>
      </c>
      <c r="T2282" s="12">
        <f t="shared" si="215"/>
        <v>42264.416562499995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210"/>
        <v>1.85</v>
      </c>
      <c r="P2283" s="8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2">
        <f t="shared" si="214"/>
        <v>40687.077511574069</v>
      </c>
      <c r="T2283" s="12">
        <f t="shared" si="215"/>
        <v>40749.076388888883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210"/>
        <v>1.8533333333333333</v>
      </c>
      <c r="P2284" s="8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2">
        <f t="shared" si="214"/>
        <v>42322.966273148144</v>
      </c>
      <c r="T2284" s="12">
        <f t="shared" si="215"/>
        <v>42382.966273148144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210"/>
        <v>1.0085533333333332</v>
      </c>
      <c r="P2285" s="8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2">
        <f t="shared" si="214"/>
        <v>40977.916712962957</v>
      </c>
      <c r="T2285" s="12">
        <f t="shared" si="215"/>
        <v>41037.875046296293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210"/>
        <v>1.0622116666666668</v>
      </c>
      <c r="P2286" s="8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2">
        <f t="shared" si="214"/>
        <v>40585.588483796295</v>
      </c>
      <c r="T2286" s="12">
        <f t="shared" si="215"/>
        <v>40613.958333333328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210"/>
        <v>1.2136666666666667</v>
      </c>
      <c r="P2287" s="8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2">
        <f t="shared" si="214"/>
        <v>41058.977349537039</v>
      </c>
      <c r="T2287" s="12">
        <f t="shared" si="215"/>
        <v>41088.977349537039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210"/>
        <v>1.0006666666666666</v>
      </c>
      <c r="P2288" s="8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2">
        <f t="shared" si="214"/>
        <v>41494.755254629628</v>
      </c>
      <c r="T2288" s="12">
        <f t="shared" si="215"/>
        <v>41522.957638888889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210"/>
        <v>1.1997755555555556</v>
      </c>
      <c r="P2289" s="8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2">
        <f t="shared" si="214"/>
        <v>41792.459027777775</v>
      </c>
      <c r="T2289" s="12">
        <f t="shared" si="215"/>
        <v>41813.459027777775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210"/>
        <v>1.0009999999999999</v>
      </c>
      <c r="P2290" s="8">
        <f t="shared" si="211"/>
        <v>40.04</v>
      </c>
      <c r="Q2290" t="str">
        <f t="shared" si="212"/>
        <v>music</v>
      </c>
      <c r="R2290" t="str">
        <f t="shared" si="213"/>
        <v>rock</v>
      </c>
      <c r="S2290" s="12">
        <f t="shared" si="214"/>
        <v>41067.619085648148</v>
      </c>
      <c r="T2290" s="12">
        <f t="shared" si="215"/>
        <v>41086.541666666664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210"/>
        <v>1.0740000000000001</v>
      </c>
      <c r="P2291" s="8">
        <f t="shared" si="211"/>
        <v>64.44</v>
      </c>
      <c r="Q2291" t="str">
        <f t="shared" si="212"/>
        <v>music</v>
      </c>
      <c r="R2291" t="str">
        <f t="shared" si="213"/>
        <v>rock</v>
      </c>
      <c r="S2291" s="12">
        <f t="shared" si="214"/>
        <v>41571.790046296293</v>
      </c>
      <c r="T2291" s="12">
        <f t="shared" si="215"/>
        <v>41614.765277777777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210"/>
        <v>1.0406666666666666</v>
      </c>
      <c r="P2292" s="8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2">
        <f t="shared" si="214"/>
        <v>40070.045486111107</v>
      </c>
      <c r="T2292" s="12">
        <f t="shared" si="215"/>
        <v>40148.5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210"/>
        <v>1.728</v>
      </c>
      <c r="P2293" s="8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2">
        <f t="shared" si="214"/>
        <v>40987.768726851849</v>
      </c>
      <c r="T2293" s="12">
        <f t="shared" si="215"/>
        <v>41021.958333333328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210"/>
        <v>1.072505</v>
      </c>
      <c r="P2294" s="8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2">
        <f t="shared" si="214"/>
        <v>40987.489305555551</v>
      </c>
      <c r="T2294" s="12">
        <f t="shared" si="215"/>
        <v>41017.489305555551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210"/>
        <v>1.0823529411764705</v>
      </c>
      <c r="P2295" s="8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2">
        <f t="shared" si="214"/>
        <v>41151.499988425923</v>
      </c>
      <c r="T2295" s="12">
        <f t="shared" si="215"/>
        <v>41176.957638888889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210"/>
        <v>1.4608079999999999</v>
      </c>
      <c r="P2296" s="8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2">
        <f t="shared" si="214"/>
        <v>41264.514814814815</v>
      </c>
      <c r="T2296" s="12">
        <f t="shared" si="215"/>
        <v>41294.514814814815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210"/>
        <v>1.2524999999999999</v>
      </c>
      <c r="P2297" s="8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2">
        <f t="shared" si="214"/>
        <v>41270.746018518512</v>
      </c>
      <c r="T2297" s="12">
        <f t="shared" si="215"/>
        <v>41300.746018518512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210"/>
        <v>1.4907142857142857</v>
      </c>
      <c r="P2298" s="8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2">
        <f t="shared" si="214"/>
        <v>40927.52344907407</v>
      </c>
      <c r="T2298" s="12">
        <f t="shared" si="215"/>
        <v>40962.52344907407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210"/>
        <v>1.006</v>
      </c>
      <c r="P2299" s="8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2">
        <f t="shared" si="214"/>
        <v>40947.83390046296</v>
      </c>
      <c r="T2299" s="12">
        <f t="shared" si="215"/>
        <v>40981.957638888889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210"/>
        <v>1.0507333333333333</v>
      </c>
      <c r="P2300" s="8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2">
        <f t="shared" si="214"/>
        <v>41694.632326388884</v>
      </c>
      <c r="T2300" s="12">
        <f t="shared" si="215"/>
        <v>41724.59065972222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210"/>
        <v>3.5016666666666665</v>
      </c>
      <c r="P2301" s="8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2">
        <f t="shared" si="214"/>
        <v>40564.824178240735</v>
      </c>
      <c r="T2301" s="12">
        <f t="shared" si="215"/>
        <v>40579.824178240735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210"/>
        <v>1.0125</v>
      </c>
      <c r="P2302" s="8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2">
        <f t="shared" si="214"/>
        <v>41074.518703703703</v>
      </c>
      <c r="T2302" s="12">
        <f t="shared" si="215"/>
        <v>41088.518703703703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210"/>
        <v>1.336044</v>
      </c>
      <c r="P2303" s="8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2">
        <f t="shared" si="214"/>
        <v>41415.938611111109</v>
      </c>
      <c r="T2303" s="12">
        <f t="shared" si="215"/>
        <v>41445.938611111109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210"/>
        <v>1.7065217391304348</v>
      </c>
      <c r="P2304" s="8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2">
        <f t="shared" si="214"/>
        <v>41605.660115740735</v>
      </c>
      <c r="T2304" s="12">
        <f t="shared" si="215"/>
        <v>41639.083333333328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210"/>
        <v>1.0935829457364341</v>
      </c>
      <c r="P2305" s="8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2">
        <f t="shared" si="214"/>
        <v>40849.902731481481</v>
      </c>
      <c r="T2305" s="12">
        <f t="shared" si="215"/>
        <v>40889.944398148145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210"/>
        <v>1.0070033333333335</v>
      </c>
      <c r="P2306" s="8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2">
        <f t="shared" si="214"/>
        <v>40502.607534722221</v>
      </c>
      <c r="T2306" s="12">
        <f t="shared" si="215"/>
        <v>40543.999305555553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216">E2307/D2307</f>
        <v>1.0122777777777778</v>
      </c>
      <c r="P2307" s="8">
        <f t="shared" ref="P2307:P2370" si="217">IF(ISERROR(E2307/L2307),0,E2307/L2307)</f>
        <v>109.10778443113773</v>
      </c>
      <c r="Q2307" t="str">
        <f t="shared" ref="Q2307:Q2370" si="218">LEFT(N2307,FIND("/",N2307,1)-1)</f>
        <v>music</v>
      </c>
      <c r="R2307" t="str">
        <f t="shared" ref="R2307:R2370" si="219">RIGHT(N2307,(LEN(N2307)-FIND("/",N2307,1)))</f>
        <v>indie rock</v>
      </c>
      <c r="S2307" s="12">
        <f t="shared" ref="S2307:S2370" si="220">(J2307/86400)+25569+(-5/24)</f>
        <v>41834.486944444441</v>
      </c>
      <c r="T2307" s="12">
        <f t="shared" ref="T2307:T2370" si="221">(I2307/86400)+25569+(-5/24)</f>
        <v>41859.541666666664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216"/>
        <v>1.0675857142857144</v>
      </c>
      <c r="P2308" s="8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2">
        <f t="shared" si="220"/>
        <v>40947.959826388884</v>
      </c>
      <c r="T2308" s="12">
        <f t="shared" si="221"/>
        <v>40977.959826388884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216"/>
        <v>1.0665777537961894</v>
      </c>
      <c r="P2309" s="8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2">
        <f t="shared" si="220"/>
        <v>41004.594131944446</v>
      </c>
      <c r="T2309" s="12">
        <f t="shared" si="221"/>
        <v>41034.59407407407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216"/>
        <v>1.0130622</v>
      </c>
      <c r="P2310" s="8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2">
        <f t="shared" si="220"/>
        <v>41851.754583333335</v>
      </c>
      <c r="T2310" s="12">
        <f t="shared" si="221"/>
        <v>41879.833333333328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216"/>
        <v>1.0667450000000001</v>
      </c>
      <c r="P2311" s="8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2">
        <f t="shared" si="220"/>
        <v>41307.779363425921</v>
      </c>
      <c r="T2311" s="12">
        <f t="shared" si="221"/>
        <v>41342.779363425921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216"/>
        <v>4.288397837837838</v>
      </c>
      <c r="P2312" s="8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2">
        <f t="shared" si="220"/>
        <v>41324.585821759254</v>
      </c>
      <c r="T2312" s="12">
        <f t="shared" si="221"/>
        <v>41354.54415509259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216"/>
        <v>1.0411111111111111</v>
      </c>
      <c r="P2313" s="8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2">
        <f t="shared" si="220"/>
        <v>41735.796168981477</v>
      </c>
      <c r="T2313" s="12">
        <f t="shared" si="221"/>
        <v>41765.796168981477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216"/>
        <v>1.0786666666666667</v>
      </c>
      <c r="P2314" s="8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2">
        <f t="shared" si="220"/>
        <v>41716.424513888887</v>
      </c>
      <c r="T2314" s="12">
        <f t="shared" si="221"/>
        <v>41747.75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216"/>
        <v>1.7584040000000001</v>
      </c>
      <c r="P2315" s="8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2">
        <f t="shared" si="220"/>
        <v>41002.750300925924</v>
      </c>
      <c r="T2315" s="12">
        <f t="shared" si="221"/>
        <v>41032.750300925924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216"/>
        <v>1.5697000000000001</v>
      </c>
      <c r="P2316" s="8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2">
        <f t="shared" si="220"/>
        <v>41037.343252314815</v>
      </c>
      <c r="T2316" s="12">
        <f t="shared" si="221"/>
        <v>41067.343252314815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216"/>
        <v>1.026</v>
      </c>
      <c r="P2317" s="8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2">
        <f t="shared" si="220"/>
        <v>41004.517858796295</v>
      </c>
      <c r="T2317" s="12">
        <f t="shared" si="221"/>
        <v>41034.517858796295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216"/>
        <v>1.0404266666666666</v>
      </c>
      <c r="P2318" s="8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2">
        <f t="shared" si="220"/>
        <v>40079.516782407409</v>
      </c>
      <c r="T2318" s="12">
        <f t="shared" si="221"/>
        <v>40156.558333333327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216"/>
        <v>1.04</v>
      </c>
      <c r="P2319" s="8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2">
        <f t="shared" si="220"/>
        <v>40192.33390046296</v>
      </c>
      <c r="T2319" s="12">
        <f t="shared" si="221"/>
        <v>40224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216"/>
        <v>1.2105999999999999</v>
      </c>
      <c r="P2320" s="8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2">
        <f t="shared" si="220"/>
        <v>40050.435347222221</v>
      </c>
      <c r="T2320" s="12">
        <f t="shared" si="221"/>
        <v>40081.957638888889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216"/>
        <v>1.077</v>
      </c>
      <c r="P2321" s="8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2">
        <f t="shared" si="220"/>
        <v>41592.873668981476</v>
      </c>
      <c r="T2321" s="12">
        <f t="shared" si="221"/>
        <v>41622.873668981476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216"/>
        <v>1.0866</v>
      </c>
      <c r="P2322" s="8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2">
        <f t="shared" si="220"/>
        <v>41696.608796296292</v>
      </c>
      <c r="T2322" s="12">
        <f t="shared" si="221"/>
        <v>41731.567129629628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216"/>
        <v>0.39120962394619685</v>
      </c>
      <c r="P2323" s="8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2">
        <f t="shared" si="220"/>
        <v>42799.052094907405</v>
      </c>
      <c r="T2323" s="12">
        <f t="shared" si="221"/>
        <v>42829.010428240734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216"/>
        <v>3.1481481481481478E-2</v>
      </c>
      <c r="P2324" s="8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2">
        <f t="shared" si="220"/>
        <v>42804.6871412037</v>
      </c>
      <c r="T2324" s="12">
        <f t="shared" si="221"/>
        <v>42834.645474537036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216"/>
        <v>0.48</v>
      </c>
      <c r="P2325" s="8">
        <f t="shared" si="217"/>
        <v>30</v>
      </c>
      <c r="Q2325" t="str">
        <f t="shared" si="218"/>
        <v>food</v>
      </c>
      <c r="R2325" t="str">
        <f t="shared" si="219"/>
        <v>small batch</v>
      </c>
      <c r="S2325" s="12">
        <f t="shared" si="220"/>
        <v>42807.546840277777</v>
      </c>
      <c r="T2325" s="12">
        <f t="shared" si="221"/>
        <v>42814.546840277777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216"/>
        <v>0.20733333333333334</v>
      </c>
      <c r="P2326" s="8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2">
        <f t="shared" si="220"/>
        <v>42790.67690972222</v>
      </c>
      <c r="T2326" s="12">
        <f t="shared" si="221"/>
        <v>42820.635243055549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216"/>
        <v>0.08</v>
      </c>
      <c r="P2327" s="8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2">
        <f t="shared" si="220"/>
        <v>42793.814016203702</v>
      </c>
      <c r="T2327" s="12">
        <f t="shared" si="221"/>
        <v>42823.772349537037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216"/>
        <v>7.1999999999999998E-3</v>
      </c>
      <c r="P2328" s="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2">
        <f t="shared" si="220"/>
        <v>42803.825787037036</v>
      </c>
      <c r="T2328" s="12">
        <f t="shared" si="221"/>
        <v>42855.499999999993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216"/>
        <v>5.2609431428571432</v>
      </c>
      <c r="P2329" s="8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2">
        <f t="shared" si="220"/>
        <v>41842.708796296291</v>
      </c>
      <c r="T2329" s="12">
        <f t="shared" si="221"/>
        <v>41877.708796296291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216"/>
        <v>2.5445000000000002</v>
      </c>
      <c r="P2330" s="8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2">
        <f t="shared" si="220"/>
        <v>42139.573344907403</v>
      </c>
      <c r="T2330" s="12">
        <f t="shared" si="221"/>
        <v>42169.573344907403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216"/>
        <v>1.0591999999999999</v>
      </c>
      <c r="P2331" s="8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2">
        <f t="shared" si="220"/>
        <v>41807.416041666664</v>
      </c>
      <c r="T2331" s="12">
        <f t="shared" si="221"/>
        <v>41837.416041666664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216"/>
        <v>1.0242285714285715</v>
      </c>
      <c r="P2332" s="8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2">
        <f t="shared" si="220"/>
        <v>42332.691469907404</v>
      </c>
      <c r="T2332" s="12">
        <f t="shared" si="221"/>
        <v>42362.791666666664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216"/>
        <v>1.4431375</v>
      </c>
      <c r="P2333" s="8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2">
        <f t="shared" si="220"/>
        <v>41838.797337962962</v>
      </c>
      <c r="T2333" s="12">
        <f t="shared" si="221"/>
        <v>41868.797337962962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216"/>
        <v>1.06308</v>
      </c>
      <c r="P2334" s="8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2">
        <f t="shared" si="220"/>
        <v>42011.419803240737</v>
      </c>
      <c r="T2334" s="12">
        <f t="shared" si="221"/>
        <v>42041.419803240737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216"/>
        <v>2.1216666666666666</v>
      </c>
      <c r="P2335" s="8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2">
        <f t="shared" si="220"/>
        <v>41767.442013888889</v>
      </c>
      <c r="T2335" s="12">
        <f t="shared" si="221"/>
        <v>41788.534722222219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216"/>
        <v>1.0195000000000001</v>
      </c>
      <c r="P2336" s="8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2">
        <f t="shared" si="220"/>
        <v>41918.461782407401</v>
      </c>
      <c r="T2336" s="12">
        <f t="shared" si="221"/>
        <v>41948.523611111108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216"/>
        <v>1.0227200000000001</v>
      </c>
      <c r="P2337" s="8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2">
        <f t="shared" si="220"/>
        <v>41771.363923611112</v>
      </c>
      <c r="T2337" s="12">
        <f t="shared" si="221"/>
        <v>41801.363923611112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216"/>
        <v>5.2073254999999996</v>
      </c>
      <c r="P2338" s="8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2">
        <f t="shared" si="220"/>
        <v>41666.716377314813</v>
      </c>
      <c r="T2338" s="12">
        <f t="shared" si="221"/>
        <v>41706.716377314813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216"/>
        <v>1.1065833333333333</v>
      </c>
      <c r="P2339" s="8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2">
        <f t="shared" si="220"/>
        <v>41786.432210648149</v>
      </c>
      <c r="T2339" s="12">
        <f t="shared" si="221"/>
        <v>41816.432210648149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216"/>
        <v>1.0114333333333334</v>
      </c>
      <c r="P2340" s="8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2">
        <f t="shared" si="220"/>
        <v>41789.688472222224</v>
      </c>
      <c r="T2340" s="12">
        <f t="shared" si="221"/>
        <v>41819.688472222224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216"/>
        <v>2.9420799999999998</v>
      </c>
      <c r="P2341" s="8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2">
        <f t="shared" si="220"/>
        <v>42692.591539351844</v>
      </c>
      <c r="T2341" s="12">
        <f t="shared" si="221"/>
        <v>42723.124305555553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216"/>
        <v>1.0577749999999999</v>
      </c>
      <c r="P2342" s="8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2">
        <f t="shared" si="220"/>
        <v>42643.434467592589</v>
      </c>
      <c r="T2342" s="12">
        <f t="shared" si="221"/>
        <v>42673.434467592589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216"/>
        <v>0</v>
      </c>
      <c r="P2343" s="8">
        <f t="shared" si="217"/>
        <v>0</v>
      </c>
      <c r="Q2343" t="str">
        <f t="shared" si="218"/>
        <v>technology</v>
      </c>
      <c r="R2343" t="str">
        <f t="shared" si="219"/>
        <v>web</v>
      </c>
      <c r="S2343" s="12">
        <f t="shared" si="220"/>
        <v>42167.605370370373</v>
      </c>
      <c r="T2343" s="12">
        <f t="shared" si="221"/>
        <v>42197.605370370373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216"/>
        <v>0</v>
      </c>
      <c r="P2344" s="8">
        <f t="shared" si="217"/>
        <v>0</v>
      </c>
      <c r="Q2344" t="str">
        <f t="shared" si="218"/>
        <v>technology</v>
      </c>
      <c r="R2344" t="str">
        <f t="shared" si="219"/>
        <v>web</v>
      </c>
      <c r="S2344" s="12">
        <f t="shared" si="220"/>
        <v>41897.49386574074</v>
      </c>
      <c r="T2344" s="12">
        <f t="shared" si="221"/>
        <v>41918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216"/>
        <v>0.03</v>
      </c>
      <c r="P2345" s="8">
        <f t="shared" si="217"/>
        <v>300</v>
      </c>
      <c r="Q2345" t="str">
        <f t="shared" si="218"/>
        <v>technology</v>
      </c>
      <c r="R2345" t="str">
        <f t="shared" si="219"/>
        <v>web</v>
      </c>
      <c r="S2345" s="12">
        <f t="shared" si="220"/>
        <v>42327.616956018515</v>
      </c>
      <c r="T2345" s="12">
        <f t="shared" si="221"/>
        <v>42377.615972222215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216"/>
        <v>1E-3</v>
      </c>
      <c r="P2346" s="8">
        <f t="shared" si="217"/>
        <v>1</v>
      </c>
      <c r="Q2346" t="str">
        <f t="shared" si="218"/>
        <v>technology</v>
      </c>
      <c r="R2346" t="str">
        <f t="shared" si="219"/>
        <v>web</v>
      </c>
      <c r="S2346" s="12">
        <f t="shared" si="220"/>
        <v>42515.519317129627</v>
      </c>
      <c r="T2346" s="12">
        <f t="shared" si="221"/>
        <v>42545.519317129627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216"/>
        <v>0</v>
      </c>
      <c r="P2347" s="8">
        <f t="shared" si="217"/>
        <v>0</v>
      </c>
      <c r="Q2347" t="str">
        <f t="shared" si="218"/>
        <v>technology</v>
      </c>
      <c r="R2347" t="str">
        <f t="shared" si="219"/>
        <v>web</v>
      </c>
      <c r="S2347" s="12">
        <f t="shared" si="220"/>
        <v>42059.79347222222</v>
      </c>
      <c r="T2347" s="12">
        <f t="shared" si="221"/>
        <v>42094.777083333327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216"/>
        <v>6.4999999999999997E-4</v>
      </c>
      <c r="P2348" s="8">
        <f t="shared" si="217"/>
        <v>13</v>
      </c>
      <c r="Q2348" t="str">
        <f t="shared" si="218"/>
        <v>technology</v>
      </c>
      <c r="R2348" t="str">
        <f t="shared" si="219"/>
        <v>web</v>
      </c>
      <c r="S2348" s="12">
        <f t="shared" si="220"/>
        <v>42615.590636574074</v>
      </c>
      <c r="T2348" s="12">
        <f t="shared" si="221"/>
        <v>42660.590636574074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216"/>
        <v>1.4999999999999999E-2</v>
      </c>
      <c r="P2349" s="8">
        <f t="shared" si="217"/>
        <v>15</v>
      </c>
      <c r="Q2349" t="str">
        <f t="shared" si="218"/>
        <v>technology</v>
      </c>
      <c r="R2349" t="str">
        <f t="shared" si="219"/>
        <v>web</v>
      </c>
      <c r="S2349" s="12">
        <f t="shared" si="220"/>
        <v>42577.39902777777</v>
      </c>
      <c r="T2349" s="12">
        <f t="shared" si="221"/>
        <v>42607.39902777777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216"/>
        <v>3.8571428571428572E-3</v>
      </c>
      <c r="P2350" s="8">
        <f t="shared" si="217"/>
        <v>54</v>
      </c>
      <c r="Q2350" t="str">
        <f t="shared" si="218"/>
        <v>technology</v>
      </c>
      <c r="R2350" t="str">
        <f t="shared" si="219"/>
        <v>web</v>
      </c>
      <c r="S2350" s="12">
        <f t="shared" si="220"/>
        <v>42360.723819444444</v>
      </c>
      <c r="T2350" s="12">
        <f t="shared" si="221"/>
        <v>42420.723819444444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216"/>
        <v>0</v>
      </c>
      <c r="P2351" s="8">
        <f t="shared" si="217"/>
        <v>0</v>
      </c>
      <c r="Q2351" t="str">
        <f t="shared" si="218"/>
        <v>technology</v>
      </c>
      <c r="R2351" t="str">
        <f t="shared" si="219"/>
        <v>web</v>
      </c>
      <c r="S2351" s="12">
        <f t="shared" si="220"/>
        <v>42198.567453703705</v>
      </c>
      <c r="T2351" s="12">
        <f t="shared" si="221"/>
        <v>42227.567453703705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216"/>
        <v>0</v>
      </c>
      <c r="P2352" s="8">
        <f t="shared" si="217"/>
        <v>0</v>
      </c>
      <c r="Q2352" t="str">
        <f t="shared" si="218"/>
        <v>technology</v>
      </c>
      <c r="R2352" t="str">
        <f t="shared" si="219"/>
        <v>web</v>
      </c>
      <c r="S2352" s="12">
        <f t="shared" si="220"/>
        <v>42708.633912037032</v>
      </c>
      <c r="T2352" s="12">
        <f t="shared" si="221"/>
        <v>42738.633912037032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216"/>
        <v>5.7142857142857143E-3</v>
      </c>
      <c r="P2353" s="8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2">
        <f t="shared" si="220"/>
        <v>42093.892812500002</v>
      </c>
      <c r="T2353" s="12">
        <f t="shared" si="221"/>
        <v>42123.892812500002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216"/>
        <v>0</v>
      </c>
      <c r="P2354" s="8">
        <f t="shared" si="217"/>
        <v>0</v>
      </c>
      <c r="Q2354" t="str">
        <f t="shared" si="218"/>
        <v>technology</v>
      </c>
      <c r="R2354" t="str">
        <f t="shared" si="219"/>
        <v>web</v>
      </c>
      <c r="S2354" s="12">
        <f t="shared" si="220"/>
        <v>42101.425370370365</v>
      </c>
      <c r="T2354" s="12">
        <f t="shared" si="221"/>
        <v>42161.425370370365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216"/>
        <v>0</v>
      </c>
      <c r="P2355" s="8">
        <f t="shared" si="217"/>
        <v>0</v>
      </c>
      <c r="Q2355" t="str">
        <f t="shared" si="218"/>
        <v>technology</v>
      </c>
      <c r="R2355" t="str">
        <f t="shared" si="219"/>
        <v>web</v>
      </c>
      <c r="S2355" s="12">
        <f t="shared" si="220"/>
        <v>42103.467847222222</v>
      </c>
      <c r="T2355" s="12">
        <f t="shared" si="221"/>
        <v>42115.467847222222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216"/>
        <v>7.1428571428571429E-4</v>
      </c>
      <c r="P2356" s="8">
        <f t="shared" si="217"/>
        <v>25</v>
      </c>
      <c r="Q2356" t="str">
        <f t="shared" si="218"/>
        <v>technology</v>
      </c>
      <c r="R2356" t="str">
        <f t="shared" si="219"/>
        <v>web</v>
      </c>
      <c r="S2356" s="12">
        <f t="shared" si="220"/>
        <v>41954.51458333333</v>
      </c>
      <c r="T2356" s="12">
        <f t="shared" si="221"/>
        <v>42014.51458333333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216"/>
        <v>6.875E-3</v>
      </c>
      <c r="P2357" s="8">
        <f t="shared" si="217"/>
        <v>27.5</v>
      </c>
      <c r="Q2357" t="str">
        <f t="shared" si="218"/>
        <v>technology</v>
      </c>
      <c r="R2357" t="str">
        <f t="shared" si="219"/>
        <v>web</v>
      </c>
      <c r="S2357" s="12">
        <f t="shared" si="220"/>
        <v>42096.709907407407</v>
      </c>
      <c r="T2357" s="12">
        <f t="shared" si="221"/>
        <v>42126.709907407407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216"/>
        <v>0</v>
      </c>
      <c r="P2358" s="8">
        <f t="shared" si="217"/>
        <v>0</v>
      </c>
      <c r="Q2358" t="str">
        <f t="shared" si="218"/>
        <v>technology</v>
      </c>
      <c r="R2358" t="str">
        <f t="shared" si="219"/>
        <v>web</v>
      </c>
      <c r="S2358" s="12">
        <f t="shared" si="220"/>
        <v>42130.575277777774</v>
      </c>
      <c r="T2358" s="12">
        <f t="shared" si="221"/>
        <v>42160.575277777774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216"/>
        <v>0</v>
      </c>
      <c r="P2359" s="8">
        <f t="shared" si="217"/>
        <v>0</v>
      </c>
      <c r="Q2359" t="str">
        <f t="shared" si="218"/>
        <v>technology</v>
      </c>
      <c r="R2359" t="str">
        <f t="shared" si="219"/>
        <v>web</v>
      </c>
      <c r="S2359" s="12">
        <f t="shared" si="220"/>
        <v>42264.411782407406</v>
      </c>
      <c r="T2359" s="12">
        <f t="shared" si="221"/>
        <v>42294.411782407406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216"/>
        <v>0</v>
      </c>
      <c r="P2360" s="8">
        <f t="shared" si="217"/>
        <v>0</v>
      </c>
      <c r="Q2360" t="str">
        <f t="shared" si="218"/>
        <v>technology</v>
      </c>
      <c r="R2360" t="str">
        <f t="shared" si="219"/>
        <v>web</v>
      </c>
      <c r="S2360" s="12">
        <f t="shared" si="220"/>
        <v>41978.722638888888</v>
      </c>
      <c r="T2360" s="12">
        <f t="shared" si="221"/>
        <v>42034.818749999999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216"/>
        <v>0.14680000000000001</v>
      </c>
      <c r="P2361" s="8">
        <f t="shared" si="217"/>
        <v>367</v>
      </c>
      <c r="Q2361" t="str">
        <f t="shared" si="218"/>
        <v>technology</v>
      </c>
      <c r="R2361" t="str">
        <f t="shared" si="219"/>
        <v>web</v>
      </c>
      <c r="S2361" s="12">
        <f t="shared" si="220"/>
        <v>42159.441249999996</v>
      </c>
      <c r="T2361" s="12">
        <f t="shared" si="221"/>
        <v>42219.441249999996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216"/>
        <v>4.0000000000000002E-4</v>
      </c>
      <c r="P2362" s="8">
        <f t="shared" si="217"/>
        <v>2</v>
      </c>
      <c r="Q2362" t="str">
        <f t="shared" si="218"/>
        <v>technology</v>
      </c>
      <c r="R2362" t="str">
        <f t="shared" si="219"/>
        <v>web</v>
      </c>
      <c r="S2362" s="12">
        <f t="shared" si="220"/>
        <v>42377.498611111114</v>
      </c>
      <c r="T2362" s="12">
        <f t="shared" si="221"/>
        <v>42407.498611111114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216"/>
        <v>0</v>
      </c>
      <c r="P2363" s="8">
        <f t="shared" si="217"/>
        <v>0</v>
      </c>
      <c r="Q2363" t="str">
        <f t="shared" si="218"/>
        <v>technology</v>
      </c>
      <c r="R2363" t="str">
        <f t="shared" si="219"/>
        <v>web</v>
      </c>
      <c r="S2363" s="12">
        <f t="shared" si="220"/>
        <v>42466.650555555556</v>
      </c>
      <c r="T2363" s="12">
        <f t="shared" si="221"/>
        <v>42490.708333333336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216"/>
        <v>0.2857142857142857</v>
      </c>
      <c r="P2364" s="8">
        <f t="shared" si="217"/>
        <v>60</v>
      </c>
      <c r="Q2364" t="str">
        <f t="shared" si="218"/>
        <v>technology</v>
      </c>
      <c r="R2364" t="str">
        <f t="shared" si="219"/>
        <v>web</v>
      </c>
      <c r="S2364" s="12">
        <f t="shared" si="220"/>
        <v>41954.47997685185</v>
      </c>
      <c r="T2364" s="12">
        <f t="shared" si="221"/>
        <v>41984.47997685185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216"/>
        <v>0</v>
      </c>
      <c r="P2365" s="8">
        <f t="shared" si="217"/>
        <v>0</v>
      </c>
      <c r="Q2365" t="str">
        <f t="shared" si="218"/>
        <v>technology</v>
      </c>
      <c r="R2365" t="str">
        <f t="shared" si="219"/>
        <v>web</v>
      </c>
      <c r="S2365" s="12">
        <f t="shared" si="220"/>
        <v>42321.803240740737</v>
      </c>
      <c r="T2365" s="12">
        <f t="shared" si="221"/>
        <v>42366.803240740737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216"/>
        <v>0</v>
      </c>
      <c r="P2366" s="8">
        <f t="shared" si="217"/>
        <v>0</v>
      </c>
      <c r="Q2366" t="str">
        <f t="shared" si="218"/>
        <v>technology</v>
      </c>
      <c r="R2366" t="str">
        <f t="shared" si="219"/>
        <v>web</v>
      </c>
      <c r="S2366" s="12">
        <f t="shared" si="220"/>
        <v>42248.726342592585</v>
      </c>
      <c r="T2366" s="12">
        <f t="shared" si="221"/>
        <v>42303.726342592585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216"/>
        <v>0</v>
      </c>
      <c r="P2367" s="8">
        <f t="shared" si="217"/>
        <v>0</v>
      </c>
      <c r="Q2367" t="str">
        <f t="shared" si="218"/>
        <v>technology</v>
      </c>
      <c r="R2367" t="str">
        <f t="shared" si="219"/>
        <v>web</v>
      </c>
      <c r="S2367" s="12">
        <f t="shared" si="220"/>
        <v>42346.528067129628</v>
      </c>
      <c r="T2367" s="12">
        <f t="shared" si="221"/>
        <v>42386.749999999993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216"/>
        <v>0.1052</v>
      </c>
      <c r="P2368" s="8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2">
        <f t="shared" si="220"/>
        <v>42268.323298611103</v>
      </c>
      <c r="T2368" s="12">
        <f t="shared" si="221"/>
        <v>42298.323298611103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216"/>
        <v>1.34E-2</v>
      </c>
      <c r="P2369" s="8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2">
        <f t="shared" si="220"/>
        <v>42425.761759259258</v>
      </c>
      <c r="T2369" s="12">
        <f t="shared" si="221"/>
        <v>42485.720092592594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216"/>
        <v>2.5000000000000001E-3</v>
      </c>
      <c r="P2370" s="8">
        <f t="shared" si="217"/>
        <v>50</v>
      </c>
      <c r="Q2370" t="str">
        <f t="shared" si="218"/>
        <v>technology</v>
      </c>
      <c r="R2370" t="str">
        <f t="shared" si="219"/>
        <v>web</v>
      </c>
      <c r="S2370" s="12">
        <f t="shared" si="220"/>
        <v>42063.513483796291</v>
      </c>
      <c r="T2370" s="12">
        <f t="shared" si="221"/>
        <v>42108.471817129626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222">E2371/D2371</f>
        <v>0</v>
      </c>
      <c r="P2371" s="8">
        <f t="shared" ref="P2371:P2434" si="223">IF(ISERROR(E2371/L2371),0,E2371/L2371)</f>
        <v>0</v>
      </c>
      <c r="Q2371" t="str">
        <f t="shared" ref="Q2371:Q2434" si="224">LEFT(N2371,FIND("/",N2371,1)-1)</f>
        <v>technology</v>
      </c>
      <c r="R2371" t="str">
        <f t="shared" ref="R2371:R2434" si="225">RIGHT(N2371,(LEN(N2371)-FIND("/",N2371,1)))</f>
        <v>web</v>
      </c>
      <c r="S2371" s="12">
        <f t="shared" ref="S2371:S2434" si="226">(J2371/86400)+25569+(-5/24)</f>
        <v>42380.60429398148</v>
      </c>
      <c r="T2371" s="12">
        <f t="shared" ref="T2371:T2434" si="227">(I2371/86400)+25569+(-5/24)</f>
        <v>42410.60429398148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222"/>
        <v>3.2799999999999999E-3</v>
      </c>
      <c r="P2372" s="8">
        <f t="shared" si="223"/>
        <v>20.5</v>
      </c>
      <c r="Q2372" t="str">
        <f t="shared" si="224"/>
        <v>technology</v>
      </c>
      <c r="R2372" t="str">
        <f t="shared" si="225"/>
        <v>web</v>
      </c>
      <c r="S2372" s="12">
        <f t="shared" si="226"/>
        <v>41960.980798611105</v>
      </c>
      <c r="T2372" s="12">
        <f t="shared" si="227"/>
        <v>41990.980798611105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222"/>
        <v>0</v>
      </c>
      <c r="P2373" s="8">
        <f t="shared" si="223"/>
        <v>0</v>
      </c>
      <c r="Q2373" t="str">
        <f t="shared" si="224"/>
        <v>technology</v>
      </c>
      <c r="R2373" t="str">
        <f t="shared" si="225"/>
        <v>web</v>
      </c>
      <c r="S2373" s="12">
        <f t="shared" si="226"/>
        <v>42150.569398148145</v>
      </c>
      <c r="T2373" s="12">
        <f t="shared" si="227"/>
        <v>42180.569398148145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222"/>
        <v>3.272727272727273E-2</v>
      </c>
      <c r="P2374" s="8">
        <f t="shared" si="223"/>
        <v>30</v>
      </c>
      <c r="Q2374" t="str">
        <f t="shared" si="224"/>
        <v>technology</v>
      </c>
      <c r="R2374" t="str">
        <f t="shared" si="225"/>
        <v>web</v>
      </c>
      <c r="S2374" s="12">
        <f t="shared" si="226"/>
        <v>42087.860775462956</v>
      </c>
      <c r="T2374" s="12">
        <f t="shared" si="227"/>
        <v>42117.860775462956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222"/>
        <v>5.8823529411764708E-5</v>
      </c>
      <c r="P2375" s="8">
        <f t="shared" si="223"/>
        <v>50</v>
      </c>
      <c r="Q2375" t="str">
        <f t="shared" si="224"/>
        <v>technology</v>
      </c>
      <c r="R2375" t="str">
        <f t="shared" si="225"/>
        <v>web</v>
      </c>
      <c r="S2375" s="12">
        <f t="shared" si="226"/>
        <v>42215.453981481478</v>
      </c>
      <c r="T2375" s="12">
        <f t="shared" si="227"/>
        <v>42245.453981481478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222"/>
        <v>4.5454545454545455E-4</v>
      </c>
      <c r="P2376" s="8">
        <f t="shared" si="223"/>
        <v>10</v>
      </c>
      <c r="Q2376" t="str">
        <f t="shared" si="224"/>
        <v>technology</v>
      </c>
      <c r="R2376" t="str">
        <f t="shared" si="225"/>
        <v>web</v>
      </c>
      <c r="S2376" s="12">
        <f t="shared" si="226"/>
        <v>42017.634953703702</v>
      </c>
      <c r="T2376" s="12">
        <f t="shared" si="227"/>
        <v>42047.634953703702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222"/>
        <v>0</v>
      </c>
      <c r="P2377" s="8">
        <f t="shared" si="223"/>
        <v>0</v>
      </c>
      <c r="Q2377" t="str">
        <f t="shared" si="224"/>
        <v>technology</v>
      </c>
      <c r="R2377" t="str">
        <f t="shared" si="225"/>
        <v>web</v>
      </c>
      <c r="S2377" s="12">
        <f t="shared" si="226"/>
        <v>42592.627743055556</v>
      </c>
      <c r="T2377" s="12">
        <f t="shared" si="227"/>
        <v>42622.627743055556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222"/>
        <v>0.10877666666666666</v>
      </c>
      <c r="P2378" s="8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2">
        <f t="shared" si="226"/>
        <v>42318.717199074068</v>
      </c>
      <c r="T2378" s="12">
        <f t="shared" si="227"/>
        <v>42348.717199074068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222"/>
        <v>0</v>
      </c>
      <c r="P2379" s="8">
        <f t="shared" si="223"/>
        <v>0</v>
      </c>
      <c r="Q2379" t="str">
        <f t="shared" si="224"/>
        <v>technology</v>
      </c>
      <c r="R2379" t="str">
        <f t="shared" si="225"/>
        <v>web</v>
      </c>
      <c r="S2379" s="12">
        <f t="shared" si="226"/>
        <v>42669.661840277775</v>
      </c>
      <c r="T2379" s="12">
        <f t="shared" si="227"/>
        <v>42699.703506944446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222"/>
        <v>0</v>
      </c>
      <c r="P2380" s="8">
        <f t="shared" si="223"/>
        <v>0</v>
      </c>
      <c r="Q2380" t="str">
        <f t="shared" si="224"/>
        <v>technology</v>
      </c>
      <c r="R2380" t="str">
        <f t="shared" si="225"/>
        <v>web</v>
      </c>
      <c r="S2380" s="12">
        <f t="shared" si="226"/>
        <v>42212.804745370369</v>
      </c>
      <c r="T2380" s="12">
        <f t="shared" si="227"/>
        <v>42241.804745370369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222"/>
        <v>0</v>
      </c>
      <c r="P2381" s="8">
        <f t="shared" si="223"/>
        <v>0</v>
      </c>
      <c r="Q2381" t="str">
        <f t="shared" si="224"/>
        <v>technology</v>
      </c>
      <c r="R2381" t="str">
        <f t="shared" si="225"/>
        <v>web</v>
      </c>
      <c r="S2381" s="12">
        <f t="shared" si="226"/>
        <v>42236.808055555557</v>
      </c>
      <c r="T2381" s="12">
        <f t="shared" si="227"/>
        <v>42281.808055555557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222"/>
        <v>3.6666666666666666E-3</v>
      </c>
      <c r="P2382" s="8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2">
        <f t="shared" si="226"/>
        <v>42248.584976851846</v>
      </c>
      <c r="T2382" s="12">
        <f t="shared" si="227"/>
        <v>42278.584976851846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222"/>
        <v>1.8193398957730169E-2</v>
      </c>
      <c r="P2383" s="8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2">
        <f t="shared" si="226"/>
        <v>42074.727407407401</v>
      </c>
      <c r="T2383" s="12">
        <f t="shared" si="227"/>
        <v>42104.727407407401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222"/>
        <v>2.5000000000000001E-2</v>
      </c>
      <c r="P2384" s="8">
        <f t="shared" si="223"/>
        <v>37.5</v>
      </c>
      <c r="Q2384" t="str">
        <f t="shared" si="224"/>
        <v>technology</v>
      </c>
      <c r="R2384" t="str">
        <f t="shared" si="225"/>
        <v>web</v>
      </c>
      <c r="S2384" s="12">
        <f t="shared" si="226"/>
        <v>42194.979201388887</v>
      </c>
      <c r="T2384" s="12">
        <f t="shared" si="227"/>
        <v>42219.979201388887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222"/>
        <v>4.3499999999999997E-2</v>
      </c>
      <c r="P2385" s="8">
        <f t="shared" si="223"/>
        <v>145</v>
      </c>
      <c r="Q2385" t="str">
        <f t="shared" si="224"/>
        <v>technology</v>
      </c>
      <c r="R2385" t="str">
        <f t="shared" si="225"/>
        <v>web</v>
      </c>
      <c r="S2385" s="12">
        <f t="shared" si="226"/>
        <v>42026.848460648143</v>
      </c>
      <c r="T2385" s="12">
        <f t="shared" si="227"/>
        <v>42056.848460648143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222"/>
        <v>8.0000000000000002E-3</v>
      </c>
      <c r="P2386" s="8">
        <f t="shared" si="223"/>
        <v>1</v>
      </c>
      <c r="Q2386" t="str">
        <f t="shared" si="224"/>
        <v>technology</v>
      </c>
      <c r="R2386" t="str">
        <f t="shared" si="225"/>
        <v>web</v>
      </c>
      <c r="S2386" s="12">
        <f t="shared" si="226"/>
        <v>41926.859293981477</v>
      </c>
      <c r="T2386" s="12">
        <f t="shared" si="227"/>
        <v>41956.900960648149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222"/>
        <v>1.2123076923076924E-2</v>
      </c>
      <c r="P2387" s="8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2">
        <f t="shared" si="226"/>
        <v>42191.493425925924</v>
      </c>
      <c r="T2387" s="12">
        <f t="shared" si="227"/>
        <v>42221.493425925924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222"/>
        <v>0</v>
      </c>
      <c r="P2388" s="8">
        <f t="shared" si="223"/>
        <v>0</v>
      </c>
      <c r="Q2388" t="str">
        <f t="shared" si="224"/>
        <v>technology</v>
      </c>
      <c r="R2388" t="str">
        <f t="shared" si="225"/>
        <v>web</v>
      </c>
      <c r="S2388" s="12">
        <f t="shared" si="226"/>
        <v>41954.629907407405</v>
      </c>
      <c r="T2388" s="12">
        <f t="shared" si="227"/>
        <v>42014.629907407405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222"/>
        <v>6.8399999999999997E-3</v>
      </c>
      <c r="P2389" s="8">
        <f t="shared" si="223"/>
        <v>342</v>
      </c>
      <c r="Q2389" t="str">
        <f t="shared" si="224"/>
        <v>technology</v>
      </c>
      <c r="R2389" t="str">
        <f t="shared" si="225"/>
        <v>web</v>
      </c>
      <c r="S2389" s="12">
        <f t="shared" si="226"/>
        <v>42528.418287037035</v>
      </c>
      <c r="T2389" s="12">
        <f t="shared" si="227"/>
        <v>42573.418287037035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222"/>
        <v>1.2513513513513513E-2</v>
      </c>
      <c r="P2390" s="8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2">
        <f t="shared" si="226"/>
        <v>41989.645358796297</v>
      </c>
      <c r="T2390" s="12">
        <f t="shared" si="227"/>
        <v>42019.603472222218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222"/>
        <v>1.8749999999999999E-3</v>
      </c>
      <c r="P2391" s="8">
        <f t="shared" si="223"/>
        <v>30</v>
      </c>
      <c r="Q2391" t="str">
        <f t="shared" si="224"/>
        <v>technology</v>
      </c>
      <c r="R2391" t="str">
        <f t="shared" si="225"/>
        <v>web</v>
      </c>
      <c r="S2391" s="12">
        <f t="shared" si="226"/>
        <v>42179.445046296292</v>
      </c>
      <c r="T2391" s="12">
        <f t="shared" si="227"/>
        <v>42210.707638888889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222"/>
        <v>0</v>
      </c>
      <c r="P2392" s="8">
        <f t="shared" si="223"/>
        <v>0</v>
      </c>
      <c r="Q2392" t="str">
        <f t="shared" si="224"/>
        <v>technology</v>
      </c>
      <c r="R2392" t="str">
        <f t="shared" si="225"/>
        <v>web</v>
      </c>
      <c r="S2392" s="12">
        <f t="shared" si="226"/>
        <v>41968.053981481477</v>
      </c>
      <c r="T2392" s="12">
        <f t="shared" si="227"/>
        <v>42008.053981481477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222"/>
        <v>1.25E-3</v>
      </c>
      <c r="P2393" s="8">
        <f t="shared" si="223"/>
        <v>25</v>
      </c>
      <c r="Q2393" t="str">
        <f t="shared" si="224"/>
        <v>technology</v>
      </c>
      <c r="R2393" t="str">
        <f t="shared" si="225"/>
        <v>web</v>
      </c>
      <c r="S2393" s="12">
        <f t="shared" si="226"/>
        <v>42064.586157407401</v>
      </c>
      <c r="T2393" s="12">
        <f t="shared" si="227"/>
        <v>42094.544490740744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222"/>
        <v>0</v>
      </c>
      <c r="P2394" s="8">
        <f t="shared" si="223"/>
        <v>0</v>
      </c>
      <c r="Q2394" t="str">
        <f t="shared" si="224"/>
        <v>technology</v>
      </c>
      <c r="R2394" t="str">
        <f t="shared" si="225"/>
        <v>web</v>
      </c>
      <c r="S2394" s="12">
        <f t="shared" si="226"/>
        <v>42275.912303240737</v>
      </c>
      <c r="T2394" s="12">
        <f t="shared" si="227"/>
        <v>42305.912303240737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222"/>
        <v>5.0000000000000001E-4</v>
      </c>
      <c r="P2395" s="8">
        <f t="shared" si="223"/>
        <v>50</v>
      </c>
      <c r="Q2395" t="str">
        <f t="shared" si="224"/>
        <v>technology</v>
      </c>
      <c r="R2395" t="str">
        <f t="shared" si="225"/>
        <v>web</v>
      </c>
      <c r="S2395" s="12">
        <f t="shared" si="226"/>
        <v>42194.440011574072</v>
      </c>
      <c r="T2395" s="12">
        <f t="shared" si="227"/>
        <v>42224.440011574072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222"/>
        <v>5.9999999999999995E-4</v>
      </c>
      <c r="P2396" s="8">
        <f t="shared" si="223"/>
        <v>1.5</v>
      </c>
      <c r="Q2396" t="str">
        <f t="shared" si="224"/>
        <v>technology</v>
      </c>
      <c r="R2396" t="str">
        <f t="shared" si="225"/>
        <v>web</v>
      </c>
      <c r="S2396" s="12">
        <f t="shared" si="226"/>
        <v>42031.15385416666</v>
      </c>
      <c r="T2396" s="12">
        <f t="shared" si="227"/>
        <v>42061.15385416666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222"/>
        <v>0</v>
      </c>
      <c r="P2397" s="8">
        <f t="shared" si="223"/>
        <v>0</v>
      </c>
      <c r="Q2397" t="str">
        <f t="shared" si="224"/>
        <v>technology</v>
      </c>
      <c r="R2397" t="str">
        <f t="shared" si="225"/>
        <v>web</v>
      </c>
      <c r="S2397" s="12">
        <f t="shared" si="226"/>
        <v>42716.913043981483</v>
      </c>
      <c r="T2397" s="12">
        <f t="shared" si="227"/>
        <v>42745.164583333331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222"/>
        <v>2E-3</v>
      </c>
      <c r="P2398" s="8">
        <f t="shared" si="223"/>
        <v>10</v>
      </c>
      <c r="Q2398" t="str">
        <f t="shared" si="224"/>
        <v>technology</v>
      </c>
      <c r="R2398" t="str">
        <f t="shared" si="225"/>
        <v>web</v>
      </c>
      <c r="S2398" s="12">
        <f t="shared" si="226"/>
        <v>42262.640717592592</v>
      </c>
      <c r="T2398" s="12">
        <f t="shared" si="227"/>
        <v>42292.640717592592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222"/>
        <v>0</v>
      </c>
      <c r="P2399" s="8">
        <f t="shared" si="223"/>
        <v>0</v>
      </c>
      <c r="Q2399" t="str">
        <f t="shared" si="224"/>
        <v>technology</v>
      </c>
      <c r="R2399" t="str">
        <f t="shared" si="225"/>
        <v>web</v>
      </c>
      <c r="S2399" s="12">
        <f t="shared" si="226"/>
        <v>41976.676574074074</v>
      </c>
      <c r="T2399" s="12">
        <f t="shared" si="227"/>
        <v>42006.676574074074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222"/>
        <v>0</v>
      </c>
      <c r="P2400" s="8">
        <f t="shared" si="223"/>
        <v>0</v>
      </c>
      <c r="Q2400" t="str">
        <f t="shared" si="224"/>
        <v>technology</v>
      </c>
      <c r="R2400" t="str">
        <f t="shared" si="225"/>
        <v>web</v>
      </c>
      <c r="S2400" s="12">
        <f t="shared" si="226"/>
        <v>42157.708148148151</v>
      </c>
      <c r="T2400" s="12">
        <f t="shared" si="227"/>
        <v>42187.708148148151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222"/>
        <v>0</v>
      </c>
      <c r="P2401" s="8">
        <f t="shared" si="223"/>
        <v>0</v>
      </c>
      <c r="Q2401" t="str">
        <f t="shared" si="224"/>
        <v>technology</v>
      </c>
      <c r="R2401" t="str">
        <f t="shared" si="225"/>
        <v>web</v>
      </c>
      <c r="S2401" s="12">
        <f t="shared" si="226"/>
        <v>41956.644745370366</v>
      </c>
      <c r="T2401" s="12">
        <f t="shared" si="227"/>
        <v>41991.644745370366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222"/>
        <v>0</v>
      </c>
      <c r="P2402" s="8">
        <f t="shared" si="223"/>
        <v>0</v>
      </c>
      <c r="Q2402" t="str">
        <f t="shared" si="224"/>
        <v>technology</v>
      </c>
      <c r="R2402" t="str">
        <f t="shared" si="225"/>
        <v>web</v>
      </c>
      <c r="S2402" s="12">
        <f t="shared" si="226"/>
        <v>42444.059768518513</v>
      </c>
      <c r="T2402" s="12">
        <f t="shared" si="227"/>
        <v>42474.059768518513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222"/>
        <v>7.1785714285714283E-3</v>
      </c>
      <c r="P2403" s="8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2">
        <f t="shared" si="226"/>
        <v>42374.614537037036</v>
      </c>
      <c r="T2403" s="12">
        <f t="shared" si="227"/>
        <v>42434.614537037036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222"/>
        <v>4.3333333333333331E-3</v>
      </c>
      <c r="P2404" s="8">
        <f t="shared" si="223"/>
        <v>52</v>
      </c>
      <c r="Q2404" t="str">
        <f t="shared" si="224"/>
        <v>food</v>
      </c>
      <c r="R2404" t="str">
        <f t="shared" si="225"/>
        <v>food trucks</v>
      </c>
      <c r="S2404" s="12">
        <f t="shared" si="226"/>
        <v>42107.47142361111</v>
      </c>
      <c r="T2404" s="12">
        <f t="shared" si="227"/>
        <v>42137.47142361111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222"/>
        <v>0.16833333333333333</v>
      </c>
      <c r="P2405" s="8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2">
        <f t="shared" si="226"/>
        <v>42399.67428240741</v>
      </c>
      <c r="T2405" s="12">
        <f t="shared" si="227"/>
        <v>42459.632615740738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222"/>
        <v>0</v>
      </c>
      <c r="P2406" s="8">
        <f t="shared" si="223"/>
        <v>0</v>
      </c>
      <c r="Q2406" t="str">
        <f t="shared" si="224"/>
        <v>food</v>
      </c>
      <c r="R2406" t="str">
        <f t="shared" si="225"/>
        <v>food trucks</v>
      </c>
      <c r="S2406" s="12">
        <f t="shared" si="226"/>
        <v>42341.831099537034</v>
      </c>
      <c r="T2406" s="12">
        <f t="shared" si="227"/>
        <v>42371.831099537034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222"/>
        <v>0.22520000000000001</v>
      </c>
      <c r="P2407" s="8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2">
        <f t="shared" si="226"/>
        <v>42595.377025462956</v>
      </c>
      <c r="T2407" s="12">
        <f t="shared" si="227"/>
        <v>42616.377025462956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222"/>
        <v>0.41384615384615386</v>
      </c>
      <c r="P2408" s="8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2">
        <f t="shared" si="226"/>
        <v>41982.902662037035</v>
      </c>
      <c r="T2408" s="12">
        <f t="shared" si="227"/>
        <v>42022.902662037035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222"/>
        <v>0.25259090909090909</v>
      </c>
      <c r="P2409" s="8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2">
        <f t="shared" si="226"/>
        <v>42082.367222222216</v>
      </c>
      <c r="T2409" s="12">
        <f t="shared" si="227"/>
        <v>42105.041666666664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222"/>
        <v>2E-3</v>
      </c>
      <c r="P2410" s="8">
        <f t="shared" si="223"/>
        <v>15</v>
      </c>
      <c r="Q2410" t="str">
        <f t="shared" si="224"/>
        <v>food</v>
      </c>
      <c r="R2410" t="str">
        <f t="shared" si="225"/>
        <v>food trucks</v>
      </c>
      <c r="S2410" s="12">
        <f t="shared" si="226"/>
        <v>41918.93237268518</v>
      </c>
      <c r="T2410" s="12">
        <f t="shared" si="227"/>
        <v>41948.974039351851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222"/>
        <v>1.84E-2</v>
      </c>
      <c r="P2411" s="8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2">
        <f t="shared" si="226"/>
        <v>42204.667534722219</v>
      </c>
      <c r="T2411" s="12">
        <f t="shared" si="227"/>
        <v>42234.667534722219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222"/>
        <v>0</v>
      </c>
      <c r="P2412" s="8">
        <f t="shared" si="223"/>
        <v>0</v>
      </c>
      <c r="Q2412" t="str">
        <f t="shared" si="224"/>
        <v>food</v>
      </c>
      <c r="R2412" t="str">
        <f t="shared" si="225"/>
        <v>food trucks</v>
      </c>
      <c r="S2412" s="12">
        <f t="shared" si="226"/>
        <v>42224.199942129628</v>
      </c>
      <c r="T2412" s="12">
        <f t="shared" si="227"/>
        <v>42254.199942129628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222"/>
        <v>6.0400000000000002E-3</v>
      </c>
      <c r="P2413" s="8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2">
        <f t="shared" si="226"/>
        <v>42211.524097222216</v>
      </c>
      <c r="T2413" s="12">
        <f t="shared" si="227"/>
        <v>42241.524097222216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222"/>
        <v>0</v>
      </c>
      <c r="P2414" s="8">
        <f t="shared" si="223"/>
        <v>0</v>
      </c>
      <c r="Q2414" t="str">
        <f t="shared" si="224"/>
        <v>food</v>
      </c>
      <c r="R2414" t="str">
        <f t="shared" si="225"/>
        <v>food trucks</v>
      </c>
      <c r="S2414" s="12">
        <f t="shared" si="226"/>
        <v>42655.528622685182</v>
      </c>
      <c r="T2414" s="12">
        <f t="shared" si="227"/>
        <v>42700.570289351854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222"/>
        <v>8.3333333333333332E-3</v>
      </c>
      <c r="P2415" s="8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2">
        <f t="shared" si="226"/>
        <v>41759.901412037034</v>
      </c>
      <c r="T2415" s="12">
        <f t="shared" si="227"/>
        <v>41790.770833333328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222"/>
        <v>3.0666666666666665E-2</v>
      </c>
      <c r="P2416" s="8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2">
        <f t="shared" si="226"/>
        <v>42198.486805555549</v>
      </c>
      <c r="T2416" s="12">
        <f t="shared" si="227"/>
        <v>42237.957638888889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222"/>
        <v>5.5833333333333334E-3</v>
      </c>
      <c r="P2417" s="8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2">
        <f t="shared" si="226"/>
        <v>42536.654467592591</v>
      </c>
      <c r="T2417" s="12">
        <f t="shared" si="227"/>
        <v>42566.654467592591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222"/>
        <v>2.5000000000000001E-4</v>
      </c>
      <c r="P2418" s="8">
        <f t="shared" si="223"/>
        <v>5</v>
      </c>
      <c r="Q2418" t="str">
        <f t="shared" si="224"/>
        <v>food</v>
      </c>
      <c r="R2418" t="str">
        <f t="shared" si="225"/>
        <v>food trucks</v>
      </c>
      <c r="S2418" s="12">
        <f t="shared" si="226"/>
        <v>42019.529432870368</v>
      </c>
      <c r="T2418" s="12">
        <f t="shared" si="227"/>
        <v>42077.416666666664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222"/>
        <v>0</v>
      </c>
      <c r="P2419" s="8">
        <f t="shared" si="223"/>
        <v>0</v>
      </c>
      <c r="Q2419" t="str">
        <f t="shared" si="224"/>
        <v>food</v>
      </c>
      <c r="R2419" t="str">
        <f t="shared" si="225"/>
        <v>food trucks</v>
      </c>
      <c r="S2419" s="12">
        <f t="shared" si="226"/>
        <v>41831.675775462958</v>
      </c>
      <c r="T2419" s="12">
        <f t="shared" si="227"/>
        <v>41861.675775462958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222"/>
        <v>2.0000000000000001E-4</v>
      </c>
      <c r="P2420" s="8">
        <f t="shared" si="223"/>
        <v>1</v>
      </c>
      <c r="Q2420" t="str">
        <f t="shared" si="224"/>
        <v>food</v>
      </c>
      <c r="R2420" t="str">
        <f t="shared" si="225"/>
        <v>food trucks</v>
      </c>
      <c r="S2420" s="12">
        <f t="shared" si="226"/>
        <v>42027.648657407401</v>
      </c>
      <c r="T2420" s="12">
        <f t="shared" si="227"/>
        <v>42087.606990740744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222"/>
        <v>0</v>
      </c>
      <c r="P2421" s="8">
        <f t="shared" si="223"/>
        <v>0</v>
      </c>
      <c r="Q2421" t="str">
        <f t="shared" si="224"/>
        <v>food</v>
      </c>
      <c r="R2421" t="str">
        <f t="shared" si="225"/>
        <v>food trucks</v>
      </c>
      <c r="S2421" s="12">
        <f t="shared" si="226"/>
        <v>41993.529965277776</v>
      </c>
      <c r="T2421" s="12">
        <f t="shared" si="227"/>
        <v>42053.529965277776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222"/>
        <v>0.14825133372851215</v>
      </c>
      <c r="P2422" s="8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2">
        <f t="shared" si="226"/>
        <v>41892.820543981477</v>
      </c>
      <c r="T2422" s="12">
        <f t="shared" si="227"/>
        <v>41952.862210648142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222"/>
        <v>1.6666666666666666E-4</v>
      </c>
      <c r="P2423" s="8">
        <f t="shared" si="223"/>
        <v>1</v>
      </c>
      <c r="Q2423" t="str">
        <f t="shared" si="224"/>
        <v>food</v>
      </c>
      <c r="R2423" t="str">
        <f t="shared" si="225"/>
        <v>food trucks</v>
      </c>
      <c r="S2423" s="12">
        <f t="shared" si="226"/>
        <v>42026.479120370372</v>
      </c>
      <c r="T2423" s="12">
        <f t="shared" si="227"/>
        <v>42056.479120370372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222"/>
        <v>2E-3</v>
      </c>
      <c r="P2424" s="8">
        <f t="shared" si="223"/>
        <v>1</v>
      </c>
      <c r="Q2424" t="str">
        <f t="shared" si="224"/>
        <v>food</v>
      </c>
      <c r="R2424" t="str">
        <f t="shared" si="225"/>
        <v>food trucks</v>
      </c>
      <c r="S2424" s="12">
        <f t="shared" si="226"/>
        <v>42044.516620370363</v>
      </c>
      <c r="T2424" s="12">
        <f t="shared" si="227"/>
        <v>42074.474953703706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222"/>
        <v>1.3333333333333334E-4</v>
      </c>
      <c r="P2425" s="8">
        <f t="shared" si="223"/>
        <v>8</v>
      </c>
      <c r="Q2425" t="str">
        <f t="shared" si="224"/>
        <v>food</v>
      </c>
      <c r="R2425" t="str">
        <f t="shared" si="225"/>
        <v>food trucks</v>
      </c>
      <c r="S2425" s="12">
        <f t="shared" si="226"/>
        <v>41974.496412037035</v>
      </c>
      <c r="T2425" s="12">
        <f t="shared" si="227"/>
        <v>42004.496412037035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222"/>
        <v>1.24E-2</v>
      </c>
      <c r="P2426" s="8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2">
        <f t="shared" si="226"/>
        <v>41909.684120370366</v>
      </c>
      <c r="T2426" s="12">
        <f t="shared" si="227"/>
        <v>41939.684120370366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222"/>
        <v>2.8571428571428574E-4</v>
      </c>
      <c r="P2427" s="8">
        <f t="shared" si="223"/>
        <v>1</v>
      </c>
      <c r="Q2427" t="str">
        <f t="shared" si="224"/>
        <v>food</v>
      </c>
      <c r="R2427" t="str">
        <f t="shared" si="225"/>
        <v>food trucks</v>
      </c>
      <c r="S2427" s="12">
        <f t="shared" si="226"/>
        <v>42502.705428240741</v>
      </c>
      <c r="T2427" s="12">
        <f t="shared" si="227"/>
        <v>42517.711111111108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222"/>
        <v>0</v>
      </c>
      <c r="P2428" s="8">
        <f t="shared" si="223"/>
        <v>0</v>
      </c>
      <c r="Q2428" t="str">
        <f t="shared" si="224"/>
        <v>food</v>
      </c>
      <c r="R2428" t="str">
        <f t="shared" si="225"/>
        <v>food trucks</v>
      </c>
      <c r="S2428" s="12">
        <f t="shared" si="226"/>
        <v>42163.961712962962</v>
      </c>
      <c r="T2428" s="12">
        <f t="shared" si="227"/>
        <v>42223.961712962962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222"/>
        <v>2.0000000000000002E-5</v>
      </c>
      <c r="P2429" s="8">
        <f t="shared" si="223"/>
        <v>1</v>
      </c>
      <c r="Q2429" t="str">
        <f t="shared" si="224"/>
        <v>food</v>
      </c>
      <c r="R2429" t="str">
        <f t="shared" si="225"/>
        <v>food trucks</v>
      </c>
      <c r="S2429" s="12">
        <f t="shared" si="226"/>
        <v>42412.110335648147</v>
      </c>
      <c r="T2429" s="12">
        <f t="shared" si="227"/>
        <v>42452.068668981483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222"/>
        <v>2.8571428571428571E-5</v>
      </c>
      <c r="P2430" s="8">
        <f t="shared" si="223"/>
        <v>1</v>
      </c>
      <c r="Q2430" t="str">
        <f t="shared" si="224"/>
        <v>food</v>
      </c>
      <c r="R2430" t="str">
        <f t="shared" si="225"/>
        <v>food trucks</v>
      </c>
      <c r="S2430" s="12">
        <f t="shared" si="226"/>
        <v>42045.575821759259</v>
      </c>
      <c r="T2430" s="12">
        <f t="shared" si="227"/>
        <v>42075.534155092588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222"/>
        <v>1.4321428571428572E-2</v>
      </c>
      <c r="P2431" s="8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2">
        <f t="shared" si="226"/>
        <v>42734.670902777776</v>
      </c>
      <c r="T2431" s="12">
        <f t="shared" si="227"/>
        <v>42771.488888888889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222"/>
        <v>7.0000000000000001E-3</v>
      </c>
      <c r="P2432" s="8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2">
        <f t="shared" si="226"/>
        <v>42381.922499999993</v>
      </c>
      <c r="T2432" s="12">
        <f t="shared" si="227"/>
        <v>42411.922499999993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222"/>
        <v>2.0000000000000002E-5</v>
      </c>
      <c r="P2433" s="8">
        <f t="shared" si="223"/>
        <v>1</v>
      </c>
      <c r="Q2433" t="str">
        <f t="shared" si="224"/>
        <v>food</v>
      </c>
      <c r="R2433" t="str">
        <f t="shared" si="225"/>
        <v>food trucks</v>
      </c>
      <c r="S2433" s="12">
        <f t="shared" si="226"/>
        <v>42488.891354166662</v>
      </c>
      <c r="T2433" s="12">
        <f t="shared" si="227"/>
        <v>42548.891354166662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222"/>
        <v>1.4285714285714287E-4</v>
      </c>
      <c r="P2434" s="8">
        <f t="shared" si="223"/>
        <v>1</v>
      </c>
      <c r="Q2434" t="str">
        <f t="shared" si="224"/>
        <v>food</v>
      </c>
      <c r="R2434" t="str">
        <f t="shared" si="225"/>
        <v>food trucks</v>
      </c>
      <c r="S2434" s="12">
        <f t="shared" si="226"/>
        <v>42041.010381944441</v>
      </c>
      <c r="T2434" s="12">
        <f t="shared" si="227"/>
        <v>42071.010381944441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228">E2435/D2435</f>
        <v>0</v>
      </c>
      <c r="P2435" s="8">
        <f t="shared" ref="P2435:P2498" si="229">IF(ISERROR(E2435/L2435),0,E2435/L2435)</f>
        <v>0</v>
      </c>
      <c r="Q2435" t="str">
        <f t="shared" ref="Q2435:Q2498" si="230">LEFT(N2435,FIND("/",N2435,1)-1)</f>
        <v>food</v>
      </c>
      <c r="R2435" t="str">
        <f t="shared" ref="R2435:R2498" si="231">RIGHT(N2435,(LEN(N2435)-FIND("/",N2435,1)))</f>
        <v>food trucks</v>
      </c>
      <c r="S2435" s="12">
        <f t="shared" ref="S2435:S2498" si="232">(J2435/86400)+25569+(-5/24)</f>
        <v>42397.691469907404</v>
      </c>
      <c r="T2435" s="12">
        <f t="shared" ref="T2435:T2498" si="233">(I2435/86400)+25569+(-5/24)</f>
        <v>42427.691469907404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228"/>
        <v>1.2999999999999999E-3</v>
      </c>
      <c r="P2436" s="8">
        <f t="shared" si="229"/>
        <v>13</v>
      </c>
      <c r="Q2436" t="str">
        <f t="shared" si="230"/>
        <v>food</v>
      </c>
      <c r="R2436" t="str">
        <f t="shared" si="231"/>
        <v>food trucks</v>
      </c>
      <c r="S2436" s="12">
        <f t="shared" si="232"/>
        <v>42179.977708333332</v>
      </c>
      <c r="T2436" s="12">
        <f t="shared" si="233"/>
        <v>42219.977708333332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228"/>
        <v>4.8960000000000002E-3</v>
      </c>
      <c r="P2437" s="8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2">
        <f t="shared" si="232"/>
        <v>42252.069282407407</v>
      </c>
      <c r="T2437" s="12">
        <f t="shared" si="233"/>
        <v>42282.069282407407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228"/>
        <v>3.8461538461538462E-4</v>
      </c>
      <c r="P2438" s="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2">
        <f t="shared" si="232"/>
        <v>42338.407060185178</v>
      </c>
      <c r="T2438" s="12">
        <f t="shared" si="233"/>
        <v>42398.407060185178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228"/>
        <v>0</v>
      </c>
      <c r="P2439" s="8">
        <f t="shared" si="229"/>
        <v>0</v>
      </c>
      <c r="Q2439" t="str">
        <f t="shared" si="230"/>
        <v>food</v>
      </c>
      <c r="R2439" t="str">
        <f t="shared" si="231"/>
        <v>food trucks</v>
      </c>
      <c r="S2439" s="12">
        <f t="shared" si="232"/>
        <v>42031.756805555553</v>
      </c>
      <c r="T2439" s="12">
        <f t="shared" si="233"/>
        <v>42080.541666666664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228"/>
        <v>3.3333333333333335E-3</v>
      </c>
      <c r="P2440" s="8">
        <f t="shared" si="229"/>
        <v>50</v>
      </c>
      <c r="Q2440" t="str">
        <f t="shared" si="230"/>
        <v>food</v>
      </c>
      <c r="R2440" t="str">
        <f t="shared" si="231"/>
        <v>food trucks</v>
      </c>
      <c r="S2440" s="12">
        <f t="shared" si="232"/>
        <v>42285.706736111104</v>
      </c>
      <c r="T2440" s="12">
        <f t="shared" si="233"/>
        <v>42345.748402777775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228"/>
        <v>0</v>
      </c>
      <c r="P2441" s="8">
        <f t="shared" si="229"/>
        <v>0</v>
      </c>
      <c r="Q2441" t="str">
        <f t="shared" si="230"/>
        <v>food</v>
      </c>
      <c r="R2441" t="str">
        <f t="shared" si="231"/>
        <v>food trucks</v>
      </c>
      <c r="S2441" s="12">
        <f t="shared" si="232"/>
        <v>42265.610289351847</v>
      </c>
      <c r="T2441" s="12">
        <f t="shared" si="233"/>
        <v>42295.610289351847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228"/>
        <v>2E-3</v>
      </c>
      <c r="P2442" s="8">
        <f t="shared" si="229"/>
        <v>5</v>
      </c>
      <c r="Q2442" t="str">
        <f t="shared" si="230"/>
        <v>food</v>
      </c>
      <c r="R2442" t="str">
        <f t="shared" si="231"/>
        <v>food trucks</v>
      </c>
      <c r="S2442" s="12">
        <f t="shared" si="232"/>
        <v>42383.691122685188</v>
      </c>
      <c r="T2442" s="12">
        <f t="shared" si="233"/>
        <v>42413.691122685188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228"/>
        <v>1.0788</v>
      </c>
      <c r="P2443" s="8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2">
        <f t="shared" si="232"/>
        <v>42186.917291666665</v>
      </c>
      <c r="T2443" s="12">
        <f t="shared" si="233"/>
        <v>42207.999305555553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228"/>
        <v>1.2594166666666666</v>
      </c>
      <c r="P2444" s="8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2">
        <f t="shared" si="232"/>
        <v>42052.458657407406</v>
      </c>
      <c r="T2444" s="12">
        <f t="shared" si="233"/>
        <v>42082.416990740741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228"/>
        <v>2.0251494999999999</v>
      </c>
      <c r="P2445" s="8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2">
        <f t="shared" si="232"/>
        <v>41836.416921296295</v>
      </c>
      <c r="T2445" s="12">
        <f t="shared" si="233"/>
        <v>41866.416921296295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228"/>
        <v>1.0860000000000001</v>
      </c>
      <c r="P2446" s="8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2">
        <f t="shared" si="232"/>
        <v>42485.54619212963</v>
      </c>
      <c r="T2446" s="12">
        <f t="shared" si="233"/>
        <v>42515.54619212963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228"/>
        <v>1.728</v>
      </c>
      <c r="P2447" s="8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2">
        <f t="shared" si="232"/>
        <v>42242.981724537036</v>
      </c>
      <c r="T2447" s="12">
        <f t="shared" si="233"/>
        <v>42272.981724537036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228"/>
        <v>1.6798</v>
      </c>
      <c r="P2448" s="8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2">
        <f t="shared" si="232"/>
        <v>42670.394340277773</v>
      </c>
      <c r="T2448" s="12">
        <f t="shared" si="233"/>
        <v>42700.436006944445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228"/>
        <v>4.2720000000000002</v>
      </c>
      <c r="P2449" s="8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2">
        <f t="shared" si="232"/>
        <v>42654.26149305555</v>
      </c>
      <c r="T2449" s="12">
        <f t="shared" si="233"/>
        <v>42685.958333333336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228"/>
        <v>1.075</v>
      </c>
      <c r="P2450" s="8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2">
        <f t="shared" si="232"/>
        <v>42607.107789351845</v>
      </c>
      <c r="T2450" s="12">
        <f t="shared" si="233"/>
        <v>42613.025000000001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228"/>
        <v>1.08</v>
      </c>
      <c r="P2451" s="8">
        <f t="shared" si="229"/>
        <v>90</v>
      </c>
      <c r="Q2451" t="str">
        <f t="shared" si="230"/>
        <v>food</v>
      </c>
      <c r="R2451" t="str">
        <f t="shared" si="231"/>
        <v>small batch</v>
      </c>
      <c r="S2451" s="12">
        <f t="shared" si="232"/>
        <v>41942.934201388889</v>
      </c>
      <c r="T2451" s="12">
        <f t="shared" si="233"/>
        <v>41972.975868055553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228"/>
        <v>1.0153353333333335</v>
      </c>
      <c r="P2452" s="8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2">
        <f t="shared" si="232"/>
        <v>41901.864074074074</v>
      </c>
      <c r="T2452" s="12">
        <f t="shared" si="233"/>
        <v>41939.924305555549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228"/>
        <v>1.1545000000000001</v>
      </c>
      <c r="P2453" s="8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2">
        <f t="shared" si="232"/>
        <v>42779.700115740743</v>
      </c>
      <c r="T2453" s="12">
        <f t="shared" si="233"/>
        <v>42799.700115740743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228"/>
        <v>1.335</v>
      </c>
      <c r="P2454" s="8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2">
        <f t="shared" si="232"/>
        <v>42338.635416666664</v>
      </c>
      <c r="T2454" s="12">
        <f t="shared" si="233"/>
        <v>42367.749999999993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228"/>
        <v>1.5469999999999999</v>
      </c>
      <c r="P2455" s="8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2">
        <f t="shared" si="232"/>
        <v>42738.483900462961</v>
      </c>
      <c r="T2455" s="12">
        <f t="shared" si="233"/>
        <v>42768.483900462961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228"/>
        <v>1.0084571428571429</v>
      </c>
      <c r="P2456" s="8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2">
        <f t="shared" si="232"/>
        <v>42769.993148148147</v>
      </c>
      <c r="T2456" s="12">
        <f t="shared" si="233"/>
        <v>42804.993148148147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228"/>
        <v>1.82</v>
      </c>
      <c r="P2457" s="8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2">
        <f t="shared" si="232"/>
        <v>42452.573495370372</v>
      </c>
      <c r="T2457" s="12">
        <f t="shared" si="233"/>
        <v>42480.573495370372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228"/>
        <v>1.8086666666666666</v>
      </c>
      <c r="P2458" s="8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2">
        <f t="shared" si="232"/>
        <v>42761.752766203703</v>
      </c>
      <c r="T2458" s="12">
        <f t="shared" si="233"/>
        <v>42791.752766203703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228"/>
        <v>1.0230434782608695</v>
      </c>
      <c r="P2459" s="8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2">
        <f t="shared" si="232"/>
        <v>42423.394166666665</v>
      </c>
      <c r="T2459" s="12">
        <f t="shared" si="233"/>
        <v>42453.352500000001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228"/>
        <v>1.1017999999999999</v>
      </c>
      <c r="P2460" s="8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2">
        <f t="shared" si="232"/>
        <v>42495.663402777776</v>
      </c>
      <c r="T2460" s="12">
        <f t="shared" si="233"/>
        <v>42530.583333333336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228"/>
        <v>1.0225</v>
      </c>
      <c r="P2461" s="8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2">
        <f t="shared" si="232"/>
        <v>42407.429224537038</v>
      </c>
      <c r="T2461" s="12">
        <f t="shared" si="233"/>
        <v>42452.387557870366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228"/>
        <v>1.0078823529411765</v>
      </c>
      <c r="P2462" s="8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2">
        <f t="shared" si="232"/>
        <v>42703.978784722225</v>
      </c>
      <c r="T2462" s="12">
        <f t="shared" si="233"/>
        <v>42737.970138888886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228"/>
        <v>1.038</v>
      </c>
      <c r="P2463" s="8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2">
        <f t="shared" si="232"/>
        <v>40783.804363425923</v>
      </c>
      <c r="T2463" s="12">
        <f t="shared" si="233"/>
        <v>40816.916666666664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228"/>
        <v>1.1070833333333334</v>
      </c>
      <c r="P2464" s="8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2">
        <f t="shared" si="232"/>
        <v>41088.977962962963</v>
      </c>
      <c r="T2464" s="12">
        <f t="shared" si="233"/>
        <v>41108.977962962963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228"/>
        <v>1.1625000000000001</v>
      </c>
      <c r="P2465" s="8">
        <f t="shared" si="229"/>
        <v>31</v>
      </c>
      <c r="Q2465" t="str">
        <f t="shared" si="230"/>
        <v>music</v>
      </c>
      <c r="R2465" t="str">
        <f t="shared" si="231"/>
        <v>indie rock</v>
      </c>
      <c r="S2465" s="12">
        <f t="shared" si="232"/>
        <v>41340.903067129628</v>
      </c>
      <c r="T2465" s="12">
        <f t="shared" si="233"/>
        <v>41380.583333333328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228"/>
        <v>1.111</v>
      </c>
      <c r="P2466" s="8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2">
        <f t="shared" si="232"/>
        <v>42248.692094907405</v>
      </c>
      <c r="T2466" s="12">
        <f t="shared" si="233"/>
        <v>42277.603472222218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228"/>
        <v>1.8014285714285714</v>
      </c>
      <c r="P2467" s="8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2">
        <f t="shared" si="232"/>
        <v>41145.510972222219</v>
      </c>
      <c r="T2467" s="12">
        <f t="shared" si="233"/>
        <v>41175.510972222219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228"/>
        <v>1</v>
      </c>
      <c r="P2468" s="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2">
        <f t="shared" si="232"/>
        <v>41372.894131944442</v>
      </c>
      <c r="T2468" s="12">
        <f t="shared" si="233"/>
        <v>41402.894131944442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228"/>
        <v>1.1850000000000001</v>
      </c>
      <c r="P2469" s="8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2">
        <f t="shared" si="232"/>
        <v>41025.665868055556</v>
      </c>
      <c r="T2469" s="12">
        <f t="shared" si="233"/>
        <v>41039.5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228"/>
        <v>1.0721700000000001</v>
      </c>
      <c r="P2470" s="8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2">
        <f t="shared" si="232"/>
        <v>41173.945844907408</v>
      </c>
      <c r="T2470" s="12">
        <f t="shared" si="233"/>
        <v>41210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228"/>
        <v>1.1366666666666667</v>
      </c>
      <c r="P2471" s="8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2">
        <f t="shared" si="232"/>
        <v>40557.221400462957</v>
      </c>
      <c r="T2471" s="12">
        <f t="shared" si="233"/>
        <v>40582.221400462957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228"/>
        <v>1.0316400000000001</v>
      </c>
      <c r="P2472" s="8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2">
        <f t="shared" si="232"/>
        <v>41022.866377314815</v>
      </c>
      <c r="T2472" s="12">
        <f t="shared" si="233"/>
        <v>41052.866377314815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228"/>
        <v>1.28</v>
      </c>
      <c r="P2473" s="8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2">
        <f t="shared" si="232"/>
        <v>40893.784629629627</v>
      </c>
      <c r="T2473" s="12">
        <f t="shared" si="233"/>
        <v>40933.784629629627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228"/>
        <v>1.3576026666666667</v>
      </c>
      <c r="P2474" s="8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2">
        <f t="shared" si="232"/>
        <v>40353.907175925924</v>
      </c>
      <c r="T2474" s="12">
        <f t="shared" si="233"/>
        <v>40424.835416666661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228"/>
        <v>1</v>
      </c>
      <c r="P2475" s="8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2">
        <f t="shared" si="232"/>
        <v>41193.540150462963</v>
      </c>
      <c r="T2475" s="12">
        <f t="shared" si="233"/>
        <v>41223.581817129627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228"/>
        <v>1.0000360000000001</v>
      </c>
      <c r="P2476" s="8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2">
        <f t="shared" si="232"/>
        <v>40416.80296296296</v>
      </c>
      <c r="T2476" s="12">
        <f t="shared" si="233"/>
        <v>40461.80296296296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228"/>
        <v>1.0471999999999999</v>
      </c>
      <c r="P2477" s="8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2">
        <f t="shared" si="232"/>
        <v>40310.079340277771</v>
      </c>
      <c r="T2477" s="12">
        <f t="shared" si="233"/>
        <v>40369.708333333328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228"/>
        <v>1.050225</v>
      </c>
      <c r="P2478" s="8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2">
        <f t="shared" si="232"/>
        <v>41913.120023148142</v>
      </c>
      <c r="T2478" s="12">
        <f t="shared" si="233"/>
        <v>41946.161689814813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228"/>
        <v>1.7133333333333334</v>
      </c>
      <c r="P2479" s="8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2">
        <f t="shared" si="232"/>
        <v>41088.483159722222</v>
      </c>
      <c r="T2479" s="12">
        <f t="shared" si="233"/>
        <v>41133.483159722222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228"/>
        <v>1.2749999999999999</v>
      </c>
      <c r="P2480" s="8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2">
        <f t="shared" si="232"/>
        <v>41257.742048611108</v>
      </c>
      <c r="T2480" s="12">
        <f t="shared" si="233"/>
        <v>41287.742048611108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228"/>
        <v>1.3344333333333334</v>
      </c>
      <c r="P2481" s="8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2">
        <f t="shared" si="232"/>
        <v>41107.518449074072</v>
      </c>
      <c r="T2481" s="12">
        <f t="shared" si="233"/>
        <v>41117.875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228"/>
        <v>1</v>
      </c>
      <c r="P2482" s="8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2">
        <f t="shared" si="232"/>
        <v>42227.727824074071</v>
      </c>
      <c r="T2482" s="12">
        <f t="shared" si="233"/>
        <v>42287.727824074071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228"/>
        <v>1.1291099999999998</v>
      </c>
      <c r="P2483" s="8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2">
        <f t="shared" si="232"/>
        <v>40999.437592592592</v>
      </c>
      <c r="T2483" s="12">
        <f t="shared" si="233"/>
        <v>41029.437592592592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228"/>
        <v>1.0009999999999999</v>
      </c>
      <c r="P2484" s="8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2">
        <f t="shared" si="232"/>
        <v>40711.573877314811</v>
      </c>
      <c r="T2484" s="12">
        <f t="shared" si="233"/>
        <v>40756.573877314811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228"/>
        <v>1.1372727272727272</v>
      </c>
      <c r="P2485" s="8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2">
        <f t="shared" si="232"/>
        <v>40970.541701388887</v>
      </c>
      <c r="T2485" s="12">
        <f t="shared" si="233"/>
        <v>41030.500034722216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228"/>
        <v>1.1931742857142855</v>
      </c>
      <c r="P2486" s="8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2">
        <f t="shared" si="232"/>
        <v>40771.708368055552</v>
      </c>
      <c r="T2486" s="12">
        <f t="shared" si="233"/>
        <v>40801.708368055552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228"/>
        <v>1.0325</v>
      </c>
      <c r="P2487" s="8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2">
        <f t="shared" si="232"/>
        <v>40793.790266203701</v>
      </c>
      <c r="T2487" s="12">
        <f t="shared" si="233"/>
        <v>40828.790266203701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228"/>
        <v>2.6566666666666667</v>
      </c>
      <c r="P2488" s="8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2">
        <f t="shared" si="232"/>
        <v>40991.499722222223</v>
      </c>
      <c r="T2488" s="12">
        <f t="shared" si="233"/>
        <v>41021.499722222223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228"/>
        <v>1.0005066666666667</v>
      </c>
      <c r="P2489" s="8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2">
        <f t="shared" si="232"/>
        <v>41025.874965277777</v>
      </c>
      <c r="T2489" s="12">
        <f t="shared" si="233"/>
        <v>41055.874965277777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228"/>
        <v>1.0669999999999999</v>
      </c>
      <c r="P2490" s="8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2">
        <f t="shared" si="232"/>
        <v>40833.424861111111</v>
      </c>
      <c r="T2490" s="12">
        <f t="shared" si="233"/>
        <v>40863.466527777775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228"/>
        <v>1.3367142857142857</v>
      </c>
      <c r="P2491" s="8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2">
        <f t="shared" si="232"/>
        <v>41373.481932870367</v>
      </c>
      <c r="T2491" s="12">
        <f t="shared" si="233"/>
        <v>41403.481932870367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228"/>
        <v>1.214</v>
      </c>
      <c r="P2492" s="8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2">
        <f t="shared" si="232"/>
        <v>41023.01939814815</v>
      </c>
      <c r="T2492" s="12">
        <f t="shared" si="233"/>
        <v>41083.01939814815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228"/>
        <v>1.032</v>
      </c>
      <c r="P2493" s="8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2">
        <f t="shared" si="232"/>
        <v>40542.630949074075</v>
      </c>
      <c r="T2493" s="12">
        <f t="shared" si="233"/>
        <v>40558.868750000001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228"/>
        <v>1.25</v>
      </c>
      <c r="P2494" s="8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2">
        <f t="shared" si="232"/>
        <v>41024.777638888889</v>
      </c>
      <c r="T2494" s="12">
        <f t="shared" si="233"/>
        <v>41076.207638888889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228"/>
        <v>1.2869999999999999</v>
      </c>
      <c r="P2495" s="8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2">
        <f t="shared" si="232"/>
        <v>41347.959953703699</v>
      </c>
      <c r="T2495" s="12">
        <f t="shared" si="233"/>
        <v>41392.959953703699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228"/>
        <v>1.0100533333333332</v>
      </c>
      <c r="P2496" s="8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2">
        <f t="shared" si="232"/>
        <v>41022.436851851853</v>
      </c>
      <c r="T2496" s="12">
        <f t="shared" si="233"/>
        <v>41052.436851851853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228"/>
        <v>1.2753666666666665</v>
      </c>
      <c r="P2497" s="8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2">
        <f t="shared" si="232"/>
        <v>41036.738136574073</v>
      </c>
      <c r="T2497" s="12">
        <f t="shared" si="233"/>
        <v>41066.738136574073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228"/>
        <v>1</v>
      </c>
      <c r="P2498" s="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2">
        <f t="shared" si="232"/>
        <v>41327.788101851846</v>
      </c>
      <c r="T2498" s="12">
        <f t="shared" si="233"/>
        <v>41362.746435185181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234">E2499/D2499</f>
        <v>1.127715</v>
      </c>
      <c r="P2499" s="8">
        <f t="shared" ref="P2499:P2562" si="235">IF(ISERROR(E2499/L2499),0,E2499/L2499)</f>
        <v>80.551071428571419</v>
      </c>
      <c r="Q2499" t="str">
        <f t="shared" ref="Q2499:Q2562" si="236">LEFT(N2499,FIND("/",N2499,1)-1)</f>
        <v>music</v>
      </c>
      <c r="R2499" t="str">
        <f t="shared" ref="R2499:R2562" si="237">RIGHT(N2499,(LEN(N2499)-FIND("/",N2499,1)))</f>
        <v>indie rock</v>
      </c>
      <c r="S2499" s="12">
        <f t="shared" ref="S2499:S2562" si="238">(J2499/86400)+25569+(-5/24)</f>
        <v>40730.670578703699</v>
      </c>
      <c r="T2499" s="12">
        <f t="shared" ref="T2499:T2562" si="239">(I2499/86400)+25569+(-5/24)</f>
        <v>40760.670578703699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234"/>
        <v>1.056</v>
      </c>
      <c r="P2500" s="8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2">
        <f t="shared" si="238"/>
        <v>42017.759108796294</v>
      </c>
      <c r="T2500" s="12">
        <f t="shared" si="239"/>
        <v>42031.759108796294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234"/>
        <v>2.0262500000000001</v>
      </c>
      <c r="P2501" s="8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2">
        <f t="shared" si="238"/>
        <v>41226.440243055556</v>
      </c>
      <c r="T2501" s="12">
        <f t="shared" si="239"/>
        <v>41274.541666666664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234"/>
        <v>1.1333333333333333</v>
      </c>
      <c r="P2502" s="8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2">
        <f t="shared" si="238"/>
        <v>41053.564525462956</v>
      </c>
      <c r="T2502" s="12">
        <f t="shared" si="239"/>
        <v>41083.564525462956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234"/>
        <v>2.5545454545454545E-2</v>
      </c>
      <c r="P2503" s="8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2">
        <f t="shared" si="238"/>
        <v>42244.568333333336</v>
      </c>
      <c r="T2503" s="12">
        <f t="shared" si="239"/>
        <v>42274.568333333336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234"/>
        <v>7.8181818181818181E-4</v>
      </c>
      <c r="P2504" s="8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2">
        <f t="shared" si="238"/>
        <v>41858.617106481477</v>
      </c>
      <c r="T2504" s="12">
        <f t="shared" si="239"/>
        <v>41903.617106481477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234"/>
        <v>0</v>
      </c>
      <c r="P2505" s="8">
        <f t="shared" si="235"/>
        <v>0</v>
      </c>
      <c r="Q2505" t="str">
        <f t="shared" si="236"/>
        <v>food</v>
      </c>
      <c r="R2505" t="str">
        <f t="shared" si="237"/>
        <v>restaurants</v>
      </c>
      <c r="S2505" s="12">
        <f t="shared" si="238"/>
        <v>42498.691064814811</v>
      </c>
      <c r="T2505" s="12">
        <f t="shared" si="239"/>
        <v>42528.67083333333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234"/>
        <v>0</v>
      </c>
      <c r="P2506" s="8">
        <f t="shared" si="235"/>
        <v>0</v>
      </c>
      <c r="Q2506" t="str">
        <f t="shared" si="236"/>
        <v>food</v>
      </c>
      <c r="R2506" t="str">
        <f t="shared" si="237"/>
        <v>restaurants</v>
      </c>
      <c r="S2506" s="12">
        <f t="shared" si="238"/>
        <v>41927.807106481479</v>
      </c>
      <c r="T2506" s="12">
        <f t="shared" si="239"/>
        <v>41957.848773148151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234"/>
        <v>0</v>
      </c>
      <c r="P2507" s="8">
        <f t="shared" si="235"/>
        <v>0</v>
      </c>
      <c r="Q2507" t="str">
        <f t="shared" si="236"/>
        <v>food</v>
      </c>
      <c r="R2507" t="str">
        <f t="shared" si="237"/>
        <v>restaurants</v>
      </c>
      <c r="S2507" s="12">
        <f t="shared" si="238"/>
        <v>42046.847407407404</v>
      </c>
      <c r="T2507" s="12">
        <f t="shared" si="239"/>
        <v>42076.80574074074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234"/>
        <v>6.0000000000000001E-3</v>
      </c>
      <c r="P2508" s="8">
        <f t="shared" si="235"/>
        <v>15</v>
      </c>
      <c r="Q2508" t="str">
        <f t="shared" si="236"/>
        <v>food</v>
      </c>
      <c r="R2508" t="str">
        <f t="shared" si="237"/>
        <v>restaurants</v>
      </c>
      <c r="S2508" s="12">
        <f t="shared" si="238"/>
        <v>42258.088761574072</v>
      </c>
      <c r="T2508" s="12">
        <f t="shared" si="239"/>
        <v>42280.666666666664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234"/>
        <v>0</v>
      </c>
      <c r="P2509" s="8">
        <f t="shared" si="235"/>
        <v>0</v>
      </c>
      <c r="Q2509" t="str">
        <f t="shared" si="236"/>
        <v>food</v>
      </c>
      <c r="R2509" t="str">
        <f t="shared" si="237"/>
        <v>restaurants</v>
      </c>
      <c r="S2509" s="12">
        <f t="shared" si="238"/>
        <v>42104.864629629628</v>
      </c>
      <c r="T2509" s="12">
        <f t="shared" si="239"/>
        <v>42134.864629629628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234"/>
        <v>0</v>
      </c>
      <c r="P2510" s="8">
        <f t="shared" si="235"/>
        <v>0</v>
      </c>
      <c r="Q2510" t="str">
        <f t="shared" si="236"/>
        <v>food</v>
      </c>
      <c r="R2510" t="str">
        <f t="shared" si="237"/>
        <v>restaurants</v>
      </c>
      <c r="S2510" s="12">
        <f t="shared" si="238"/>
        <v>41835.743449074071</v>
      </c>
      <c r="T2510" s="12">
        <f t="shared" si="239"/>
        <v>41865.743449074071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234"/>
        <v>1.0526315789473684E-2</v>
      </c>
      <c r="P2511" s="8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2">
        <f t="shared" si="238"/>
        <v>42058.601261574069</v>
      </c>
      <c r="T2511" s="12">
        <f t="shared" si="239"/>
        <v>42114.559594907405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234"/>
        <v>1.5E-3</v>
      </c>
      <c r="P2512" s="8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2">
        <f t="shared" si="238"/>
        <v>42078.789027777777</v>
      </c>
      <c r="T2512" s="12">
        <f t="shared" si="239"/>
        <v>42138.789027777777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234"/>
        <v>0</v>
      </c>
      <c r="P2513" s="8">
        <f t="shared" si="235"/>
        <v>0</v>
      </c>
      <c r="Q2513" t="str">
        <f t="shared" si="236"/>
        <v>food</v>
      </c>
      <c r="R2513" t="str">
        <f t="shared" si="237"/>
        <v>restaurants</v>
      </c>
      <c r="S2513" s="12">
        <f t="shared" si="238"/>
        <v>42371.238576388881</v>
      </c>
      <c r="T2513" s="12">
        <f t="shared" si="239"/>
        <v>42401.238576388881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234"/>
        <v>0</v>
      </c>
      <c r="P2514" s="8">
        <f t="shared" si="235"/>
        <v>0</v>
      </c>
      <c r="Q2514" t="str">
        <f t="shared" si="236"/>
        <v>food</v>
      </c>
      <c r="R2514" t="str">
        <f t="shared" si="237"/>
        <v>restaurants</v>
      </c>
      <c r="S2514" s="12">
        <f t="shared" si="238"/>
        <v>41971.668530092589</v>
      </c>
      <c r="T2514" s="12">
        <f t="shared" si="239"/>
        <v>41986.668530092589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234"/>
        <v>0</v>
      </c>
      <c r="P2515" s="8">
        <f t="shared" si="235"/>
        <v>0</v>
      </c>
      <c r="Q2515" t="str">
        <f t="shared" si="236"/>
        <v>food</v>
      </c>
      <c r="R2515" t="str">
        <f t="shared" si="237"/>
        <v>restaurants</v>
      </c>
      <c r="S2515" s="12">
        <f t="shared" si="238"/>
        <v>42731.798483796294</v>
      </c>
      <c r="T2515" s="12">
        <f t="shared" si="239"/>
        <v>42791.798483796294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234"/>
        <v>1.7500000000000002E-2</v>
      </c>
      <c r="P2516" s="8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2">
        <f t="shared" si="238"/>
        <v>41854.181446759256</v>
      </c>
      <c r="T2516" s="12">
        <f t="shared" si="239"/>
        <v>41871.181446759256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234"/>
        <v>0.186</v>
      </c>
      <c r="P2517" s="8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2">
        <f t="shared" si="238"/>
        <v>42027.63140046296</v>
      </c>
      <c r="T2517" s="12">
        <f t="shared" si="239"/>
        <v>42057.63140046296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234"/>
        <v>0</v>
      </c>
      <c r="P2518" s="8">
        <f t="shared" si="235"/>
        <v>0</v>
      </c>
      <c r="Q2518" t="str">
        <f t="shared" si="236"/>
        <v>food</v>
      </c>
      <c r="R2518" t="str">
        <f t="shared" si="237"/>
        <v>restaurants</v>
      </c>
      <c r="S2518" s="12">
        <f t="shared" si="238"/>
        <v>41942.445046296292</v>
      </c>
      <c r="T2518" s="12">
        <f t="shared" si="239"/>
        <v>41972.486712962964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234"/>
        <v>9.8166666666666666E-2</v>
      </c>
      <c r="P2519" s="8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2">
        <f t="shared" si="238"/>
        <v>42052.594097222223</v>
      </c>
      <c r="T2519" s="12">
        <f t="shared" si="239"/>
        <v>42082.552430555552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234"/>
        <v>0</v>
      </c>
      <c r="P2520" s="8">
        <f t="shared" si="235"/>
        <v>0</v>
      </c>
      <c r="Q2520" t="str">
        <f t="shared" si="236"/>
        <v>food</v>
      </c>
      <c r="R2520" t="str">
        <f t="shared" si="237"/>
        <v>restaurants</v>
      </c>
      <c r="S2520" s="12">
        <f t="shared" si="238"/>
        <v>41926.472546296296</v>
      </c>
      <c r="T2520" s="12">
        <f t="shared" si="239"/>
        <v>41956.51421296296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234"/>
        <v>4.3333333333333331E-4</v>
      </c>
      <c r="P2521" s="8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2">
        <f t="shared" si="238"/>
        <v>41808.946805555555</v>
      </c>
      <c r="T2521" s="12">
        <f t="shared" si="239"/>
        <v>41838.946805555555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234"/>
        <v>0</v>
      </c>
      <c r="P2522" s="8">
        <f t="shared" si="235"/>
        <v>0</v>
      </c>
      <c r="Q2522" t="str">
        <f t="shared" si="236"/>
        <v>food</v>
      </c>
      <c r="R2522" t="str">
        <f t="shared" si="237"/>
        <v>restaurants</v>
      </c>
      <c r="S2522" s="12">
        <f t="shared" si="238"/>
        <v>42612.392187500001</v>
      </c>
      <c r="T2522" s="12">
        <f t="shared" si="239"/>
        <v>42658.597916666666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234"/>
        <v>1.0948792000000001</v>
      </c>
      <c r="P2523" s="8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2">
        <f t="shared" si="238"/>
        <v>42269.75950231481</v>
      </c>
      <c r="T2523" s="12">
        <f t="shared" si="239"/>
        <v>42290.75950231481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234"/>
        <v>1</v>
      </c>
      <c r="P2524" s="8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2">
        <f t="shared" si="238"/>
        <v>42460.365277777775</v>
      </c>
      <c r="T2524" s="12">
        <f t="shared" si="239"/>
        <v>42482.411111111105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234"/>
        <v>1.5644444444444445</v>
      </c>
      <c r="P2525" s="8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2">
        <f t="shared" si="238"/>
        <v>41930.767268518517</v>
      </c>
      <c r="T2525" s="12">
        <f t="shared" si="239"/>
        <v>41960.808935185181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234"/>
        <v>1.016</v>
      </c>
      <c r="P2526" s="8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2">
        <f t="shared" si="238"/>
        <v>41961.599039351851</v>
      </c>
      <c r="T2526" s="12">
        <f t="shared" si="239"/>
        <v>41993.979166666664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234"/>
        <v>1.00325</v>
      </c>
      <c r="P2527" s="8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2">
        <f t="shared" si="238"/>
        <v>41058.636238425919</v>
      </c>
      <c r="T2527" s="12">
        <f t="shared" si="239"/>
        <v>41088.636238425919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234"/>
        <v>1.1294999999999999</v>
      </c>
      <c r="P2528" s="8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2">
        <f t="shared" si="238"/>
        <v>41952.882800925923</v>
      </c>
      <c r="T2528" s="12">
        <f t="shared" si="239"/>
        <v>41980.999305555553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234"/>
        <v>1.02125</v>
      </c>
      <c r="P2529" s="8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2">
        <f t="shared" si="238"/>
        <v>41546.542719907404</v>
      </c>
      <c r="T2529" s="12">
        <f t="shared" si="239"/>
        <v>41564.957638888889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234"/>
        <v>1.0724974999999999</v>
      </c>
      <c r="P2530" s="8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2">
        <f t="shared" si="238"/>
        <v>42217.626192129632</v>
      </c>
      <c r="T2530" s="12">
        <f t="shared" si="239"/>
        <v>42236.249999999993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234"/>
        <v>1.0428333333333333</v>
      </c>
      <c r="P2531" s="8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2">
        <f t="shared" si="238"/>
        <v>40947.872395833328</v>
      </c>
      <c r="T2531" s="12">
        <f t="shared" si="239"/>
        <v>40992.830729166664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234"/>
        <v>1</v>
      </c>
      <c r="P2532" s="8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2">
        <f t="shared" si="238"/>
        <v>42081.656307870369</v>
      </c>
      <c r="T2532" s="12">
        <f t="shared" si="239"/>
        <v>42113.993055555555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234"/>
        <v>1.004</v>
      </c>
      <c r="P2533" s="8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2">
        <f t="shared" si="238"/>
        <v>42208.471689814811</v>
      </c>
      <c r="T2533" s="12">
        <f t="shared" si="239"/>
        <v>42230.957638888889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234"/>
        <v>1.26125</v>
      </c>
      <c r="P2534" s="8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2">
        <f t="shared" si="238"/>
        <v>41107.640810185185</v>
      </c>
      <c r="T2534" s="12">
        <f t="shared" si="239"/>
        <v>41137.640810185185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234"/>
        <v>1.1066666666666667</v>
      </c>
      <c r="P2535" s="8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2">
        <f t="shared" si="238"/>
        <v>41304.542951388888</v>
      </c>
      <c r="T2535" s="12">
        <f t="shared" si="239"/>
        <v>41334.542453703703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234"/>
        <v>1.05</v>
      </c>
      <c r="P2536" s="8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2">
        <f t="shared" si="238"/>
        <v>40127.492037037031</v>
      </c>
      <c r="T2536" s="12">
        <f t="shared" si="239"/>
        <v>40179.041666666664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234"/>
        <v>1.03775</v>
      </c>
      <c r="P2537" s="8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2">
        <f t="shared" si="238"/>
        <v>41943.582696759258</v>
      </c>
      <c r="T2537" s="12">
        <f t="shared" si="239"/>
        <v>41974.624363425923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234"/>
        <v>1.1599999999999999</v>
      </c>
      <c r="P2538" s="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2">
        <f t="shared" si="238"/>
        <v>41463.89775462963</v>
      </c>
      <c r="T2538" s="12">
        <f t="shared" si="239"/>
        <v>41484.89775462963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234"/>
        <v>1.1000000000000001</v>
      </c>
      <c r="P2539" s="8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2">
        <f t="shared" si="238"/>
        <v>40696.440451388888</v>
      </c>
      <c r="T2539" s="12">
        <f t="shared" si="239"/>
        <v>40756.440451388888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234"/>
        <v>1.130176111111111</v>
      </c>
      <c r="P2540" s="8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2">
        <f t="shared" si="238"/>
        <v>41298.301631944443</v>
      </c>
      <c r="T2540" s="12">
        <f t="shared" si="239"/>
        <v>41328.999305555553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234"/>
        <v>1.0024999999999999</v>
      </c>
      <c r="P2541" s="8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2">
        <f t="shared" si="238"/>
        <v>41977.693888888891</v>
      </c>
      <c r="T2541" s="12">
        <f t="shared" si="239"/>
        <v>42037.693888888891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234"/>
        <v>1.034</v>
      </c>
      <c r="P2542" s="8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2">
        <f t="shared" si="238"/>
        <v>40785.466678240737</v>
      </c>
      <c r="T2542" s="12">
        <f t="shared" si="239"/>
        <v>40845.466678240737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234"/>
        <v>1.0702857142857143</v>
      </c>
      <c r="P2543" s="8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2">
        <f t="shared" si="238"/>
        <v>41483.240949074076</v>
      </c>
      <c r="T2543" s="12">
        <f t="shared" si="239"/>
        <v>41543.240949074076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234"/>
        <v>1.0357142857142858</v>
      </c>
      <c r="P2544" s="8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2">
        <f t="shared" si="238"/>
        <v>41509.218252314815</v>
      </c>
      <c r="T2544" s="12">
        <f t="shared" si="239"/>
        <v>41547.957638888889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234"/>
        <v>1.5640000000000001</v>
      </c>
      <c r="P2545" s="8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2">
        <f t="shared" si="238"/>
        <v>40513.899282407401</v>
      </c>
      <c r="T2545" s="12">
        <f t="shared" si="239"/>
        <v>40544.916666666664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234"/>
        <v>1.0082</v>
      </c>
      <c r="P2546" s="8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2">
        <f t="shared" si="238"/>
        <v>41068.3121412037</v>
      </c>
      <c r="T2546" s="12">
        <f t="shared" si="239"/>
        <v>41098.3121412037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234"/>
        <v>1.9530000000000001</v>
      </c>
      <c r="P2547" s="8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2">
        <f t="shared" si="238"/>
        <v>42026.929837962962</v>
      </c>
      <c r="T2547" s="12">
        <f t="shared" si="239"/>
        <v>42061.812499999993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234"/>
        <v>1.1171428571428572</v>
      </c>
      <c r="P2548" s="8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2">
        <f t="shared" si="238"/>
        <v>41524.650219907409</v>
      </c>
      <c r="T2548" s="12">
        <f t="shared" si="239"/>
        <v>41552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234"/>
        <v>1.1985454545454546</v>
      </c>
      <c r="P2549" s="8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2">
        <f t="shared" si="238"/>
        <v>40973.564849537033</v>
      </c>
      <c r="T2549" s="12">
        <f t="shared" si="239"/>
        <v>41003.523182870369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234"/>
        <v>1.0185</v>
      </c>
      <c r="P2550" s="8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2">
        <f t="shared" si="238"/>
        <v>42618.417094907403</v>
      </c>
      <c r="T2550" s="12">
        <f t="shared" si="239"/>
        <v>42642.977083333331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234"/>
        <v>1.0280254777070064</v>
      </c>
      <c r="P2551" s="8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2">
        <f t="shared" si="238"/>
        <v>41390.549421296295</v>
      </c>
      <c r="T2551" s="12">
        <f t="shared" si="239"/>
        <v>41425.5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234"/>
        <v>1.0084615384615385</v>
      </c>
      <c r="P2552" s="8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2">
        <f t="shared" si="238"/>
        <v>42228.425995370366</v>
      </c>
      <c r="T2552" s="12">
        <f t="shared" si="239"/>
        <v>42284.957638888889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234"/>
        <v>1.0273469387755103</v>
      </c>
      <c r="P2553" s="8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2">
        <f t="shared" si="238"/>
        <v>40961.043807870366</v>
      </c>
      <c r="T2553" s="12">
        <f t="shared" si="239"/>
        <v>40989.658333333333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234"/>
        <v>1.0649999999999999</v>
      </c>
      <c r="P2554" s="8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2">
        <f t="shared" si="238"/>
        <v>42769.601631944439</v>
      </c>
      <c r="T2554" s="12">
        <f t="shared" si="239"/>
        <v>42799.601631944439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234"/>
        <v>1.5553333333333332</v>
      </c>
      <c r="P2555" s="8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2">
        <f t="shared" si="238"/>
        <v>41112.990821759253</v>
      </c>
      <c r="T2555" s="12">
        <f t="shared" si="239"/>
        <v>41172.990821759253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234"/>
        <v>1.228</v>
      </c>
      <c r="P2556" s="8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2">
        <f t="shared" si="238"/>
        <v>42124.869942129626</v>
      </c>
      <c r="T2556" s="12">
        <f t="shared" si="239"/>
        <v>42155.957638888889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234"/>
        <v>1.0734999999999999</v>
      </c>
      <c r="P2557" s="8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2">
        <f t="shared" si="238"/>
        <v>41026.44667824074</v>
      </c>
      <c r="T2557" s="12">
        <f t="shared" si="239"/>
        <v>41057.44667824074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234"/>
        <v>1.0550335570469798</v>
      </c>
      <c r="P2558" s="8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2">
        <f t="shared" si="238"/>
        <v>41222.783067129625</v>
      </c>
      <c r="T2558" s="12">
        <f t="shared" si="239"/>
        <v>41267.783067129625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234"/>
        <v>1.1844444444444444</v>
      </c>
      <c r="P2559" s="8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2">
        <f t="shared" si="238"/>
        <v>41744.536874999998</v>
      </c>
      <c r="T2559" s="12">
        <f t="shared" si="239"/>
        <v>41774.536874999998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234"/>
        <v>1.0888</v>
      </c>
      <c r="P2560" s="8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2">
        <f t="shared" si="238"/>
        <v>42093.651689814811</v>
      </c>
      <c r="T2560" s="12">
        <f t="shared" si="239"/>
        <v>42125.374305555553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234"/>
        <v>1.1125</v>
      </c>
      <c r="P2561" s="8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2">
        <f t="shared" si="238"/>
        <v>40829.665324074071</v>
      </c>
      <c r="T2561" s="12">
        <f t="shared" si="239"/>
        <v>40862.609027777777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234"/>
        <v>1.0009999999999999</v>
      </c>
      <c r="P2562" s="8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2">
        <f t="shared" si="238"/>
        <v>42039.742754629631</v>
      </c>
      <c r="T2562" s="12">
        <f t="shared" si="239"/>
        <v>42069.742754629631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240">E2563/D2563</f>
        <v>0</v>
      </c>
      <c r="P2563" s="8">
        <f t="shared" ref="P2563:P2626" si="241">IF(ISERROR(E2563/L2563),0,E2563/L2563)</f>
        <v>0</v>
      </c>
      <c r="Q2563" t="str">
        <f t="shared" ref="Q2563:Q2626" si="242">LEFT(N2563,FIND("/",N2563,1)-1)</f>
        <v>food</v>
      </c>
      <c r="R2563" t="str">
        <f t="shared" ref="R2563:R2626" si="243">RIGHT(N2563,(LEN(N2563)-FIND("/",N2563,1)))</f>
        <v>food trucks</v>
      </c>
      <c r="S2563" s="12">
        <f t="shared" ref="S2563:S2626" si="244">(J2563/86400)+25569+(-5/24)</f>
        <v>42260.320474537039</v>
      </c>
      <c r="T2563" s="12">
        <f t="shared" ref="T2563:T2626" si="245">(I2563/86400)+25569+(-5/24)</f>
        <v>42290.320474537039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240"/>
        <v>7.4999999999999997E-3</v>
      </c>
      <c r="P2564" s="8">
        <f t="shared" si="241"/>
        <v>25</v>
      </c>
      <c r="Q2564" t="str">
        <f t="shared" si="242"/>
        <v>food</v>
      </c>
      <c r="R2564" t="str">
        <f t="shared" si="243"/>
        <v>food trucks</v>
      </c>
      <c r="S2564" s="12">
        <f t="shared" si="244"/>
        <v>42594.316423611112</v>
      </c>
      <c r="T2564" s="12">
        <f t="shared" si="245"/>
        <v>42654.316423611112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240"/>
        <v>0</v>
      </c>
      <c r="P2565" s="8">
        <f t="shared" si="241"/>
        <v>0</v>
      </c>
      <c r="Q2565" t="str">
        <f t="shared" si="242"/>
        <v>food</v>
      </c>
      <c r="R2565" t="str">
        <f t="shared" si="243"/>
        <v>food trucks</v>
      </c>
      <c r="S2565" s="12">
        <f t="shared" si="244"/>
        <v>42154.931145833332</v>
      </c>
      <c r="T2565" s="12">
        <f t="shared" si="245"/>
        <v>42214.931145833332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240"/>
        <v>0</v>
      </c>
      <c r="P2566" s="8">
        <f t="shared" si="241"/>
        <v>0</v>
      </c>
      <c r="Q2566" t="str">
        <f t="shared" si="242"/>
        <v>food</v>
      </c>
      <c r="R2566" t="str">
        <f t="shared" si="243"/>
        <v>food trucks</v>
      </c>
      <c r="S2566" s="12">
        <f t="shared" si="244"/>
        <v>41821.83216435185</v>
      </c>
      <c r="T2566" s="12">
        <f t="shared" si="245"/>
        <v>41851.83216435185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240"/>
        <v>0.01</v>
      </c>
      <c r="P2567" s="8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2">
        <f t="shared" si="244"/>
        <v>42440.442002314812</v>
      </c>
      <c r="T2567" s="12">
        <f t="shared" si="245"/>
        <v>42499.659722222219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240"/>
        <v>0</v>
      </c>
      <c r="P2568" s="8">
        <f t="shared" si="241"/>
        <v>0</v>
      </c>
      <c r="Q2568" t="str">
        <f t="shared" si="242"/>
        <v>food</v>
      </c>
      <c r="R2568" t="str">
        <f t="shared" si="243"/>
        <v>food trucks</v>
      </c>
      <c r="S2568" s="12">
        <f t="shared" si="244"/>
        <v>41842.772546296292</v>
      </c>
      <c r="T2568" s="12">
        <f t="shared" si="245"/>
        <v>41872.772546296292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240"/>
        <v>2.6666666666666666E-3</v>
      </c>
      <c r="P2569" s="8">
        <f t="shared" si="241"/>
        <v>60</v>
      </c>
      <c r="Q2569" t="str">
        <f t="shared" si="242"/>
        <v>food</v>
      </c>
      <c r="R2569" t="str">
        <f t="shared" si="243"/>
        <v>food trucks</v>
      </c>
      <c r="S2569" s="12">
        <f t="shared" si="244"/>
        <v>42087.670578703699</v>
      </c>
      <c r="T2569" s="12">
        <f t="shared" si="245"/>
        <v>42117.670578703699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240"/>
        <v>5.0000000000000001E-3</v>
      </c>
      <c r="P2570" s="8">
        <f t="shared" si="241"/>
        <v>50</v>
      </c>
      <c r="Q2570" t="str">
        <f t="shared" si="242"/>
        <v>food</v>
      </c>
      <c r="R2570" t="str">
        <f t="shared" si="243"/>
        <v>food trucks</v>
      </c>
      <c r="S2570" s="12">
        <f t="shared" si="244"/>
        <v>42584.45826388889</v>
      </c>
      <c r="T2570" s="12">
        <f t="shared" si="245"/>
        <v>42614.45826388889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240"/>
        <v>2.2307692307692306E-2</v>
      </c>
      <c r="P2571" s="8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2">
        <f t="shared" si="244"/>
        <v>42233.897129629629</v>
      </c>
      <c r="T2571" s="12">
        <f t="shared" si="245"/>
        <v>42263.897129629629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240"/>
        <v>8.4285714285714294E-3</v>
      </c>
      <c r="P2572" s="8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2">
        <f t="shared" si="244"/>
        <v>42744.694849537038</v>
      </c>
      <c r="T2572" s="12">
        <f t="shared" si="245"/>
        <v>42774.694849537038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240"/>
        <v>2.5000000000000001E-3</v>
      </c>
      <c r="P2573" s="8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2">
        <f t="shared" si="244"/>
        <v>42449.133344907408</v>
      </c>
      <c r="T2573" s="12">
        <f t="shared" si="245"/>
        <v>42509.133344907408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240"/>
        <v>0</v>
      </c>
      <c r="P2574" s="8">
        <f t="shared" si="241"/>
        <v>0</v>
      </c>
      <c r="Q2574" t="str">
        <f t="shared" si="242"/>
        <v>food</v>
      </c>
      <c r="R2574" t="str">
        <f t="shared" si="243"/>
        <v>food trucks</v>
      </c>
      <c r="S2574" s="12">
        <f t="shared" si="244"/>
        <v>42076.911076388882</v>
      </c>
      <c r="T2574" s="12">
        <f t="shared" si="245"/>
        <v>42106.911076388882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240"/>
        <v>0</v>
      </c>
      <c r="P2575" s="8">
        <f t="shared" si="241"/>
        <v>0</v>
      </c>
      <c r="Q2575" t="str">
        <f t="shared" si="242"/>
        <v>food</v>
      </c>
      <c r="R2575" t="str">
        <f t="shared" si="243"/>
        <v>food trucks</v>
      </c>
      <c r="S2575" s="12">
        <f t="shared" si="244"/>
        <v>41829.383668981478</v>
      </c>
      <c r="T2575" s="12">
        <f t="shared" si="245"/>
        <v>41874.383668981478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240"/>
        <v>0</v>
      </c>
      <c r="P2576" s="8">
        <f t="shared" si="241"/>
        <v>0</v>
      </c>
      <c r="Q2576" t="str">
        <f t="shared" si="242"/>
        <v>food</v>
      </c>
      <c r="R2576" t="str">
        <f t="shared" si="243"/>
        <v>food trucks</v>
      </c>
      <c r="S2576" s="12">
        <f t="shared" si="244"/>
        <v>42487.617418981477</v>
      </c>
      <c r="T2576" s="12">
        <f t="shared" si="245"/>
        <v>42508.617418981477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240"/>
        <v>0</v>
      </c>
      <c r="P2577" s="8">
        <f t="shared" si="241"/>
        <v>0</v>
      </c>
      <c r="Q2577" t="str">
        <f t="shared" si="242"/>
        <v>food</v>
      </c>
      <c r="R2577" t="str">
        <f t="shared" si="243"/>
        <v>food trucks</v>
      </c>
      <c r="S2577" s="12">
        <f t="shared" si="244"/>
        <v>41985.900393518517</v>
      </c>
      <c r="T2577" s="12">
        <f t="shared" si="245"/>
        <v>42015.900393518517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240"/>
        <v>0</v>
      </c>
      <c r="P2578" s="8">
        <f t="shared" si="241"/>
        <v>0</v>
      </c>
      <c r="Q2578" t="str">
        <f t="shared" si="242"/>
        <v>food</v>
      </c>
      <c r="R2578" t="str">
        <f t="shared" si="243"/>
        <v>food trucks</v>
      </c>
      <c r="S2578" s="12">
        <f t="shared" si="244"/>
        <v>42059.801469907405</v>
      </c>
      <c r="T2578" s="12">
        <f t="shared" si="245"/>
        <v>42104.759803240733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240"/>
        <v>0</v>
      </c>
      <c r="P2579" s="8">
        <f t="shared" si="241"/>
        <v>0</v>
      </c>
      <c r="Q2579" t="str">
        <f t="shared" si="242"/>
        <v>food</v>
      </c>
      <c r="R2579" t="str">
        <f t="shared" si="243"/>
        <v>food trucks</v>
      </c>
      <c r="S2579" s="12">
        <f t="shared" si="244"/>
        <v>41830.612233796295</v>
      </c>
      <c r="T2579" s="12">
        <f t="shared" si="245"/>
        <v>41855.612233796295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240"/>
        <v>0</v>
      </c>
      <c r="P2580" s="8">
        <f t="shared" si="241"/>
        <v>0</v>
      </c>
      <c r="Q2580" t="str">
        <f t="shared" si="242"/>
        <v>food</v>
      </c>
      <c r="R2580" t="str">
        <f t="shared" si="243"/>
        <v>food trucks</v>
      </c>
      <c r="S2580" s="12">
        <f t="shared" si="244"/>
        <v>42237.814571759256</v>
      </c>
      <c r="T2580" s="12">
        <f t="shared" si="245"/>
        <v>42286.499999999993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240"/>
        <v>1.3849999999999999E-3</v>
      </c>
      <c r="P2581" s="8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2">
        <f t="shared" si="244"/>
        <v>41837.621562499997</v>
      </c>
      <c r="T2581" s="12">
        <f t="shared" si="245"/>
        <v>41897.621562499997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240"/>
        <v>6.0000000000000001E-3</v>
      </c>
      <c r="P2582" s="8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2">
        <f t="shared" si="244"/>
        <v>42110.118090277778</v>
      </c>
      <c r="T2582" s="12">
        <f t="shared" si="245"/>
        <v>42139.916666666664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240"/>
        <v>0.106</v>
      </c>
      <c r="P2583" s="8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2">
        <f t="shared" si="244"/>
        <v>42294.420115740737</v>
      </c>
      <c r="T2583" s="12">
        <f t="shared" si="245"/>
        <v>42324.461782407401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240"/>
        <v>1.1111111111111112E-5</v>
      </c>
      <c r="P2584" s="8">
        <f t="shared" si="241"/>
        <v>1</v>
      </c>
      <c r="Q2584" t="str">
        <f t="shared" si="242"/>
        <v>food</v>
      </c>
      <c r="R2584" t="str">
        <f t="shared" si="243"/>
        <v>food trucks</v>
      </c>
      <c r="S2584" s="12">
        <f t="shared" si="244"/>
        <v>42642.780486111107</v>
      </c>
      <c r="T2584" s="12">
        <f t="shared" si="245"/>
        <v>42672.780486111107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240"/>
        <v>5.0000000000000001E-3</v>
      </c>
      <c r="P2585" s="8">
        <f t="shared" si="241"/>
        <v>1</v>
      </c>
      <c r="Q2585" t="str">
        <f t="shared" si="242"/>
        <v>food</v>
      </c>
      <c r="R2585" t="str">
        <f t="shared" si="243"/>
        <v>food trucks</v>
      </c>
      <c r="S2585" s="12">
        <f t="shared" si="244"/>
        <v>42019.561111111114</v>
      </c>
      <c r="T2585" s="12">
        <f t="shared" si="245"/>
        <v>42079.519444444442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240"/>
        <v>0</v>
      </c>
      <c r="P2586" s="8">
        <f t="shared" si="241"/>
        <v>0</v>
      </c>
      <c r="Q2586" t="str">
        <f t="shared" si="242"/>
        <v>food</v>
      </c>
      <c r="R2586" t="str">
        <f t="shared" si="243"/>
        <v>food trucks</v>
      </c>
      <c r="S2586" s="12">
        <f t="shared" si="244"/>
        <v>42139.964918981474</v>
      </c>
      <c r="T2586" s="12">
        <f t="shared" si="245"/>
        <v>42169.964918981474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240"/>
        <v>1.6666666666666668E-3</v>
      </c>
      <c r="P2587" s="8">
        <f t="shared" si="241"/>
        <v>50</v>
      </c>
      <c r="Q2587" t="str">
        <f t="shared" si="242"/>
        <v>food</v>
      </c>
      <c r="R2587" t="str">
        <f t="shared" si="243"/>
        <v>food trucks</v>
      </c>
      <c r="S2587" s="12">
        <f t="shared" si="244"/>
        <v>41795.754999999997</v>
      </c>
      <c r="T2587" s="12">
        <f t="shared" si="245"/>
        <v>41825.754999999997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240"/>
        <v>1.6666666666666668E-3</v>
      </c>
      <c r="P2588" s="8">
        <f t="shared" si="241"/>
        <v>5</v>
      </c>
      <c r="Q2588" t="str">
        <f t="shared" si="242"/>
        <v>food</v>
      </c>
      <c r="R2588" t="str">
        <f t="shared" si="243"/>
        <v>food trucks</v>
      </c>
      <c r="S2588" s="12">
        <f t="shared" si="244"/>
        <v>42333.121944444443</v>
      </c>
      <c r="T2588" s="12">
        <f t="shared" si="245"/>
        <v>42363.121944444443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240"/>
        <v>2.4340000000000001E-2</v>
      </c>
      <c r="P2589" s="8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2">
        <f t="shared" si="244"/>
        <v>42338.467048611106</v>
      </c>
      <c r="T2589" s="12">
        <f t="shared" si="245"/>
        <v>42368.467048611106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240"/>
        <v>3.8833333333333331E-2</v>
      </c>
      <c r="P2590" s="8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2">
        <f t="shared" si="244"/>
        <v>42042.467893518515</v>
      </c>
      <c r="T2590" s="12">
        <f t="shared" si="245"/>
        <v>42094.343055555553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240"/>
        <v>1E-4</v>
      </c>
      <c r="P2591" s="8">
        <f t="shared" si="241"/>
        <v>5</v>
      </c>
      <c r="Q2591" t="str">
        <f t="shared" si="242"/>
        <v>food</v>
      </c>
      <c r="R2591" t="str">
        <f t="shared" si="243"/>
        <v>food trucks</v>
      </c>
      <c r="S2591" s="12">
        <f t="shared" si="244"/>
        <v>42422.327858796292</v>
      </c>
      <c r="T2591" s="12">
        <f t="shared" si="245"/>
        <v>42452.286192129628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240"/>
        <v>0</v>
      </c>
      <c r="P2592" s="8">
        <f t="shared" si="241"/>
        <v>0</v>
      </c>
      <c r="Q2592" t="str">
        <f t="shared" si="242"/>
        <v>food</v>
      </c>
      <c r="R2592" t="str">
        <f t="shared" si="243"/>
        <v>food trucks</v>
      </c>
      <c r="S2592" s="12">
        <f t="shared" si="244"/>
        <v>42388.380752314813</v>
      </c>
      <c r="T2592" s="12">
        <f t="shared" si="245"/>
        <v>42395.380752314813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240"/>
        <v>1.7333333333333333E-2</v>
      </c>
      <c r="P2593" s="8">
        <f t="shared" si="241"/>
        <v>13</v>
      </c>
      <c r="Q2593" t="str">
        <f t="shared" si="242"/>
        <v>food</v>
      </c>
      <c r="R2593" t="str">
        <f t="shared" si="243"/>
        <v>food trucks</v>
      </c>
      <c r="S2593" s="12">
        <f t="shared" si="244"/>
        <v>42382.698194444441</v>
      </c>
      <c r="T2593" s="12">
        <f t="shared" si="245"/>
        <v>42442.656527777777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240"/>
        <v>1.6666666666666668E-3</v>
      </c>
      <c r="P2594" s="8">
        <f t="shared" si="241"/>
        <v>50</v>
      </c>
      <c r="Q2594" t="str">
        <f t="shared" si="242"/>
        <v>food</v>
      </c>
      <c r="R2594" t="str">
        <f t="shared" si="243"/>
        <v>food trucks</v>
      </c>
      <c r="S2594" s="12">
        <f t="shared" si="244"/>
        <v>41887.592835648145</v>
      </c>
      <c r="T2594" s="12">
        <f t="shared" si="245"/>
        <v>41917.592835648145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240"/>
        <v>0</v>
      </c>
      <c r="P2595" s="8">
        <f t="shared" si="241"/>
        <v>0</v>
      </c>
      <c r="Q2595" t="str">
        <f t="shared" si="242"/>
        <v>food</v>
      </c>
      <c r="R2595" t="str">
        <f t="shared" si="243"/>
        <v>food trucks</v>
      </c>
      <c r="S2595" s="12">
        <f t="shared" si="244"/>
        <v>42089.636874999997</v>
      </c>
      <c r="T2595" s="12">
        <f t="shared" si="245"/>
        <v>42119.636874999997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240"/>
        <v>1.2500000000000001E-5</v>
      </c>
      <c r="P2596" s="8">
        <f t="shared" si="241"/>
        <v>1</v>
      </c>
      <c r="Q2596" t="str">
        <f t="shared" si="242"/>
        <v>food</v>
      </c>
      <c r="R2596" t="str">
        <f t="shared" si="243"/>
        <v>food trucks</v>
      </c>
      <c r="S2596" s="12">
        <f t="shared" si="244"/>
        <v>41828.759583333333</v>
      </c>
      <c r="T2596" s="12">
        <f t="shared" si="245"/>
        <v>41858.759583333333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240"/>
        <v>0.12166666666666667</v>
      </c>
      <c r="P2597" s="8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2">
        <f t="shared" si="244"/>
        <v>42760.035879629628</v>
      </c>
      <c r="T2597" s="12">
        <f t="shared" si="245"/>
        <v>42790.035879629628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240"/>
        <v>0.23588571428571428</v>
      </c>
      <c r="P2598" s="8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2">
        <f t="shared" si="244"/>
        <v>41828.45612268518</v>
      </c>
      <c r="T2598" s="12">
        <f t="shared" si="245"/>
        <v>41858.45612268518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240"/>
        <v>5.6666666666666664E-2</v>
      </c>
      <c r="P2599" s="8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2">
        <f t="shared" si="244"/>
        <v>42510.133298611108</v>
      </c>
      <c r="T2599" s="12">
        <f t="shared" si="245"/>
        <v>42540.133298611108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240"/>
        <v>0.39</v>
      </c>
      <c r="P2600" s="8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2">
        <f t="shared" si="244"/>
        <v>42240.631956018515</v>
      </c>
      <c r="T2600" s="12">
        <f t="shared" si="245"/>
        <v>42270.631956018515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240"/>
        <v>9.9546510341776348E-3</v>
      </c>
      <c r="P2601" s="8">
        <f t="shared" si="241"/>
        <v>18</v>
      </c>
      <c r="Q2601" t="str">
        <f t="shared" si="242"/>
        <v>food</v>
      </c>
      <c r="R2601" t="str">
        <f t="shared" si="243"/>
        <v>food trucks</v>
      </c>
      <c r="S2601" s="12">
        <f t="shared" si="244"/>
        <v>41809.545682870368</v>
      </c>
      <c r="T2601" s="12">
        <f t="shared" si="245"/>
        <v>41854.545682870368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240"/>
        <v>6.9320000000000007E-2</v>
      </c>
      <c r="P2602" s="8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2">
        <f t="shared" si="244"/>
        <v>42394.692129629628</v>
      </c>
      <c r="T2602" s="12">
        <f t="shared" si="245"/>
        <v>42454.650462962956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240"/>
        <v>6.6139999999999999</v>
      </c>
      <c r="P2603" s="8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2">
        <f t="shared" si="244"/>
        <v>41150.693854166668</v>
      </c>
      <c r="T2603" s="12">
        <f t="shared" si="245"/>
        <v>41164.957638888889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240"/>
        <v>3.2609166666666667</v>
      </c>
      <c r="P2604" s="8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2">
        <f t="shared" si="244"/>
        <v>41915.538981481477</v>
      </c>
      <c r="T2604" s="12">
        <f t="shared" si="245"/>
        <v>41955.680555555555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240"/>
        <v>1.0148571428571429</v>
      </c>
      <c r="P2605" s="8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2">
        <f t="shared" si="244"/>
        <v>41617.704328703701</v>
      </c>
      <c r="T2605" s="12">
        <f t="shared" si="245"/>
        <v>41631.704328703701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240"/>
        <v>1.0421799999999999</v>
      </c>
      <c r="P2606" s="8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2">
        <f t="shared" si="244"/>
        <v>40997.842858796292</v>
      </c>
      <c r="T2606" s="12">
        <f t="shared" si="245"/>
        <v>41027.842858796292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240"/>
        <v>1.0742157000000001</v>
      </c>
      <c r="P2607" s="8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2">
        <f t="shared" si="244"/>
        <v>42508.33321759259</v>
      </c>
      <c r="T2607" s="12">
        <f t="shared" si="245"/>
        <v>42538.33321759259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240"/>
        <v>1.1005454545454545</v>
      </c>
      <c r="P2608" s="8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2">
        <f t="shared" si="244"/>
        <v>41726.504421296289</v>
      </c>
      <c r="T2608" s="12">
        <f t="shared" si="245"/>
        <v>41758.504421296289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240"/>
        <v>4.077</v>
      </c>
      <c r="P2609" s="8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2">
        <f t="shared" si="244"/>
        <v>42184.666342592587</v>
      </c>
      <c r="T2609" s="12">
        <f t="shared" si="245"/>
        <v>42227.874999999993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240"/>
        <v>2.2392500000000002</v>
      </c>
      <c r="P2610" s="8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2">
        <f t="shared" si="244"/>
        <v>42767.593379629623</v>
      </c>
      <c r="T2610" s="12">
        <f t="shared" si="245"/>
        <v>42808.791666666664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240"/>
        <v>3.038011142857143</v>
      </c>
      <c r="P2611" s="8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2">
        <f t="shared" si="244"/>
        <v>41075.02952546296</v>
      </c>
      <c r="T2611" s="12">
        <f t="shared" si="245"/>
        <v>41105.02952546296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240"/>
        <v>1.4132510432681749</v>
      </c>
      <c r="P2612" s="8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2">
        <f t="shared" si="244"/>
        <v>42564.672743055555</v>
      </c>
      <c r="T2612" s="12">
        <f t="shared" si="245"/>
        <v>42604.082638888889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240"/>
        <v>27.906363636363636</v>
      </c>
      <c r="P2613" s="8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2">
        <f t="shared" si="244"/>
        <v>42704.127476851849</v>
      </c>
      <c r="T2613" s="12">
        <f t="shared" si="245"/>
        <v>42737.749305555553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240"/>
        <v>1.7176130000000001</v>
      </c>
      <c r="P2614" s="8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2">
        <f t="shared" si="244"/>
        <v>41981.934837962959</v>
      </c>
      <c r="T2614" s="12">
        <f t="shared" si="245"/>
        <v>42012.934837962959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240"/>
        <v>1.0101333333333333</v>
      </c>
      <c r="P2615" s="8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2">
        <f t="shared" si="244"/>
        <v>41143.609884259255</v>
      </c>
      <c r="T2615" s="12">
        <f t="shared" si="245"/>
        <v>41173.609884259255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240"/>
        <v>1.02</v>
      </c>
      <c r="P2616" s="8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2">
        <f t="shared" si="244"/>
        <v>41730.500138888885</v>
      </c>
      <c r="T2616" s="12">
        <f t="shared" si="245"/>
        <v>41759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240"/>
        <v>1.6976511744127936</v>
      </c>
      <c r="P2617" s="8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2">
        <f t="shared" si="244"/>
        <v>42453.288935185185</v>
      </c>
      <c r="T2617" s="12">
        <f t="shared" si="245"/>
        <v>42490.291666666664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240"/>
        <v>1.14534</v>
      </c>
      <c r="P2618" s="8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2">
        <f t="shared" si="244"/>
        <v>42211.786215277774</v>
      </c>
      <c r="T2618" s="12">
        <f t="shared" si="245"/>
        <v>42241.786215277774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240"/>
        <v>8.7759999999999998</v>
      </c>
      <c r="P2619" s="8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2">
        <f t="shared" si="244"/>
        <v>41902.666099537033</v>
      </c>
      <c r="T2619" s="12">
        <f t="shared" si="245"/>
        <v>41932.666099537033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240"/>
        <v>1.0538666666666667</v>
      </c>
      <c r="P2620" s="8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2">
        <f t="shared" si="244"/>
        <v>42279.584039351852</v>
      </c>
      <c r="T2620" s="12">
        <f t="shared" si="245"/>
        <v>42339.625706018516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240"/>
        <v>1.8839999999999999</v>
      </c>
      <c r="P2621" s="8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2">
        <f t="shared" si="244"/>
        <v>42273.67597222222</v>
      </c>
      <c r="T2621" s="12">
        <f t="shared" si="245"/>
        <v>42300.249999999993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240"/>
        <v>1.436523076923077</v>
      </c>
      <c r="P2622" s="8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2">
        <f t="shared" si="244"/>
        <v>42250.958819444444</v>
      </c>
      <c r="T2622" s="12">
        <f t="shared" si="245"/>
        <v>42287.833333333336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240"/>
        <v>1.4588000000000001</v>
      </c>
      <c r="P2623" s="8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2">
        <f t="shared" si="244"/>
        <v>42115.539212962962</v>
      </c>
      <c r="T2623" s="12">
        <f t="shared" si="245"/>
        <v>42145.539212962962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240"/>
        <v>1.3118399999999999</v>
      </c>
      <c r="P2624" s="8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2">
        <f t="shared" si="244"/>
        <v>42689.534907407404</v>
      </c>
      <c r="T2624" s="12">
        <f t="shared" si="245"/>
        <v>42734.534907407404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240"/>
        <v>1.1399999999999999</v>
      </c>
      <c r="P2625" s="8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2">
        <f t="shared" si="244"/>
        <v>42692.048217592594</v>
      </c>
      <c r="T2625" s="12">
        <f t="shared" si="245"/>
        <v>42706.048217592594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240"/>
        <v>13.794206249999998</v>
      </c>
      <c r="P2626" s="8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2">
        <f t="shared" si="244"/>
        <v>41144.213217592587</v>
      </c>
      <c r="T2626" s="12">
        <f t="shared" si="245"/>
        <v>41165.213217592587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246">E2627/D2627</f>
        <v>9.56</v>
      </c>
      <c r="P2627" s="8">
        <f t="shared" ref="P2627:P2690" si="247">IF(ISERROR(E2627/L2627),0,E2627/L2627)</f>
        <v>27.576923076923077</v>
      </c>
      <c r="Q2627" t="str">
        <f t="shared" ref="Q2627:Q2690" si="248">LEFT(N2627,FIND("/",N2627,1)-1)</f>
        <v>technology</v>
      </c>
      <c r="R2627" t="str">
        <f t="shared" ref="R2627:R2690" si="249">RIGHT(N2627,(LEN(N2627)-FIND("/",N2627,1)))</f>
        <v>space exploration</v>
      </c>
      <c r="S2627" s="12">
        <f t="shared" ref="S2627:S2690" si="250">(J2627/86400)+25569+(-5/24)</f>
        <v>42658.601944444446</v>
      </c>
      <c r="T2627" s="12">
        <f t="shared" ref="T2627:T2690" si="251">(I2627/86400)+25569+(-5/24)</f>
        <v>42683.643611111103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246"/>
        <v>1.1200000000000001</v>
      </c>
      <c r="P2628" s="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2">
        <f t="shared" si="250"/>
        <v>42128.41978009259</v>
      </c>
      <c r="T2628" s="12">
        <f t="shared" si="251"/>
        <v>42158.41978009259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246"/>
        <v>6.4666666666666668</v>
      </c>
      <c r="P2629" s="8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2">
        <f t="shared" si="250"/>
        <v>42304.621076388888</v>
      </c>
      <c r="T2629" s="12">
        <f t="shared" si="251"/>
        <v>42334.662743055553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246"/>
        <v>1.1036948748510131</v>
      </c>
      <c r="P2630" s="8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2">
        <f t="shared" si="250"/>
        <v>41953.757719907408</v>
      </c>
      <c r="T2630" s="12">
        <f t="shared" si="251"/>
        <v>41973.757719907408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246"/>
        <v>1.2774000000000001</v>
      </c>
      <c r="P2631" s="8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2">
        <f t="shared" si="250"/>
        <v>42108.330115740733</v>
      </c>
      <c r="T2631" s="12">
        <f t="shared" si="251"/>
        <v>42138.330115740733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246"/>
        <v>1.579</v>
      </c>
      <c r="P2632" s="8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2">
        <f t="shared" si="250"/>
        <v>42523.897129629629</v>
      </c>
      <c r="T2632" s="12">
        <f t="shared" si="251"/>
        <v>42551.208333333336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246"/>
        <v>1.1466525000000001</v>
      </c>
      <c r="P2633" s="8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2">
        <f t="shared" si="250"/>
        <v>42217.960960648146</v>
      </c>
      <c r="T2633" s="12">
        <f t="shared" si="251"/>
        <v>42245.960960648146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246"/>
        <v>1.3700934579439252</v>
      </c>
      <c r="P2634" s="8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2">
        <f t="shared" si="250"/>
        <v>42493.853460648148</v>
      </c>
      <c r="T2634" s="12">
        <f t="shared" si="251"/>
        <v>42518.853460648148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246"/>
        <v>3.5461999999999998</v>
      </c>
      <c r="P2635" s="8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2">
        <f t="shared" si="250"/>
        <v>41667.614953703705</v>
      </c>
      <c r="T2635" s="12">
        <f t="shared" si="251"/>
        <v>41697.75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246"/>
        <v>1.0602150537634409</v>
      </c>
      <c r="P2636" s="8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2">
        <f t="shared" si="250"/>
        <v>42612.448159722218</v>
      </c>
      <c r="T2636" s="12">
        <f t="shared" si="251"/>
        <v>42642.448159722218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246"/>
        <v>1</v>
      </c>
      <c r="P2637" s="8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2">
        <f t="shared" si="250"/>
        <v>42037.742604166669</v>
      </c>
      <c r="T2637" s="12">
        <f t="shared" si="251"/>
        <v>42072.700937499998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246"/>
        <v>1.873</v>
      </c>
      <c r="P2638" s="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2">
        <f t="shared" si="250"/>
        <v>42636.406412037039</v>
      </c>
      <c r="T2638" s="12">
        <f t="shared" si="251"/>
        <v>42658.833333333336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246"/>
        <v>1.6619999999999999</v>
      </c>
      <c r="P2639" s="8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2">
        <f t="shared" si="250"/>
        <v>42639.341145833336</v>
      </c>
      <c r="T2639" s="12">
        <f t="shared" si="251"/>
        <v>42655.341145833336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246"/>
        <v>1.0172910662824208</v>
      </c>
      <c r="P2640" s="8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2">
        <f t="shared" si="250"/>
        <v>41989.70480324074</v>
      </c>
      <c r="T2640" s="12">
        <f t="shared" si="251"/>
        <v>42019.70480324074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246"/>
        <v>1.64</v>
      </c>
      <c r="P2641" s="8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2">
        <f t="shared" si="250"/>
        <v>42024.656805555554</v>
      </c>
      <c r="T2641" s="12">
        <f t="shared" si="251"/>
        <v>42054.656805555554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246"/>
        <v>1.0566666666666666</v>
      </c>
      <c r="P2642" s="8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2">
        <f t="shared" si="250"/>
        <v>42102.952245370368</v>
      </c>
      <c r="T2642" s="12">
        <f t="shared" si="251"/>
        <v>42162.952245370368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246"/>
        <v>0.01</v>
      </c>
      <c r="P2643" s="8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2">
        <f t="shared" si="250"/>
        <v>41880.618784722217</v>
      </c>
      <c r="T2643" s="12">
        <f t="shared" si="251"/>
        <v>41897.631249999999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246"/>
        <v>0</v>
      </c>
      <c r="P2644" s="8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s="12">
        <f t="shared" si="250"/>
        <v>42536.03828703703</v>
      </c>
      <c r="T2644" s="12">
        <f t="shared" si="251"/>
        <v>42566.081249999996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246"/>
        <v>0.33559730999999998</v>
      </c>
      <c r="P2645" s="8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2">
        <f t="shared" si="250"/>
        <v>42689.374016203707</v>
      </c>
      <c r="T2645" s="12">
        <f t="shared" si="251"/>
        <v>42725.124305555553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246"/>
        <v>2.053E-2</v>
      </c>
      <c r="P2646" s="8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2">
        <f t="shared" si="250"/>
        <v>42774.583738425928</v>
      </c>
      <c r="T2646" s="12">
        <f t="shared" si="251"/>
        <v>42804.583738425928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246"/>
        <v>0.105</v>
      </c>
      <c r="P2647" s="8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2">
        <f t="shared" si="250"/>
        <v>41921.634293981479</v>
      </c>
      <c r="T2647" s="12">
        <f t="shared" si="251"/>
        <v>41951.675960648143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246"/>
        <v>8.4172839999999999E-2</v>
      </c>
      <c r="P2648" s="8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2">
        <f t="shared" si="250"/>
        <v>42226.10496527778</v>
      </c>
      <c r="T2648" s="12">
        <f t="shared" si="251"/>
        <v>42256.10496527778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246"/>
        <v>1.44E-2</v>
      </c>
      <c r="P2649" s="8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2">
        <f t="shared" si="250"/>
        <v>42200.053460648145</v>
      </c>
      <c r="T2649" s="12">
        <f t="shared" si="251"/>
        <v>42230.053460648145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246"/>
        <v>8.8333333333333337E-3</v>
      </c>
      <c r="P2650" s="8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2">
        <f t="shared" si="250"/>
        <v>42408.506481481476</v>
      </c>
      <c r="T2650" s="12">
        <f t="shared" si="251"/>
        <v>42438.506481481476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246"/>
        <v>9.9200000000000004E-4</v>
      </c>
      <c r="P2651" s="8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2">
        <f t="shared" si="250"/>
        <v>42341.788668981484</v>
      </c>
      <c r="T2651" s="12">
        <f t="shared" si="251"/>
        <v>42401.788668981484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246"/>
        <v>5.966666666666667E-3</v>
      </c>
      <c r="P2652" s="8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2">
        <f t="shared" si="250"/>
        <v>42695.416006944441</v>
      </c>
      <c r="T2652" s="12">
        <f t="shared" si="251"/>
        <v>42725.416006944441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246"/>
        <v>1.8689285714285714E-2</v>
      </c>
      <c r="P2653" s="8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2">
        <f t="shared" si="250"/>
        <v>42327.597326388888</v>
      </c>
      <c r="T2653" s="12">
        <f t="shared" si="251"/>
        <v>42355.597326388888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246"/>
        <v>8.8500000000000002E-3</v>
      </c>
      <c r="P2654" s="8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2">
        <f t="shared" si="250"/>
        <v>41952.950520833336</v>
      </c>
      <c r="T2654" s="12">
        <f t="shared" si="251"/>
        <v>41982.950520833336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246"/>
        <v>0.1152156862745098</v>
      </c>
      <c r="P2655" s="8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2">
        <f t="shared" si="250"/>
        <v>41771.443599537037</v>
      </c>
      <c r="T2655" s="12">
        <f t="shared" si="251"/>
        <v>41802.958333333328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246"/>
        <v>5.1000000000000004E-4</v>
      </c>
      <c r="P2656" s="8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2">
        <f t="shared" si="250"/>
        <v>42055.392662037033</v>
      </c>
      <c r="T2656" s="12">
        <f t="shared" si="251"/>
        <v>42115.350995370369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246"/>
        <v>0.21033333333333334</v>
      </c>
      <c r="P2657" s="8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2">
        <f t="shared" si="250"/>
        <v>42381.657951388886</v>
      </c>
      <c r="T2657" s="12">
        <f t="shared" si="251"/>
        <v>42409.624999999993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246"/>
        <v>0.11436666666666667</v>
      </c>
      <c r="P2658" s="8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2">
        <f t="shared" si="250"/>
        <v>42767.480185185188</v>
      </c>
      <c r="T2658" s="12">
        <f t="shared" si="251"/>
        <v>42806.583333333336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246"/>
        <v>0.18737933333333334</v>
      </c>
      <c r="P2659" s="8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2">
        <f t="shared" si="250"/>
        <v>42551.720520833333</v>
      </c>
      <c r="T2659" s="12">
        <f t="shared" si="251"/>
        <v>42584.854166666664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246"/>
        <v>9.2857142857142856E-4</v>
      </c>
      <c r="P2660" s="8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2">
        <f t="shared" si="250"/>
        <v>42551.675856481474</v>
      </c>
      <c r="T2660" s="12">
        <f t="shared" si="251"/>
        <v>42581.675856481474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246"/>
        <v>2.720408163265306E-2</v>
      </c>
      <c r="P2661" s="8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2">
        <f t="shared" si="250"/>
        <v>42081.861226851848</v>
      </c>
      <c r="T2661" s="12">
        <f t="shared" si="251"/>
        <v>42111.861226851848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246"/>
        <v>9.5E-4</v>
      </c>
      <c r="P2662" s="8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2">
        <f t="shared" si="250"/>
        <v>42272.504837962959</v>
      </c>
      <c r="T2662" s="12">
        <f t="shared" si="251"/>
        <v>42332.546504629623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246"/>
        <v>1.0289999999999999</v>
      </c>
      <c r="P2663" s="8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2">
        <f t="shared" si="250"/>
        <v>41542.750115740739</v>
      </c>
      <c r="T2663" s="12">
        <f t="shared" si="251"/>
        <v>41572.750115740739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246"/>
        <v>1.0680000000000001</v>
      </c>
      <c r="P2664" s="8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2">
        <f t="shared" si="250"/>
        <v>42207.538344907407</v>
      </c>
      <c r="T2664" s="12">
        <f t="shared" si="251"/>
        <v>42237.538344907407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246"/>
        <v>1.0459624999999999</v>
      </c>
      <c r="P2665" s="8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2">
        <f t="shared" si="250"/>
        <v>42222.41443287037</v>
      </c>
      <c r="T2665" s="12">
        <f t="shared" si="251"/>
        <v>42251.416666666664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246"/>
        <v>1.0342857142857143</v>
      </c>
      <c r="P2666" s="8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2">
        <f t="shared" si="250"/>
        <v>42312.817094907405</v>
      </c>
      <c r="T2666" s="12">
        <f t="shared" si="251"/>
        <v>42347.082638888889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246"/>
        <v>1.2314285714285715</v>
      </c>
      <c r="P2667" s="8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2">
        <f t="shared" si="250"/>
        <v>42083.687199074069</v>
      </c>
      <c r="T2667" s="12">
        <f t="shared" si="251"/>
        <v>42128.687199074069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246"/>
        <v>1.592951</v>
      </c>
      <c r="P2668" s="8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2">
        <f t="shared" si="250"/>
        <v>42235.55600694444</v>
      </c>
      <c r="T2668" s="12">
        <f t="shared" si="251"/>
        <v>42272.666666666664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246"/>
        <v>1.1066666666666667</v>
      </c>
      <c r="P2669" s="8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2">
        <f t="shared" si="250"/>
        <v>42380.717777777776</v>
      </c>
      <c r="T2669" s="12">
        <f t="shared" si="251"/>
        <v>42410.717777777776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246"/>
        <v>1.7070000000000001</v>
      </c>
      <c r="P2670" s="8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2">
        <f t="shared" si="250"/>
        <v>42275.380381944444</v>
      </c>
      <c r="T2670" s="12">
        <f t="shared" si="251"/>
        <v>42317.397222222215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246"/>
        <v>1.25125</v>
      </c>
      <c r="P2671" s="8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2">
        <f t="shared" si="250"/>
        <v>42318.827499999992</v>
      </c>
      <c r="T2671" s="12">
        <f t="shared" si="251"/>
        <v>42378.827499999992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246"/>
        <v>6.4158609339642042E-2</v>
      </c>
      <c r="P2672" s="8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2">
        <f t="shared" si="250"/>
        <v>41820.812268518515</v>
      </c>
      <c r="T2672" s="12">
        <f t="shared" si="251"/>
        <v>41848.812268518515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246"/>
        <v>0.11344</v>
      </c>
      <c r="P2673" s="8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2">
        <f t="shared" si="250"/>
        <v>41962.54069444444</v>
      </c>
      <c r="T2673" s="12">
        <f t="shared" si="251"/>
        <v>41992.609722222223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246"/>
        <v>0.33189999999999997</v>
      </c>
      <c r="P2674" s="8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2">
        <f t="shared" si="250"/>
        <v>42344.675810185181</v>
      </c>
      <c r="T2674" s="12">
        <f t="shared" si="251"/>
        <v>42366.041666666664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246"/>
        <v>0.27579999999999999</v>
      </c>
      <c r="P2675" s="8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2">
        <f t="shared" si="250"/>
        <v>41912.333321759259</v>
      </c>
      <c r="T2675" s="12">
        <f t="shared" si="251"/>
        <v>41941.739583333328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246"/>
        <v>0.62839999999999996</v>
      </c>
      <c r="P2676" s="8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2">
        <f t="shared" si="250"/>
        <v>42529.424421296295</v>
      </c>
      <c r="T2676" s="12">
        <f t="shared" si="251"/>
        <v>42555.999305555553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246"/>
        <v>7.5880000000000003E-2</v>
      </c>
      <c r="P2677" s="8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2">
        <f t="shared" si="250"/>
        <v>41923.649178240739</v>
      </c>
      <c r="T2677" s="12">
        <f t="shared" si="251"/>
        <v>41953.690844907404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246"/>
        <v>0.50380952380952382</v>
      </c>
      <c r="P2678" s="8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2">
        <f t="shared" si="250"/>
        <v>42482.416365740741</v>
      </c>
      <c r="T2678" s="12">
        <f t="shared" si="251"/>
        <v>42512.416365740741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246"/>
        <v>0.17512820512820512</v>
      </c>
      <c r="P2679" s="8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2">
        <f t="shared" si="250"/>
        <v>41792.821099537039</v>
      </c>
      <c r="T2679" s="12">
        <f t="shared" si="251"/>
        <v>41822.821099537039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246"/>
        <v>1.3750000000000001E-4</v>
      </c>
      <c r="P2680" s="8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2">
        <f t="shared" si="250"/>
        <v>42241.589872685181</v>
      </c>
      <c r="T2680" s="12">
        <f t="shared" si="251"/>
        <v>42271.589872685181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246"/>
        <v>3.3E-3</v>
      </c>
      <c r="P2681" s="8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2">
        <f t="shared" si="250"/>
        <v>42032.792754629627</v>
      </c>
      <c r="T2681" s="12">
        <f t="shared" si="251"/>
        <v>42062.792754629627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246"/>
        <v>8.6250000000000007E-3</v>
      </c>
      <c r="P2682" s="8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2">
        <f t="shared" si="250"/>
        <v>42436.003368055557</v>
      </c>
      <c r="T2682" s="12">
        <f t="shared" si="251"/>
        <v>42465.961701388886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246"/>
        <v>6.875E-3</v>
      </c>
      <c r="P2683" s="8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2">
        <f t="shared" si="250"/>
        <v>41805.686921296292</v>
      </c>
      <c r="T2683" s="12">
        <f t="shared" si="251"/>
        <v>41830.686921296292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246"/>
        <v>0.28299999999999997</v>
      </c>
      <c r="P2684" s="8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2">
        <f t="shared" si="250"/>
        <v>41932.663657407407</v>
      </c>
      <c r="T2684" s="12">
        <f t="shared" si="251"/>
        <v>41965.040972222218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246"/>
        <v>2.3999999999999998E-3</v>
      </c>
      <c r="P2685" s="8">
        <f t="shared" si="247"/>
        <v>12</v>
      </c>
      <c r="Q2685" t="str">
        <f t="shared" si="248"/>
        <v>food</v>
      </c>
      <c r="R2685" t="str">
        <f t="shared" si="249"/>
        <v>food trucks</v>
      </c>
      <c r="S2685" s="12">
        <f t="shared" si="250"/>
        <v>42034.546759259254</v>
      </c>
      <c r="T2685" s="12">
        <f t="shared" si="251"/>
        <v>42064.546759259254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246"/>
        <v>1.1428571428571429E-2</v>
      </c>
      <c r="P2686" s="8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2">
        <f t="shared" si="250"/>
        <v>41820.706307870372</v>
      </c>
      <c r="T2686" s="12">
        <f t="shared" si="251"/>
        <v>41860.706307870372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246"/>
        <v>2.0000000000000001E-4</v>
      </c>
      <c r="P2687" s="8">
        <f t="shared" si="247"/>
        <v>10</v>
      </c>
      <c r="Q2687" t="str">
        <f t="shared" si="248"/>
        <v>food</v>
      </c>
      <c r="R2687" t="str">
        <f t="shared" si="249"/>
        <v>food trucks</v>
      </c>
      <c r="S2687" s="12">
        <f t="shared" si="250"/>
        <v>42061.487615740734</v>
      </c>
      <c r="T2687" s="12">
        <f t="shared" si="251"/>
        <v>42121.44594907407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246"/>
        <v>0</v>
      </c>
      <c r="P2688" s="8">
        <f t="shared" si="247"/>
        <v>0</v>
      </c>
      <c r="Q2688" t="str">
        <f t="shared" si="248"/>
        <v>food</v>
      </c>
      <c r="R2688" t="str">
        <f t="shared" si="249"/>
        <v>food trucks</v>
      </c>
      <c r="S2688" s="12">
        <f t="shared" si="250"/>
        <v>41892.766469907401</v>
      </c>
      <c r="T2688" s="12">
        <f t="shared" si="251"/>
        <v>41912.766469907401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246"/>
        <v>0</v>
      </c>
      <c r="P2689" s="8">
        <f t="shared" si="247"/>
        <v>0</v>
      </c>
      <c r="Q2689" t="str">
        <f t="shared" si="248"/>
        <v>food</v>
      </c>
      <c r="R2689" t="str">
        <f t="shared" si="249"/>
        <v>food trucks</v>
      </c>
      <c r="S2689" s="12">
        <f t="shared" si="250"/>
        <v>42154.431921296295</v>
      </c>
      <c r="T2689" s="12">
        <f t="shared" si="251"/>
        <v>42184.431921296295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246"/>
        <v>1.48E-3</v>
      </c>
      <c r="P2690" s="8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2">
        <f t="shared" si="250"/>
        <v>42027.910532407404</v>
      </c>
      <c r="T2690" s="12">
        <f t="shared" si="251"/>
        <v>42058.916666666664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252">E2691/D2691</f>
        <v>2.8571428571428571E-5</v>
      </c>
      <c r="P2691" s="8">
        <f t="shared" ref="P2691:P2754" si="253">IF(ISERROR(E2691/L2691),0,E2691/L2691)</f>
        <v>1</v>
      </c>
      <c r="Q2691" t="str">
        <f t="shared" ref="Q2691:Q2754" si="254">LEFT(N2691,FIND("/",N2691,1)-1)</f>
        <v>food</v>
      </c>
      <c r="R2691" t="str">
        <f t="shared" ref="R2691:R2754" si="255">RIGHT(N2691,(LEN(N2691)-FIND("/",N2691,1)))</f>
        <v>food trucks</v>
      </c>
      <c r="S2691" s="12">
        <f t="shared" ref="S2691:S2754" si="256">(J2691/86400)+25569+(-5/24)</f>
        <v>42551.75335648148</v>
      </c>
      <c r="T2691" s="12">
        <f t="shared" ref="T2691:T2754" si="257">(I2691/86400)+25569+(-5/24)</f>
        <v>42581.75335648148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252"/>
        <v>0.107325</v>
      </c>
      <c r="P2692" s="8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2">
        <f t="shared" si="256"/>
        <v>42112.89671296296</v>
      </c>
      <c r="T2692" s="12">
        <f t="shared" si="257"/>
        <v>42157.89671296296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252"/>
        <v>5.3846153846153844E-4</v>
      </c>
      <c r="P2693" s="8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2">
        <f t="shared" si="256"/>
        <v>42089.515706018516</v>
      </c>
      <c r="T2693" s="12">
        <f t="shared" si="257"/>
        <v>42134.515706018516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252"/>
        <v>7.1428571428571426E-3</v>
      </c>
      <c r="P2694" s="8">
        <f t="shared" si="253"/>
        <v>25</v>
      </c>
      <c r="Q2694" t="str">
        <f t="shared" si="254"/>
        <v>food</v>
      </c>
      <c r="R2694" t="str">
        <f t="shared" si="255"/>
        <v>food trucks</v>
      </c>
      <c r="S2694" s="12">
        <f t="shared" si="256"/>
        <v>42058.125694444439</v>
      </c>
      <c r="T2694" s="12">
        <f t="shared" si="257"/>
        <v>42088.084027777775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252"/>
        <v>8.0000000000000002E-3</v>
      </c>
      <c r="P2695" s="8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2">
        <f t="shared" si="256"/>
        <v>41833.930162037032</v>
      </c>
      <c r="T2695" s="12">
        <f t="shared" si="257"/>
        <v>41863.930162037032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252"/>
        <v>3.3333333333333335E-5</v>
      </c>
      <c r="P2696" s="8">
        <f t="shared" si="253"/>
        <v>1</v>
      </c>
      <c r="Q2696" t="str">
        <f t="shared" si="254"/>
        <v>food</v>
      </c>
      <c r="R2696" t="str">
        <f t="shared" si="255"/>
        <v>food trucks</v>
      </c>
      <c r="S2696" s="12">
        <f t="shared" si="256"/>
        <v>41877.932164351849</v>
      </c>
      <c r="T2696" s="12">
        <f t="shared" si="257"/>
        <v>41907.932164351849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252"/>
        <v>4.7333333333333333E-3</v>
      </c>
      <c r="P2697" s="8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2">
        <f t="shared" si="256"/>
        <v>42047.973587962959</v>
      </c>
      <c r="T2697" s="12">
        <f t="shared" si="257"/>
        <v>42107.931921296295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252"/>
        <v>5.6500000000000002E-2</v>
      </c>
      <c r="P2698" s="8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2">
        <f t="shared" si="256"/>
        <v>41964.636111111111</v>
      </c>
      <c r="T2698" s="12">
        <f t="shared" si="257"/>
        <v>41998.636111111111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252"/>
        <v>0.26352173913043481</v>
      </c>
      <c r="P2699" s="8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2">
        <f t="shared" si="256"/>
        <v>42187.731747685182</v>
      </c>
      <c r="T2699" s="12">
        <f t="shared" si="257"/>
        <v>42218.708333333336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252"/>
        <v>3.2512500000000002E-3</v>
      </c>
      <c r="P2700" s="8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2">
        <f t="shared" si="256"/>
        <v>41787.689907407403</v>
      </c>
      <c r="T2700" s="12">
        <f t="shared" si="257"/>
        <v>41817.689907407403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252"/>
        <v>0</v>
      </c>
      <c r="P2701" s="8">
        <f t="shared" si="253"/>
        <v>0</v>
      </c>
      <c r="Q2701" t="str">
        <f t="shared" si="254"/>
        <v>food</v>
      </c>
      <c r="R2701" t="str">
        <f t="shared" si="255"/>
        <v>food trucks</v>
      </c>
      <c r="S2701" s="12">
        <f t="shared" si="256"/>
        <v>41829.688229166662</v>
      </c>
      <c r="T2701" s="12">
        <f t="shared" si="257"/>
        <v>41859.688229166662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252"/>
        <v>7.0007000700070005E-3</v>
      </c>
      <c r="P2702" s="8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2">
        <f t="shared" si="256"/>
        <v>41870.666342592587</v>
      </c>
      <c r="T2702" s="12">
        <f t="shared" si="257"/>
        <v>41900.666342592587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252"/>
        <v>0.46176470588235297</v>
      </c>
      <c r="P2703" s="8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2">
        <f t="shared" si="256"/>
        <v>42801.566365740735</v>
      </c>
      <c r="T2703" s="12">
        <f t="shared" si="257"/>
        <v>42832.524699074071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252"/>
        <v>0.34410000000000002</v>
      </c>
      <c r="P2704" s="8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2">
        <f t="shared" si="256"/>
        <v>42800.593483796292</v>
      </c>
      <c r="T2704" s="12">
        <f t="shared" si="257"/>
        <v>42830.551817129628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252"/>
        <v>1.0375000000000001</v>
      </c>
      <c r="P2705" s="8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2">
        <f t="shared" si="256"/>
        <v>42756.481828703698</v>
      </c>
      <c r="T2705" s="12">
        <f t="shared" si="257"/>
        <v>42816.440162037034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252"/>
        <v>6.0263157894736845E-2</v>
      </c>
      <c r="P2706" s="8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2">
        <f t="shared" si="256"/>
        <v>42787.654097222221</v>
      </c>
      <c r="T2706" s="12">
        <f t="shared" si="257"/>
        <v>42830.61243055555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252"/>
        <v>0.10539393939393939</v>
      </c>
      <c r="P2707" s="8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2">
        <f t="shared" si="256"/>
        <v>42773.70784722222</v>
      </c>
      <c r="T2707" s="12">
        <f t="shared" si="257"/>
        <v>42818.666180555556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252"/>
        <v>1.1229714285714285</v>
      </c>
      <c r="P2708" s="8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2">
        <f t="shared" si="256"/>
        <v>41899.086608796293</v>
      </c>
      <c r="T2708" s="12">
        <f t="shared" si="257"/>
        <v>41928.082638888889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252"/>
        <v>3.50844625</v>
      </c>
      <c r="P2709" s="8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2">
        <f t="shared" si="256"/>
        <v>41391.574571759258</v>
      </c>
      <c r="T2709" s="12">
        <f t="shared" si="257"/>
        <v>41421.082638888889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252"/>
        <v>2.3321535</v>
      </c>
      <c r="P2710" s="8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2">
        <f t="shared" si="256"/>
        <v>42512.489884259259</v>
      </c>
      <c r="T2710" s="12">
        <f t="shared" si="257"/>
        <v>42572.489884259259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252"/>
        <v>1.01606</v>
      </c>
      <c r="P2711" s="8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2">
        <f t="shared" si="256"/>
        <v>42611.941446759258</v>
      </c>
      <c r="T2711" s="12">
        <f t="shared" si="257"/>
        <v>42646.957638888889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252"/>
        <v>1.5390035000000002</v>
      </c>
      <c r="P2712" s="8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2">
        <f t="shared" si="256"/>
        <v>41828.021157407406</v>
      </c>
      <c r="T2712" s="12">
        <f t="shared" si="257"/>
        <v>41859.875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252"/>
        <v>1.007161125319693</v>
      </c>
      <c r="P2713" s="8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2">
        <f t="shared" si="256"/>
        <v>41780.536921296291</v>
      </c>
      <c r="T2713" s="12">
        <f t="shared" si="257"/>
        <v>41810.709027777775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252"/>
        <v>1.3138181818181818</v>
      </c>
      <c r="P2714" s="8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2">
        <f t="shared" si="256"/>
        <v>41431.853703703702</v>
      </c>
      <c r="T2714" s="12">
        <f t="shared" si="257"/>
        <v>41468.541666666664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252"/>
        <v>1.0224133333333334</v>
      </c>
      <c r="P2715" s="8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2">
        <f t="shared" si="256"/>
        <v>42322.445416666662</v>
      </c>
      <c r="T2715" s="12">
        <f t="shared" si="257"/>
        <v>42362.445416666662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252"/>
        <v>1.1635599999999999</v>
      </c>
      <c r="P2716" s="8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2">
        <f t="shared" si="256"/>
        <v>42629.446712962956</v>
      </c>
      <c r="T2716" s="12">
        <f t="shared" si="257"/>
        <v>42657.749999999993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252"/>
        <v>2.6462241666666664</v>
      </c>
      <c r="P2717" s="8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2">
        <f t="shared" si="256"/>
        <v>42387.190138888887</v>
      </c>
      <c r="T2717" s="12">
        <f t="shared" si="257"/>
        <v>42421.190138888887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252"/>
        <v>1.1998010000000001</v>
      </c>
      <c r="P2718" s="8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2">
        <f t="shared" si="256"/>
        <v>42255.124918981477</v>
      </c>
      <c r="T2718" s="12">
        <f t="shared" si="257"/>
        <v>42285.124918981477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252"/>
        <v>1.2010400000000001</v>
      </c>
      <c r="P2719" s="8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2">
        <f t="shared" si="256"/>
        <v>41934.706585648142</v>
      </c>
      <c r="T2719" s="12">
        <f t="shared" si="257"/>
        <v>41979.748252314814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252"/>
        <v>1.0358333333333334</v>
      </c>
      <c r="P2720" s="8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2">
        <f t="shared" si="256"/>
        <v>42465.388252314813</v>
      </c>
      <c r="T2720" s="12">
        <f t="shared" si="257"/>
        <v>42493.749999999993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252"/>
        <v>1.0883333333333334</v>
      </c>
      <c r="P2721" s="8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2">
        <f t="shared" si="256"/>
        <v>42417.822847222218</v>
      </c>
      <c r="T2721" s="12">
        <f t="shared" si="257"/>
        <v>42477.781180555554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252"/>
        <v>1.1812400000000001</v>
      </c>
      <c r="P2722" s="8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2">
        <f t="shared" si="256"/>
        <v>42655.257557870369</v>
      </c>
      <c r="T2722" s="12">
        <f t="shared" si="257"/>
        <v>42685.299224537033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252"/>
        <v>14.62</v>
      </c>
      <c r="P2723" s="8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2">
        <f t="shared" si="256"/>
        <v>41493.335625</v>
      </c>
      <c r="T2723" s="12">
        <f t="shared" si="257"/>
        <v>41523.583333333328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252"/>
        <v>2.5253999999999999</v>
      </c>
      <c r="P2724" s="8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2">
        <f t="shared" si="256"/>
        <v>42704.64876157407</v>
      </c>
      <c r="T2724" s="12">
        <f t="shared" si="257"/>
        <v>42764.64876157407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252"/>
        <v>1.4005000000000001</v>
      </c>
      <c r="P2725" s="8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2">
        <f t="shared" si="256"/>
        <v>41944.630648148144</v>
      </c>
      <c r="T2725" s="12">
        <f t="shared" si="257"/>
        <v>42004.672314814808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252"/>
        <v>2.9687520259319289</v>
      </c>
      <c r="P2726" s="8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2">
        <f t="shared" si="256"/>
        <v>42199.118738425925</v>
      </c>
      <c r="T2726" s="12">
        <f t="shared" si="257"/>
        <v>42231.118738425925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252"/>
        <v>1.445425</v>
      </c>
      <c r="P2727" s="8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2">
        <f t="shared" si="256"/>
        <v>42745.53628472222</v>
      </c>
      <c r="T2727" s="12">
        <f t="shared" si="257"/>
        <v>42795.53628472222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252"/>
        <v>1.05745</v>
      </c>
      <c r="P2728" s="8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2">
        <f t="shared" si="256"/>
        <v>42452.371655092589</v>
      </c>
      <c r="T2728" s="12">
        <f t="shared" si="257"/>
        <v>42482.371655092589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252"/>
        <v>4.9321000000000002</v>
      </c>
      <c r="P2729" s="8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2">
        <f t="shared" si="256"/>
        <v>42198.468321759261</v>
      </c>
      <c r="T2729" s="12">
        <f t="shared" si="257"/>
        <v>42223.468321759261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252"/>
        <v>2.0182666666666669</v>
      </c>
      <c r="P2730" s="8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2">
        <f t="shared" si="256"/>
        <v>42333.391597222224</v>
      </c>
      <c r="T2730" s="12">
        <f t="shared" si="257"/>
        <v>42368.391597222224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252"/>
        <v>1.0444</v>
      </c>
      <c r="P2731" s="8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2">
        <f t="shared" si="256"/>
        <v>42095.032372685186</v>
      </c>
      <c r="T2731" s="12">
        <f t="shared" si="257"/>
        <v>42125.032372685186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252"/>
        <v>1.7029262962962963</v>
      </c>
      <c r="P2732" s="8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2">
        <f t="shared" si="256"/>
        <v>41351.333043981482</v>
      </c>
      <c r="T2732" s="12">
        <f t="shared" si="257"/>
        <v>41386.333043981482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252"/>
        <v>1.0430333333333333</v>
      </c>
      <c r="P2733" s="8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2">
        <f t="shared" si="256"/>
        <v>41872.317384259259</v>
      </c>
      <c r="T2733" s="12">
        <f t="shared" si="257"/>
        <v>41929.958333333328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252"/>
        <v>1.1825000000000001</v>
      </c>
      <c r="P2734" s="8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2">
        <f t="shared" si="256"/>
        <v>41389.599861111106</v>
      </c>
      <c r="T2734" s="12">
        <f t="shared" si="257"/>
        <v>41421.791666666664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252"/>
        <v>1.07538</v>
      </c>
      <c r="P2735" s="8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2">
        <f t="shared" si="256"/>
        <v>42044.064513888887</v>
      </c>
      <c r="T2735" s="12">
        <f t="shared" si="257"/>
        <v>42104.022847222215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252"/>
        <v>22603</v>
      </c>
      <c r="P2736" s="8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2">
        <f t="shared" si="256"/>
        <v>42626.460555555554</v>
      </c>
      <c r="T2736" s="12">
        <f t="shared" si="257"/>
        <v>42656.707638888889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252"/>
        <v>9.7813466666666677</v>
      </c>
      <c r="P2737" s="8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2">
        <f t="shared" si="256"/>
        <v>41315.912615740737</v>
      </c>
      <c r="T2737" s="12">
        <f t="shared" si="257"/>
        <v>41346.625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252"/>
        <v>1.2290000000000001</v>
      </c>
      <c r="P2738" s="8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2">
        <f t="shared" si="256"/>
        <v>41722.458020833328</v>
      </c>
      <c r="T2738" s="12">
        <f t="shared" si="257"/>
        <v>41752.458020833328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252"/>
        <v>2.4606080000000001</v>
      </c>
      <c r="P2739" s="8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2">
        <f t="shared" si="256"/>
        <v>41611.709340277775</v>
      </c>
      <c r="T2739" s="12">
        <f t="shared" si="257"/>
        <v>41654.583333333328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252"/>
        <v>1.4794</v>
      </c>
      <c r="P2740" s="8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2">
        <f t="shared" si="256"/>
        <v>42619.935231481482</v>
      </c>
      <c r="T2740" s="12">
        <f t="shared" si="257"/>
        <v>42679.935231481482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252"/>
        <v>3.8409090909090908</v>
      </c>
      <c r="P2741" s="8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2">
        <f t="shared" si="256"/>
        <v>41719.679594907408</v>
      </c>
      <c r="T2741" s="12">
        <f t="shared" si="257"/>
        <v>41764.679594907408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252"/>
        <v>1.0333333333333334</v>
      </c>
      <c r="P2742" s="8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2">
        <f t="shared" si="256"/>
        <v>42044.823518518511</v>
      </c>
      <c r="T2742" s="12">
        <f t="shared" si="257"/>
        <v>42074.781851851854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252"/>
        <v>4.3750000000000004E-3</v>
      </c>
      <c r="P2743" s="8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2">
        <f t="shared" si="256"/>
        <v>41911.449097222219</v>
      </c>
      <c r="T2743" s="12">
        <f t="shared" si="257"/>
        <v>41931.879861111105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252"/>
        <v>0.29239999999999999</v>
      </c>
      <c r="P2744" s="8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2">
        <f t="shared" si="256"/>
        <v>41030.511423611111</v>
      </c>
      <c r="T2744" s="12">
        <f t="shared" si="257"/>
        <v>41044.511423611111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252"/>
        <v>0</v>
      </c>
      <c r="P2745" s="8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s="12">
        <f t="shared" si="256"/>
        <v>42632.120451388888</v>
      </c>
      <c r="T2745" s="12">
        <f t="shared" si="257"/>
        <v>42662.120451388888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252"/>
        <v>5.2187499999999998E-2</v>
      </c>
      <c r="P2746" s="8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2">
        <f t="shared" si="256"/>
        <v>40937.854143518518</v>
      </c>
      <c r="T2746" s="12">
        <f t="shared" si="257"/>
        <v>40967.854143518518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252"/>
        <v>0.21887499999999999</v>
      </c>
      <c r="P2747" s="8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2">
        <f t="shared" si="256"/>
        <v>41044.779722222222</v>
      </c>
      <c r="T2747" s="12">
        <f t="shared" si="257"/>
        <v>41104.779722222222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252"/>
        <v>0.26700000000000002</v>
      </c>
      <c r="P2748" s="8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2">
        <f t="shared" si="256"/>
        <v>41850.57304398148</v>
      </c>
      <c r="T2748" s="12">
        <f t="shared" si="257"/>
        <v>41880.57304398148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252"/>
        <v>0.28000000000000003</v>
      </c>
      <c r="P2749" s="8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2">
        <f t="shared" si="256"/>
        <v>41044.439780092587</v>
      </c>
      <c r="T2749" s="12">
        <f t="shared" si="257"/>
        <v>41075.923611111109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252"/>
        <v>1.06E-2</v>
      </c>
      <c r="P2750" s="8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2">
        <f t="shared" si="256"/>
        <v>42585.502337962964</v>
      </c>
      <c r="T2750" s="12">
        <f t="shared" si="257"/>
        <v>42615.502337962964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252"/>
        <v>1.0999999999999999E-2</v>
      </c>
      <c r="P2751" s="8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2">
        <f t="shared" si="256"/>
        <v>42068.59070601852</v>
      </c>
      <c r="T2751" s="12">
        <f t="shared" si="257"/>
        <v>42098.549039351848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252"/>
        <v>0</v>
      </c>
      <c r="P2752" s="8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s="12">
        <f t="shared" si="256"/>
        <v>41078.691493055558</v>
      </c>
      <c r="T2752" s="12">
        <f t="shared" si="257"/>
        <v>41090.625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252"/>
        <v>0</v>
      </c>
      <c r="P2753" s="8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s="12">
        <f t="shared" si="256"/>
        <v>41747.678726851846</v>
      </c>
      <c r="T2753" s="12">
        <f t="shared" si="257"/>
        <v>41807.678726851846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252"/>
        <v>0.11458333333333333</v>
      </c>
      <c r="P2754" s="8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2">
        <f t="shared" si="256"/>
        <v>40855.556759259256</v>
      </c>
      <c r="T2754" s="12">
        <f t="shared" si="257"/>
        <v>40895.556759259256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258">E2755/D2755</f>
        <v>0.19</v>
      </c>
      <c r="P2755" s="8">
        <f t="shared" ref="P2755:P2818" si="259">IF(ISERROR(E2755/L2755),0,E2755/L2755)</f>
        <v>47.5</v>
      </c>
      <c r="Q2755" t="str">
        <f t="shared" ref="Q2755:Q2818" si="260">LEFT(N2755,FIND("/",N2755,1)-1)</f>
        <v>publishing</v>
      </c>
      <c r="R2755" t="str">
        <f t="shared" ref="R2755:R2818" si="261">RIGHT(N2755,(LEN(N2755)-FIND("/",N2755,1)))</f>
        <v>children's books</v>
      </c>
      <c r="S2755" s="12">
        <f t="shared" ref="S2755:S2818" si="262">(J2755/86400)+25569+(-5/24)</f>
        <v>41117.692395833328</v>
      </c>
      <c r="T2755" s="12">
        <f t="shared" ref="T2755:T2818" si="263">(I2755/86400)+25569+(-5/24)</f>
        <v>41147.692395833328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258"/>
        <v>0</v>
      </c>
      <c r="P2756" s="8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s="12">
        <f t="shared" si="262"/>
        <v>41863.427673611106</v>
      </c>
      <c r="T2756" s="12">
        <f t="shared" si="263"/>
        <v>41893.427673611106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258"/>
        <v>0.52</v>
      </c>
      <c r="P2757" s="8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2">
        <f t="shared" si="262"/>
        <v>42072.582488425927</v>
      </c>
      <c r="T2757" s="12">
        <f t="shared" si="263"/>
        <v>42102.582488425927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258"/>
        <v>0.1048</v>
      </c>
      <c r="P2758" s="8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2">
        <f t="shared" si="262"/>
        <v>41620.692141203697</v>
      </c>
      <c r="T2758" s="12">
        <f t="shared" si="263"/>
        <v>41650.692141203697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258"/>
        <v>6.6666666666666671E-3</v>
      </c>
      <c r="P2759" s="8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2">
        <f t="shared" si="262"/>
        <v>42573.448287037034</v>
      </c>
      <c r="T2759" s="12">
        <f t="shared" si="263"/>
        <v>42588.448287037034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258"/>
        <v>0.11700000000000001</v>
      </c>
      <c r="P2760" s="8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2">
        <f t="shared" si="262"/>
        <v>42639.23359953703</v>
      </c>
      <c r="T2760" s="12">
        <f t="shared" si="263"/>
        <v>42653.23359953703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258"/>
        <v>0.105</v>
      </c>
      <c r="P2761" s="8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2">
        <f t="shared" si="262"/>
        <v>42524.158171296294</v>
      </c>
      <c r="T2761" s="12">
        <f t="shared" si="263"/>
        <v>42567.158171296294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258"/>
        <v>0</v>
      </c>
      <c r="P2762" s="8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s="12">
        <f t="shared" si="262"/>
        <v>41415.252986111111</v>
      </c>
      <c r="T2762" s="12">
        <f t="shared" si="263"/>
        <v>41445.252986111111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258"/>
        <v>7.1999999999999998E-3</v>
      </c>
      <c r="P2763" s="8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2">
        <f t="shared" si="262"/>
        <v>41246.85524305555</v>
      </c>
      <c r="T2763" s="12">
        <f t="shared" si="263"/>
        <v>41276.85524305555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258"/>
        <v>7.6923076923076927E-3</v>
      </c>
      <c r="P2764" s="8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2">
        <f t="shared" si="262"/>
        <v>40926.828645833331</v>
      </c>
      <c r="T2764" s="12">
        <f t="shared" si="263"/>
        <v>40986.786979166667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258"/>
        <v>2.2842639593908631E-3</v>
      </c>
      <c r="P2765" s="8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2">
        <f t="shared" si="262"/>
        <v>41373.371342592589</v>
      </c>
      <c r="T2765" s="12">
        <f t="shared" si="263"/>
        <v>41418.371342592589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258"/>
        <v>1.125E-2</v>
      </c>
      <c r="P2766" s="8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2">
        <f t="shared" si="262"/>
        <v>41030.083692129629</v>
      </c>
      <c r="T2766" s="12">
        <f t="shared" si="263"/>
        <v>41059.583333333328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258"/>
        <v>0</v>
      </c>
      <c r="P2767" s="8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s="12">
        <f t="shared" si="262"/>
        <v>41194.370694444442</v>
      </c>
      <c r="T2767" s="12">
        <f t="shared" si="263"/>
        <v>41210.370694444442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258"/>
        <v>0.02</v>
      </c>
      <c r="P2768" s="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2">
        <f t="shared" si="262"/>
        <v>40736.459699074076</v>
      </c>
      <c r="T2768" s="12">
        <f t="shared" si="263"/>
        <v>40766.459699074076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258"/>
        <v>8.5000000000000006E-3</v>
      </c>
      <c r="P2769" s="8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2">
        <f t="shared" si="262"/>
        <v>42172.750578703701</v>
      </c>
      <c r="T2769" s="12">
        <f t="shared" si="263"/>
        <v>42232.750578703701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258"/>
        <v>0.14314285714285716</v>
      </c>
      <c r="P2770" s="8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2">
        <f t="shared" si="262"/>
        <v>40967.4065162037</v>
      </c>
      <c r="T2770" s="12">
        <f t="shared" si="263"/>
        <v>40997.364849537036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258"/>
        <v>2.5000000000000001E-3</v>
      </c>
      <c r="P2771" s="8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2">
        <f t="shared" si="262"/>
        <v>41745.617939814816</v>
      </c>
      <c r="T2771" s="12">
        <f t="shared" si="263"/>
        <v>41795.617939814816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258"/>
        <v>0.1041125</v>
      </c>
      <c r="P2772" s="8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2">
        <f t="shared" si="262"/>
        <v>41686.496874999997</v>
      </c>
      <c r="T2772" s="12">
        <f t="shared" si="263"/>
        <v>41716.455208333333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258"/>
        <v>0</v>
      </c>
      <c r="P2773" s="8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s="12">
        <f t="shared" si="262"/>
        <v>41257.323379629626</v>
      </c>
      <c r="T2773" s="12">
        <f t="shared" si="263"/>
        <v>41306.5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258"/>
        <v>0</v>
      </c>
      <c r="P2774" s="8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s="12">
        <f t="shared" si="262"/>
        <v>41537.660810185182</v>
      </c>
      <c r="T2774" s="12">
        <f t="shared" si="263"/>
        <v>41552.660810185182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258"/>
        <v>1.8867924528301887E-3</v>
      </c>
      <c r="P2775" s="8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2">
        <f t="shared" si="262"/>
        <v>42474.656493055554</v>
      </c>
      <c r="T2775" s="12">
        <f t="shared" si="263"/>
        <v>42484.656493055554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258"/>
        <v>0.14249999999999999</v>
      </c>
      <c r="P2776" s="8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2">
        <f t="shared" si="262"/>
        <v>41310.918148148143</v>
      </c>
      <c r="T2776" s="12">
        <f t="shared" si="263"/>
        <v>41340.918148148143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258"/>
        <v>0.03</v>
      </c>
      <c r="P2777" s="8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2">
        <f t="shared" si="262"/>
        <v>40862.805023148147</v>
      </c>
      <c r="T2777" s="12">
        <f t="shared" si="263"/>
        <v>40892.805023148147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258"/>
        <v>7.8809523809523815E-2</v>
      </c>
      <c r="P2778" s="8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2">
        <f t="shared" si="262"/>
        <v>42136.088842592588</v>
      </c>
      <c r="T2778" s="12">
        <f t="shared" si="263"/>
        <v>42167.088842592588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258"/>
        <v>3.3333333333333335E-3</v>
      </c>
      <c r="P2779" s="8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2">
        <f t="shared" si="262"/>
        <v>42172.460694444446</v>
      </c>
      <c r="T2779" s="12">
        <f t="shared" si="263"/>
        <v>42202.460694444446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258"/>
        <v>0.25545454545454543</v>
      </c>
      <c r="P2780" s="8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2">
        <f t="shared" si="262"/>
        <v>41846.769745370366</v>
      </c>
      <c r="T2780" s="12">
        <f t="shared" si="263"/>
        <v>41876.769745370366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258"/>
        <v>2.12E-2</v>
      </c>
      <c r="P2781" s="8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2">
        <f t="shared" si="262"/>
        <v>42300.377557870372</v>
      </c>
      <c r="T2781" s="12">
        <f t="shared" si="263"/>
        <v>42330.419224537036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258"/>
        <v>0</v>
      </c>
      <c r="P2782" s="8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s="12">
        <f t="shared" si="262"/>
        <v>42774.239444444444</v>
      </c>
      <c r="T2782" s="12">
        <f t="shared" si="263"/>
        <v>42804.239444444444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258"/>
        <v>1.0528</v>
      </c>
      <c r="P2783" s="8">
        <f t="shared" si="259"/>
        <v>47</v>
      </c>
      <c r="Q2783" t="str">
        <f t="shared" si="260"/>
        <v>theater</v>
      </c>
      <c r="R2783" t="str">
        <f t="shared" si="261"/>
        <v>plays</v>
      </c>
      <c r="S2783" s="12">
        <f t="shared" si="262"/>
        <v>42018.733263888884</v>
      </c>
      <c r="T2783" s="12">
        <f t="shared" si="263"/>
        <v>42047.083333333336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258"/>
        <v>1.2</v>
      </c>
      <c r="P2784" s="8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2">
        <f t="shared" si="262"/>
        <v>42026.716643518514</v>
      </c>
      <c r="T2784" s="12">
        <f t="shared" si="263"/>
        <v>42051.999305555553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258"/>
        <v>1.145</v>
      </c>
      <c r="P2785" s="8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2">
        <f t="shared" si="262"/>
        <v>42103.326921296299</v>
      </c>
      <c r="T2785" s="12">
        <f t="shared" si="263"/>
        <v>42117.326921296299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258"/>
        <v>1.19</v>
      </c>
      <c r="P2786" s="8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2">
        <f t="shared" si="262"/>
        <v>41920.579201388886</v>
      </c>
      <c r="T2786" s="12">
        <f t="shared" si="263"/>
        <v>41941.579201388886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258"/>
        <v>1.0468</v>
      </c>
      <c r="P2787" s="8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2">
        <f t="shared" si="262"/>
        <v>42557.981099537035</v>
      </c>
      <c r="T2787" s="12">
        <f t="shared" si="263"/>
        <v>42587.666666666664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258"/>
        <v>1.1783999999999999</v>
      </c>
      <c r="P2788" s="8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2">
        <f t="shared" si="262"/>
        <v>41815.360879629625</v>
      </c>
      <c r="T2788" s="12">
        <f t="shared" si="263"/>
        <v>41829.360879629625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258"/>
        <v>1.1970000000000001</v>
      </c>
      <c r="P2789" s="8">
        <f t="shared" si="259"/>
        <v>31.5</v>
      </c>
      <c r="Q2789" t="str">
        <f t="shared" si="260"/>
        <v>theater</v>
      </c>
      <c r="R2789" t="str">
        <f t="shared" si="261"/>
        <v>plays</v>
      </c>
      <c r="S2789" s="12">
        <f t="shared" si="262"/>
        <v>41807.990185185183</v>
      </c>
      <c r="T2789" s="12">
        <f t="shared" si="263"/>
        <v>41837.990185185183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258"/>
        <v>1.0249999999999999</v>
      </c>
      <c r="P2790" s="8">
        <f t="shared" si="259"/>
        <v>102.5</v>
      </c>
      <c r="Q2790" t="str">
        <f t="shared" si="260"/>
        <v>theater</v>
      </c>
      <c r="R2790" t="str">
        <f t="shared" si="261"/>
        <v>plays</v>
      </c>
      <c r="S2790" s="12">
        <f t="shared" si="262"/>
        <v>42550.49355324074</v>
      </c>
      <c r="T2790" s="12">
        <f t="shared" si="263"/>
        <v>42580.49355324074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258"/>
        <v>1.0116666666666667</v>
      </c>
      <c r="P2791" s="8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2">
        <f t="shared" si="262"/>
        <v>42055.804791666662</v>
      </c>
      <c r="T2791" s="12">
        <f t="shared" si="263"/>
        <v>42074.958333333336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258"/>
        <v>1.0533333333333332</v>
      </c>
      <c r="P2792" s="8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2">
        <f t="shared" si="262"/>
        <v>42016.730358796289</v>
      </c>
      <c r="T2792" s="12">
        <f t="shared" si="263"/>
        <v>42046.730358796289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258"/>
        <v>1.0249999999999999</v>
      </c>
      <c r="P2793" s="8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2">
        <f t="shared" si="262"/>
        <v>42591.691655092589</v>
      </c>
      <c r="T2793" s="12">
        <f t="shared" si="263"/>
        <v>42621.958333333336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258"/>
        <v>1.0760000000000001</v>
      </c>
      <c r="P2794" s="8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2">
        <f t="shared" si="262"/>
        <v>42183.022673611107</v>
      </c>
      <c r="T2794" s="12">
        <f t="shared" si="263"/>
        <v>42228.022673611107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258"/>
        <v>1.105675</v>
      </c>
      <c r="P2795" s="8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2">
        <f t="shared" si="262"/>
        <v>42176.210706018515</v>
      </c>
      <c r="T2795" s="12">
        <f t="shared" si="263"/>
        <v>42206.210706018515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258"/>
        <v>1.5</v>
      </c>
      <c r="P2796" s="8">
        <f t="shared" si="259"/>
        <v>25</v>
      </c>
      <c r="Q2796" t="str">
        <f t="shared" si="260"/>
        <v>theater</v>
      </c>
      <c r="R2796" t="str">
        <f t="shared" si="261"/>
        <v>plays</v>
      </c>
      <c r="S2796" s="12">
        <f t="shared" si="262"/>
        <v>42416.48332175926</v>
      </c>
      <c r="T2796" s="12">
        <f t="shared" si="263"/>
        <v>42432.583333333336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258"/>
        <v>1.0428571428571429</v>
      </c>
      <c r="P2797" s="8">
        <f t="shared" si="259"/>
        <v>36.5</v>
      </c>
      <c r="Q2797" t="str">
        <f t="shared" si="260"/>
        <v>theater</v>
      </c>
      <c r="R2797" t="str">
        <f t="shared" si="261"/>
        <v>plays</v>
      </c>
      <c r="S2797" s="12">
        <f t="shared" si="262"/>
        <v>41780.317604166667</v>
      </c>
      <c r="T2797" s="12">
        <f t="shared" si="263"/>
        <v>41796.75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258"/>
        <v>1.155</v>
      </c>
      <c r="P2798" s="8">
        <f t="shared" si="259"/>
        <v>44</v>
      </c>
      <c r="Q2798" t="str">
        <f t="shared" si="260"/>
        <v>theater</v>
      </c>
      <c r="R2798" t="str">
        <f t="shared" si="261"/>
        <v>plays</v>
      </c>
      <c r="S2798" s="12">
        <f t="shared" si="262"/>
        <v>41795.319768518515</v>
      </c>
      <c r="T2798" s="12">
        <f t="shared" si="263"/>
        <v>41825.319768518515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258"/>
        <v>1.02645125</v>
      </c>
      <c r="P2799" s="8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2">
        <f t="shared" si="262"/>
        <v>41798.731944444444</v>
      </c>
      <c r="T2799" s="12">
        <f t="shared" si="263"/>
        <v>41828.731944444444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258"/>
        <v>1.014</v>
      </c>
      <c r="P2800" s="8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2">
        <f t="shared" si="262"/>
        <v>42201.466678240737</v>
      </c>
      <c r="T2800" s="12">
        <f t="shared" si="263"/>
        <v>42216.458333333336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258"/>
        <v>1.1663479999999999</v>
      </c>
      <c r="P2801" s="8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2">
        <f t="shared" si="262"/>
        <v>42507.05636574074</v>
      </c>
      <c r="T2801" s="12">
        <f t="shared" si="263"/>
        <v>42538.458333333336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258"/>
        <v>1.33</v>
      </c>
      <c r="P2802" s="8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2">
        <f t="shared" si="262"/>
        <v>41948.344513888886</v>
      </c>
      <c r="T2802" s="12">
        <f t="shared" si="263"/>
        <v>42008.344513888886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258"/>
        <v>1.3320000000000001</v>
      </c>
      <c r="P2803" s="8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2">
        <f t="shared" si="262"/>
        <v>41900.034826388888</v>
      </c>
      <c r="T2803" s="12">
        <f t="shared" si="263"/>
        <v>41922.25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258"/>
        <v>1.0183333333333333</v>
      </c>
      <c r="P2804" s="8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2">
        <f t="shared" si="262"/>
        <v>42192.438738425924</v>
      </c>
      <c r="T2804" s="12">
        <f t="shared" si="263"/>
        <v>42222.438738425924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258"/>
        <v>1.2795000000000001</v>
      </c>
      <c r="P2805" s="8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2">
        <f t="shared" si="262"/>
        <v>42157.857361111113</v>
      </c>
      <c r="T2805" s="12">
        <f t="shared" si="263"/>
        <v>42200.791666666664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258"/>
        <v>1.1499999999999999</v>
      </c>
      <c r="P2806" s="8">
        <f t="shared" si="259"/>
        <v>50</v>
      </c>
      <c r="Q2806" t="str">
        <f t="shared" si="260"/>
        <v>theater</v>
      </c>
      <c r="R2806" t="str">
        <f t="shared" si="261"/>
        <v>plays</v>
      </c>
      <c r="S2806" s="12">
        <f t="shared" si="262"/>
        <v>41881.245254629626</v>
      </c>
      <c r="T2806" s="12">
        <f t="shared" si="263"/>
        <v>41911.245254629626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258"/>
        <v>1.1000000000000001</v>
      </c>
      <c r="P2807" s="8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2">
        <f t="shared" si="262"/>
        <v>42213.2971412037</v>
      </c>
      <c r="T2807" s="12">
        <f t="shared" si="263"/>
        <v>42238.2971412037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258"/>
        <v>1.121</v>
      </c>
      <c r="P2808" s="8">
        <f t="shared" si="259"/>
        <v>44.25</v>
      </c>
      <c r="Q2808" t="str">
        <f t="shared" si="260"/>
        <v>theater</v>
      </c>
      <c r="R2808" t="str">
        <f t="shared" si="261"/>
        <v>plays</v>
      </c>
      <c r="S2808" s="12">
        <f t="shared" si="262"/>
        <v>42185.058912037035</v>
      </c>
      <c r="T2808" s="12">
        <f t="shared" si="263"/>
        <v>42221.249999999993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258"/>
        <v>1.26</v>
      </c>
      <c r="P2809" s="8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2">
        <f t="shared" si="262"/>
        <v>42154.664791666662</v>
      </c>
      <c r="T2809" s="12">
        <f t="shared" si="263"/>
        <v>42184.664791666662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258"/>
        <v>1.0024444444444445</v>
      </c>
      <c r="P2810" s="8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2">
        <f t="shared" si="262"/>
        <v>42208.638136574074</v>
      </c>
      <c r="T2810" s="12">
        <f t="shared" si="263"/>
        <v>42238.638136574074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258"/>
        <v>1.024</v>
      </c>
      <c r="P2811" s="8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2">
        <f t="shared" si="262"/>
        <v>42451.288483796299</v>
      </c>
      <c r="T2811" s="12">
        <f t="shared" si="263"/>
        <v>42459.402083333327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258"/>
        <v>1.0820000000000001</v>
      </c>
      <c r="P2812" s="8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2">
        <f t="shared" si="262"/>
        <v>41758.931296296294</v>
      </c>
      <c r="T2812" s="12">
        <f t="shared" si="263"/>
        <v>41790.957638888889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258"/>
        <v>1.0026999999999999</v>
      </c>
      <c r="P2813" s="8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2">
        <f t="shared" si="262"/>
        <v>42028.288229166668</v>
      </c>
      <c r="T2813" s="12">
        <f t="shared" si="263"/>
        <v>42058.288229166668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258"/>
        <v>1.133</v>
      </c>
      <c r="P2814" s="8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2">
        <f t="shared" si="262"/>
        <v>42054.535856481474</v>
      </c>
      <c r="T2814" s="12">
        <f t="shared" si="263"/>
        <v>42099.958333333336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258"/>
        <v>1.2757571428571428</v>
      </c>
      <c r="P2815" s="8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2">
        <f t="shared" si="262"/>
        <v>42693.534270833326</v>
      </c>
      <c r="T2815" s="12">
        <f t="shared" si="263"/>
        <v>42718.534270833326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258"/>
        <v>1.0773333333333333</v>
      </c>
      <c r="P2816" s="8">
        <f t="shared" si="259"/>
        <v>25.25</v>
      </c>
      <c r="Q2816" t="str">
        <f t="shared" si="260"/>
        <v>theater</v>
      </c>
      <c r="R2816" t="str">
        <f t="shared" si="261"/>
        <v>plays</v>
      </c>
      <c r="S2816" s="12">
        <f t="shared" si="262"/>
        <v>42103.191145833327</v>
      </c>
      <c r="T2816" s="12">
        <f t="shared" si="263"/>
        <v>42133.191145833327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258"/>
        <v>2.42</v>
      </c>
      <c r="P2817" s="8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2">
        <f t="shared" si="262"/>
        <v>42559.568391203698</v>
      </c>
      <c r="T2817" s="12">
        <f t="shared" si="263"/>
        <v>42589.568391203698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258"/>
        <v>1.4156666666666666</v>
      </c>
      <c r="P2818" s="8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2">
        <f t="shared" si="262"/>
        <v>42188.259166666663</v>
      </c>
      <c r="T2818" s="12">
        <f t="shared" si="263"/>
        <v>42218.458333333336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264">E2819/D2819</f>
        <v>1.3</v>
      </c>
      <c r="P2819" s="8">
        <f t="shared" ref="P2819:P2882" si="265">IF(ISERROR(E2819/L2819),0,E2819/L2819)</f>
        <v>23.636363636363637</v>
      </c>
      <c r="Q2819" t="str">
        <f t="shared" ref="Q2819:Q2882" si="266">LEFT(N2819,FIND("/",N2819,1)-1)</f>
        <v>theater</v>
      </c>
      <c r="R2819" t="str">
        <f t="shared" ref="R2819:R2882" si="267">RIGHT(N2819,(LEN(N2819)-FIND("/",N2819,1)))</f>
        <v>plays</v>
      </c>
      <c r="S2819" s="12">
        <f t="shared" ref="S2819:S2882" si="268">(J2819/86400)+25569+(-5/24)</f>
        <v>42023.42664351852</v>
      </c>
      <c r="T2819" s="12">
        <f t="shared" ref="T2819:T2882" si="269">(I2819/86400)+25569+(-5/24)</f>
        <v>42063.42664351852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264"/>
        <v>1.0603</v>
      </c>
      <c r="P2820" s="8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2">
        <f t="shared" si="268"/>
        <v>42250.389884259253</v>
      </c>
      <c r="T2820" s="12">
        <f t="shared" si="269"/>
        <v>42270.389884259253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264"/>
        <v>1.048</v>
      </c>
      <c r="P2821" s="8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2">
        <f t="shared" si="268"/>
        <v>42139.317233796297</v>
      </c>
      <c r="T2821" s="12">
        <f t="shared" si="269"/>
        <v>42169.317233796297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264"/>
        <v>1.36</v>
      </c>
      <c r="P2822" s="8">
        <f t="shared" si="265"/>
        <v>13.6</v>
      </c>
      <c r="Q2822" t="str">
        <f t="shared" si="266"/>
        <v>theater</v>
      </c>
      <c r="R2822" t="str">
        <f t="shared" si="267"/>
        <v>plays</v>
      </c>
      <c r="S2822" s="12">
        <f t="shared" si="268"/>
        <v>42401.402650462966</v>
      </c>
      <c r="T2822" s="12">
        <f t="shared" si="269"/>
        <v>42425.791666666664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264"/>
        <v>1</v>
      </c>
      <c r="P2823" s="8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2">
        <f t="shared" si="268"/>
        <v>41875.714525462965</v>
      </c>
      <c r="T2823" s="12">
        <f t="shared" si="269"/>
        <v>41905.714525462965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264"/>
        <v>1</v>
      </c>
      <c r="P2824" s="8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2">
        <f t="shared" si="268"/>
        <v>42060.475601851846</v>
      </c>
      <c r="T2824" s="12">
        <f t="shared" si="269"/>
        <v>42090.433935185181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264"/>
        <v>1.24</v>
      </c>
      <c r="P2825" s="8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2">
        <f t="shared" si="268"/>
        <v>42066.803310185183</v>
      </c>
      <c r="T2825" s="12">
        <f t="shared" si="269"/>
        <v>42094.749305555553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264"/>
        <v>1.1692307692307693</v>
      </c>
      <c r="P2826" s="8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2">
        <f t="shared" si="268"/>
        <v>42136.0624537037</v>
      </c>
      <c r="T2826" s="12">
        <f t="shared" si="269"/>
        <v>42167.863194444442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264"/>
        <v>1.0333333333333334</v>
      </c>
      <c r="P2827" s="8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2">
        <f t="shared" si="268"/>
        <v>42312.584328703706</v>
      </c>
      <c r="T2827" s="12">
        <f t="shared" si="269"/>
        <v>42342.584328703706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264"/>
        <v>1.0774999999999999</v>
      </c>
      <c r="P2828" s="8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2">
        <f t="shared" si="268"/>
        <v>42170.826527777775</v>
      </c>
      <c r="T2828" s="12">
        <f t="shared" si="269"/>
        <v>42195.083333333336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264"/>
        <v>1.2024999999999999</v>
      </c>
      <c r="P2829" s="8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2">
        <f t="shared" si="268"/>
        <v>42494.475300925922</v>
      </c>
      <c r="T2829" s="12">
        <f t="shared" si="269"/>
        <v>42524.479166666664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264"/>
        <v>1.0037894736842106</v>
      </c>
      <c r="P2830" s="8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2">
        <f t="shared" si="268"/>
        <v>42254.056354166663</v>
      </c>
      <c r="T2830" s="12">
        <f t="shared" si="269"/>
        <v>42279.749999999993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264"/>
        <v>1.0651999999999999</v>
      </c>
      <c r="P2831" s="8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2">
        <f t="shared" si="268"/>
        <v>42495.225902777776</v>
      </c>
      <c r="T2831" s="12">
        <f t="shared" si="269"/>
        <v>42523.225902777776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264"/>
        <v>1</v>
      </c>
      <c r="P2832" s="8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2">
        <f t="shared" si="268"/>
        <v>41758.631342592591</v>
      </c>
      <c r="T2832" s="12">
        <f t="shared" si="269"/>
        <v>41770.957638888889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264"/>
        <v>1.1066666666666667</v>
      </c>
      <c r="P2833" s="8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2">
        <f t="shared" si="268"/>
        <v>42171.616550925923</v>
      </c>
      <c r="T2833" s="12">
        <f t="shared" si="269"/>
        <v>42201.616550925923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264"/>
        <v>1.1471959999999999</v>
      </c>
      <c r="P2834" s="8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2">
        <f t="shared" si="268"/>
        <v>41938.501087962963</v>
      </c>
      <c r="T2834" s="12">
        <f t="shared" si="269"/>
        <v>41966.708333333336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264"/>
        <v>1.0825925925925926</v>
      </c>
      <c r="P2835" s="8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2">
        <f t="shared" si="268"/>
        <v>42267.919363425921</v>
      </c>
      <c r="T2835" s="12">
        <f t="shared" si="269"/>
        <v>42287.874999999993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264"/>
        <v>1.7</v>
      </c>
      <c r="P2836" s="8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2">
        <f t="shared" si="268"/>
        <v>42019.751504629625</v>
      </c>
      <c r="T2836" s="12">
        <f t="shared" si="269"/>
        <v>42034.751504629625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264"/>
        <v>1.8709899999999999</v>
      </c>
      <c r="P2837" s="8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2">
        <f t="shared" si="268"/>
        <v>42313.495567129627</v>
      </c>
      <c r="T2837" s="12">
        <f t="shared" si="269"/>
        <v>42342.791666666664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264"/>
        <v>1.0777777777777777</v>
      </c>
      <c r="P2838" s="8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2">
        <f t="shared" si="268"/>
        <v>42746.053449074076</v>
      </c>
      <c r="T2838" s="12">
        <f t="shared" si="269"/>
        <v>42783.999305555553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264"/>
        <v>1</v>
      </c>
      <c r="P2839" s="8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2">
        <f t="shared" si="268"/>
        <v>42307.700046296297</v>
      </c>
      <c r="T2839" s="12">
        <f t="shared" si="269"/>
        <v>42347.741712962961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264"/>
        <v>1.2024999999999999</v>
      </c>
      <c r="P2840" s="8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2">
        <f t="shared" si="268"/>
        <v>41842.399259259255</v>
      </c>
      <c r="T2840" s="12">
        <f t="shared" si="269"/>
        <v>41864.708333333328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264"/>
        <v>1.1142857142857143</v>
      </c>
      <c r="P2841" s="8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2">
        <f t="shared" si="268"/>
        <v>41853.031874999993</v>
      </c>
      <c r="T2841" s="12">
        <f t="shared" si="269"/>
        <v>41875.999305555553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264"/>
        <v>1.04</v>
      </c>
      <c r="P2842" s="8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2">
        <f t="shared" si="268"/>
        <v>42059.827303240738</v>
      </c>
      <c r="T2842" s="12">
        <f t="shared" si="269"/>
        <v>42081.499999999993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264"/>
        <v>0.01</v>
      </c>
      <c r="P2843" s="8">
        <f t="shared" si="265"/>
        <v>10</v>
      </c>
      <c r="Q2843" t="str">
        <f t="shared" si="266"/>
        <v>theater</v>
      </c>
      <c r="R2843" t="str">
        <f t="shared" si="267"/>
        <v>plays</v>
      </c>
      <c r="S2843" s="12">
        <f t="shared" si="268"/>
        <v>42291.531215277777</v>
      </c>
      <c r="T2843" s="12">
        <f t="shared" si="269"/>
        <v>42351.572881944441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264"/>
        <v>0</v>
      </c>
      <c r="P2844" s="8">
        <f t="shared" si="265"/>
        <v>0</v>
      </c>
      <c r="Q2844" t="str">
        <f t="shared" si="266"/>
        <v>theater</v>
      </c>
      <c r="R2844" t="str">
        <f t="shared" si="267"/>
        <v>plays</v>
      </c>
      <c r="S2844" s="12">
        <f t="shared" si="268"/>
        <v>41784.744155092594</v>
      </c>
      <c r="T2844" s="12">
        <f t="shared" si="269"/>
        <v>41811.25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264"/>
        <v>0</v>
      </c>
      <c r="P2845" s="8">
        <f t="shared" si="265"/>
        <v>0</v>
      </c>
      <c r="Q2845" t="str">
        <f t="shared" si="266"/>
        <v>theater</v>
      </c>
      <c r="R2845" t="str">
        <f t="shared" si="267"/>
        <v>plays</v>
      </c>
      <c r="S2845" s="12">
        <f t="shared" si="268"/>
        <v>42492.529513888883</v>
      </c>
      <c r="T2845" s="12">
        <f t="shared" si="269"/>
        <v>42533.958333333336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264"/>
        <v>5.4545454545454543E-2</v>
      </c>
      <c r="P2846" s="8">
        <f t="shared" si="265"/>
        <v>30</v>
      </c>
      <c r="Q2846" t="str">
        <f t="shared" si="266"/>
        <v>theater</v>
      </c>
      <c r="R2846" t="str">
        <f t="shared" si="267"/>
        <v>plays</v>
      </c>
      <c r="S2846" s="12">
        <f t="shared" si="268"/>
        <v>42709.337731481479</v>
      </c>
      <c r="T2846" s="12">
        <f t="shared" si="269"/>
        <v>42739.337731481479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264"/>
        <v>0.31546666666666667</v>
      </c>
      <c r="P2847" s="8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2">
        <f t="shared" si="268"/>
        <v>42102.808252314811</v>
      </c>
      <c r="T2847" s="12">
        <f t="shared" si="269"/>
        <v>42162.808252314811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264"/>
        <v>0</v>
      </c>
      <c r="P2848" s="8">
        <f t="shared" si="265"/>
        <v>0</v>
      </c>
      <c r="Q2848" t="str">
        <f t="shared" si="266"/>
        <v>theater</v>
      </c>
      <c r="R2848" t="str">
        <f t="shared" si="267"/>
        <v>plays</v>
      </c>
      <c r="S2848" s="12">
        <f t="shared" si="268"/>
        <v>42108.483726851853</v>
      </c>
      <c r="T2848" s="12">
        <f t="shared" si="269"/>
        <v>42153.483726851853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264"/>
        <v>0</v>
      </c>
      <c r="P2849" s="8">
        <f t="shared" si="265"/>
        <v>0</v>
      </c>
      <c r="Q2849" t="str">
        <f t="shared" si="266"/>
        <v>theater</v>
      </c>
      <c r="R2849" t="str">
        <f t="shared" si="267"/>
        <v>plays</v>
      </c>
      <c r="S2849" s="12">
        <f t="shared" si="268"/>
        <v>42453.597974537035</v>
      </c>
      <c r="T2849" s="12">
        <f t="shared" si="269"/>
        <v>42513.597974537035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264"/>
        <v>2E-3</v>
      </c>
      <c r="P2850" s="8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2">
        <f t="shared" si="268"/>
        <v>42123.440497685187</v>
      </c>
      <c r="T2850" s="12">
        <f t="shared" si="269"/>
        <v>42153.440497685187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264"/>
        <v>0.01</v>
      </c>
      <c r="P2851" s="8">
        <f t="shared" si="265"/>
        <v>5</v>
      </c>
      <c r="Q2851" t="str">
        <f t="shared" si="266"/>
        <v>theater</v>
      </c>
      <c r="R2851" t="str">
        <f t="shared" si="267"/>
        <v>plays</v>
      </c>
      <c r="S2851" s="12">
        <f t="shared" si="268"/>
        <v>42453.219907407409</v>
      </c>
      <c r="T2851" s="12">
        <f t="shared" si="269"/>
        <v>42483.219907407409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264"/>
        <v>3.8875E-2</v>
      </c>
      <c r="P2852" s="8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2">
        <f t="shared" si="268"/>
        <v>41857.798738425925</v>
      </c>
      <c r="T2852" s="12">
        <f t="shared" si="269"/>
        <v>41887.798738425925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264"/>
        <v>0</v>
      </c>
      <c r="P2853" s="8">
        <f t="shared" si="265"/>
        <v>0</v>
      </c>
      <c r="Q2853" t="str">
        <f t="shared" si="266"/>
        <v>theater</v>
      </c>
      <c r="R2853" t="str">
        <f t="shared" si="267"/>
        <v>plays</v>
      </c>
      <c r="S2853" s="12">
        <f t="shared" si="268"/>
        <v>42389.794317129628</v>
      </c>
      <c r="T2853" s="12">
        <f t="shared" si="269"/>
        <v>42398.761805555558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264"/>
        <v>1.9E-2</v>
      </c>
      <c r="P2854" s="8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2">
        <f t="shared" si="268"/>
        <v>41780.836840277778</v>
      </c>
      <c r="T2854" s="12">
        <f t="shared" si="269"/>
        <v>41810.836840277778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264"/>
        <v>0</v>
      </c>
      <c r="P2855" s="8">
        <f t="shared" si="265"/>
        <v>0</v>
      </c>
      <c r="Q2855" t="str">
        <f t="shared" si="266"/>
        <v>theater</v>
      </c>
      <c r="R2855" t="str">
        <f t="shared" si="267"/>
        <v>plays</v>
      </c>
      <c r="S2855" s="12">
        <f t="shared" si="268"/>
        <v>41835.98260416666</v>
      </c>
      <c r="T2855" s="12">
        <f t="shared" si="269"/>
        <v>41895.98260416666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264"/>
        <v>0.41699999999999998</v>
      </c>
      <c r="P2856" s="8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2">
        <f t="shared" si="268"/>
        <v>42111.508321759255</v>
      </c>
      <c r="T2856" s="12">
        <f t="shared" si="269"/>
        <v>42131.508321759255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264"/>
        <v>0.5</v>
      </c>
      <c r="P2857" s="8">
        <f t="shared" si="265"/>
        <v>60</v>
      </c>
      <c r="Q2857" t="str">
        <f t="shared" si="266"/>
        <v>theater</v>
      </c>
      <c r="R2857" t="str">
        <f t="shared" si="267"/>
        <v>plays</v>
      </c>
      <c r="S2857" s="12">
        <f t="shared" si="268"/>
        <v>42369.799432870372</v>
      </c>
      <c r="T2857" s="12">
        <f t="shared" si="269"/>
        <v>42398.773611111108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264"/>
        <v>4.8666666666666664E-2</v>
      </c>
      <c r="P2858" s="8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2">
        <f t="shared" si="268"/>
        <v>42164.829247685186</v>
      </c>
      <c r="T2858" s="12">
        <f t="shared" si="269"/>
        <v>42224.69027777778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264"/>
        <v>0.19736842105263158</v>
      </c>
      <c r="P2859" s="8">
        <f t="shared" si="265"/>
        <v>500</v>
      </c>
      <c r="Q2859" t="str">
        <f t="shared" si="266"/>
        <v>theater</v>
      </c>
      <c r="R2859" t="str">
        <f t="shared" si="267"/>
        <v>plays</v>
      </c>
      <c r="S2859" s="12">
        <f t="shared" si="268"/>
        <v>42726.711747685178</v>
      </c>
      <c r="T2859" s="12">
        <f t="shared" si="269"/>
        <v>42786.541666666664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264"/>
        <v>0</v>
      </c>
      <c r="P2860" s="8">
        <f t="shared" si="265"/>
        <v>0</v>
      </c>
      <c r="Q2860" t="str">
        <f t="shared" si="266"/>
        <v>theater</v>
      </c>
      <c r="R2860" t="str">
        <f t="shared" si="267"/>
        <v>plays</v>
      </c>
      <c r="S2860" s="12">
        <f t="shared" si="268"/>
        <v>41954.336747685178</v>
      </c>
      <c r="T2860" s="12">
        <f t="shared" si="269"/>
        <v>41978.269444444442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264"/>
        <v>1.7500000000000002E-2</v>
      </c>
      <c r="P2861" s="8">
        <f t="shared" si="265"/>
        <v>35</v>
      </c>
      <c r="Q2861" t="str">
        <f t="shared" si="266"/>
        <v>theater</v>
      </c>
      <c r="R2861" t="str">
        <f t="shared" si="267"/>
        <v>plays</v>
      </c>
      <c r="S2861" s="12">
        <f t="shared" si="268"/>
        <v>42233.153981481482</v>
      </c>
      <c r="T2861" s="12">
        <f t="shared" si="269"/>
        <v>42293.153981481482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264"/>
        <v>6.6500000000000004E-2</v>
      </c>
      <c r="P2862" s="8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2">
        <f t="shared" si="268"/>
        <v>42480.592314814814</v>
      </c>
      <c r="T2862" s="12">
        <f t="shared" si="269"/>
        <v>42540.592314814814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264"/>
        <v>0.32</v>
      </c>
      <c r="P2863" s="8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2">
        <f t="shared" si="268"/>
        <v>42257.3825</v>
      </c>
      <c r="T2863" s="12">
        <f t="shared" si="269"/>
        <v>42271.3825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264"/>
        <v>4.3307086614173228E-3</v>
      </c>
      <c r="P2864" s="8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2">
        <f t="shared" si="268"/>
        <v>41784.581354166665</v>
      </c>
      <c r="T2864" s="12">
        <f t="shared" si="269"/>
        <v>41814.581354166665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264"/>
        <v>4.0000000000000002E-4</v>
      </c>
      <c r="P2865" s="8">
        <f t="shared" si="265"/>
        <v>20</v>
      </c>
      <c r="Q2865" t="str">
        <f t="shared" si="266"/>
        <v>theater</v>
      </c>
      <c r="R2865" t="str">
        <f t="shared" si="267"/>
        <v>plays</v>
      </c>
      <c r="S2865" s="12">
        <f t="shared" si="268"/>
        <v>41831.46670138889</v>
      </c>
      <c r="T2865" s="12">
        <f t="shared" si="269"/>
        <v>41891.46670138889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264"/>
        <v>1.6E-2</v>
      </c>
      <c r="P2866" s="8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2">
        <f t="shared" si="268"/>
        <v>42172.405173611107</v>
      </c>
      <c r="T2866" s="12">
        <f t="shared" si="269"/>
        <v>42202.345833333333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264"/>
        <v>0</v>
      </c>
      <c r="P2867" s="8">
        <f t="shared" si="265"/>
        <v>0</v>
      </c>
      <c r="Q2867" t="str">
        <f t="shared" si="266"/>
        <v>theater</v>
      </c>
      <c r="R2867" t="str">
        <f t="shared" si="267"/>
        <v>plays</v>
      </c>
      <c r="S2867" s="12">
        <f t="shared" si="268"/>
        <v>41949.905775462961</v>
      </c>
      <c r="T2867" s="12">
        <f t="shared" si="269"/>
        <v>42009.905775462961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264"/>
        <v>8.9999999999999993E-3</v>
      </c>
      <c r="P2868" s="8">
        <f t="shared" si="265"/>
        <v>22.5</v>
      </c>
      <c r="Q2868" t="str">
        <f t="shared" si="266"/>
        <v>theater</v>
      </c>
      <c r="R2868" t="str">
        <f t="shared" si="267"/>
        <v>plays</v>
      </c>
      <c r="S2868" s="12">
        <f t="shared" si="268"/>
        <v>42627.746770833335</v>
      </c>
      <c r="T2868" s="12">
        <f t="shared" si="269"/>
        <v>42657.708333333336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264"/>
        <v>0.2016</v>
      </c>
      <c r="P2869" s="8">
        <f t="shared" si="265"/>
        <v>50.4</v>
      </c>
      <c r="Q2869" t="str">
        <f t="shared" si="266"/>
        <v>theater</v>
      </c>
      <c r="R2869" t="str">
        <f t="shared" si="267"/>
        <v>plays</v>
      </c>
      <c r="S2869" s="12">
        <f t="shared" si="268"/>
        <v>42530.986944444441</v>
      </c>
      <c r="T2869" s="12">
        <f t="shared" si="269"/>
        <v>42554.958333333336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264"/>
        <v>0.42011733333333334</v>
      </c>
      <c r="P2870" s="8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2">
        <f t="shared" si="268"/>
        <v>42618.618680555555</v>
      </c>
      <c r="T2870" s="12">
        <f t="shared" si="269"/>
        <v>42648.618680555555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264"/>
        <v>8.8500000000000002E-3</v>
      </c>
      <c r="P2871" s="8">
        <f t="shared" si="265"/>
        <v>35.4</v>
      </c>
      <c r="Q2871" t="str">
        <f t="shared" si="266"/>
        <v>theater</v>
      </c>
      <c r="R2871" t="str">
        <f t="shared" si="267"/>
        <v>plays</v>
      </c>
      <c r="S2871" s="12">
        <f t="shared" si="268"/>
        <v>42540.385196759256</v>
      </c>
      <c r="T2871" s="12">
        <f t="shared" si="269"/>
        <v>42570.385196759256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264"/>
        <v>0.15</v>
      </c>
      <c r="P2872" s="8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2">
        <f t="shared" si="268"/>
        <v>41745.981076388889</v>
      </c>
      <c r="T2872" s="12">
        <f t="shared" si="269"/>
        <v>41775.981076388889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264"/>
        <v>4.6699999999999998E-2</v>
      </c>
      <c r="P2873" s="8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2">
        <f t="shared" si="268"/>
        <v>41974.530243055553</v>
      </c>
      <c r="T2873" s="12">
        <f t="shared" si="269"/>
        <v>41994.530243055553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264"/>
        <v>0</v>
      </c>
      <c r="P2874" s="8">
        <f t="shared" si="265"/>
        <v>0</v>
      </c>
      <c r="Q2874" t="str">
        <f t="shared" si="266"/>
        <v>theater</v>
      </c>
      <c r="R2874" t="str">
        <f t="shared" si="267"/>
        <v>plays</v>
      </c>
      <c r="S2874" s="12">
        <f t="shared" si="268"/>
        <v>42114.907847222225</v>
      </c>
      <c r="T2874" s="12">
        <f t="shared" si="269"/>
        <v>42174.907847222225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264"/>
        <v>0.38119999999999998</v>
      </c>
      <c r="P2875" s="8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2">
        <f t="shared" si="268"/>
        <v>42002.609155092585</v>
      </c>
      <c r="T2875" s="12">
        <f t="shared" si="269"/>
        <v>42032.609155092585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264"/>
        <v>5.4199999999999998E-2</v>
      </c>
      <c r="P2876" s="8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2">
        <f t="shared" si="268"/>
        <v>42722.636412037034</v>
      </c>
      <c r="T2876" s="12">
        <f t="shared" si="269"/>
        <v>42752.636412037034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264"/>
        <v>3.5E-4</v>
      </c>
      <c r="P2877" s="8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2">
        <f t="shared" si="268"/>
        <v>42464.920057870368</v>
      </c>
      <c r="T2877" s="12">
        <f t="shared" si="269"/>
        <v>42494.920057870368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264"/>
        <v>0</v>
      </c>
      <c r="P2878" s="8">
        <f t="shared" si="265"/>
        <v>0</v>
      </c>
      <c r="Q2878" t="str">
        <f t="shared" si="266"/>
        <v>theater</v>
      </c>
      <c r="R2878" t="str">
        <f t="shared" si="267"/>
        <v>plays</v>
      </c>
      <c r="S2878" s="12">
        <f t="shared" si="268"/>
        <v>42171.535636574066</v>
      </c>
      <c r="T2878" s="12">
        <f t="shared" si="269"/>
        <v>42201.535636574066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264"/>
        <v>0.10833333333333334</v>
      </c>
      <c r="P2879" s="8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2">
        <f t="shared" si="268"/>
        <v>42672.746805555558</v>
      </c>
      <c r="T2879" s="12">
        <f t="shared" si="269"/>
        <v>42704.499999999993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264"/>
        <v>2.1000000000000001E-2</v>
      </c>
      <c r="P2880" s="8">
        <f t="shared" si="265"/>
        <v>15.75</v>
      </c>
      <c r="Q2880" t="str">
        <f t="shared" si="266"/>
        <v>theater</v>
      </c>
      <c r="R2880" t="str">
        <f t="shared" si="267"/>
        <v>plays</v>
      </c>
      <c r="S2880" s="12">
        <f t="shared" si="268"/>
        <v>42128.407349537032</v>
      </c>
      <c r="T2880" s="12">
        <f t="shared" si="269"/>
        <v>42188.407349537032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264"/>
        <v>2.5892857142857141E-3</v>
      </c>
      <c r="P2881" s="8">
        <f t="shared" si="265"/>
        <v>29</v>
      </c>
      <c r="Q2881" t="str">
        <f t="shared" si="266"/>
        <v>theater</v>
      </c>
      <c r="R2881" t="str">
        <f t="shared" si="267"/>
        <v>plays</v>
      </c>
      <c r="S2881" s="12">
        <f t="shared" si="268"/>
        <v>42359.516909722217</v>
      </c>
      <c r="T2881" s="12">
        <f t="shared" si="269"/>
        <v>42389.516909722217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264"/>
        <v>0.23333333333333334</v>
      </c>
      <c r="P2882" s="8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2">
        <f t="shared" si="268"/>
        <v>42192.69736111111</v>
      </c>
      <c r="T2882" s="12">
        <f t="shared" si="269"/>
        <v>42236.503472222219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270">E2883/D2883</f>
        <v>0</v>
      </c>
      <c r="P2883" s="8">
        <f t="shared" ref="P2883:P2946" si="271">IF(ISERROR(E2883/L2883),0,E2883/L2883)</f>
        <v>0</v>
      </c>
      <c r="Q2883" t="str">
        <f t="shared" ref="Q2883:Q2946" si="272">LEFT(N2883,FIND("/",N2883,1)-1)</f>
        <v>theater</v>
      </c>
      <c r="R2883" t="str">
        <f t="shared" ref="R2883:R2946" si="273">RIGHT(N2883,(LEN(N2883)-FIND("/",N2883,1)))</f>
        <v>plays</v>
      </c>
      <c r="S2883" s="12">
        <f t="shared" ref="S2883:S2946" si="274">(J2883/86400)+25569+(-5/24)</f>
        <v>41916.389305555553</v>
      </c>
      <c r="T2883" s="12">
        <f t="shared" ref="T2883:T2946" si="275">(I2883/86400)+25569+(-5/24)</f>
        <v>41976.430972222217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270"/>
        <v>0.33600000000000002</v>
      </c>
      <c r="P2884" s="8">
        <f t="shared" si="271"/>
        <v>63</v>
      </c>
      <c r="Q2884" t="str">
        <f t="shared" si="272"/>
        <v>theater</v>
      </c>
      <c r="R2884" t="str">
        <f t="shared" si="273"/>
        <v>plays</v>
      </c>
      <c r="S2884" s="12">
        <f t="shared" si="274"/>
        <v>42461.387939814813</v>
      </c>
      <c r="T2884" s="12">
        <f t="shared" si="275"/>
        <v>42491.387939814813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270"/>
        <v>0.1908</v>
      </c>
      <c r="P2885" s="8">
        <f t="shared" si="271"/>
        <v>381.6</v>
      </c>
      <c r="Q2885" t="str">
        <f t="shared" si="272"/>
        <v>theater</v>
      </c>
      <c r="R2885" t="str">
        <f t="shared" si="273"/>
        <v>plays</v>
      </c>
      <c r="S2885" s="12">
        <f t="shared" si="274"/>
        <v>42370.694872685184</v>
      </c>
      <c r="T2885" s="12">
        <f t="shared" si="275"/>
        <v>42405.999305555553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270"/>
        <v>4.1111111111111114E-3</v>
      </c>
      <c r="P2886" s="8">
        <f t="shared" si="271"/>
        <v>46.25</v>
      </c>
      <c r="Q2886" t="str">
        <f t="shared" si="272"/>
        <v>theater</v>
      </c>
      <c r="R2886" t="str">
        <f t="shared" si="273"/>
        <v>plays</v>
      </c>
      <c r="S2886" s="12">
        <f t="shared" si="274"/>
        <v>41948.518923611111</v>
      </c>
      <c r="T2886" s="12">
        <f t="shared" si="275"/>
        <v>41978.518923611111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270"/>
        <v>0.32500000000000001</v>
      </c>
      <c r="P2887" s="8">
        <f t="shared" si="271"/>
        <v>26</v>
      </c>
      <c r="Q2887" t="str">
        <f t="shared" si="272"/>
        <v>theater</v>
      </c>
      <c r="R2887" t="str">
        <f t="shared" si="273"/>
        <v>plays</v>
      </c>
      <c r="S2887" s="12">
        <f t="shared" si="274"/>
        <v>42046.868067129624</v>
      </c>
      <c r="T2887" s="12">
        <f t="shared" si="275"/>
        <v>42076.82640046296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270"/>
        <v>0.05</v>
      </c>
      <c r="P2888" s="8">
        <f t="shared" si="271"/>
        <v>10</v>
      </c>
      <c r="Q2888" t="str">
        <f t="shared" si="272"/>
        <v>theater</v>
      </c>
      <c r="R2888" t="str">
        <f t="shared" si="273"/>
        <v>plays</v>
      </c>
      <c r="S2888" s="12">
        <f t="shared" si="274"/>
        <v>42261.424583333333</v>
      </c>
      <c r="T2888" s="12">
        <f t="shared" si="275"/>
        <v>42265.957638888889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270"/>
        <v>1.6666666666666668E-3</v>
      </c>
      <c r="P2889" s="8">
        <f t="shared" si="271"/>
        <v>5</v>
      </c>
      <c r="Q2889" t="str">
        <f t="shared" si="272"/>
        <v>theater</v>
      </c>
      <c r="R2889" t="str">
        <f t="shared" si="273"/>
        <v>plays</v>
      </c>
      <c r="S2889" s="12">
        <f t="shared" si="274"/>
        <v>41985.219027777777</v>
      </c>
      <c r="T2889" s="12">
        <f t="shared" si="275"/>
        <v>42015.219027777777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270"/>
        <v>0</v>
      </c>
      <c r="P2890" s="8">
        <f t="shared" si="271"/>
        <v>0</v>
      </c>
      <c r="Q2890" t="str">
        <f t="shared" si="272"/>
        <v>theater</v>
      </c>
      <c r="R2890" t="str">
        <f t="shared" si="273"/>
        <v>plays</v>
      </c>
      <c r="S2890" s="12">
        <f t="shared" si="274"/>
        <v>41922.326851851853</v>
      </c>
      <c r="T2890" s="12">
        <f t="shared" si="275"/>
        <v>41929.999305555553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270"/>
        <v>0.38066666666666665</v>
      </c>
      <c r="P2891" s="8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2">
        <f t="shared" si="274"/>
        <v>41850.654918981476</v>
      </c>
      <c r="T2891" s="12">
        <f t="shared" si="275"/>
        <v>41880.654918981476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270"/>
        <v>1.0500000000000001E-2</v>
      </c>
      <c r="P2892" s="8">
        <f t="shared" si="271"/>
        <v>7</v>
      </c>
      <c r="Q2892" t="str">
        <f t="shared" si="272"/>
        <v>theater</v>
      </c>
      <c r="R2892" t="str">
        <f t="shared" si="273"/>
        <v>plays</v>
      </c>
      <c r="S2892" s="12">
        <f t="shared" si="274"/>
        <v>41831.534629629627</v>
      </c>
      <c r="T2892" s="12">
        <f t="shared" si="275"/>
        <v>41859.916666666664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270"/>
        <v>2.7300000000000001E-2</v>
      </c>
      <c r="P2893" s="8">
        <f t="shared" si="271"/>
        <v>27.3</v>
      </c>
      <c r="Q2893" t="str">
        <f t="shared" si="272"/>
        <v>theater</v>
      </c>
      <c r="R2893" t="str">
        <f t="shared" si="273"/>
        <v>plays</v>
      </c>
      <c r="S2893" s="12">
        <f t="shared" si="274"/>
        <v>42415.675092592595</v>
      </c>
      <c r="T2893" s="12">
        <f t="shared" si="275"/>
        <v>42475.633425925924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270"/>
        <v>9.0909090909090912E-2</v>
      </c>
      <c r="P2894" s="8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2">
        <f t="shared" si="274"/>
        <v>41869.505833333329</v>
      </c>
      <c r="T2894" s="12">
        <f t="shared" si="275"/>
        <v>41876.666666666664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270"/>
        <v>5.0000000000000001E-3</v>
      </c>
      <c r="P2895" s="8">
        <f t="shared" si="271"/>
        <v>12.5</v>
      </c>
      <c r="Q2895" t="str">
        <f t="shared" si="272"/>
        <v>theater</v>
      </c>
      <c r="R2895" t="str">
        <f t="shared" si="273"/>
        <v>plays</v>
      </c>
      <c r="S2895" s="12">
        <f t="shared" si="274"/>
        <v>41953.564756944441</v>
      </c>
      <c r="T2895" s="12">
        <f t="shared" si="275"/>
        <v>42012.874999999993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270"/>
        <v>0</v>
      </c>
      <c r="P2896" s="8">
        <f t="shared" si="271"/>
        <v>0</v>
      </c>
      <c r="Q2896" t="str">
        <f t="shared" si="272"/>
        <v>theater</v>
      </c>
      <c r="R2896" t="str">
        <f t="shared" si="273"/>
        <v>plays</v>
      </c>
      <c r="S2896" s="12">
        <f t="shared" si="274"/>
        <v>42037.777951388889</v>
      </c>
      <c r="T2896" s="12">
        <f t="shared" si="275"/>
        <v>42097.736284722218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270"/>
        <v>4.5999999999999999E-2</v>
      </c>
      <c r="P2897" s="8">
        <f t="shared" si="271"/>
        <v>5.75</v>
      </c>
      <c r="Q2897" t="str">
        <f t="shared" si="272"/>
        <v>theater</v>
      </c>
      <c r="R2897" t="str">
        <f t="shared" si="273"/>
        <v>plays</v>
      </c>
      <c r="S2897" s="12">
        <f t="shared" si="274"/>
        <v>41811.347129629627</v>
      </c>
      <c r="T2897" s="12">
        <f t="shared" si="275"/>
        <v>41812.666666666664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270"/>
        <v>0.20833333333333334</v>
      </c>
      <c r="P2898" s="8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2">
        <f t="shared" si="274"/>
        <v>42701.700474537036</v>
      </c>
      <c r="T2898" s="12">
        <f t="shared" si="275"/>
        <v>42716.041666666664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270"/>
        <v>4.583333333333333E-2</v>
      </c>
      <c r="P2899" s="8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2">
        <f t="shared" si="274"/>
        <v>42258.438171296293</v>
      </c>
      <c r="T2899" s="12">
        <f t="shared" si="275"/>
        <v>42288.436863425923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270"/>
        <v>4.2133333333333335E-2</v>
      </c>
      <c r="P2900" s="8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2">
        <f t="shared" si="274"/>
        <v>42278.456631944442</v>
      </c>
      <c r="T2900" s="12">
        <f t="shared" si="275"/>
        <v>42308.456631944442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270"/>
        <v>0</v>
      </c>
      <c r="P2901" s="8">
        <f t="shared" si="271"/>
        <v>0</v>
      </c>
      <c r="Q2901" t="str">
        <f t="shared" si="272"/>
        <v>theater</v>
      </c>
      <c r="R2901" t="str">
        <f t="shared" si="273"/>
        <v>plays</v>
      </c>
      <c r="S2901" s="12">
        <f t="shared" si="274"/>
        <v>42514.869884259257</v>
      </c>
      <c r="T2901" s="12">
        <f t="shared" si="275"/>
        <v>42574.869884259257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270"/>
        <v>0.61909090909090914</v>
      </c>
      <c r="P2902" s="8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2">
        <f t="shared" si="274"/>
        <v>41830.025833333333</v>
      </c>
      <c r="T2902" s="12">
        <f t="shared" si="275"/>
        <v>41860.025833333333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270"/>
        <v>8.0000000000000002E-3</v>
      </c>
      <c r="P2903" s="8">
        <f t="shared" si="271"/>
        <v>3</v>
      </c>
      <c r="Q2903" t="str">
        <f t="shared" si="272"/>
        <v>theater</v>
      </c>
      <c r="R2903" t="str">
        <f t="shared" si="273"/>
        <v>plays</v>
      </c>
      <c r="S2903" s="12">
        <f t="shared" si="274"/>
        <v>41982.696053240739</v>
      </c>
      <c r="T2903" s="12">
        <f t="shared" si="275"/>
        <v>42042.696053240739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270"/>
        <v>1.6666666666666666E-4</v>
      </c>
      <c r="P2904" s="8">
        <f t="shared" si="271"/>
        <v>25</v>
      </c>
      <c r="Q2904" t="str">
        <f t="shared" si="272"/>
        <v>theater</v>
      </c>
      <c r="R2904" t="str">
        <f t="shared" si="273"/>
        <v>plays</v>
      </c>
      <c r="S2904" s="12">
        <f t="shared" si="274"/>
        <v>42210.231435185182</v>
      </c>
      <c r="T2904" s="12">
        <f t="shared" si="275"/>
        <v>42240.231435185182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270"/>
        <v>7.7999999999999996E-3</v>
      </c>
      <c r="P2905" s="8">
        <f t="shared" si="271"/>
        <v>9.75</v>
      </c>
      <c r="Q2905" t="str">
        <f t="shared" si="272"/>
        <v>theater</v>
      </c>
      <c r="R2905" t="str">
        <f t="shared" si="273"/>
        <v>plays</v>
      </c>
      <c r="S2905" s="12">
        <f t="shared" si="274"/>
        <v>42195.95854166666</v>
      </c>
      <c r="T2905" s="12">
        <f t="shared" si="275"/>
        <v>42255.95854166666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270"/>
        <v>0.05</v>
      </c>
      <c r="P2906" s="8">
        <f t="shared" si="271"/>
        <v>18.75</v>
      </c>
      <c r="Q2906" t="str">
        <f t="shared" si="272"/>
        <v>theater</v>
      </c>
      <c r="R2906" t="str">
        <f t="shared" si="273"/>
        <v>plays</v>
      </c>
      <c r="S2906" s="12">
        <f t="shared" si="274"/>
        <v>41940.759618055556</v>
      </c>
      <c r="T2906" s="12">
        <f t="shared" si="275"/>
        <v>41952.291666666664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270"/>
        <v>0.17771428571428571</v>
      </c>
      <c r="P2907" s="8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2">
        <f t="shared" si="274"/>
        <v>42605.848530092589</v>
      </c>
      <c r="T2907" s="12">
        <f t="shared" si="275"/>
        <v>42619.848530092589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270"/>
        <v>9.4166666666666662E-2</v>
      </c>
      <c r="P2908" s="8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2">
        <f t="shared" si="274"/>
        <v>42199.440578703703</v>
      </c>
      <c r="T2908" s="12">
        <f t="shared" si="275"/>
        <v>42216.833333333336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270"/>
        <v>8.0000000000000004E-4</v>
      </c>
      <c r="P2909" s="8">
        <f t="shared" si="271"/>
        <v>1</v>
      </c>
      <c r="Q2909" t="str">
        <f t="shared" si="272"/>
        <v>theater</v>
      </c>
      <c r="R2909" t="str">
        <f t="shared" si="273"/>
        <v>plays</v>
      </c>
      <c r="S2909" s="12">
        <f t="shared" si="274"/>
        <v>42444.669409722221</v>
      </c>
      <c r="T2909" s="12">
        <f t="shared" si="275"/>
        <v>42504.669409722221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270"/>
        <v>2.75E-2</v>
      </c>
      <c r="P2910" s="8">
        <f t="shared" si="271"/>
        <v>52.8</v>
      </c>
      <c r="Q2910" t="str">
        <f t="shared" si="272"/>
        <v>theater</v>
      </c>
      <c r="R2910" t="str">
        <f t="shared" si="273"/>
        <v>plays</v>
      </c>
      <c r="S2910" s="12">
        <f t="shared" si="274"/>
        <v>42499.523368055554</v>
      </c>
      <c r="T2910" s="12">
        <f t="shared" si="275"/>
        <v>42529.523368055554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270"/>
        <v>1.1111111111111112E-4</v>
      </c>
      <c r="P2911" s="8">
        <f t="shared" si="271"/>
        <v>20</v>
      </c>
      <c r="Q2911" t="str">
        <f t="shared" si="272"/>
        <v>theater</v>
      </c>
      <c r="R2911" t="str">
        <f t="shared" si="273"/>
        <v>plays</v>
      </c>
      <c r="S2911" s="12">
        <f t="shared" si="274"/>
        <v>41929.057881944442</v>
      </c>
      <c r="T2911" s="12">
        <f t="shared" si="275"/>
        <v>41968.615277777775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270"/>
        <v>3.3333333333333335E-5</v>
      </c>
      <c r="P2912" s="8">
        <f t="shared" si="271"/>
        <v>1</v>
      </c>
      <c r="Q2912" t="str">
        <f t="shared" si="272"/>
        <v>theater</v>
      </c>
      <c r="R2912" t="str">
        <f t="shared" si="273"/>
        <v>plays</v>
      </c>
      <c r="S2912" s="12">
        <f t="shared" si="274"/>
        <v>42107.632951388885</v>
      </c>
      <c r="T2912" s="12">
        <f t="shared" si="275"/>
        <v>42167.632951388885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270"/>
        <v>0.36499999999999999</v>
      </c>
      <c r="P2913" s="8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2">
        <f t="shared" si="274"/>
        <v>42142.560486111113</v>
      </c>
      <c r="T2913" s="12">
        <f t="shared" si="275"/>
        <v>42182.560486111113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270"/>
        <v>0.14058171745152354</v>
      </c>
      <c r="P2914" s="8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2">
        <f t="shared" si="274"/>
        <v>42353.923310185179</v>
      </c>
      <c r="T2914" s="12">
        <f t="shared" si="275"/>
        <v>42383.923310185179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270"/>
        <v>2.0000000000000001E-4</v>
      </c>
      <c r="P2915" s="8">
        <f t="shared" si="271"/>
        <v>1</v>
      </c>
      <c r="Q2915" t="str">
        <f t="shared" si="272"/>
        <v>theater</v>
      </c>
      <c r="R2915" t="str">
        <f t="shared" si="273"/>
        <v>plays</v>
      </c>
      <c r="S2915" s="12">
        <f t="shared" si="274"/>
        <v>41828.714571759258</v>
      </c>
      <c r="T2915" s="12">
        <f t="shared" si="275"/>
        <v>41888.714571759258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270"/>
        <v>4.0000000000000003E-5</v>
      </c>
      <c r="P2916" s="8">
        <f t="shared" si="271"/>
        <v>1</v>
      </c>
      <c r="Q2916" t="str">
        <f t="shared" si="272"/>
        <v>theater</v>
      </c>
      <c r="R2916" t="str">
        <f t="shared" si="273"/>
        <v>plays</v>
      </c>
      <c r="S2916" s="12">
        <f t="shared" si="274"/>
        <v>42017.699004629627</v>
      </c>
      <c r="T2916" s="12">
        <f t="shared" si="275"/>
        <v>42077.657337962963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270"/>
        <v>0.61099999999999999</v>
      </c>
      <c r="P2917" s="8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2">
        <f t="shared" si="274"/>
        <v>42415.189699074072</v>
      </c>
      <c r="T2917" s="12">
        <f t="shared" si="275"/>
        <v>42445.1480324074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270"/>
        <v>7.8378378378378383E-2</v>
      </c>
      <c r="P2918" s="8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2">
        <f t="shared" si="274"/>
        <v>41755.268391203703</v>
      </c>
      <c r="T2918" s="12">
        <f t="shared" si="275"/>
        <v>41778.268391203703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270"/>
        <v>0.2185</v>
      </c>
      <c r="P2919" s="8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2">
        <f t="shared" si="274"/>
        <v>42245.026006944441</v>
      </c>
      <c r="T2919" s="12">
        <f t="shared" si="275"/>
        <v>42263.026006944441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270"/>
        <v>0.27239999999999998</v>
      </c>
      <c r="P2920" s="8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2">
        <f t="shared" si="274"/>
        <v>42278.421377314815</v>
      </c>
      <c r="T2920" s="12">
        <f t="shared" si="275"/>
        <v>42306.421377314815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270"/>
        <v>8.5000000000000006E-2</v>
      </c>
      <c r="P2921" s="8">
        <f t="shared" si="271"/>
        <v>8.5</v>
      </c>
      <c r="Q2921" t="str">
        <f t="shared" si="272"/>
        <v>theater</v>
      </c>
      <c r="R2921" t="str">
        <f t="shared" si="273"/>
        <v>plays</v>
      </c>
      <c r="S2921" s="12">
        <f t="shared" si="274"/>
        <v>41826.411215277774</v>
      </c>
      <c r="T2921" s="12">
        <f t="shared" si="275"/>
        <v>41856.411215277774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270"/>
        <v>0.26840000000000003</v>
      </c>
      <c r="P2922" s="8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2">
        <f t="shared" si="274"/>
        <v>42058.584143518521</v>
      </c>
      <c r="T2922" s="12">
        <f t="shared" si="275"/>
        <v>42088.54247685185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270"/>
        <v>1.29</v>
      </c>
      <c r="P2923" s="8">
        <f t="shared" si="271"/>
        <v>43</v>
      </c>
      <c r="Q2923" t="str">
        <f t="shared" si="272"/>
        <v>theater</v>
      </c>
      <c r="R2923" t="str">
        <f t="shared" si="273"/>
        <v>musical</v>
      </c>
      <c r="S2923" s="12">
        <f t="shared" si="274"/>
        <v>41877.678287037037</v>
      </c>
      <c r="T2923" s="12">
        <f t="shared" si="275"/>
        <v>41907.678287037037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270"/>
        <v>1</v>
      </c>
      <c r="P2924" s="8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2">
        <f t="shared" si="274"/>
        <v>42097.665821759256</v>
      </c>
      <c r="T2924" s="12">
        <f t="shared" si="275"/>
        <v>42142.665821759256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270"/>
        <v>1</v>
      </c>
      <c r="P2925" s="8">
        <f t="shared" si="271"/>
        <v>30</v>
      </c>
      <c r="Q2925" t="str">
        <f t="shared" si="272"/>
        <v>theater</v>
      </c>
      <c r="R2925" t="str">
        <f t="shared" si="273"/>
        <v>musical</v>
      </c>
      <c r="S2925" s="12">
        <f t="shared" si="274"/>
        <v>42012.944201388884</v>
      </c>
      <c r="T2925" s="12">
        <f t="shared" si="275"/>
        <v>42027.916666666664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270"/>
        <v>1.032</v>
      </c>
      <c r="P2926" s="8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2">
        <f t="shared" si="274"/>
        <v>42103.348495370366</v>
      </c>
      <c r="T2926" s="12">
        <f t="shared" si="275"/>
        <v>42132.957638888889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270"/>
        <v>1.0244597777777777</v>
      </c>
      <c r="P2927" s="8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2">
        <f t="shared" si="274"/>
        <v>41863.375787037039</v>
      </c>
      <c r="T2927" s="12">
        <f t="shared" si="275"/>
        <v>41893.375787037039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270"/>
        <v>1.25</v>
      </c>
      <c r="P2928" s="8">
        <f t="shared" si="271"/>
        <v>75</v>
      </c>
      <c r="Q2928" t="str">
        <f t="shared" si="272"/>
        <v>theater</v>
      </c>
      <c r="R2928" t="str">
        <f t="shared" si="273"/>
        <v>musical</v>
      </c>
      <c r="S2928" s="12">
        <f t="shared" si="274"/>
        <v>42044.557627314811</v>
      </c>
      <c r="T2928" s="12">
        <f t="shared" si="275"/>
        <v>42058.557627314811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270"/>
        <v>1.3083333333333333</v>
      </c>
      <c r="P2929" s="8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2">
        <f t="shared" si="274"/>
        <v>41806.460983796293</v>
      </c>
      <c r="T2929" s="12">
        <f t="shared" si="275"/>
        <v>41835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270"/>
        <v>1</v>
      </c>
      <c r="P2930" s="8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2">
        <f t="shared" si="274"/>
        <v>42403.789884259262</v>
      </c>
      <c r="T2930" s="12">
        <f t="shared" si="275"/>
        <v>42433.789884259262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270"/>
        <v>1.02069375</v>
      </c>
      <c r="P2931" s="8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2">
        <f t="shared" si="274"/>
        <v>41754.355995370366</v>
      </c>
      <c r="T2931" s="12">
        <f t="shared" si="275"/>
        <v>41784.355995370366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270"/>
        <v>1.0092000000000001</v>
      </c>
      <c r="P2932" s="8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2">
        <f t="shared" si="274"/>
        <v>42101.375740740739</v>
      </c>
      <c r="T2932" s="12">
        <f t="shared" si="275"/>
        <v>42131.375740740739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270"/>
        <v>1.06</v>
      </c>
      <c r="P2933" s="8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2">
        <f t="shared" si="274"/>
        <v>41872.082905092589</v>
      </c>
      <c r="T2933" s="12">
        <f t="shared" si="275"/>
        <v>41897.047222222223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270"/>
        <v>1.0509677419354839</v>
      </c>
      <c r="P2934" s="8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2">
        <f t="shared" si="274"/>
        <v>42024.956446759257</v>
      </c>
      <c r="T2934" s="12">
        <f t="shared" si="275"/>
        <v>42056.249999999993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270"/>
        <v>1.0276000000000001</v>
      </c>
      <c r="P2935" s="8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2">
        <f t="shared" si="274"/>
        <v>42495.748298611106</v>
      </c>
      <c r="T2935" s="12">
        <f t="shared" si="275"/>
        <v>42525.748298611106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270"/>
        <v>1.08</v>
      </c>
      <c r="P2936" s="8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2">
        <f t="shared" si="274"/>
        <v>41775.427824074075</v>
      </c>
      <c r="T2936" s="12">
        <f t="shared" si="275"/>
        <v>41805.427824074075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270"/>
        <v>1.0088571428571429</v>
      </c>
      <c r="P2937" s="8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2">
        <f t="shared" si="274"/>
        <v>42553.375092592592</v>
      </c>
      <c r="T2937" s="12">
        <f t="shared" si="275"/>
        <v>42611.499999999993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270"/>
        <v>1.28</v>
      </c>
      <c r="P2938" s="8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2">
        <f t="shared" si="274"/>
        <v>41912.442395833328</v>
      </c>
      <c r="T2938" s="12">
        <f t="shared" si="275"/>
        <v>41924.999305555553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270"/>
        <v>1.3333333333333333</v>
      </c>
      <c r="P2939" s="8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2">
        <f t="shared" si="274"/>
        <v>41803.248993055553</v>
      </c>
      <c r="T2939" s="12">
        <f t="shared" si="275"/>
        <v>41833.248993055553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270"/>
        <v>1.0137499999999999</v>
      </c>
      <c r="P2940" s="8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2">
        <f t="shared" si="274"/>
        <v>42004.495532407404</v>
      </c>
      <c r="T2940" s="12">
        <f t="shared" si="275"/>
        <v>42034.495532407404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270"/>
        <v>1.0287500000000001</v>
      </c>
      <c r="P2941" s="8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2">
        <f t="shared" si="274"/>
        <v>41845.60083333333</v>
      </c>
      <c r="T2941" s="12">
        <f t="shared" si="275"/>
        <v>41878.833333333328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270"/>
        <v>1.0724</v>
      </c>
      <c r="P2942" s="8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2">
        <f t="shared" si="274"/>
        <v>41982.565023148149</v>
      </c>
      <c r="T2942" s="12">
        <f t="shared" si="275"/>
        <v>42022.565023148149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270"/>
        <v>4.0000000000000003E-5</v>
      </c>
      <c r="P2943" s="8">
        <f t="shared" si="271"/>
        <v>1</v>
      </c>
      <c r="Q2943" t="str">
        <f t="shared" si="272"/>
        <v>theater</v>
      </c>
      <c r="R2943" t="str">
        <f t="shared" si="273"/>
        <v>spaces</v>
      </c>
      <c r="S2943" s="12">
        <f t="shared" si="274"/>
        <v>42034.751793981479</v>
      </c>
      <c r="T2943" s="12">
        <f t="shared" si="275"/>
        <v>42064.751793981479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270"/>
        <v>0.20424999999999999</v>
      </c>
      <c r="P2944" s="8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2">
        <f t="shared" si="274"/>
        <v>42334.595590277771</v>
      </c>
      <c r="T2944" s="12">
        <f t="shared" si="275"/>
        <v>42354.637499999997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270"/>
        <v>0</v>
      </c>
      <c r="P2945" s="8">
        <f t="shared" si="271"/>
        <v>0</v>
      </c>
      <c r="Q2945" t="str">
        <f t="shared" si="272"/>
        <v>theater</v>
      </c>
      <c r="R2945" t="str">
        <f t="shared" si="273"/>
        <v>spaces</v>
      </c>
      <c r="S2945" s="12">
        <f t="shared" si="274"/>
        <v>42076.921064814807</v>
      </c>
      <c r="T2945" s="12">
        <f t="shared" si="275"/>
        <v>42106.921064814807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270"/>
        <v>0.01</v>
      </c>
      <c r="P2946" s="8">
        <f t="shared" si="271"/>
        <v>100</v>
      </c>
      <c r="Q2946" t="str">
        <f t="shared" si="272"/>
        <v>theater</v>
      </c>
      <c r="R2946" t="str">
        <f t="shared" si="273"/>
        <v>spaces</v>
      </c>
      <c r="S2946" s="12">
        <f t="shared" si="274"/>
        <v>42132.705995370365</v>
      </c>
      <c r="T2946" s="12">
        <f t="shared" si="275"/>
        <v>42162.705995370365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276">E2947/D2947</f>
        <v>0</v>
      </c>
      <c r="P2947" s="8">
        <f t="shared" ref="P2947:P3010" si="277">IF(ISERROR(E2947/L2947),0,E2947/L2947)</f>
        <v>0</v>
      </c>
      <c r="Q2947" t="str">
        <f t="shared" ref="Q2947:Q3010" si="278">LEFT(N2947,FIND("/",N2947,1)-1)</f>
        <v>theater</v>
      </c>
      <c r="R2947" t="str">
        <f t="shared" ref="R2947:R3010" si="279">RIGHT(N2947,(LEN(N2947)-FIND("/",N2947,1)))</f>
        <v>spaces</v>
      </c>
      <c r="S2947" s="12">
        <f t="shared" ref="S2947:S3010" si="280">(J2947/86400)+25569+(-5/24)</f>
        <v>42117.931250000001</v>
      </c>
      <c r="T2947" s="12">
        <f t="shared" ref="T2947:T3010" si="281">(I2947/86400)+25569+(-5/24)</f>
        <v>42147.931250000001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276"/>
        <v>1E-3</v>
      </c>
      <c r="P2948" s="8">
        <f t="shared" si="277"/>
        <v>1</v>
      </c>
      <c r="Q2948" t="str">
        <f t="shared" si="278"/>
        <v>theater</v>
      </c>
      <c r="R2948" t="str">
        <f t="shared" si="279"/>
        <v>spaces</v>
      </c>
      <c r="S2948" s="12">
        <f t="shared" si="280"/>
        <v>42567.322824074072</v>
      </c>
      <c r="T2948" s="12">
        <f t="shared" si="281"/>
        <v>42597.322824074072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276"/>
        <v>4.2880000000000001E-2</v>
      </c>
      <c r="P2949" s="8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2">
        <f t="shared" si="280"/>
        <v>42649.353784722225</v>
      </c>
      <c r="T2949" s="12">
        <f t="shared" si="281"/>
        <v>42698.507638888885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276"/>
        <v>4.8000000000000001E-5</v>
      </c>
      <c r="P2950" s="8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2">
        <f t="shared" si="280"/>
        <v>42097.440891203696</v>
      </c>
      <c r="T2950" s="12">
        <f t="shared" si="281"/>
        <v>42157.440891203696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276"/>
        <v>2.5000000000000001E-2</v>
      </c>
      <c r="P2951" s="8">
        <f t="shared" si="277"/>
        <v>12.5</v>
      </c>
      <c r="Q2951" t="str">
        <f t="shared" si="278"/>
        <v>theater</v>
      </c>
      <c r="R2951" t="str">
        <f t="shared" si="279"/>
        <v>spaces</v>
      </c>
      <c r="S2951" s="12">
        <f t="shared" si="280"/>
        <v>42297.61478009259</v>
      </c>
      <c r="T2951" s="12">
        <f t="shared" si="281"/>
        <v>42327.656446759262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276"/>
        <v>0</v>
      </c>
      <c r="P2952" s="8">
        <f t="shared" si="277"/>
        <v>0</v>
      </c>
      <c r="Q2952" t="str">
        <f t="shared" si="278"/>
        <v>theater</v>
      </c>
      <c r="R2952" t="str">
        <f t="shared" si="279"/>
        <v>spaces</v>
      </c>
      <c r="S2952" s="12">
        <f t="shared" si="280"/>
        <v>42362.156851851854</v>
      </c>
      <c r="T2952" s="12">
        <f t="shared" si="281"/>
        <v>42392.156851851854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276"/>
        <v>2.1919999999999999E-2</v>
      </c>
      <c r="P2953" s="8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2">
        <f t="shared" si="280"/>
        <v>41872.594594907401</v>
      </c>
      <c r="T2953" s="12">
        <f t="shared" si="281"/>
        <v>41917.594594907401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276"/>
        <v>8.0250000000000002E-2</v>
      </c>
      <c r="P2954" s="8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2">
        <f t="shared" si="280"/>
        <v>42628.481932870367</v>
      </c>
      <c r="T2954" s="12">
        <f t="shared" si="281"/>
        <v>42659.958333333336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276"/>
        <v>1.5125E-3</v>
      </c>
      <c r="P2955" s="8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2">
        <f t="shared" si="280"/>
        <v>42255.583576388883</v>
      </c>
      <c r="T2955" s="12">
        <f t="shared" si="281"/>
        <v>42285.583576388883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276"/>
        <v>0</v>
      </c>
      <c r="P2956" s="8">
        <f t="shared" si="277"/>
        <v>0</v>
      </c>
      <c r="Q2956" t="str">
        <f t="shared" si="278"/>
        <v>theater</v>
      </c>
      <c r="R2956" t="str">
        <f t="shared" si="279"/>
        <v>spaces</v>
      </c>
      <c r="S2956" s="12">
        <f t="shared" si="280"/>
        <v>42790.375034722216</v>
      </c>
      <c r="T2956" s="12">
        <f t="shared" si="281"/>
        <v>42810.333368055552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276"/>
        <v>0.59583333333333333</v>
      </c>
      <c r="P2957" s="8">
        <f t="shared" si="277"/>
        <v>65</v>
      </c>
      <c r="Q2957" t="str">
        <f t="shared" si="278"/>
        <v>theater</v>
      </c>
      <c r="R2957" t="str">
        <f t="shared" si="279"/>
        <v>spaces</v>
      </c>
      <c r="S2957" s="12">
        <f t="shared" si="280"/>
        <v>42141.532974537033</v>
      </c>
      <c r="T2957" s="12">
        <f t="shared" si="281"/>
        <v>42171.532974537033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276"/>
        <v>0.16734177215189874</v>
      </c>
      <c r="P2958" s="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2">
        <f t="shared" si="280"/>
        <v>42464.750578703701</v>
      </c>
      <c r="T2958" s="12">
        <f t="shared" si="281"/>
        <v>42494.750578703701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276"/>
        <v>1.8666666666666668E-2</v>
      </c>
      <c r="P2959" s="8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2">
        <f t="shared" si="280"/>
        <v>42030.80291666666</v>
      </c>
      <c r="T2959" s="12">
        <f t="shared" si="281"/>
        <v>42090.761249999996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276"/>
        <v>0</v>
      </c>
      <c r="P2960" s="8">
        <f t="shared" si="277"/>
        <v>0</v>
      </c>
      <c r="Q2960" t="str">
        <f t="shared" si="278"/>
        <v>theater</v>
      </c>
      <c r="R2960" t="str">
        <f t="shared" si="279"/>
        <v>spaces</v>
      </c>
      <c r="S2960" s="12">
        <f t="shared" si="280"/>
        <v>42438.570798611108</v>
      </c>
      <c r="T2960" s="12">
        <f t="shared" si="281"/>
        <v>42498.529131944444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276"/>
        <v>0</v>
      </c>
      <c r="P2961" s="8">
        <f t="shared" si="277"/>
        <v>0</v>
      </c>
      <c r="Q2961" t="str">
        <f t="shared" si="278"/>
        <v>theater</v>
      </c>
      <c r="R2961" t="str">
        <f t="shared" si="279"/>
        <v>spaces</v>
      </c>
      <c r="S2961" s="12">
        <f t="shared" si="280"/>
        <v>42497.800057870372</v>
      </c>
      <c r="T2961" s="12">
        <f t="shared" si="281"/>
        <v>42527.800057870372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276"/>
        <v>0</v>
      </c>
      <c r="P2962" s="8">
        <f t="shared" si="277"/>
        <v>0</v>
      </c>
      <c r="Q2962" t="str">
        <f t="shared" si="278"/>
        <v>theater</v>
      </c>
      <c r="R2962" t="str">
        <f t="shared" si="279"/>
        <v>spaces</v>
      </c>
      <c r="S2962" s="12">
        <f t="shared" si="280"/>
        <v>41863.54887731481</v>
      </c>
      <c r="T2962" s="12">
        <f t="shared" si="281"/>
        <v>41893.54887731481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276"/>
        <v>1.0962000000000001</v>
      </c>
      <c r="P2963" s="8">
        <f t="shared" si="277"/>
        <v>50.75</v>
      </c>
      <c r="Q2963" t="str">
        <f t="shared" si="278"/>
        <v>theater</v>
      </c>
      <c r="R2963" t="str">
        <f t="shared" si="279"/>
        <v>plays</v>
      </c>
      <c r="S2963" s="12">
        <f t="shared" si="280"/>
        <v>42061.004155092589</v>
      </c>
      <c r="T2963" s="12">
        <f t="shared" si="281"/>
        <v>42088.958333333336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276"/>
        <v>1.218</v>
      </c>
      <c r="P2964" s="8">
        <f t="shared" si="277"/>
        <v>60.9</v>
      </c>
      <c r="Q2964" t="str">
        <f t="shared" si="278"/>
        <v>theater</v>
      </c>
      <c r="R2964" t="str">
        <f t="shared" si="279"/>
        <v>plays</v>
      </c>
      <c r="S2964" s="12">
        <f t="shared" si="280"/>
        <v>42036.035949074074</v>
      </c>
      <c r="T2964" s="12">
        <f t="shared" si="281"/>
        <v>42064.082638888889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276"/>
        <v>1.0685</v>
      </c>
      <c r="P2965" s="8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2">
        <f t="shared" si="280"/>
        <v>42157.26185185185</v>
      </c>
      <c r="T2965" s="12">
        <f t="shared" si="281"/>
        <v>42187.26185185185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276"/>
        <v>1.0071379999999999</v>
      </c>
      <c r="P2966" s="8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2">
        <f t="shared" si="280"/>
        <v>41827.701608796291</v>
      </c>
      <c r="T2966" s="12">
        <f t="shared" si="281"/>
        <v>41857.688888888886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276"/>
        <v>1.0900000000000001</v>
      </c>
      <c r="P2967" s="8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2">
        <f t="shared" si="280"/>
        <v>42162.521215277775</v>
      </c>
      <c r="T2967" s="12">
        <f t="shared" si="281"/>
        <v>42192.521215277775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276"/>
        <v>1.1363000000000001</v>
      </c>
      <c r="P2968" s="8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2">
        <f t="shared" si="280"/>
        <v>42233.530231481483</v>
      </c>
      <c r="T2968" s="12">
        <f t="shared" si="281"/>
        <v>42263.530231481483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276"/>
        <v>1.1392</v>
      </c>
      <c r="P2969" s="8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2">
        <f t="shared" si="280"/>
        <v>42041.989490740736</v>
      </c>
      <c r="T2969" s="12">
        <f t="shared" si="281"/>
        <v>42071.947824074072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276"/>
        <v>1.06</v>
      </c>
      <c r="P2970" s="8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2">
        <f t="shared" si="280"/>
        <v>42585.315509259257</v>
      </c>
      <c r="T2970" s="12">
        <f t="shared" si="281"/>
        <v>42598.957638888889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276"/>
        <v>1.625</v>
      </c>
      <c r="P2971" s="8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2">
        <f t="shared" si="280"/>
        <v>42097.578159722216</v>
      </c>
      <c r="T2971" s="12">
        <f t="shared" si="281"/>
        <v>42127.743750000001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276"/>
        <v>1.06</v>
      </c>
      <c r="P2972" s="8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2">
        <f t="shared" si="280"/>
        <v>41808.461238425924</v>
      </c>
      <c r="T2972" s="12">
        <f t="shared" si="281"/>
        <v>41838.461238425924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276"/>
        <v>1.0015624999999999</v>
      </c>
      <c r="P2973" s="8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2">
        <f t="shared" si="280"/>
        <v>41852.449976851851</v>
      </c>
      <c r="T2973" s="12">
        <f t="shared" si="281"/>
        <v>41882.449976851851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276"/>
        <v>1.0535000000000001</v>
      </c>
      <c r="P2974" s="8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2">
        <f t="shared" si="280"/>
        <v>42693.90185185185</v>
      </c>
      <c r="T2974" s="12">
        <f t="shared" si="281"/>
        <v>42708.833333333336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276"/>
        <v>1.748</v>
      </c>
      <c r="P2975" s="8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2">
        <f t="shared" si="280"/>
        <v>42341.610046296293</v>
      </c>
      <c r="T2975" s="12">
        <f t="shared" si="281"/>
        <v>42369.958333333336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276"/>
        <v>1.02</v>
      </c>
      <c r="P2976" s="8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2">
        <f t="shared" si="280"/>
        <v>41879.852673611109</v>
      </c>
      <c r="T2976" s="12">
        <f t="shared" si="281"/>
        <v>41907.857638888883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276"/>
        <v>1.00125</v>
      </c>
      <c r="P2977" s="8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2">
        <f t="shared" si="280"/>
        <v>41941.475532407407</v>
      </c>
      <c r="T2977" s="12">
        <f t="shared" si="281"/>
        <v>41969.916666666664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276"/>
        <v>1.7142857142857142</v>
      </c>
      <c r="P2978" s="8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2">
        <f t="shared" si="280"/>
        <v>42425.522337962961</v>
      </c>
      <c r="T2978" s="12">
        <f t="shared" si="281"/>
        <v>42442.291666666664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276"/>
        <v>1.1356666666666666</v>
      </c>
      <c r="P2979" s="8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2">
        <f t="shared" si="280"/>
        <v>42026.672847222224</v>
      </c>
      <c r="T2979" s="12">
        <f t="shared" si="281"/>
        <v>42085.884722222218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276"/>
        <v>1.2946666666666666</v>
      </c>
      <c r="P2980" s="8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2">
        <f t="shared" si="280"/>
        <v>41922.432256944441</v>
      </c>
      <c r="T2980" s="12">
        <f t="shared" si="281"/>
        <v>41932.040972222218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276"/>
        <v>1.014</v>
      </c>
      <c r="P2981" s="8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2">
        <f t="shared" si="280"/>
        <v>41993.616006944438</v>
      </c>
      <c r="T2981" s="12">
        <f t="shared" si="281"/>
        <v>42010.041666666664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276"/>
        <v>1.0916666666666666</v>
      </c>
      <c r="P2982" s="8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2">
        <f t="shared" si="280"/>
        <v>42219.70752314815</v>
      </c>
      <c r="T2982" s="12">
        <f t="shared" si="281"/>
        <v>42239.874999999993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276"/>
        <v>1.28925</v>
      </c>
      <c r="P2983" s="8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2">
        <f t="shared" si="280"/>
        <v>42225.351342592585</v>
      </c>
      <c r="T2983" s="12">
        <f t="shared" si="281"/>
        <v>42270.351342592585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276"/>
        <v>1.0206</v>
      </c>
      <c r="P2984" s="8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2">
        <f t="shared" si="280"/>
        <v>42381.478506944441</v>
      </c>
      <c r="T2984" s="12">
        <f t="shared" si="281"/>
        <v>42411.478506944441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276"/>
        <v>1.465395775862069</v>
      </c>
      <c r="P2985" s="8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2">
        <f t="shared" si="280"/>
        <v>41894.424027777779</v>
      </c>
      <c r="T2985" s="12">
        <f t="shared" si="281"/>
        <v>41954.465694444443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276"/>
        <v>1.00352</v>
      </c>
      <c r="P2986" s="8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2">
        <f t="shared" si="280"/>
        <v>42576.070381944439</v>
      </c>
      <c r="T2986" s="12">
        <f t="shared" si="281"/>
        <v>42606.070381944439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276"/>
        <v>1.2164999999999999</v>
      </c>
      <c r="P2987" s="8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2">
        <f t="shared" si="280"/>
        <v>42654.765370370369</v>
      </c>
      <c r="T2987" s="12">
        <f t="shared" si="281"/>
        <v>42673.958333333336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276"/>
        <v>1.0549999999999999</v>
      </c>
      <c r="P2988" s="8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2">
        <f t="shared" si="280"/>
        <v>42431.29173611111</v>
      </c>
      <c r="T2988" s="12">
        <f t="shared" si="281"/>
        <v>42491.250069444439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276"/>
        <v>1.1040080000000001</v>
      </c>
      <c r="P2989" s="8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2">
        <f t="shared" si="280"/>
        <v>42627.098969907405</v>
      </c>
      <c r="T2989" s="12">
        <f t="shared" si="281"/>
        <v>42655.791666666664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276"/>
        <v>1</v>
      </c>
      <c r="P2990" s="8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2">
        <f t="shared" si="280"/>
        <v>42511.153715277775</v>
      </c>
      <c r="T2990" s="12">
        <f t="shared" si="281"/>
        <v>42541.153715277775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276"/>
        <v>1.76535</v>
      </c>
      <c r="P2991" s="8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2">
        <f t="shared" si="280"/>
        <v>42336.812060185184</v>
      </c>
      <c r="T2991" s="12">
        <f t="shared" si="281"/>
        <v>42358.999305555553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276"/>
        <v>1</v>
      </c>
      <c r="P2992" s="8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2">
        <f t="shared" si="280"/>
        <v>42341.365972222215</v>
      </c>
      <c r="T2992" s="12">
        <f t="shared" si="281"/>
        <v>42376.365972222215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276"/>
        <v>1.0329411764705883</v>
      </c>
      <c r="P2993" s="8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2">
        <f t="shared" si="280"/>
        <v>42740.628819444442</v>
      </c>
      <c r="T2993" s="12">
        <f t="shared" si="281"/>
        <v>42762.628819444442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276"/>
        <v>1.0449999999999999</v>
      </c>
      <c r="P2994" s="8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2">
        <f t="shared" si="280"/>
        <v>42622.559143518512</v>
      </c>
      <c r="T2994" s="12">
        <f t="shared" si="281"/>
        <v>42652.559143518512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276"/>
        <v>1.0029999999999999</v>
      </c>
      <c r="P2995" s="8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2">
        <f t="shared" si="280"/>
        <v>42390.63040509259</v>
      </c>
      <c r="T2995" s="12">
        <f t="shared" si="281"/>
        <v>42420.63040509259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276"/>
        <v>4.577466666666667</v>
      </c>
      <c r="P2996" s="8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2">
        <f t="shared" si="280"/>
        <v>41885.270509259259</v>
      </c>
      <c r="T2996" s="12">
        <f t="shared" si="281"/>
        <v>41915.270509259259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276"/>
        <v>1.0496000000000001</v>
      </c>
      <c r="P2997" s="8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2">
        <f t="shared" si="280"/>
        <v>42724.456840277773</v>
      </c>
      <c r="T2997" s="12">
        <f t="shared" si="281"/>
        <v>42754.456840277773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276"/>
        <v>1.7194285714285715</v>
      </c>
      <c r="P2998" s="8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2">
        <f t="shared" si="280"/>
        <v>42090.704166666663</v>
      </c>
      <c r="T2998" s="12">
        <f t="shared" si="281"/>
        <v>42150.704166666663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276"/>
        <v>1.0373000000000001</v>
      </c>
      <c r="P2999" s="8">
        <f t="shared" si="277"/>
        <v>90.2</v>
      </c>
      <c r="Q2999" t="str">
        <f t="shared" si="278"/>
        <v>theater</v>
      </c>
      <c r="R2999" t="str">
        <f t="shared" si="279"/>
        <v>spaces</v>
      </c>
      <c r="S2999" s="12">
        <f t="shared" si="280"/>
        <v>42775.525381944441</v>
      </c>
      <c r="T2999" s="12">
        <f t="shared" si="281"/>
        <v>42792.999305555553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276"/>
        <v>1.0302899999999999</v>
      </c>
      <c r="P3000" s="8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2">
        <f t="shared" si="280"/>
        <v>41777.985289351847</v>
      </c>
      <c r="T3000" s="12">
        <f t="shared" si="281"/>
        <v>41805.975694444445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276"/>
        <v>1.1888888888888889</v>
      </c>
      <c r="P3001" s="8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2">
        <f t="shared" si="280"/>
        <v>42780.531944444439</v>
      </c>
      <c r="T3001" s="12">
        <f t="shared" si="281"/>
        <v>42794.874999999993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276"/>
        <v>1</v>
      </c>
      <c r="P3002" s="8">
        <f t="shared" si="277"/>
        <v>62.5</v>
      </c>
      <c r="Q3002" t="str">
        <f t="shared" si="278"/>
        <v>theater</v>
      </c>
      <c r="R3002" t="str">
        <f t="shared" si="279"/>
        <v>spaces</v>
      </c>
      <c r="S3002" s="12">
        <f t="shared" si="280"/>
        <v>42752.61886574074</v>
      </c>
      <c r="T3002" s="12">
        <f t="shared" si="281"/>
        <v>42766.541666666664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276"/>
        <v>3.1869988910451896</v>
      </c>
      <c r="P3003" s="8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2">
        <f t="shared" si="280"/>
        <v>42534.687291666669</v>
      </c>
      <c r="T3003" s="12">
        <f t="shared" si="281"/>
        <v>42564.687291666669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276"/>
        <v>1.0850614285714286</v>
      </c>
      <c r="P3004" s="8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2">
        <f t="shared" si="280"/>
        <v>41239.627916666665</v>
      </c>
      <c r="T3004" s="12">
        <f t="shared" si="281"/>
        <v>41269.627916666665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276"/>
        <v>1.0116666666666667</v>
      </c>
      <c r="P3005" s="8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2">
        <f t="shared" si="280"/>
        <v>42398.640925925924</v>
      </c>
      <c r="T3005" s="12">
        <f t="shared" si="281"/>
        <v>42430.040972222218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276"/>
        <v>1.12815</v>
      </c>
      <c r="P3006" s="8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2">
        <f t="shared" si="280"/>
        <v>41928.672731481478</v>
      </c>
      <c r="T3006" s="12">
        <f t="shared" si="281"/>
        <v>41958.714398148142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276"/>
        <v>1.2049622641509434</v>
      </c>
      <c r="P3007" s="8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2">
        <f t="shared" si="280"/>
        <v>41888.466493055552</v>
      </c>
      <c r="T3007" s="12">
        <f t="shared" si="281"/>
        <v>41918.466493055552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276"/>
        <v>1.0774999999999999</v>
      </c>
      <c r="P3008" s="8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2">
        <f t="shared" si="280"/>
        <v>41957.54850694444</v>
      </c>
      <c r="T3008" s="12">
        <f t="shared" si="281"/>
        <v>41987.54850694444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276"/>
        <v>1.8</v>
      </c>
      <c r="P3009" s="8">
        <f t="shared" si="277"/>
        <v>54</v>
      </c>
      <c r="Q3009" t="str">
        <f t="shared" si="278"/>
        <v>theater</v>
      </c>
      <c r="R3009" t="str">
        <f t="shared" si="279"/>
        <v>spaces</v>
      </c>
      <c r="S3009" s="12">
        <f t="shared" si="280"/>
        <v>42098.007905092592</v>
      </c>
      <c r="T3009" s="12">
        <f t="shared" si="281"/>
        <v>42119.007905092592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276"/>
        <v>1.0116666666666667</v>
      </c>
      <c r="P3010" s="8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2">
        <f t="shared" si="280"/>
        <v>42360.003692129627</v>
      </c>
      <c r="T3010" s="12">
        <f t="shared" si="281"/>
        <v>42390.003692129627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282">E3011/D3011</f>
        <v>1.19756</v>
      </c>
      <c r="P3011" s="8">
        <f t="shared" ref="P3011:P3074" si="283">IF(ISERROR(E3011/L3011),0,E3011/L3011)</f>
        <v>233.8984375</v>
      </c>
      <c r="Q3011" t="str">
        <f t="shared" ref="Q3011:Q3074" si="284">LEFT(N3011,FIND("/",N3011,1)-1)</f>
        <v>theater</v>
      </c>
      <c r="R3011" t="str">
        <f t="shared" ref="R3011:R3074" si="285">RIGHT(N3011,(LEN(N3011)-FIND("/",N3011,1)))</f>
        <v>spaces</v>
      </c>
      <c r="S3011" s="12">
        <f t="shared" ref="S3011:S3074" si="286">(J3011/86400)+25569+(-5/24)</f>
        <v>41939.361574074072</v>
      </c>
      <c r="T3011" s="12">
        <f t="shared" ref="T3011:T3074" si="287">(I3011/86400)+25569+(-5/24)</f>
        <v>41969.403240740743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282"/>
        <v>1.58</v>
      </c>
      <c r="P3012" s="8">
        <f t="shared" si="283"/>
        <v>158</v>
      </c>
      <c r="Q3012" t="str">
        <f t="shared" si="284"/>
        <v>theater</v>
      </c>
      <c r="R3012" t="str">
        <f t="shared" si="285"/>
        <v>spaces</v>
      </c>
      <c r="S3012" s="12">
        <f t="shared" si="286"/>
        <v>41996.624062499999</v>
      </c>
      <c r="T3012" s="12">
        <f t="shared" si="287"/>
        <v>42056.624062499999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282"/>
        <v>1.2366666666666666</v>
      </c>
      <c r="P3013" s="8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2">
        <f t="shared" si="286"/>
        <v>42334.260601851849</v>
      </c>
      <c r="T3013" s="12">
        <f t="shared" si="287"/>
        <v>42361.749305555553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282"/>
        <v>1.1712499999999999</v>
      </c>
      <c r="P3014" s="8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2">
        <f t="shared" si="286"/>
        <v>42024.494560185187</v>
      </c>
      <c r="T3014" s="12">
        <f t="shared" si="287"/>
        <v>42045.494560185187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282"/>
        <v>1.5696000000000001</v>
      </c>
      <c r="P3015" s="8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2">
        <f t="shared" si="286"/>
        <v>42146.627881944441</v>
      </c>
      <c r="T3015" s="12">
        <f t="shared" si="287"/>
        <v>42176.627881944441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282"/>
        <v>1.13104</v>
      </c>
      <c r="P3016" s="8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2">
        <f t="shared" si="286"/>
        <v>41919.915277777771</v>
      </c>
      <c r="T3016" s="12">
        <f t="shared" si="287"/>
        <v>41948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282"/>
        <v>1.0317647058823529</v>
      </c>
      <c r="P3017" s="8">
        <f t="shared" si="283"/>
        <v>87.7</v>
      </c>
      <c r="Q3017" t="str">
        <f t="shared" si="284"/>
        <v>theater</v>
      </c>
      <c r="R3017" t="str">
        <f t="shared" si="285"/>
        <v>spaces</v>
      </c>
      <c r="S3017" s="12">
        <f t="shared" si="286"/>
        <v>41785.518958333334</v>
      </c>
      <c r="T3017" s="12">
        <f t="shared" si="287"/>
        <v>41800.958333333328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282"/>
        <v>1.0261176470588236</v>
      </c>
      <c r="P3018" s="8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2">
        <f t="shared" si="286"/>
        <v>41778.339722222219</v>
      </c>
      <c r="T3018" s="12">
        <f t="shared" si="287"/>
        <v>41838.339722222219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282"/>
        <v>1.0584090909090909</v>
      </c>
      <c r="P3019" s="8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2">
        <f t="shared" si="286"/>
        <v>41841.641701388886</v>
      </c>
      <c r="T3019" s="12">
        <f t="shared" si="287"/>
        <v>41871.641701388886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282"/>
        <v>1.0071428571428571</v>
      </c>
      <c r="P3020" s="8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2">
        <f t="shared" si="286"/>
        <v>42163.09</v>
      </c>
      <c r="T3020" s="12">
        <f t="shared" si="287"/>
        <v>42205.708333333336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282"/>
        <v>1.2123333333333333</v>
      </c>
      <c r="P3021" s="8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2">
        <f t="shared" si="286"/>
        <v>41758.625231481477</v>
      </c>
      <c r="T3021" s="12">
        <f t="shared" si="287"/>
        <v>41785.916666666664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282"/>
        <v>1.0057142857142858</v>
      </c>
      <c r="P3022" s="8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2">
        <f t="shared" si="286"/>
        <v>42170.638113425921</v>
      </c>
      <c r="T3022" s="12">
        <f t="shared" si="287"/>
        <v>42230.638113425921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282"/>
        <v>1.1602222222222223</v>
      </c>
      <c r="P3023" s="8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2">
        <f t="shared" si="286"/>
        <v>42660.410520833328</v>
      </c>
      <c r="T3023" s="12">
        <f t="shared" si="287"/>
        <v>42696.040972222218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282"/>
        <v>1.0087999999999999</v>
      </c>
      <c r="P3024" s="8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2">
        <f t="shared" si="286"/>
        <v>42564.745474537034</v>
      </c>
      <c r="T3024" s="12">
        <f t="shared" si="287"/>
        <v>42609.745474537034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282"/>
        <v>1.03</v>
      </c>
      <c r="P3025" s="8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2">
        <f t="shared" si="286"/>
        <v>42121.467430555553</v>
      </c>
      <c r="T3025" s="12">
        <f t="shared" si="287"/>
        <v>42166.467430555553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282"/>
        <v>2.4641999999999999</v>
      </c>
      <c r="P3026" s="8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2">
        <f t="shared" si="286"/>
        <v>41158.785590277774</v>
      </c>
      <c r="T3026" s="12">
        <f t="shared" si="287"/>
        <v>41188.785590277774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282"/>
        <v>3.0219999999999998</v>
      </c>
      <c r="P3027" s="8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2">
        <f t="shared" si="286"/>
        <v>41761.301076388889</v>
      </c>
      <c r="T3027" s="12">
        <f t="shared" si="287"/>
        <v>41789.458333333328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282"/>
        <v>1.4333333333333333</v>
      </c>
      <c r="P3028" s="8">
        <f t="shared" si="283"/>
        <v>51.6</v>
      </c>
      <c r="Q3028" t="str">
        <f t="shared" si="284"/>
        <v>theater</v>
      </c>
      <c r="R3028" t="str">
        <f t="shared" si="285"/>
        <v>spaces</v>
      </c>
      <c r="S3028" s="12">
        <f t="shared" si="286"/>
        <v>42783.251064814809</v>
      </c>
      <c r="T3028" s="12">
        <f t="shared" si="287"/>
        <v>42797.251064814809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282"/>
        <v>1.3144</v>
      </c>
      <c r="P3029" s="8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2">
        <f t="shared" si="286"/>
        <v>42053.49596064815</v>
      </c>
      <c r="T3029" s="12">
        <f t="shared" si="287"/>
        <v>42083.454293981478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282"/>
        <v>1.6801999999999999</v>
      </c>
      <c r="P3030" s="8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2">
        <f t="shared" si="286"/>
        <v>42567.055844907409</v>
      </c>
      <c r="T3030" s="12">
        <f t="shared" si="287"/>
        <v>42597.055844907409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282"/>
        <v>1.0967666666666667</v>
      </c>
      <c r="P3031" s="8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2">
        <f t="shared" si="286"/>
        <v>41932.500543981478</v>
      </c>
      <c r="T3031" s="12">
        <f t="shared" si="287"/>
        <v>41960.982638888883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282"/>
        <v>1.0668571428571429</v>
      </c>
      <c r="P3032" s="8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2">
        <f t="shared" si="286"/>
        <v>42233.5390162037</v>
      </c>
      <c r="T3032" s="12">
        <f t="shared" si="287"/>
        <v>42263.5390162037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282"/>
        <v>1</v>
      </c>
      <c r="P3033" s="8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2">
        <f t="shared" si="286"/>
        <v>42597.674155092587</v>
      </c>
      <c r="T3033" s="12">
        <f t="shared" si="287"/>
        <v>42657.674155092587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282"/>
        <v>1.272</v>
      </c>
      <c r="P3034" s="8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2">
        <f t="shared" si="286"/>
        <v>42227.836331018516</v>
      </c>
      <c r="T3034" s="12">
        <f t="shared" si="287"/>
        <v>42257.836331018516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282"/>
        <v>1.4653333333333334</v>
      </c>
      <c r="P3035" s="8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2">
        <f t="shared" si="286"/>
        <v>42569.901909722219</v>
      </c>
      <c r="T3035" s="12">
        <f t="shared" si="287"/>
        <v>42599.901909722219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282"/>
        <v>1.1253599999999999</v>
      </c>
      <c r="P3036" s="8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2">
        <f t="shared" si="286"/>
        <v>42644.327025462961</v>
      </c>
      <c r="T3036" s="12">
        <f t="shared" si="287"/>
        <v>42674.957638888889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282"/>
        <v>1.0878684000000001</v>
      </c>
      <c r="P3037" s="8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2">
        <f t="shared" si="286"/>
        <v>41368.351956018516</v>
      </c>
      <c r="T3037" s="12">
        <f t="shared" si="287"/>
        <v>41398.351956018516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282"/>
        <v>1.26732</v>
      </c>
      <c r="P3038" s="8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2">
        <f t="shared" si="286"/>
        <v>41466.576898148145</v>
      </c>
      <c r="T3038" s="12">
        <f t="shared" si="287"/>
        <v>41502.290972222218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282"/>
        <v>2.1320000000000001</v>
      </c>
      <c r="P3039" s="8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2">
        <f t="shared" si="286"/>
        <v>40378.684872685182</v>
      </c>
      <c r="T3039" s="12">
        <f t="shared" si="287"/>
        <v>40452.999305555553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282"/>
        <v>1.0049999999999999</v>
      </c>
      <c r="P3040" s="8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2">
        <f t="shared" si="286"/>
        <v>42373.043946759259</v>
      </c>
      <c r="T3040" s="12">
        <f t="shared" si="287"/>
        <v>42433.043946759259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282"/>
        <v>1.0871389999999999</v>
      </c>
      <c r="P3041" s="8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2">
        <f t="shared" si="286"/>
        <v>41610.586087962962</v>
      </c>
      <c r="T3041" s="12">
        <f t="shared" si="287"/>
        <v>41637.124305555553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282"/>
        <v>1.075</v>
      </c>
      <c r="P3042" s="8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2">
        <f t="shared" si="286"/>
        <v>42177.583576388883</v>
      </c>
      <c r="T3042" s="12">
        <f t="shared" si="287"/>
        <v>42181.749999999993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282"/>
        <v>1.1048192771084338</v>
      </c>
      <c r="P3043" s="8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2">
        <f t="shared" si="286"/>
        <v>42359.660277777781</v>
      </c>
      <c r="T3043" s="12">
        <f t="shared" si="287"/>
        <v>42389.660277777781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282"/>
        <v>1.28</v>
      </c>
      <c r="P3044" s="8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2">
        <f t="shared" si="286"/>
        <v>42253.479710648149</v>
      </c>
      <c r="T3044" s="12">
        <f t="shared" si="287"/>
        <v>42283.479710648149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282"/>
        <v>1.1000666666666667</v>
      </c>
      <c r="P3045" s="8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2">
        <f t="shared" si="286"/>
        <v>42082.862256944441</v>
      </c>
      <c r="T3045" s="12">
        <f t="shared" si="287"/>
        <v>42109.909722222219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282"/>
        <v>1.0934166666666667</v>
      </c>
      <c r="P3046" s="8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2">
        <f t="shared" si="286"/>
        <v>42387.518495370365</v>
      </c>
      <c r="T3046" s="12">
        <f t="shared" si="287"/>
        <v>42402.518495370365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282"/>
        <v>1.3270650000000002</v>
      </c>
      <c r="P3047" s="8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2">
        <f t="shared" si="286"/>
        <v>41842.947395833333</v>
      </c>
      <c r="T3047" s="12">
        <f t="shared" si="287"/>
        <v>41872.947395833333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282"/>
        <v>1.9084810126582279</v>
      </c>
      <c r="P3048" s="8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2">
        <f t="shared" si="286"/>
        <v>41862.59474537037</v>
      </c>
      <c r="T3048" s="12">
        <f t="shared" si="287"/>
        <v>41891.994444444441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282"/>
        <v>1.49</v>
      </c>
      <c r="P3049" s="8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2">
        <f t="shared" si="286"/>
        <v>42443.780717592592</v>
      </c>
      <c r="T3049" s="12">
        <f t="shared" si="287"/>
        <v>42487.344444444439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282"/>
        <v>1.6639999999999999</v>
      </c>
      <c r="P3050" s="8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2">
        <f t="shared" si="286"/>
        <v>41975.692847222221</v>
      </c>
      <c r="T3050" s="12">
        <f t="shared" si="287"/>
        <v>42004.681944444441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282"/>
        <v>1.0666666666666667</v>
      </c>
      <c r="P3051" s="8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2">
        <f t="shared" si="286"/>
        <v>42138.806192129625</v>
      </c>
      <c r="T3051" s="12">
        <f t="shared" si="287"/>
        <v>42168.806192129625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282"/>
        <v>1.06</v>
      </c>
      <c r="P3052" s="8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2">
        <f t="shared" si="286"/>
        <v>42464.960185185184</v>
      </c>
      <c r="T3052" s="12">
        <f t="shared" si="287"/>
        <v>42494.960185185184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282"/>
        <v>0.23628571428571429</v>
      </c>
      <c r="P3053" s="8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2">
        <f t="shared" si="286"/>
        <v>42744.207696759258</v>
      </c>
      <c r="T3053" s="12">
        <f t="shared" si="287"/>
        <v>42774.207696759258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282"/>
        <v>1.5E-3</v>
      </c>
      <c r="P3054" s="8">
        <f t="shared" si="283"/>
        <v>37.5</v>
      </c>
      <c r="Q3054" t="str">
        <f t="shared" si="284"/>
        <v>theater</v>
      </c>
      <c r="R3054" t="str">
        <f t="shared" si="285"/>
        <v>spaces</v>
      </c>
      <c r="S3054" s="12">
        <f t="shared" si="286"/>
        <v>42122.461736111109</v>
      </c>
      <c r="T3054" s="12">
        <f t="shared" si="287"/>
        <v>42152.457638888889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282"/>
        <v>4.0000000000000001E-3</v>
      </c>
      <c r="P3055" s="8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2">
        <f t="shared" si="286"/>
        <v>41862.553391203699</v>
      </c>
      <c r="T3055" s="12">
        <f t="shared" si="287"/>
        <v>41913.957638888889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282"/>
        <v>0</v>
      </c>
      <c r="P3056" s="8">
        <f t="shared" si="283"/>
        <v>0</v>
      </c>
      <c r="Q3056" t="str">
        <f t="shared" si="284"/>
        <v>theater</v>
      </c>
      <c r="R3056" t="str">
        <f t="shared" si="285"/>
        <v>spaces</v>
      </c>
      <c r="S3056" s="12">
        <f t="shared" si="286"/>
        <v>42027.624467592592</v>
      </c>
      <c r="T3056" s="12">
        <f t="shared" si="287"/>
        <v>42064.836111111108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282"/>
        <v>5.0000000000000002E-5</v>
      </c>
      <c r="P3057" s="8">
        <f t="shared" si="283"/>
        <v>1</v>
      </c>
      <c r="Q3057" t="str">
        <f t="shared" si="284"/>
        <v>theater</v>
      </c>
      <c r="R3057" t="str">
        <f t="shared" si="285"/>
        <v>spaces</v>
      </c>
      <c r="S3057" s="12">
        <f t="shared" si="286"/>
        <v>41953.749884259254</v>
      </c>
      <c r="T3057" s="12">
        <f t="shared" si="287"/>
        <v>42013.749884259254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282"/>
        <v>0</v>
      </c>
      <c r="P3058" s="8">
        <f t="shared" si="283"/>
        <v>0</v>
      </c>
      <c r="Q3058" t="str">
        <f t="shared" si="284"/>
        <v>theater</v>
      </c>
      <c r="R3058" t="str">
        <f t="shared" si="285"/>
        <v>spaces</v>
      </c>
      <c r="S3058" s="12">
        <f t="shared" si="286"/>
        <v>41851.428055555552</v>
      </c>
      <c r="T3058" s="12">
        <f t="shared" si="287"/>
        <v>41911.428055555552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282"/>
        <v>0</v>
      </c>
      <c r="P3059" s="8">
        <f t="shared" si="283"/>
        <v>0</v>
      </c>
      <c r="Q3059" t="str">
        <f t="shared" si="284"/>
        <v>theater</v>
      </c>
      <c r="R3059" t="str">
        <f t="shared" si="285"/>
        <v>spaces</v>
      </c>
      <c r="S3059" s="12">
        <f t="shared" si="286"/>
        <v>42433.442256944443</v>
      </c>
      <c r="T3059" s="12">
        <f t="shared" si="287"/>
        <v>42463.400590277779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282"/>
        <v>1.6666666666666666E-4</v>
      </c>
      <c r="P3060" s="8">
        <f t="shared" si="283"/>
        <v>1</v>
      </c>
      <c r="Q3060" t="str">
        <f t="shared" si="284"/>
        <v>theater</v>
      </c>
      <c r="R3060" t="str">
        <f t="shared" si="285"/>
        <v>spaces</v>
      </c>
      <c r="S3060" s="12">
        <f t="shared" si="286"/>
        <v>42460.165972222218</v>
      </c>
      <c r="T3060" s="12">
        <f t="shared" si="287"/>
        <v>42510.165972222218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282"/>
        <v>3.0066666666666665E-2</v>
      </c>
      <c r="P3061" s="8">
        <f t="shared" si="283"/>
        <v>41</v>
      </c>
      <c r="Q3061" t="str">
        <f t="shared" si="284"/>
        <v>theater</v>
      </c>
      <c r="R3061" t="str">
        <f t="shared" si="285"/>
        <v>spaces</v>
      </c>
      <c r="S3061" s="12">
        <f t="shared" si="286"/>
        <v>41829.727384259255</v>
      </c>
      <c r="T3061" s="12">
        <f t="shared" si="287"/>
        <v>41859.727384259255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282"/>
        <v>1.5227272727272728E-3</v>
      </c>
      <c r="P3062" s="8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2">
        <f t="shared" si="286"/>
        <v>42245.066365740735</v>
      </c>
      <c r="T3062" s="12">
        <f t="shared" si="287"/>
        <v>42275.066365740735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282"/>
        <v>0</v>
      </c>
      <c r="P3063" s="8">
        <f t="shared" si="283"/>
        <v>0</v>
      </c>
      <c r="Q3063" t="str">
        <f t="shared" si="284"/>
        <v>theater</v>
      </c>
      <c r="R3063" t="str">
        <f t="shared" si="285"/>
        <v>spaces</v>
      </c>
      <c r="S3063" s="12">
        <f t="shared" si="286"/>
        <v>41834.575787037036</v>
      </c>
      <c r="T3063" s="12">
        <f t="shared" si="287"/>
        <v>41864.575787037036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282"/>
        <v>0.66839999999999999</v>
      </c>
      <c r="P3064" s="8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2">
        <f t="shared" si="286"/>
        <v>42248.3274537037</v>
      </c>
      <c r="T3064" s="12">
        <f t="shared" si="287"/>
        <v>42277.541666666664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282"/>
        <v>0.19566666666666666</v>
      </c>
      <c r="P3065" s="8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2">
        <f t="shared" si="286"/>
        <v>42630.714560185188</v>
      </c>
      <c r="T3065" s="12">
        <f t="shared" si="287"/>
        <v>42665.714560185188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282"/>
        <v>0.11294666666666667</v>
      </c>
      <c r="P3066" s="8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2">
        <f t="shared" si="286"/>
        <v>42298.9218287037</v>
      </c>
      <c r="T3066" s="12">
        <f t="shared" si="287"/>
        <v>42330.082638888889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282"/>
        <v>4.0000000000000002E-4</v>
      </c>
      <c r="P3067" s="8">
        <f t="shared" si="283"/>
        <v>5</v>
      </c>
      <c r="Q3067" t="str">
        <f t="shared" si="284"/>
        <v>theater</v>
      </c>
      <c r="R3067" t="str">
        <f t="shared" si="285"/>
        <v>spaces</v>
      </c>
      <c r="S3067" s="12">
        <f t="shared" si="286"/>
        <v>41824.846898148149</v>
      </c>
      <c r="T3067" s="12">
        <f t="shared" si="287"/>
        <v>41849.846898148149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282"/>
        <v>0.11985714285714286</v>
      </c>
      <c r="P3068" s="8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2">
        <f t="shared" si="286"/>
        <v>42531.020104166666</v>
      </c>
      <c r="T3068" s="12">
        <f t="shared" si="287"/>
        <v>42561.020104166666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282"/>
        <v>2.5000000000000001E-2</v>
      </c>
      <c r="P3069" s="8">
        <f t="shared" si="283"/>
        <v>200</v>
      </c>
      <c r="Q3069" t="str">
        <f t="shared" si="284"/>
        <v>theater</v>
      </c>
      <c r="R3069" t="str">
        <f t="shared" si="285"/>
        <v>spaces</v>
      </c>
      <c r="S3069" s="12">
        <f t="shared" si="286"/>
        <v>42226.730081018519</v>
      </c>
      <c r="T3069" s="12">
        <f t="shared" si="287"/>
        <v>42256.730081018519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282"/>
        <v>6.9999999999999999E-4</v>
      </c>
      <c r="P3070" s="8">
        <f t="shared" si="283"/>
        <v>87.5</v>
      </c>
      <c r="Q3070" t="str">
        <f t="shared" si="284"/>
        <v>theater</v>
      </c>
      <c r="R3070" t="str">
        <f t="shared" si="285"/>
        <v>spaces</v>
      </c>
      <c r="S3070" s="12">
        <f t="shared" si="286"/>
        <v>42263.483240740738</v>
      </c>
      <c r="T3070" s="12">
        <f t="shared" si="287"/>
        <v>42293.483240740738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282"/>
        <v>0.14099999999999999</v>
      </c>
      <c r="P3071" s="8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2">
        <f t="shared" si="286"/>
        <v>41957.625393518516</v>
      </c>
      <c r="T3071" s="12">
        <f t="shared" si="287"/>
        <v>41987.625393518516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282"/>
        <v>3.3399999999999999E-2</v>
      </c>
      <c r="P3072" s="8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2">
        <f t="shared" si="286"/>
        <v>42690.525104166663</v>
      </c>
      <c r="T3072" s="12">
        <f t="shared" si="287"/>
        <v>42711.525104166663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282"/>
        <v>0.59775</v>
      </c>
      <c r="P3073" s="8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2">
        <f t="shared" si="286"/>
        <v>42097.524085648147</v>
      </c>
      <c r="T3073" s="12">
        <f t="shared" si="287"/>
        <v>42115.040972222218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282"/>
        <v>1.6666666666666666E-4</v>
      </c>
      <c r="P3074" s="8">
        <f t="shared" si="283"/>
        <v>1</v>
      </c>
      <c r="Q3074" t="str">
        <f t="shared" si="284"/>
        <v>theater</v>
      </c>
      <c r="R3074" t="str">
        <f t="shared" si="285"/>
        <v>spaces</v>
      </c>
      <c r="S3074" s="12">
        <f t="shared" si="286"/>
        <v>42658.482199074067</v>
      </c>
      <c r="T3074" s="12">
        <f t="shared" si="287"/>
        <v>42672.865277777775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288">E3075/D3075</f>
        <v>2.3035714285714285E-4</v>
      </c>
      <c r="P3075" s="8">
        <f t="shared" ref="P3075:P3138" si="289">IF(ISERROR(E3075/L3075),0,E3075/L3075)</f>
        <v>92.142857142857139</v>
      </c>
      <c r="Q3075" t="str">
        <f t="shared" ref="Q3075:Q3138" si="290">LEFT(N3075,FIND("/",N3075,1)-1)</f>
        <v>theater</v>
      </c>
      <c r="R3075" t="str">
        <f t="shared" ref="R3075:R3138" si="291">RIGHT(N3075,(LEN(N3075)-FIND("/",N3075,1)))</f>
        <v>spaces</v>
      </c>
      <c r="S3075" s="12">
        <f t="shared" ref="S3075:S3138" si="292">(J3075/86400)+25569+(-5/24)</f>
        <v>42111.475694444445</v>
      </c>
      <c r="T3075" s="12">
        <f t="shared" ref="T3075:T3138" si="293">(I3075/86400)+25569+(-5/24)</f>
        <v>42169.59652777778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288"/>
        <v>8.8000000000000003E-4</v>
      </c>
      <c r="P3076" s="8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2">
        <f t="shared" si="292"/>
        <v>42409.362951388888</v>
      </c>
      <c r="T3076" s="12">
        <f t="shared" si="293"/>
        <v>42439.362951388888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288"/>
        <v>8.6400000000000005E-2</v>
      </c>
      <c r="P3077" s="8">
        <f t="shared" si="289"/>
        <v>64.8</v>
      </c>
      <c r="Q3077" t="str">
        <f t="shared" si="290"/>
        <v>theater</v>
      </c>
      <c r="R3077" t="str">
        <f t="shared" si="291"/>
        <v>spaces</v>
      </c>
      <c r="S3077" s="12">
        <f t="shared" si="292"/>
        <v>42550.89398148148</v>
      </c>
      <c r="T3077" s="12">
        <f t="shared" si="293"/>
        <v>42600.89398148148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288"/>
        <v>0.15060000000000001</v>
      </c>
      <c r="P3078" s="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2">
        <f t="shared" si="292"/>
        <v>42226.443553240737</v>
      </c>
      <c r="T3078" s="12">
        <f t="shared" si="293"/>
        <v>42286.443553240737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288"/>
        <v>4.7727272727272731E-3</v>
      </c>
      <c r="P3079" s="8">
        <f t="shared" si="289"/>
        <v>52.5</v>
      </c>
      <c r="Q3079" t="str">
        <f t="shared" si="290"/>
        <v>theater</v>
      </c>
      <c r="R3079" t="str">
        <f t="shared" si="291"/>
        <v>spaces</v>
      </c>
      <c r="S3079" s="12">
        <f t="shared" si="292"/>
        <v>42766.74858796296</v>
      </c>
      <c r="T3079" s="12">
        <f t="shared" si="293"/>
        <v>42796.74858796296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288"/>
        <v>1.1833333333333333E-3</v>
      </c>
      <c r="P3080" s="8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2">
        <f t="shared" si="292"/>
        <v>42030.930497685178</v>
      </c>
      <c r="T3080" s="12">
        <f t="shared" si="293"/>
        <v>42060.930497685178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288"/>
        <v>8.4173998587352451E-3</v>
      </c>
      <c r="P3081" s="8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2">
        <f t="shared" si="292"/>
        <v>42055.50503472222</v>
      </c>
      <c r="T3081" s="12">
        <f t="shared" si="293"/>
        <v>42085.463368055549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288"/>
        <v>1.8799999999999999E-4</v>
      </c>
      <c r="P3082" s="8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2">
        <f t="shared" si="292"/>
        <v>41939.8199537037</v>
      </c>
      <c r="T3082" s="12">
        <f t="shared" si="293"/>
        <v>41999.861620370364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288"/>
        <v>2.1029999999999998E-3</v>
      </c>
      <c r="P3083" s="8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2">
        <f t="shared" si="292"/>
        <v>42236.973275462959</v>
      </c>
      <c r="T3083" s="12">
        <f t="shared" si="293"/>
        <v>42266.973275462959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288"/>
        <v>0</v>
      </c>
      <c r="P3084" s="8">
        <f t="shared" si="289"/>
        <v>0</v>
      </c>
      <c r="Q3084" t="str">
        <f t="shared" si="290"/>
        <v>theater</v>
      </c>
      <c r="R3084" t="str">
        <f t="shared" si="291"/>
        <v>spaces</v>
      </c>
      <c r="S3084" s="12">
        <f t="shared" si="292"/>
        <v>42293.714652777773</v>
      </c>
      <c r="T3084" s="12">
        <f t="shared" si="293"/>
        <v>42323.756319444445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288"/>
        <v>2.8E-3</v>
      </c>
      <c r="P3085" s="8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2">
        <f t="shared" si="292"/>
        <v>41853.355069444442</v>
      </c>
      <c r="T3085" s="12">
        <f t="shared" si="293"/>
        <v>41883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288"/>
        <v>0.11579206701157921</v>
      </c>
      <c r="P3086" s="8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2">
        <f t="shared" si="292"/>
        <v>42100.515405092585</v>
      </c>
      <c r="T3086" s="12">
        <f t="shared" si="293"/>
        <v>42129.574999999997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288"/>
        <v>2.4400000000000002E-2</v>
      </c>
      <c r="P3087" s="8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2">
        <f t="shared" si="292"/>
        <v>42246.675451388888</v>
      </c>
      <c r="T3087" s="12">
        <f t="shared" si="293"/>
        <v>42276.675451388888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288"/>
        <v>2.5000000000000001E-3</v>
      </c>
      <c r="P3088" s="8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2">
        <f t="shared" si="292"/>
        <v>42173.462488425925</v>
      </c>
      <c r="T3088" s="12">
        <f t="shared" si="293"/>
        <v>42233.462488425925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288"/>
        <v>6.2500000000000003E-3</v>
      </c>
      <c r="P3089" s="8">
        <f t="shared" si="289"/>
        <v>62.5</v>
      </c>
      <c r="Q3089" t="str">
        <f t="shared" si="290"/>
        <v>theater</v>
      </c>
      <c r="R3089" t="str">
        <f t="shared" si="291"/>
        <v>spaces</v>
      </c>
      <c r="S3089" s="12">
        <f t="shared" si="292"/>
        <v>42664.942013888889</v>
      </c>
      <c r="T3089" s="12">
        <f t="shared" si="293"/>
        <v>42724.983680555553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288"/>
        <v>1.9384615384615384E-3</v>
      </c>
      <c r="P3090" s="8">
        <f t="shared" si="289"/>
        <v>42</v>
      </c>
      <c r="Q3090" t="str">
        <f t="shared" si="290"/>
        <v>theater</v>
      </c>
      <c r="R3090" t="str">
        <f t="shared" si="291"/>
        <v>spaces</v>
      </c>
      <c r="S3090" s="12">
        <f t="shared" si="292"/>
        <v>41981.363969907405</v>
      </c>
      <c r="T3090" s="12">
        <f t="shared" si="293"/>
        <v>42012.361805555549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288"/>
        <v>0.23416000000000001</v>
      </c>
      <c r="P3091" s="8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2">
        <f t="shared" si="292"/>
        <v>42528.334293981483</v>
      </c>
      <c r="T3091" s="12">
        <f t="shared" si="293"/>
        <v>42559.874305555553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288"/>
        <v>5.080888888888889E-2</v>
      </c>
      <c r="P3092" s="8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2">
        <f t="shared" si="292"/>
        <v>42065.610474537032</v>
      </c>
      <c r="T3092" s="12">
        <f t="shared" si="293"/>
        <v>42125.568807870368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288"/>
        <v>0.15920000000000001</v>
      </c>
      <c r="P3093" s="8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2">
        <f t="shared" si="292"/>
        <v>42566.740081018514</v>
      </c>
      <c r="T3093" s="12">
        <f t="shared" si="293"/>
        <v>42596.740081018514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288"/>
        <v>1.1831900000000001E-2</v>
      </c>
      <c r="P3094" s="8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2">
        <f t="shared" si="292"/>
        <v>42255.41101851852</v>
      </c>
      <c r="T3094" s="12">
        <f t="shared" si="293"/>
        <v>42292.708333333336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288"/>
        <v>0.22750000000000001</v>
      </c>
      <c r="P3095" s="8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2">
        <f t="shared" si="292"/>
        <v>41760.700706018521</v>
      </c>
      <c r="T3095" s="12">
        <f t="shared" si="293"/>
        <v>41790.957638888889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288"/>
        <v>2.5000000000000001E-4</v>
      </c>
      <c r="P3096" s="8">
        <f t="shared" si="289"/>
        <v>25</v>
      </c>
      <c r="Q3096" t="str">
        <f t="shared" si="290"/>
        <v>theater</v>
      </c>
      <c r="R3096" t="str">
        <f t="shared" si="291"/>
        <v>spaces</v>
      </c>
      <c r="S3096" s="12">
        <f t="shared" si="292"/>
        <v>42207.587453703702</v>
      </c>
      <c r="T3096" s="12">
        <f t="shared" si="293"/>
        <v>42267.587453703702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288"/>
        <v>3.351206434316354E-3</v>
      </c>
      <c r="P3097" s="8">
        <f t="shared" si="289"/>
        <v>50</v>
      </c>
      <c r="Q3097" t="str">
        <f t="shared" si="290"/>
        <v>theater</v>
      </c>
      <c r="R3097" t="str">
        <f t="shared" si="291"/>
        <v>spaces</v>
      </c>
      <c r="S3097" s="12">
        <f t="shared" si="292"/>
        <v>42522.81689814815</v>
      </c>
      <c r="T3097" s="12">
        <f t="shared" si="293"/>
        <v>42582.81689814815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288"/>
        <v>3.9750000000000001E-2</v>
      </c>
      <c r="P3098" s="8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2">
        <f t="shared" si="292"/>
        <v>42114.617199074077</v>
      </c>
      <c r="T3098" s="12">
        <f t="shared" si="293"/>
        <v>42144.617199074077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288"/>
        <v>0.17150000000000001</v>
      </c>
      <c r="P3099" s="8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2">
        <f t="shared" si="292"/>
        <v>42629.29515046296</v>
      </c>
      <c r="T3099" s="12">
        <f t="shared" si="293"/>
        <v>42650.374999999993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288"/>
        <v>3.608004104669061E-2</v>
      </c>
      <c r="P3100" s="8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2">
        <f t="shared" si="292"/>
        <v>42359.58390046296</v>
      </c>
      <c r="T3100" s="12">
        <f t="shared" si="293"/>
        <v>42407.803472222215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288"/>
        <v>0.13900000000000001</v>
      </c>
      <c r="P3101" s="8">
        <f t="shared" si="289"/>
        <v>55.6</v>
      </c>
      <c r="Q3101" t="str">
        <f t="shared" si="290"/>
        <v>theater</v>
      </c>
      <c r="R3101" t="str">
        <f t="shared" si="291"/>
        <v>spaces</v>
      </c>
      <c r="S3101" s="12">
        <f t="shared" si="292"/>
        <v>42381.981377314813</v>
      </c>
      <c r="T3101" s="12">
        <f t="shared" si="293"/>
        <v>42411.981377314813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288"/>
        <v>0.15225</v>
      </c>
      <c r="P3102" s="8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2">
        <f t="shared" si="292"/>
        <v>41902.4140625</v>
      </c>
      <c r="T3102" s="12">
        <f t="shared" si="293"/>
        <v>41932.4140625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288"/>
        <v>0.12</v>
      </c>
      <c r="P3103" s="8">
        <f t="shared" si="289"/>
        <v>25</v>
      </c>
      <c r="Q3103" t="str">
        <f t="shared" si="290"/>
        <v>theater</v>
      </c>
      <c r="R3103" t="str">
        <f t="shared" si="291"/>
        <v>spaces</v>
      </c>
      <c r="S3103" s="12">
        <f t="shared" si="292"/>
        <v>42171.175196759257</v>
      </c>
      <c r="T3103" s="12">
        <f t="shared" si="293"/>
        <v>42201.12222222222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288"/>
        <v>0.391125</v>
      </c>
      <c r="P3104" s="8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2">
        <f t="shared" si="292"/>
        <v>42555.132152777776</v>
      </c>
      <c r="T3104" s="12">
        <f t="shared" si="293"/>
        <v>42605.132152777776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288"/>
        <v>2.6829268292682929E-3</v>
      </c>
      <c r="P3105" s="8">
        <f t="shared" si="289"/>
        <v>5.5</v>
      </c>
      <c r="Q3105" t="str">
        <f t="shared" si="290"/>
        <v>theater</v>
      </c>
      <c r="R3105" t="str">
        <f t="shared" si="291"/>
        <v>spaces</v>
      </c>
      <c r="S3105" s="12">
        <f t="shared" si="292"/>
        <v>42106.94798611111</v>
      </c>
      <c r="T3105" s="12">
        <f t="shared" si="293"/>
        <v>42166.94798611111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288"/>
        <v>0.29625000000000001</v>
      </c>
      <c r="P3106" s="8">
        <f t="shared" si="289"/>
        <v>237</v>
      </c>
      <c r="Q3106" t="str">
        <f t="shared" si="290"/>
        <v>theater</v>
      </c>
      <c r="R3106" t="str">
        <f t="shared" si="291"/>
        <v>spaces</v>
      </c>
      <c r="S3106" s="12">
        <f t="shared" si="292"/>
        <v>42006.70035879629</v>
      </c>
      <c r="T3106" s="12">
        <f t="shared" si="293"/>
        <v>42037.874999999993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288"/>
        <v>0.4236099230111206</v>
      </c>
      <c r="P3107" s="8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2">
        <f t="shared" si="292"/>
        <v>41876.510601851849</v>
      </c>
      <c r="T3107" s="12">
        <f t="shared" si="293"/>
        <v>41931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288"/>
        <v>4.1000000000000002E-2</v>
      </c>
      <c r="P3108" s="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2">
        <f t="shared" si="292"/>
        <v>42241.220787037033</v>
      </c>
      <c r="T3108" s="12">
        <f t="shared" si="293"/>
        <v>42263.708333333336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288"/>
        <v>0.197625</v>
      </c>
      <c r="P3109" s="8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2">
        <f t="shared" si="292"/>
        <v>42128.605914351851</v>
      </c>
      <c r="T3109" s="12">
        <f t="shared" si="293"/>
        <v>42135.605914351851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288"/>
        <v>5.1999999999999995E-4</v>
      </c>
      <c r="P3110" s="8">
        <f t="shared" si="289"/>
        <v>13</v>
      </c>
      <c r="Q3110" t="str">
        <f t="shared" si="290"/>
        <v>theater</v>
      </c>
      <c r="R3110" t="str">
        <f t="shared" si="291"/>
        <v>spaces</v>
      </c>
      <c r="S3110" s="12">
        <f t="shared" si="292"/>
        <v>42062.47215277778</v>
      </c>
      <c r="T3110" s="12">
        <f t="shared" si="293"/>
        <v>42122.430486111109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288"/>
        <v>0.25030188679245285</v>
      </c>
      <c r="P3111" s="8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2">
        <f t="shared" si="292"/>
        <v>41843.916782407403</v>
      </c>
      <c r="T3111" s="12">
        <f t="shared" si="293"/>
        <v>41878.916782407403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288"/>
        <v>4.0000000000000002E-4</v>
      </c>
      <c r="P3112" s="8">
        <f t="shared" si="289"/>
        <v>10</v>
      </c>
      <c r="Q3112" t="str">
        <f t="shared" si="290"/>
        <v>theater</v>
      </c>
      <c r="R3112" t="str">
        <f t="shared" si="291"/>
        <v>spaces</v>
      </c>
      <c r="S3112" s="12">
        <f t="shared" si="292"/>
        <v>42744.823136574072</v>
      </c>
      <c r="T3112" s="12">
        <f t="shared" si="293"/>
        <v>42784.823136574072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288"/>
        <v>0.26640000000000003</v>
      </c>
      <c r="P3113" s="8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2">
        <f t="shared" si="292"/>
        <v>41885.386805555558</v>
      </c>
      <c r="T3113" s="12">
        <f t="shared" si="293"/>
        <v>41916.386805555558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288"/>
        <v>4.7363636363636365E-2</v>
      </c>
      <c r="P3114" s="8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2">
        <f t="shared" si="292"/>
        <v>42614.913587962961</v>
      </c>
      <c r="T3114" s="12">
        <f t="shared" si="293"/>
        <v>42674.913587962961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288"/>
        <v>4.2435339894712751E-2</v>
      </c>
      <c r="P3115" s="8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2">
        <f t="shared" si="292"/>
        <v>42081.522939814815</v>
      </c>
      <c r="T3115" s="12">
        <f t="shared" si="293"/>
        <v>42111.522939814815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288"/>
        <v>0</v>
      </c>
      <c r="P3116" s="8">
        <f t="shared" si="289"/>
        <v>0</v>
      </c>
      <c r="Q3116" t="str">
        <f t="shared" si="290"/>
        <v>theater</v>
      </c>
      <c r="R3116" t="str">
        <f t="shared" si="291"/>
        <v>spaces</v>
      </c>
      <c r="S3116" s="12">
        <f t="shared" si="292"/>
        <v>41843.42418981481</v>
      </c>
      <c r="T3116" s="12">
        <f t="shared" si="293"/>
        <v>41903.42418981481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288"/>
        <v>0.03</v>
      </c>
      <c r="P3117" s="8">
        <f t="shared" si="289"/>
        <v>300</v>
      </c>
      <c r="Q3117" t="str">
        <f t="shared" si="290"/>
        <v>theater</v>
      </c>
      <c r="R3117" t="str">
        <f t="shared" si="291"/>
        <v>spaces</v>
      </c>
      <c r="S3117" s="12">
        <f t="shared" si="292"/>
        <v>42496.238738425927</v>
      </c>
      <c r="T3117" s="12">
        <f t="shared" si="293"/>
        <v>42526.238738425927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288"/>
        <v>0.57333333333333336</v>
      </c>
      <c r="P3118" s="8">
        <f t="shared" si="289"/>
        <v>43</v>
      </c>
      <c r="Q3118" t="str">
        <f t="shared" si="290"/>
        <v>theater</v>
      </c>
      <c r="R3118" t="str">
        <f t="shared" si="291"/>
        <v>spaces</v>
      </c>
      <c r="S3118" s="12">
        <f t="shared" si="292"/>
        <v>42081.30700231481</v>
      </c>
      <c r="T3118" s="12">
        <f t="shared" si="293"/>
        <v>42095.30700231481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288"/>
        <v>1E-3</v>
      </c>
      <c r="P3119" s="8">
        <f t="shared" si="289"/>
        <v>1</v>
      </c>
      <c r="Q3119" t="str">
        <f t="shared" si="290"/>
        <v>theater</v>
      </c>
      <c r="R3119" t="str">
        <f t="shared" si="291"/>
        <v>spaces</v>
      </c>
      <c r="S3119" s="12">
        <f t="shared" si="292"/>
        <v>42509.166203703702</v>
      </c>
      <c r="T3119" s="12">
        <f t="shared" si="293"/>
        <v>42517.341666666667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288"/>
        <v>3.0999999999999999E-3</v>
      </c>
      <c r="P3120" s="8">
        <f t="shared" si="289"/>
        <v>775</v>
      </c>
      <c r="Q3120" t="str">
        <f t="shared" si="290"/>
        <v>theater</v>
      </c>
      <c r="R3120" t="str">
        <f t="shared" si="291"/>
        <v>spaces</v>
      </c>
      <c r="S3120" s="12">
        <f t="shared" si="292"/>
        <v>42534.441238425927</v>
      </c>
      <c r="T3120" s="12">
        <f t="shared" si="293"/>
        <v>42553.441238425927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288"/>
        <v>5.0000000000000001E-4</v>
      </c>
      <c r="P3121" s="8">
        <f t="shared" si="289"/>
        <v>5</v>
      </c>
      <c r="Q3121" t="str">
        <f t="shared" si="290"/>
        <v>theater</v>
      </c>
      <c r="R3121" t="str">
        <f t="shared" si="291"/>
        <v>spaces</v>
      </c>
      <c r="S3121" s="12">
        <f t="shared" si="292"/>
        <v>42059.837175925924</v>
      </c>
      <c r="T3121" s="12">
        <f t="shared" si="293"/>
        <v>42089.795509259253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288"/>
        <v>9.8461538461538464E-5</v>
      </c>
      <c r="P3122" s="8">
        <f t="shared" si="289"/>
        <v>12.8</v>
      </c>
      <c r="Q3122" t="str">
        <f t="shared" si="290"/>
        <v>theater</v>
      </c>
      <c r="R3122" t="str">
        <f t="shared" si="291"/>
        <v>spaces</v>
      </c>
      <c r="S3122" s="12">
        <f t="shared" si="292"/>
        <v>42435.733749999992</v>
      </c>
      <c r="T3122" s="12">
        <f t="shared" si="293"/>
        <v>42495.692083333335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288"/>
        <v>6.6666666666666671E-3</v>
      </c>
      <c r="P3123" s="8">
        <f t="shared" si="289"/>
        <v>10</v>
      </c>
      <c r="Q3123" t="str">
        <f t="shared" si="290"/>
        <v>theater</v>
      </c>
      <c r="R3123" t="str">
        <f t="shared" si="291"/>
        <v>spaces</v>
      </c>
      <c r="S3123" s="12">
        <f t="shared" si="292"/>
        <v>41848.471469907403</v>
      </c>
      <c r="T3123" s="12">
        <f t="shared" si="293"/>
        <v>41908.471469907403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288"/>
        <v>0.58291457286432158</v>
      </c>
      <c r="P3124" s="8">
        <f t="shared" si="289"/>
        <v>58</v>
      </c>
      <c r="Q3124" t="str">
        <f t="shared" si="290"/>
        <v>theater</v>
      </c>
      <c r="R3124" t="str">
        <f t="shared" si="291"/>
        <v>spaces</v>
      </c>
      <c r="S3124" s="12">
        <f t="shared" si="292"/>
        <v>42678.723749999997</v>
      </c>
      <c r="T3124" s="12">
        <f t="shared" si="293"/>
        <v>42683.765416666669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288"/>
        <v>0.68153600000000003</v>
      </c>
      <c r="P3125" s="8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2">
        <f t="shared" si="292"/>
        <v>42530.784699074073</v>
      </c>
      <c r="T3125" s="12">
        <f t="shared" si="293"/>
        <v>42560.784699074073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288"/>
        <v>3.2499999999999997E-5</v>
      </c>
      <c r="P3126" s="8">
        <f t="shared" si="289"/>
        <v>6.5</v>
      </c>
      <c r="Q3126" t="str">
        <f t="shared" si="290"/>
        <v>theater</v>
      </c>
      <c r="R3126" t="str">
        <f t="shared" si="291"/>
        <v>spaces</v>
      </c>
      <c r="S3126" s="12">
        <f t="shared" si="292"/>
        <v>41977.571770833332</v>
      </c>
      <c r="T3126" s="12">
        <f t="shared" si="293"/>
        <v>42037.571770833332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288"/>
        <v>0</v>
      </c>
      <c r="P3127" s="8">
        <f t="shared" si="289"/>
        <v>0</v>
      </c>
      <c r="Q3127" t="str">
        <f t="shared" si="290"/>
        <v>theater</v>
      </c>
      <c r="R3127" t="str">
        <f t="shared" si="291"/>
        <v>spaces</v>
      </c>
      <c r="S3127" s="12">
        <f t="shared" si="292"/>
        <v>42345.998518518514</v>
      </c>
      <c r="T3127" s="12">
        <f t="shared" si="293"/>
        <v>42375.998518518514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288"/>
        <v>4.1599999999999998E-2</v>
      </c>
      <c r="P3128" s="8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2">
        <f t="shared" si="292"/>
        <v>42426.809745370367</v>
      </c>
      <c r="T3128" s="12">
        <f t="shared" si="293"/>
        <v>42456.768078703702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288"/>
        <v>0</v>
      </c>
      <c r="P3129" s="8">
        <f t="shared" si="289"/>
        <v>0</v>
      </c>
      <c r="Q3129" t="str">
        <f t="shared" si="290"/>
        <v>theater</v>
      </c>
      <c r="R3129" t="str">
        <f t="shared" si="291"/>
        <v>spaces</v>
      </c>
      <c r="S3129" s="12">
        <f t="shared" si="292"/>
        <v>42034.648483796293</v>
      </c>
      <c r="T3129" s="12">
        <f t="shared" si="293"/>
        <v>42064.648483796293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288"/>
        <v>1.0860666666666667</v>
      </c>
      <c r="P3130" s="8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2">
        <f t="shared" si="292"/>
        <v>42780.617372685178</v>
      </c>
      <c r="T3130" s="12">
        <f t="shared" si="293"/>
        <v>42810.575706018521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288"/>
        <v>8.0000000000000002E-3</v>
      </c>
      <c r="P3131" s="8">
        <f t="shared" si="289"/>
        <v>10</v>
      </c>
      <c r="Q3131" t="str">
        <f t="shared" si="290"/>
        <v>theater</v>
      </c>
      <c r="R3131" t="str">
        <f t="shared" si="291"/>
        <v>plays</v>
      </c>
      <c r="S3131" s="12">
        <f t="shared" si="292"/>
        <v>42803.634479166663</v>
      </c>
      <c r="T3131" s="12">
        <f t="shared" si="293"/>
        <v>42843.592812499999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288"/>
        <v>3.7499999999999999E-2</v>
      </c>
      <c r="P3132" s="8">
        <f t="shared" si="289"/>
        <v>93.75</v>
      </c>
      <c r="Q3132" t="str">
        <f t="shared" si="290"/>
        <v>theater</v>
      </c>
      <c r="R3132" t="str">
        <f t="shared" si="291"/>
        <v>plays</v>
      </c>
      <c r="S3132" s="12">
        <f t="shared" si="292"/>
        <v>42808.431898148141</v>
      </c>
      <c r="T3132" s="12">
        <f t="shared" si="293"/>
        <v>42838.999305555553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288"/>
        <v>0.15731707317073171</v>
      </c>
      <c r="P3133" s="8">
        <f t="shared" si="289"/>
        <v>53.75</v>
      </c>
      <c r="Q3133" t="str">
        <f t="shared" si="290"/>
        <v>theater</v>
      </c>
      <c r="R3133" t="str">
        <f t="shared" si="291"/>
        <v>plays</v>
      </c>
      <c r="S3133" s="12">
        <f t="shared" si="292"/>
        <v>42803.370891203704</v>
      </c>
      <c r="T3133" s="12">
        <f t="shared" si="293"/>
        <v>42833.329224537032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288"/>
        <v>3.3333333333333332E-4</v>
      </c>
      <c r="P3134" s="8">
        <f t="shared" si="289"/>
        <v>10</v>
      </c>
      <c r="Q3134" t="str">
        <f t="shared" si="290"/>
        <v>theater</v>
      </c>
      <c r="R3134" t="str">
        <f t="shared" si="291"/>
        <v>plays</v>
      </c>
      <c r="S3134" s="12">
        <f t="shared" si="292"/>
        <v>42786.141898148147</v>
      </c>
      <c r="T3134" s="12">
        <f t="shared" si="293"/>
        <v>42846.100231481476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288"/>
        <v>1.08</v>
      </c>
      <c r="P3135" s="8">
        <f t="shared" si="289"/>
        <v>33.75</v>
      </c>
      <c r="Q3135" t="str">
        <f t="shared" si="290"/>
        <v>theater</v>
      </c>
      <c r="R3135" t="str">
        <f t="shared" si="291"/>
        <v>plays</v>
      </c>
      <c r="S3135" s="12">
        <f t="shared" si="292"/>
        <v>42788.356874999998</v>
      </c>
      <c r="T3135" s="12">
        <f t="shared" si="293"/>
        <v>42818.315208333333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288"/>
        <v>0.22500000000000001</v>
      </c>
      <c r="P3136" s="8">
        <f t="shared" si="289"/>
        <v>18.75</v>
      </c>
      <c r="Q3136" t="str">
        <f t="shared" si="290"/>
        <v>theater</v>
      </c>
      <c r="R3136" t="str">
        <f t="shared" si="291"/>
        <v>plays</v>
      </c>
      <c r="S3136" s="12">
        <f t="shared" si="292"/>
        <v>42800.511793981474</v>
      </c>
      <c r="T3136" s="12">
        <f t="shared" si="293"/>
        <v>42821.470127314817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288"/>
        <v>0.20849420849420849</v>
      </c>
      <c r="P3137" s="8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2">
        <f t="shared" si="292"/>
        <v>42806.943530092591</v>
      </c>
      <c r="T3137" s="12">
        <f t="shared" si="293"/>
        <v>42828.943530092591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288"/>
        <v>1.278</v>
      </c>
      <c r="P3138" s="8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2">
        <f t="shared" si="292"/>
        <v>42789.25409722222</v>
      </c>
      <c r="T3138" s="12">
        <f t="shared" si="293"/>
        <v>42825.749305555553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294">E3139/D3139</f>
        <v>3.3333333333333333E-2</v>
      </c>
      <c r="P3139" s="8">
        <f t="shared" ref="P3139:P3202" si="295">IF(ISERROR(E3139/L3139),0,E3139/L3139)</f>
        <v>50</v>
      </c>
      <c r="Q3139" t="str">
        <f t="shared" ref="Q3139:Q3202" si="296">LEFT(N3139,FIND("/",N3139,1)-1)</f>
        <v>theater</v>
      </c>
      <c r="R3139" t="str">
        <f t="shared" ref="R3139:R3202" si="297">RIGHT(N3139,(LEN(N3139)-FIND("/",N3139,1)))</f>
        <v>plays</v>
      </c>
      <c r="S3139" s="12">
        <f t="shared" ref="S3139:S3202" si="298">(J3139/86400)+25569+(-5/24)</f>
        <v>42807.676724537036</v>
      </c>
      <c r="T3139" s="12">
        <f t="shared" ref="T3139:T3202" si="299">(I3139/86400)+25569+(-5/24)</f>
        <v>42858.591666666667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294"/>
        <v>0</v>
      </c>
      <c r="P3140" s="8">
        <f t="shared" si="295"/>
        <v>0</v>
      </c>
      <c r="Q3140" t="str">
        <f t="shared" si="296"/>
        <v>theater</v>
      </c>
      <c r="R3140" t="str">
        <f t="shared" si="297"/>
        <v>plays</v>
      </c>
      <c r="S3140" s="12">
        <f t="shared" si="298"/>
        <v>42809.437581018516</v>
      </c>
      <c r="T3140" s="12">
        <f t="shared" si="299"/>
        <v>42828.437581018516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294"/>
        <v>5.3999999999999999E-2</v>
      </c>
      <c r="P3141" s="8">
        <f t="shared" si="295"/>
        <v>450</v>
      </c>
      <c r="Q3141" t="str">
        <f t="shared" si="296"/>
        <v>theater</v>
      </c>
      <c r="R3141" t="str">
        <f t="shared" si="297"/>
        <v>plays</v>
      </c>
      <c r="S3141" s="12">
        <f t="shared" si="298"/>
        <v>42785.062037037038</v>
      </c>
      <c r="T3141" s="12">
        <f t="shared" si="299"/>
        <v>42818.981249999997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294"/>
        <v>9.5999999999999992E-3</v>
      </c>
      <c r="P3142" s="8">
        <f t="shared" si="295"/>
        <v>24</v>
      </c>
      <c r="Q3142" t="str">
        <f t="shared" si="296"/>
        <v>theater</v>
      </c>
      <c r="R3142" t="str">
        <f t="shared" si="297"/>
        <v>plays</v>
      </c>
      <c r="S3142" s="12">
        <f t="shared" si="298"/>
        <v>42802.510451388887</v>
      </c>
      <c r="T3142" s="12">
        <f t="shared" si="299"/>
        <v>42832.468784722216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294"/>
        <v>0.51600000000000001</v>
      </c>
      <c r="P3143" s="8">
        <f t="shared" si="295"/>
        <v>32.25</v>
      </c>
      <c r="Q3143" t="str">
        <f t="shared" si="296"/>
        <v>theater</v>
      </c>
      <c r="R3143" t="str">
        <f t="shared" si="297"/>
        <v>plays</v>
      </c>
      <c r="S3143" s="12">
        <f t="shared" si="298"/>
        <v>42800.544999999998</v>
      </c>
      <c r="T3143" s="12">
        <f t="shared" si="299"/>
        <v>42841.624999999993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294"/>
        <v>1.6363636363636365E-2</v>
      </c>
      <c r="P3144" s="8">
        <f t="shared" si="295"/>
        <v>15</v>
      </c>
      <c r="Q3144" t="str">
        <f t="shared" si="296"/>
        <v>theater</v>
      </c>
      <c r="R3144" t="str">
        <f t="shared" si="297"/>
        <v>plays</v>
      </c>
      <c r="S3144" s="12">
        <f t="shared" si="298"/>
        <v>42783.304849537039</v>
      </c>
      <c r="T3144" s="12">
        <f t="shared" si="299"/>
        <v>42813.263182870367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294"/>
        <v>0</v>
      </c>
      <c r="P3145" s="8">
        <f t="shared" si="295"/>
        <v>0</v>
      </c>
      <c r="Q3145" t="str">
        <f t="shared" si="296"/>
        <v>theater</v>
      </c>
      <c r="R3145" t="str">
        <f t="shared" si="297"/>
        <v>plays</v>
      </c>
      <c r="S3145" s="12">
        <f t="shared" si="298"/>
        <v>42808.149953703702</v>
      </c>
      <c r="T3145" s="12">
        <f t="shared" si="299"/>
        <v>42834.149953703702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294"/>
        <v>0.754</v>
      </c>
      <c r="P3146" s="8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2">
        <f t="shared" si="298"/>
        <v>42796.329942129632</v>
      </c>
      <c r="T3146" s="12">
        <f t="shared" si="299"/>
        <v>42813.041666666664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294"/>
        <v>0</v>
      </c>
      <c r="P3147" s="8">
        <f t="shared" si="295"/>
        <v>0</v>
      </c>
      <c r="Q3147" t="str">
        <f t="shared" si="296"/>
        <v>theater</v>
      </c>
      <c r="R3147" t="str">
        <f t="shared" si="297"/>
        <v>plays</v>
      </c>
      <c r="S3147" s="12">
        <f t="shared" si="298"/>
        <v>42761.832569444443</v>
      </c>
      <c r="T3147" s="12">
        <f t="shared" si="299"/>
        <v>42821.790902777771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294"/>
        <v>0.105</v>
      </c>
      <c r="P3148" s="8">
        <f t="shared" si="295"/>
        <v>437.5</v>
      </c>
      <c r="Q3148" t="str">
        <f t="shared" si="296"/>
        <v>theater</v>
      </c>
      <c r="R3148" t="str">
        <f t="shared" si="297"/>
        <v>plays</v>
      </c>
      <c r="S3148" s="12">
        <f t="shared" si="298"/>
        <v>42796.474143518521</v>
      </c>
      <c r="T3148" s="12">
        <f t="shared" si="299"/>
        <v>42841.432476851849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294"/>
        <v>1.1752499999999999</v>
      </c>
      <c r="P3149" s="8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2">
        <f t="shared" si="298"/>
        <v>41909.761053240734</v>
      </c>
      <c r="T3149" s="12">
        <f t="shared" si="299"/>
        <v>41949.802719907406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294"/>
        <v>1.3116666666666668</v>
      </c>
      <c r="P3150" s="8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2">
        <f t="shared" si="298"/>
        <v>41891.456990740735</v>
      </c>
      <c r="T3150" s="12">
        <f t="shared" si="299"/>
        <v>41912.958333333328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294"/>
        <v>1.04</v>
      </c>
      <c r="P3151" s="8">
        <f t="shared" si="295"/>
        <v>52</v>
      </c>
      <c r="Q3151" t="str">
        <f t="shared" si="296"/>
        <v>theater</v>
      </c>
      <c r="R3151" t="str">
        <f t="shared" si="297"/>
        <v>plays</v>
      </c>
      <c r="S3151" s="12">
        <f t="shared" si="298"/>
        <v>41225.809027777774</v>
      </c>
      <c r="T3151" s="12">
        <f t="shared" si="299"/>
        <v>41249.875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294"/>
        <v>1.01</v>
      </c>
      <c r="P3152" s="8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2">
        <f t="shared" si="298"/>
        <v>40478.055590277778</v>
      </c>
      <c r="T3152" s="12">
        <f t="shared" si="299"/>
        <v>40567.958333333328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294"/>
        <v>1.004</v>
      </c>
      <c r="P3153" s="8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2">
        <f t="shared" si="298"/>
        <v>41862.631643518514</v>
      </c>
      <c r="T3153" s="12">
        <f t="shared" si="299"/>
        <v>41892.631643518514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294"/>
        <v>1.0595454545454546</v>
      </c>
      <c r="P3154" s="8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2">
        <f t="shared" si="298"/>
        <v>41550.659340277773</v>
      </c>
      <c r="T3154" s="12">
        <f t="shared" si="299"/>
        <v>41580.659340277773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294"/>
        <v>3.3558333333333334</v>
      </c>
      <c r="P3155" s="8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2">
        <f t="shared" si="298"/>
        <v>40632.946030092593</v>
      </c>
      <c r="T3155" s="12">
        <f t="shared" si="299"/>
        <v>40663.999305555553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294"/>
        <v>1.1292857142857142</v>
      </c>
      <c r="P3156" s="8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2">
        <f t="shared" si="298"/>
        <v>40970.667337962957</v>
      </c>
      <c r="T3156" s="12">
        <f t="shared" si="299"/>
        <v>41000.625671296293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294"/>
        <v>1.885046</v>
      </c>
      <c r="P3157" s="8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2">
        <f t="shared" si="298"/>
        <v>41233.290798611109</v>
      </c>
      <c r="T3157" s="12">
        <f t="shared" si="299"/>
        <v>41263.290798611109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294"/>
        <v>1.0181818181818181</v>
      </c>
      <c r="P3158" s="8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2">
        <f t="shared" si="298"/>
        <v>41026.744722222218</v>
      </c>
      <c r="T3158" s="12">
        <f t="shared" si="299"/>
        <v>41061.744722222218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294"/>
        <v>1.01</v>
      </c>
      <c r="P3159" s="8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2">
        <f t="shared" si="298"/>
        <v>41829.579918981479</v>
      </c>
      <c r="T3159" s="12">
        <f t="shared" si="299"/>
        <v>41839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294"/>
        <v>1.1399999999999999</v>
      </c>
      <c r="P3160" s="8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2">
        <f t="shared" si="298"/>
        <v>41447.631388888891</v>
      </c>
      <c r="T3160" s="12">
        <f t="shared" si="299"/>
        <v>41477.631388888891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294"/>
        <v>1.3348133333333334</v>
      </c>
      <c r="P3161" s="8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2">
        <f t="shared" si="298"/>
        <v>40883.858344907407</v>
      </c>
      <c r="T3161" s="12">
        <f t="shared" si="299"/>
        <v>40926.75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294"/>
        <v>1.0153333333333334</v>
      </c>
      <c r="P3162" s="8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2">
        <f t="shared" si="298"/>
        <v>41841.056562499994</v>
      </c>
      <c r="T3162" s="12">
        <f t="shared" si="299"/>
        <v>41863.999305555553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294"/>
        <v>1.0509999999999999</v>
      </c>
      <c r="P3163" s="8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2">
        <f t="shared" si="298"/>
        <v>41897.327800925923</v>
      </c>
      <c r="T3163" s="12">
        <f t="shared" si="299"/>
        <v>41927.327800925923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294"/>
        <v>1.2715000000000001</v>
      </c>
      <c r="P3164" s="8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2">
        <f t="shared" si="298"/>
        <v>41799.47756944444</v>
      </c>
      <c r="T3164" s="12">
        <f t="shared" si="299"/>
        <v>41826.875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294"/>
        <v>1.1115384615384616</v>
      </c>
      <c r="P3165" s="8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2">
        <f t="shared" si="298"/>
        <v>41775.545428240737</v>
      </c>
      <c r="T3165" s="12">
        <f t="shared" si="299"/>
        <v>41805.545428240737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294"/>
        <v>1.0676000000000001</v>
      </c>
      <c r="P3166" s="8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2">
        <f t="shared" si="298"/>
        <v>41766.597395833327</v>
      </c>
      <c r="T3166" s="12">
        <f t="shared" si="299"/>
        <v>41799.597395833327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294"/>
        <v>1.6266666666666667</v>
      </c>
      <c r="P3167" s="8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2">
        <f t="shared" si="298"/>
        <v>40643.950925925921</v>
      </c>
      <c r="T3167" s="12">
        <f t="shared" si="299"/>
        <v>40665.957638888889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294"/>
        <v>1.6022808571428573</v>
      </c>
      <c r="P3168" s="8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2">
        <f t="shared" si="298"/>
        <v>41940.483252314814</v>
      </c>
      <c r="T3168" s="12">
        <f t="shared" si="299"/>
        <v>41969.124305555553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294"/>
        <v>1.1616666666666666</v>
      </c>
      <c r="P3169" s="8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2">
        <f t="shared" si="298"/>
        <v>41838.967372685183</v>
      </c>
      <c r="T3169" s="12">
        <f t="shared" si="299"/>
        <v>41852.967372685183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294"/>
        <v>1.242</v>
      </c>
      <c r="P3170" s="8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2">
        <f t="shared" si="298"/>
        <v>41771.897604166668</v>
      </c>
      <c r="T3170" s="12">
        <f t="shared" si="299"/>
        <v>41803.708333333328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294"/>
        <v>1.030125</v>
      </c>
      <c r="P3171" s="8">
        <f t="shared" si="295"/>
        <v>100.5</v>
      </c>
      <c r="Q3171" t="str">
        <f t="shared" si="296"/>
        <v>theater</v>
      </c>
      <c r="R3171" t="str">
        <f t="shared" si="297"/>
        <v>plays</v>
      </c>
      <c r="S3171" s="12">
        <f t="shared" si="298"/>
        <v>41591.529641203699</v>
      </c>
      <c r="T3171" s="12">
        <f t="shared" si="299"/>
        <v>41620.999305555553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294"/>
        <v>1.1225000000000001</v>
      </c>
      <c r="P3172" s="8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2">
        <f t="shared" si="298"/>
        <v>41788.872037037036</v>
      </c>
      <c r="T3172" s="12">
        <f t="shared" si="299"/>
        <v>41821.958333333328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294"/>
        <v>1.0881428571428571</v>
      </c>
      <c r="P3173" s="8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2">
        <f t="shared" si="298"/>
        <v>42466.399976851848</v>
      </c>
      <c r="T3173" s="12">
        <f t="shared" si="299"/>
        <v>42496.399976851848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294"/>
        <v>1.1499999999999999</v>
      </c>
      <c r="P3174" s="8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2">
        <f t="shared" si="298"/>
        <v>40923.521620370368</v>
      </c>
      <c r="T3174" s="12">
        <f t="shared" si="299"/>
        <v>40953.521620370368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294"/>
        <v>1.03</v>
      </c>
      <c r="P3175" s="8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2">
        <f t="shared" si="298"/>
        <v>41878.670046296298</v>
      </c>
      <c r="T3175" s="12">
        <f t="shared" si="299"/>
        <v>41908.670046296298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294"/>
        <v>1.0113333333333334</v>
      </c>
      <c r="P3176" s="8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2">
        <f t="shared" si="298"/>
        <v>41862.656342592592</v>
      </c>
      <c r="T3176" s="12">
        <f t="shared" si="299"/>
        <v>41876.656342592592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294"/>
        <v>1.0955999999999999</v>
      </c>
      <c r="P3177" s="8">
        <f t="shared" si="295"/>
        <v>91.3</v>
      </c>
      <c r="Q3177" t="str">
        <f t="shared" si="296"/>
        <v>theater</v>
      </c>
      <c r="R3177" t="str">
        <f t="shared" si="297"/>
        <v>plays</v>
      </c>
      <c r="S3177" s="12">
        <f t="shared" si="298"/>
        <v>40531.678553240738</v>
      </c>
      <c r="T3177" s="12">
        <f t="shared" si="299"/>
        <v>40591.678553240738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294"/>
        <v>1.148421052631579</v>
      </c>
      <c r="P3178" s="8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2">
        <f t="shared" si="298"/>
        <v>41477.722581018512</v>
      </c>
      <c r="T3178" s="12">
        <f t="shared" si="299"/>
        <v>41504.416666666664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294"/>
        <v>1.1739999999999999</v>
      </c>
      <c r="P3179" s="8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2">
        <f t="shared" si="298"/>
        <v>41781.458437499998</v>
      </c>
      <c r="T3179" s="12">
        <f t="shared" si="299"/>
        <v>41811.458437499998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294"/>
        <v>1.7173333333333334</v>
      </c>
      <c r="P3180" s="8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2">
        <f t="shared" si="298"/>
        <v>41806.396701388883</v>
      </c>
      <c r="T3180" s="12">
        <f t="shared" si="299"/>
        <v>41836.396701388883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294"/>
        <v>1.1416238095238094</v>
      </c>
      <c r="P3181" s="8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2">
        <f t="shared" si="298"/>
        <v>41375.49387731481</v>
      </c>
      <c r="T3181" s="12">
        <f t="shared" si="299"/>
        <v>41400.49387731481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294"/>
        <v>1.1975</v>
      </c>
      <c r="P3182" s="8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2">
        <f t="shared" si="298"/>
        <v>41780.204270833332</v>
      </c>
      <c r="T3182" s="12">
        <f t="shared" si="299"/>
        <v>41810.204270833332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294"/>
        <v>1.0900000000000001</v>
      </c>
      <c r="P3183" s="8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2">
        <f t="shared" si="298"/>
        <v>41779.101701388885</v>
      </c>
      <c r="T3183" s="12">
        <f t="shared" si="299"/>
        <v>41805.458333333328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294"/>
        <v>1.0088571428571429</v>
      </c>
      <c r="P3184" s="8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2">
        <f t="shared" si="298"/>
        <v>40883.740983796291</v>
      </c>
      <c r="T3184" s="12">
        <f t="shared" si="299"/>
        <v>40939.5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294"/>
        <v>1.0900000000000001</v>
      </c>
      <c r="P3185" s="8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2">
        <f t="shared" si="298"/>
        <v>41491.586446759255</v>
      </c>
      <c r="T3185" s="12">
        <f t="shared" si="299"/>
        <v>41509.586446759255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294"/>
        <v>1.0720930232558139</v>
      </c>
      <c r="P3186" s="8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2">
        <f t="shared" si="298"/>
        <v>41791.785081018512</v>
      </c>
      <c r="T3186" s="12">
        <f t="shared" si="299"/>
        <v>41821.785081018512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294"/>
        <v>1</v>
      </c>
      <c r="P3187" s="8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2">
        <f t="shared" si="298"/>
        <v>41829.768993055557</v>
      </c>
      <c r="T3187" s="12">
        <f t="shared" si="299"/>
        <v>41836.768993055557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294"/>
        <v>1.0218750000000001</v>
      </c>
      <c r="P3188" s="8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2">
        <f t="shared" si="298"/>
        <v>41868.715717592589</v>
      </c>
      <c r="T3188" s="12">
        <f t="shared" si="299"/>
        <v>41898.666666666664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294"/>
        <v>1.1629333333333334</v>
      </c>
      <c r="P3189" s="8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2">
        <f t="shared" si="298"/>
        <v>41835.458020833328</v>
      </c>
      <c r="T3189" s="12">
        <f t="shared" si="299"/>
        <v>41855.458020833328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294"/>
        <v>0.65</v>
      </c>
      <c r="P3190" s="8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2">
        <f t="shared" si="298"/>
        <v>42144.207199074073</v>
      </c>
      <c r="T3190" s="12">
        <f t="shared" si="299"/>
        <v>42165.207199074073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294"/>
        <v>0.12327272727272727</v>
      </c>
      <c r="P3191" s="8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2">
        <f t="shared" si="298"/>
        <v>42118.138101851851</v>
      </c>
      <c r="T3191" s="12">
        <f t="shared" si="299"/>
        <v>42148.138101851851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294"/>
        <v>0</v>
      </c>
      <c r="P3192" s="8">
        <f t="shared" si="295"/>
        <v>0</v>
      </c>
      <c r="Q3192" t="str">
        <f t="shared" si="296"/>
        <v>theater</v>
      </c>
      <c r="R3192" t="str">
        <f t="shared" si="297"/>
        <v>musical</v>
      </c>
      <c r="S3192" s="12">
        <f t="shared" si="298"/>
        <v>42682.942997685182</v>
      </c>
      <c r="T3192" s="12">
        <f t="shared" si="299"/>
        <v>42712.984664351847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294"/>
        <v>4.0266666666666666E-2</v>
      </c>
      <c r="P3193" s="8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2">
        <f t="shared" si="298"/>
        <v>42538.547094907401</v>
      </c>
      <c r="T3193" s="12">
        <f t="shared" si="299"/>
        <v>42598.547094907401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294"/>
        <v>1.0200000000000001E-2</v>
      </c>
      <c r="P3194" s="8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2">
        <f t="shared" si="298"/>
        <v>42018.732164351844</v>
      </c>
      <c r="T3194" s="12">
        <f t="shared" si="299"/>
        <v>42063.708333333336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294"/>
        <v>0.1174</v>
      </c>
      <c r="P3195" s="8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2">
        <f t="shared" si="298"/>
        <v>42010.759907407402</v>
      </c>
      <c r="T3195" s="12">
        <f t="shared" si="299"/>
        <v>42055.759907407402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294"/>
        <v>0</v>
      </c>
      <c r="P3196" s="8">
        <f t="shared" si="295"/>
        <v>0</v>
      </c>
      <c r="Q3196" t="str">
        <f t="shared" si="296"/>
        <v>theater</v>
      </c>
      <c r="R3196" t="str">
        <f t="shared" si="297"/>
        <v>musical</v>
      </c>
      <c r="S3196" s="12">
        <f t="shared" si="298"/>
        <v>42181.854143518511</v>
      </c>
      <c r="T3196" s="12">
        <f t="shared" si="299"/>
        <v>42211.854143518511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294"/>
        <v>0.59142857142857141</v>
      </c>
      <c r="P3197" s="8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2">
        <f t="shared" si="298"/>
        <v>42017.385902777773</v>
      </c>
      <c r="T3197" s="12">
        <f t="shared" si="299"/>
        <v>42047.385902777773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294"/>
        <v>5.9999999999999995E-4</v>
      </c>
      <c r="P3198" s="8">
        <f t="shared" si="295"/>
        <v>300</v>
      </c>
      <c r="Q3198" t="str">
        <f t="shared" si="296"/>
        <v>theater</v>
      </c>
      <c r="R3198" t="str">
        <f t="shared" si="297"/>
        <v>musical</v>
      </c>
      <c r="S3198" s="12">
        <f t="shared" si="298"/>
        <v>42157.389756944445</v>
      </c>
      <c r="T3198" s="12">
        <f t="shared" si="299"/>
        <v>42217.374999999993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294"/>
        <v>0.1145</v>
      </c>
      <c r="P3199" s="8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2">
        <f t="shared" si="298"/>
        <v>42009.28493055555</v>
      </c>
      <c r="T3199" s="12">
        <f t="shared" si="299"/>
        <v>42039.28493055555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294"/>
        <v>3.6666666666666666E-3</v>
      </c>
      <c r="P3200" s="8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2">
        <f t="shared" si="298"/>
        <v>42013.216168981475</v>
      </c>
      <c r="T3200" s="12">
        <f t="shared" si="299"/>
        <v>42051.216168981475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294"/>
        <v>0.52159999999999995</v>
      </c>
      <c r="P3201" s="8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2">
        <f t="shared" si="298"/>
        <v>41858.553449074076</v>
      </c>
      <c r="T3201" s="12">
        <f t="shared" si="299"/>
        <v>41888.666666666664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294"/>
        <v>2.0000000000000002E-5</v>
      </c>
      <c r="P3202" s="8">
        <f t="shared" si="295"/>
        <v>1</v>
      </c>
      <c r="Q3202" t="str">
        <f t="shared" si="296"/>
        <v>theater</v>
      </c>
      <c r="R3202" t="str">
        <f t="shared" si="297"/>
        <v>musical</v>
      </c>
      <c r="S3202" s="12">
        <f t="shared" si="298"/>
        <v>42460.112280092588</v>
      </c>
      <c r="T3202" s="12">
        <f t="shared" si="299"/>
        <v>42490.023611111108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300">E3203/D3203</f>
        <v>1.2500000000000001E-2</v>
      </c>
      <c r="P3203" s="8">
        <f t="shared" ref="P3203:P3266" si="301">IF(ISERROR(E3203/L3203),0,E3203/L3203)</f>
        <v>12.5</v>
      </c>
      <c r="Q3203" t="str">
        <f t="shared" ref="Q3203:Q3266" si="302">LEFT(N3203,FIND("/",N3203,1)-1)</f>
        <v>theater</v>
      </c>
      <c r="R3203" t="str">
        <f t="shared" ref="R3203:R3266" si="303">RIGHT(N3203,(LEN(N3203)-FIND("/",N3203,1)))</f>
        <v>musical</v>
      </c>
      <c r="S3203" s="12">
        <f t="shared" ref="S3203:S3266" si="304">(J3203/86400)+25569+(-5/24)</f>
        <v>41861.558761574073</v>
      </c>
      <c r="T3203" s="12">
        <f t="shared" ref="T3203:T3266" si="305">(I3203/86400)+25569+(-5/24)</f>
        <v>41882.558761574073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300"/>
        <v>0.54520000000000002</v>
      </c>
      <c r="P3204" s="8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2">
        <f t="shared" si="304"/>
        <v>42293.645208333335</v>
      </c>
      <c r="T3204" s="12">
        <f t="shared" si="305"/>
        <v>42352.040972222218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300"/>
        <v>0.25</v>
      </c>
      <c r="P3205" s="8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2">
        <f t="shared" si="304"/>
        <v>42242.780347222222</v>
      </c>
      <c r="T3205" s="12">
        <f t="shared" si="305"/>
        <v>42272.780347222222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300"/>
        <v>0</v>
      </c>
      <c r="P3206" s="8">
        <f t="shared" si="301"/>
        <v>0</v>
      </c>
      <c r="Q3206" t="str">
        <f t="shared" si="302"/>
        <v>theater</v>
      </c>
      <c r="R3206" t="str">
        <f t="shared" si="303"/>
        <v>musical</v>
      </c>
      <c r="S3206" s="12">
        <f t="shared" si="304"/>
        <v>42172.477766203701</v>
      </c>
      <c r="T3206" s="12">
        <f t="shared" si="305"/>
        <v>42202.468055555553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300"/>
        <v>3.4125000000000003E-2</v>
      </c>
      <c r="P3207" s="8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2">
        <f t="shared" si="304"/>
        <v>42095.166342592587</v>
      </c>
      <c r="T3207" s="12">
        <f t="shared" si="305"/>
        <v>42125.166342592587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300"/>
        <v>0</v>
      </c>
      <c r="P3208" s="8">
        <f t="shared" si="301"/>
        <v>0</v>
      </c>
      <c r="Q3208" t="str">
        <f t="shared" si="302"/>
        <v>theater</v>
      </c>
      <c r="R3208" t="str">
        <f t="shared" si="303"/>
        <v>musical</v>
      </c>
      <c r="S3208" s="12">
        <f t="shared" si="304"/>
        <v>42236.067719907405</v>
      </c>
      <c r="T3208" s="12">
        <f t="shared" si="305"/>
        <v>42266.067719907405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300"/>
        <v>0.46363636363636362</v>
      </c>
      <c r="P3209" s="8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2">
        <f t="shared" si="304"/>
        <v>42057.069525462961</v>
      </c>
      <c r="T3209" s="12">
        <f t="shared" si="305"/>
        <v>42117.027858796289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300"/>
        <v>1.0349999999999999</v>
      </c>
      <c r="P3210" s="8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2">
        <f t="shared" si="304"/>
        <v>41827.396724537037</v>
      </c>
      <c r="T3210" s="12">
        <f t="shared" si="305"/>
        <v>41848.396724537037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300"/>
        <v>1.1932315789473684</v>
      </c>
      <c r="P3211" s="8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2">
        <f t="shared" si="304"/>
        <v>41778.42891203703</v>
      </c>
      <c r="T3211" s="12">
        <f t="shared" si="305"/>
        <v>41810.75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300"/>
        <v>1.2576666666666667</v>
      </c>
      <c r="P3212" s="8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2">
        <f t="shared" si="304"/>
        <v>41013.728229166663</v>
      </c>
      <c r="T3212" s="12">
        <f t="shared" si="305"/>
        <v>41060.957638888889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300"/>
        <v>1.1974347826086957</v>
      </c>
      <c r="P3213" s="8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2">
        <f t="shared" si="304"/>
        <v>41834.378240740734</v>
      </c>
      <c r="T3213" s="12">
        <f t="shared" si="305"/>
        <v>41865.875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300"/>
        <v>1.2625</v>
      </c>
      <c r="P3214" s="8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2">
        <f t="shared" si="304"/>
        <v>41829.587395833332</v>
      </c>
      <c r="T3214" s="12">
        <f t="shared" si="305"/>
        <v>41859.587395833332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300"/>
        <v>1.0011666666666668</v>
      </c>
      <c r="P3215" s="8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2">
        <f t="shared" si="304"/>
        <v>42171.555081018516</v>
      </c>
      <c r="T3215" s="12">
        <f t="shared" si="305"/>
        <v>42211.555081018516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300"/>
        <v>1.0213333333333334</v>
      </c>
      <c r="P3216" s="8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2">
        <f t="shared" si="304"/>
        <v>42337.584178240737</v>
      </c>
      <c r="T3216" s="12">
        <f t="shared" si="305"/>
        <v>42374.788194444445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300"/>
        <v>1.0035142857142858</v>
      </c>
      <c r="P3217" s="8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2">
        <f t="shared" si="304"/>
        <v>42219.456840277773</v>
      </c>
      <c r="T3217" s="12">
        <f t="shared" si="305"/>
        <v>42256.957638888889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300"/>
        <v>1.0004999999999999</v>
      </c>
      <c r="P3218" s="8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2">
        <f t="shared" si="304"/>
        <v>42165.254293981481</v>
      </c>
      <c r="T3218" s="12">
        <f t="shared" si="305"/>
        <v>42196.395833333336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300"/>
        <v>1.1602222222222223</v>
      </c>
      <c r="P3219" s="8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2">
        <f t="shared" si="304"/>
        <v>42648.337777777771</v>
      </c>
      <c r="T3219" s="12">
        <f t="shared" si="305"/>
        <v>42678.337777777771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300"/>
        <v>1.0209999999999999</v>
      </c>
      <c r="P3220" s="8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2">
        <f t="shared" si="304"/>
        <v>41970.793819444443</v>
      </c>
      <c r="T3220" s="12">
        <f t="shared" si="305"/>
        <v>42003.791666666664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300"/>
        <v>1.0011000000000001</v>
      </c>
      <c r="P3221" s="8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2">
        <f t="shared" si="304"/>
        <v>42050.77484953704</v>
      </c>
      <c r="T3221" s="12">
        <f t="shared" si="305"/>
        <v>42085.733182870368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300"/>
        <v>1.0084</v>
      </c>
      <c r="P3222" s="8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2">
        <f t="shared" si="304"/>
        <v>42772.625046296293</v>
      </c>
      <c r="T3222" s="12">
        <f t="shared" si="305"/>
        <v>42806.666666666664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300"/>
        <v>1.0342499999999999</v>
      </c>
      <c r="P3223" s="8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2">
        <f t="shared" si="304"/>
        <v>42155.488460648143</v>
      </c>
      <c r="T3223" s="12">
        <f t="shared" si="305"/>
        <v>42190.488460648143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300"/>
        <v>1.248</v>
      </c>
      <c r="P3224" s="8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2">
        <f t="shared" si="304"/>
        <v>42270.373807870368</v>
      </c>
      <c r="T3224" s="12">
        <f t="shared" si="305"/>
        <v>42301.686805555553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300"/>
        <v>1.0951612903225807</v>
      </c>
      <c r="P3225" s="8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2">
        <f t="shared" si="304"/>
        <v>42206.627037037033</v>
      </c>
      <c r="T3225" s="12">
        <f t="shared" si="305"/>
        <v>42236.627037037033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300"/>
        <v>1.0203333333333333</v>
      </c>
      <c r="P3226" s="8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2">
        <f t="shared" si="304"/>
        <v>42697.642511574071</v>
      </c>
      <c r="T3226" s="12">
        <f t="shared" si="305"/>
        <v>42744.999999999993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300"/>
        <v>1.0235000000000001</v>
      </c>
      <c r="P3227" s="8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2">
        <f t="shared" si="304"/>
        <v>42503.351134259261</v>
      </c>
      <c r="T3227" s="12">
        <f t="shared" si="305"/>
        <v>42524.666666666664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300"/>
        <v>1.0416666666666667</v>
      </c>
      <c r="P3228" s="8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2">
        <f t="shared" si="304"/>
        <v>42277.375138888885</v>
      </c>
      <c r="T3228" s="12">
        <f t="shared" si="305"/>
        <v>42307.375138888885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300"/>
        <v>1.25</v>
      </c>
      <c r="P3229" s="8">
        <f t="shared" si="301"/>
        <v>50</v>
      </c>
      <c r="Q3229" t="str">
        <f t="shared" si="302"/>
        <v>theater</v>
      </c>
      <c r="R3229" t="str">
        <f t="shared" si="303"/>
        <v>plays</v>
      </c>
      <c r="S3229" s="12">
        <f t="shared" si="304"/>
        <v>42722.674027777779</v>
      </c>
      <c r="T3229" s="12">
        <f t="shared" si="305"/>
        <v>42752.674027777779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300"/>
        <v>1.0234285714285714</v>
      </c>
      <c r="P3230" s="8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2">
        <f t="shared" si="304"/>
        <v>42323.500972222224</v>
      </c>
      <c r="T3230" s="12">
        <f t="shared" si="305"/>
        <v>42354.999305555553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300"/>
        <v>1.0786500000000001</v>
      </c>
      <c r="P3231" s="8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2">
        <f t="shared" si="304"/>
        <v>41933.083310185182</v>
      </c>
      <c r="T3231" s="12">
        <f t="shared" si="305"/>
        <v>41963.124976851854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300"/>
        <v>1.0988461538461538</v>
      </c>
      <c r="P3232" s="8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2">
        <f t="shared" si="304"/>
        <v>41897.959791666661</v>
      </c>
      <c r="T3232" s="12">
        <f t="shared" si="305"/>
        <v>41912.957638888889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300"/>
        <v>1.61</v>
      </c>
      <c r="P3233" s="8">
        <f t="shared" si="301"/>
        <v>57.5</v>
      </c>
      <c r="Q3233" t="str">
        <f t="shared" si="302"/>
        <v>theater</v>
      </c>
      <c r="R3233" t="str">
        <f t="shared" si="303"/>
        <v>plays</v>
      </c>
      <c r="S3233" s="12">
        <f t="shared" si="304"/>
        <v>42446.735497685186</v>
      </c>
      <c r="T3233" s="12">
        <f t="shared" si="305"/>
        <v>42476.735497685186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300"/>
        <v>1.3120000000000001</v>
      </c>
      <c r="P3234" s="8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2">
        <f t="shared" si="304"/>
        <v>42463.605520833335</v>
      </c>
      <c r="T3234" s="12">
        <f t="shared" si="305"/>
        <v>42493.957638888889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300"/>
        <v>1.1879999999999999</v>
      </c>
      <c r="P3235" s="8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2">
        <f t="shared" si="304"/>
        <v>42766.596701388888</v>
      </c>
      <c r="T3235" s="12">
        <f t="shared" si="305"/>
        <v>42796.596701388888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300"/>
        <v>1.0039275000000001</v>
      </c>
      <c r="P3236" s="8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2">
        <f t="shared" si="304"/>
        <v>42734.581111111103</v>
      </c>
      <c r="T3236" s="12">
        <f t="shared" si="305"/>
        <v>42767.771527777775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300"/>
        <v>1.0320666666666667</v>
      </c>
      <c r="P3237" s="8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2">
        <f t="shared" si="304"/>
        <v>42522.139479166661</v>
      </c>
      <c r="T3237" s="12">
        <f t="shared" si="305"/>
        <v>42552.139479166661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300"/>
        <v>1.006</v>
      </c>
      <c r="P3238" s="8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2">
        <f t="shared" si="304"/>
        <v>42702.708715277775</v>
      </c>
      <c r="T3238" s="12">
        <f t="shared" si="305"/>
        <v>42732.708715277775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300"/>
        <v>1.0078754285714286</v>
      </c>
      <c r="P3239" s="8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2">
        <f t="shared" si="304"/>
        <v>42252.266018518516</v>
      </c>
      <c r="T3239" s="12">
        <f t="shared" si="305"/>
        <v>42275.957638888889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300"/>
        <v>1.1232142857142857</v>
      </c>
      <c r="P3240" s="8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2">
        <f t="shared" si="304"/>
        <v>42156.302060185182</v>
      </c>
      <c r="T3240" s="12">
        <f t="shared" si="305"/>
        <v>42186.302060185182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300"/>
        <v>1.0591914022517912</v>
      </c>
      <c r="P3241" s="8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2">
        <f t="shared" si="304"/>
        <v>42277.880706018514</v>
      </c>
      <c r="T3241" s="12">
        <f t="shared" si="305"/>
        <v>42302.790972222218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300"/>
        <v>1.0056666666666667</v>
      </c>
      <c r="P3242" s="8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2">
        <f t="shared" si="304"/>
        <v>42754.485509259255</v>
      </c>
      <c r="T3242" s="12">
        <f t="shared" si="305"/>
        <v>42782.749999999993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300"/>
        <v>1.1530588235294117</v>
      </c>
      <c r="P3243" s="8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2">
        <f t="shared" si="304"/>
        <v>41893.116550925923</v>
      </c>
      <c r="T3243" s="12">
        <f t="shared" si="305"/>
        <v>41926.082638888889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300"/>
        <v>1.273042</v>
      </c>
      <c r="P3244" s="8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2">
        <f t="shared" si="304"/>
        <v>41871.547361111108</v>
      </c>
      <c r="T3244" s="12">
        <f t="shared" si="305"/>
        <v>41901.547361111108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300"/>
        <v>1.028375</v>
      </c>
      <c r="P3245" s="8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2">
        <f t="shared" si="304"/>
        <v>42261.888449074067</v>
      </c>
      <c r="T3245" s="12">
        <f t="shared" si="305"/>
        <v>42285.791666666664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300"/>
        <v>1.0293749999999999</v>
      </c>
      <c r="P3246" s="8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2">
        <f t="shared" si="304"/>
        <v>42675.485902777778</v>
      </c>
      <c r="T3246" s="12">
        <f t="shared" si="305"/>
        <v>42705.527569444443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300"/>
        <v>1.043047619047619</v>
      </c>
      <c r="P3247" s="8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2">
        <f t="shared" si="304"/>
        <v>42135.391874999994</v>
      </c>
      <c r="T3247" s="12">
        <f t="shared" si="305"/>
        <v>42166.874999999993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300"/>
        <v>1.1122000000000001</v>
      </c>
      <c r="P3248" s="8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2">
        <f t="shared" si="304"/>
        <v>42230.263888888883</v>
      </c>
      <c r="T3248" s="12">
        <f t="shared" si="305"/>
        <v>42258.957638888889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300"/>
        <v>1.0586</v>
      </c>
      <c r="P3249" s="8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2">
        <f t="shared" si="304"/>
        <v>42167.22583333333</v>
      </c>
      <c r="T3249" s="12">
        <f t="shared" si="305"/>
        <v>42197.22583333333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300"/>
        <v>1.0079166666666666</v>
      </c>
      <c r="P3250" s="8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2">
        <f t="shared" si="304"/>
        <v>42068.68005787037</v>
      </c>
      <c r="T3250" s="12">
        <f t="shared" si="305"/>
        <v>42098.638391203705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300"/>
        <v>1.0492727272727274</v>
      </c>
      <c r="P3251" s="8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2">
        <f t="shared" si="304"/>
        <v>42145.538356481477</v>
      </c>
      <c r="T3251" s="12">
        <f t="shared" si="305"/>
        <v>42175.538356481477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300"/>
        <v>1.01552</v>
      </c>
      <c r="P3252" s="8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2">
        <f t="shared" si="304"/>
        <v>41918.533842592587</v>
      </c>
      <c r="T3252" s="12">
        <f t="shared" si="305"/>
        <v>41948.575509259259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300"/>
        <v>1.1073333333333333</v>
      </c>
      <c r="P3253" s="8">
        <f t="shared" si="301"/>
        <v>83.05</v>
      </c>
      <c r="Q3253" t="str">
        <f t="shared" si="302"/>
        <v>theater</v>
      </c>
      <c r="R3253" t="str">
        <f t="shared" si="303"/>
        <v>plays</v>
      </c>
      <c r="S3253" s="12">
        <f t="shared" si="304"/>
        <v>42146.52275462963</v>
      </c>
      <c r="T3253" s="12">
        <f t="shared" si="305"/>
        <v>42176.52275462963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300"/>
        <v>1.2782222222222221</v>
      </c>
      <c r="P3254" s="8">
        <f t="shared" si="301"/>
        <v>57.52</v>
      </c>
      <c r="Q3254" t="str">
        <f t="shared" si="302"/>
        <v>theater</v>
      </c>
      <c r="R3254" t="str">
        <f t="shared" si="303"/>
        <v>plays</v>
      </c>
      <c r="S3254" s="12">
        <f t="shared" si="304"/>
        <v>42590.264351851853</v>
      </c>
      <c r="T3254" s="12">
        <f t="shared" si="305"/>
        <v>42620.264351851853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300"/>
        <v>1.0182500000000001</v>
      </c>
      <c r="P3255" s="8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2">
        <f t="shared" si="304"/>
        <v>42602.368379629632</v>
      </c>
      <c r="T3255" s="12">
        <f t="shared" si="305"/>
        <v>42620.947916666664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300"/>
        <v>1.012576923076923</v>
      </c>
      <c r="P3256" s="8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2">
        <f t="shared" si="304"/>
        <v>42058.877418981479</v>
      </c>
      <c r="T3256" s="12">
        <f t="shared" si="305"/>
        <v>42088.835752314808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300"/>
        <v>1.75</v>
      </c>
      <c r="P3257" s="8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2">
        <f t="shared" si="304"/>
        <v>41889.559895833328</v>
      </c>
      <c r="T3257" s="12">
        <f t="shared" si="305"/>
        <v>41919.559895833328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300"/>
        <v>1.2806</v>
      </c>
      <c r="P3258" s="8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2">
        <f t="shared" si="304"/>
        <v>42144.365474537037</v>
      </c>
      <c r="T3258" s="12">
        <f t="shared" si="305"/>
        <v>42165.957638888889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300"/>
        <v>1.0629949999999999</v>
      </c>
      <c r="P3259" s="8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2">
        <f t="shared" si="304"/>
        <v>42758.351296296292</v>
      </c>
      <c r="T3259" s="12">
        <f t="shared" si="305"/>
        <v>42788.351296296292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300"/>
        <v>1.052142857142857</v>
      </c>
      <c r="P3260" s="8">
        <f t="shared" si="301"/>
        <v>98.2</v>
      </c>
      <c r="Q3260" t="str">
        <f t="shared" si="302"/>
        <v>theater</v>
      </c>
      <c r="R3260" t="str">
        <f t="shared" si="303"/>
        <v>plays</v>
      </c>
      <c r="S3260" s="12">
        <f t="shared" si="304"/>
        <v>41982.678946759253</v>
      </c>
      <c r="T3260" s="12">
        <f t="shared" si="305"/>
        <v>42012.678946759253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300"/>
        <v>1.0616782608695652</v>
      </c>
      <c r="P3261" s="8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2">
        <f t="shared" si="304"/>
        <v>42614.552604166667</v>
      </c>
      <c r="T3261" s="12">
        <f t="shared" si="305"/>
        <v>42643.957638888889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300"/>
        <v>1.0924</v>
      </c>
      <c r="P3262" s="8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2">
        <f t="shared" si="304"/>
        <v>42303.464328703696</v>
      </c>
      <c r="T3262" s="12">
        <f t="shared" si="305"/>
        <v>42338.505995370368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300"/>
        <v>1.0045454545454546</v>
      </c>
      <c r="P3263" s="8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2">
        <f t="shared" si="304"/>
        <v>42171.517083333332</v>
      </c>
      <c r="T3263" s="12">
        <f t="shared" si="305"/>
        <v>42201.517083333332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300"/>
        <v>1.0304098360655738</v>
      </c>
      <c r="P3264" s="8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2">
        <f t="shared" si="304"/>
        <v>41964.107199074067</v>
      </c>
      <c r="T3264" s="12">
        <f t="shared" si="305"/>
        <v>41994.958333333336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300"/>
        <v>1.121664</v>
      </c>
      <c r="P3265" s="8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2">
        <f t="shared" si="304"/>
        <v>42284.30773148148</v>
      </c>
      <c r="T3265" s="12">
        <f t="shared" si="305"/>
        <v>42307.666666666664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300"/>
        <v>1.03</v>
      </c>
      <c r="P3266" s="8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2">
        <f t="shared" si="304"/>
        <v>42016.591874999998</v>
      </c>
      <c r="T3266" s="12">
        <f t="shared" si="305"/>
        <v>42032.708333333336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306">E3267/D3267</f>
        <v>1.64</v>
      </c>
      <c r="P3267" s="8">
        <f t="shared" ref="P3267:P3330" si="307">IF(ISERROR(E3267/L3267),0,E3267/L3267)</f>
        <v>70.285714285714292</v>
      </c>
      <c r="Q3267" t="str">
        <f t="shared" ref="Q3267:Q3330" si="308">LEFT(N3267,FIND("/",N3267,1)-1)</f>
        <v>theater</v>
      </c>
      <c r="R3267" t="str">
        <f t="shared" ref="R3267:R3330" si="309">RIGHT(N3267,(LEN(N3267)-FIND("/",N3267,1)))</f>
        <v>plays</v>
      </c>
      <c r="S3267" s="12">
        <f t="shared" ref="S3267:S3330" si="310">(J3267/86400)+25569+(-5/24)</f>
        <v>42311.503645833327</v>
      </c>
      <c r="T3267" s="12">
        <f t="shared" ref="T3267:T3330" si="311">(I3267/86400)+25569+(-5/24)</f>
        <v>42341.499999999993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306"/>
        <v>1.3128333333333333</v>
      </c>
      <c r="P3268" s="8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2">
        <f t="shared" si="310"/>
        <v>42136.327800925923</v>
      </c>
      <c r="T3268" s="12">
        <f t="shared" si="311"/>
        <v>42167.666666666664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306"/>
        <v>1.0209999999999999</v>
      </c>
      <c r="P3269" s="8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2">
        <f t="shared" si="310"/>
        <v>42172.549305555549</v>
      </c>
      <c r="T3269" s="12">
        <f t="shared" si="311"/>
        <v>42202.549305555549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306"/>
        <v>1.28</v>
      </c>
      <c r="P3270" s="8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2">
        <f t="shared" si="310"/>
        <v>42590.695925925924</v>
      </c>
      <c r="T3270" s="12">
        <f t="shared" si="311"/>
        <v>42606.695925925924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306"/>
        <v>1.0149999999999999</v>
      </c>
      <c r="P3271" s="8">
        <f t="shared" si="307"/>
        <v>116</v>
      </c>
      <c r="Q3271" t="str">
        <f t="shared" si="308"/>
        <v>theater</v>
      </c>
      <c r="R3271" t="str">
        <f t="shared" si="309"/>
        <v>plays</v>
      </c>
      <c r="S3271" s="12">
        <f t="shared" si="310"/>
        <v>42137.187465277777</v>
      </c>
      <c r="T3271" s="12">
        <f t="shared" si="311"/>
        <v>42171.249999999993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306"/>
        <v>1.0166666666666666</v>
      </c>
      <c r="P3272" s="8">
        <f t="shared" si="307"/>
        <v>61</v>
      </c>
      <c r="Q3272" t="str">
        <f t="shared" si="308"/>
        <v>theater</v>
      </c>
      <c r="R3272" t="str">
        <f t="shared" si="309"/>
        <v>plays</v>
      </c>
      <c r="S3272" s="12">
        <f t="shared" si="310"/>
        <v>42167.324826388889</v>
      </c>
      <c r="T3272" s="12">
        <f t="shared" si="311"/>
        <v>42197.324826388889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306"/>
        <v>1.3</v>
      </c>
      <c r="P3273" s="8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2">
        <f t="shared" si="310"/>
        <v>41915.22887731481</v>
      </c>
      <c r="T3273" s="12">
        <f t="shared" si="311"/>
        <v>41945.270543981482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306"/>
        <v>1.5443</v>
      </c>
      <c r="P3274" s="8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2">
        <f t="shared" si="310"/>
        <v>42284.291770833333</v>
      </c>
      <c r="T3274" s="12">
        <f t="shared" si="311"/>
        <v>42314.333437499998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306"/>
        <v>1.0740000000000001</v>
      </c>
      <c r="P3275" s="8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2">
        <f t="shared" si="310"/>
        <v>42611.5930787037</v>
      </c>
      <c r="T3275" s="12">
        <f t="shared" si="311"/>
        <v>42627.583333333336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306"/>
        <v>1.0132258064516129</v>
      </c>
      <c r="P3276" s="8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2">
        <f t="shared" si="310"/>
        <v>42400.496203703697</v>
      </c>
      <c r="T3276" s="12">
        <f t="shared" si="311"/>
        <v>42444.666666666664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306"/>
        <v>1.0027777777777778</v>
      </c>
      <c r="P3277" s="8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2">
        <f t="shared" si="310"/>
        <v>42017.672118055554</v>
      </c>
      <c r="T3277" s="12">
        <f t="shared" si="311"/>
        <v>42043.979166666664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306"/>
        <v>1.1684444444444444</v>
      </c>
      <c r="P3278" s="8">
        <f t="shared" si="307"/>
        <v>52.58</v>
      </c>
      <c r="Q3278" t="str">
        <f t="shared" si="308"/>
        <v>theater</v>
      </c>
      <c r="R3278" t="str">
        <f t="shared" si="309"/>
        <v>plays</v>
      </c>
      <c r="S3278" s="12">
        <f t="shared" si="310"/>
        <v>42426.741655092592</v>
      </c>
      <c r="T3278" s="12">
        <f t="shared" si="311"/>
        <v>42460.957638888889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306"/>
        <v>1.0860000000000001</v>
      </c>
      <c r="P3279" s="8">
        <f t="shared" si="307"/>
        <v>54.3</v>
      </c>
      <c r="Q3279" t="str">
        <f t="shared" si="308"/>
        <v>theater</v>
      </c>
      <c r="R3279" t="str">
        <f t="shared" si="309"/>
        <v>plays</v>
      </c>
      <c r="S3279" s="12">
        <f t="shared" si="310"/>
        <v>41931.474606481475</v>
      </c>
      <c r="T3279" s="12">
        <f t="shared" si="311"/>
        <v>41961.516273148147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306"/>
        <v>1.034</v>
      </c>
      <c r="P3280" s="8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2">
        <f t="shared" si="310"/>
        <v>42124.640081018515</v>
      </c>
      <c r="T3280" s="12">
        <f t="shared" si="311"/>
        <v>42154.640081018515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306"/>
        <v>1.1427586206896552</v>
      </c>
      <c r="P3281" s="8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2">
        <f t="shared" si="310"/>
        <v>42430.894201388888</v>
      </c>
      <c r="T3281" s="12">
        <f t="shared" si="311"/>
        <v>42460.852534722224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306"/>
        <v>1.03</v>
      </c>
      <c r="P3282" s="8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2">
        <f t="shared" si="310"/>
        <v>42121.548587962963</v>
      </c>
      <c r="T3282" s="12">
        <f t="shared" si="311"/>
        <v>42155.999999999993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306"/>
        <v>1.216</v>
      </c>
      <c r="P3283" s="8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2">
        <f t="shared" si="310"/>
        <v>42218.811400462961</v>
      </c>
      <c r="T3283" s="12">
        <f t="shared" si="311"/>
        <v>42248.811400462961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306"/>
        <v>1.026467741935484</v>
      </c>
      <c r="P3284" s="8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2">
        <f t="shared" si="310"/>
        <v>42444.985972222225</v>
      </c>
      <c r="T3284" s="12">
        <f t="shared" si="311"/>
        <v>42488.985972222225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306"/>
        <v>1.0475000000000001</v>
      </c>
      <c r="P3285" s="8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2">
        <f t="shared" si="310"/>
        <v>42379.535856481474</v>
      </c>
      <c r="T3285" s="12">
        <f t="shared" si="311"/>
        <v>42410.666666666664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306"/>
        <v>1.016</v>
      </c>
      <c r="P3286" s="8">
        <f t="shared" si="307"/>
        <v>203.2</v>
      </c>
      <c r="Q3286" t="str">
        <f t="shared" si="308"/>
        <v>theater</v>
      </c>
      <c r="R3286" t="str">
        <f t="shared" si="309"/>
        <v>plays</v>
      </c>
      <c r="S3286" s="12">
        <f t="shared" si="310"/>
        <v>42380.676539351851</v>
      </c>
      <c r="T3286" s="12">
        <f t="shared" si="311"/>
        <v>42398.040972222218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306"/>
        <v>1.1210242048409682</v>
      </c>
      <c r="P3287" s="8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2">
        <f t="shared" si="310"/>
        <v>42762.734097222223</v>
      </c>
      <c r="T3287" s="12">
        <f t="shared" si="311"/>
        <v>42793.999999999993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306"/>
        <v>1.0176666666666667</v>
      </c>
      <c r="P3288" s="8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2">
        <f t="shared" si="310"/>
        <v>42567.631736111107</v>
      </c>
      <c r="T3288" s="12">
        <f t="shared" si="311"/>
        <v>42597.631736111107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306"/>
        <v>1</v>
      </c>
      <c r="P3289" s="8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2">
        <f t="shared" si="310"/>
        <v>42311.541990740741</v>
      </c>
      <c r="T3289" s="12">
        <f t="shared" si="311"/>
        <v>42336.541990740741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306"/>
        <v>1.0026489999999999</v>
      </c>
      <c r="P3290" s="8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2">
        <f t="shared" si="310"/>
        <v>42505.566145833327</v>
      </c>
      <c r="T3290" s="12">
        <f t="shared" si="311"/>
        <v>42541.749999999993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306"/>
        <v>1.3304200000000002</v>
      </c>
      <c r="P3291" s="8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2">
        <f t="shared" si="310"/>
        <v>42758.159745370365</v>
      </c>
      <c r="T3291" s="12">
        <f t="shared" si="311"/>
        <v>42786.159745370365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306"/>
        <v>1.212</v>
      </c>
      <c r="P3292" s="8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2">
        <f t="shared" si="310"/>
        <v>42775.306608796294</v>
      </c>
      <c r="T3292" s="12">
        <f t="shared" si="311"/>
        <v>42805.306608796294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306"/>
        <v>1.1399999999999999</v>
      </c>
      <c r="P3293" s="8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2">
        <f t="shared" si="310"/>
        <v>42232.494212962956</v>
      </c>
      <c r="T3293" s="12">
        <f t="shared" si="311"/>
        <v>42263.957638888889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306"/>
        <v>2.8613861386138613</v>
      </c>
      <c r="P3294" s="8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2">
        <f t="shared" si="310"/>
        <v>42282.561898148146</v>
      </c>
      <c r="T3294" s="12">
        <f t="shared" si="311"/>
        <v>42342.603564814817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306"/>
        <v>1.7044444444444444</v>
      </c>
      <c r="P3295" s="8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2">
        <f t="shared" si="310"/>
        <v>42768.217037037037</v>
      </c>
      <c r="T3295" s="12">
        <f t="shared" si="311"/>
        <v>42798.217037037037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306"/>
        <v>1.1833333333333333</v>
      </c>
      <c r="P3296" s="8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2">
        <f t="shared" si="310"/>
        <v>42141.33280092592</v>
      </c>
      <c r="T3296" s="12">
        <f t="shared" si="311"/>
        <v>42171.33280092592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306"/>
        <v>1.0285857142857142</v>
      </c>
      <c r="P3297" s="8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2">
        <f t="shared" si="310"/>
        <v>42609.234131944446</v>
      </c>
      <c r="T3297" s="12">
        <f t="shared" si="311"/>
        <v>42639.234131944446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306"/>
        <v>1.4406666666666668</v>
      </c>
      <c r="P3298" s="8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2">
        <f t="shared" si="310"/>
        <v>42309.54828703704</v>
      </c>
      <c r="T3298" s="12">
        <f t="shared" si="311"/>
        <v>42330.708333333336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306"/>
        <v>1.0007272727272727</v>
      </c>
      <c r="P3299" s="8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2">
        <f t="shared" si="310"/>
        <v>42193.563148148147</v>
      </c>
      <c r="T3299" s="12">
        <f t="shared" si="311"/>
        <v>42212.749305555553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306"/>
        <v>1.0173000000000001</v>
      </c>
      <c r="P3300" s="8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2">
        <f t="shared" si="310"/>
        <v>42239.749629629623</v>
      </c>
      <c r="T3300" s="12">
        <f t="shared" si="311"/>
        <v>42259.791666666664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306"/>
        <v>1.1619999999999999</v>
      </c>
      <c r="P3301" s="8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2">
        <f t="shared" si="310"/>
        <v>42261.709062499998</v>
      </c>
      <c r="T3301" s="12">
        <f t="shared" si="311"/>
        <v>42291.709062499998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306"/>
        <v>1.3616666666666666</v>
      </c>
      <c r="P3302" s="8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2">
        <f t="shared" si="310"/>
        <v>42102.535439814812</v>
      </c>
      <c r="T3302" s="12">
        <f t="shared" si="311"/>
        <v>42123.535439814812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306"/>
        <v>1.3346666666666667</v>
      </c>
      <c r="P3303" s="8">
        <f t="shared" si="307"/>
        <v>57.2</v>
      </c>
      <c r="Q3303" t="str">
        <f t="shared" si="308"/>
        <v>theater</v>
      </c>
      <c r="R3303" t="str">
        <f t="shared" si="309"/>
        <v>plays</v>
      </c>
      <c r="S3303" s="12">
        <f t="shared" si="310"/>
        <v>42538.527499999997</v>
      </c>
      <c r="T3303" s="12">
        <f t="shared" si="311"/>
        <v>42583.082638888889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306"/>
        <v>1.0339285714285715</v>
      </c>
      <c r="P3304" s="8">
        <f t="shared" si="307"/>
        <v>173.7</v>
      </c>
      <c r="Q3304" t="str">
        <f t="shared" si="308"/>
        <v>theater</v>
      </c>
      <c r="R3304" t="str">
        <f t="shared" si="309"/>
        <v>plays</v>
      </c>
      <c r="S3304" s="12">
        <f t="shared" si="310"/>
        <v>42681.143240740734</v>
      </c>
      <c r="T3304" s="12">
        <f t="shared" si="311"/>
        <v>42711.143240740734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306"/>
        <v>1.1588888888888889</v>
      </c>
      <c r="P3305" s="8">
        <f t="shared" si="307"/>
        <v>59.6</v>
      </c>
      <c r="Q3305" t="str">
        <f t="shared" si="308"/>
        <v>theater</v>
      </c>
      <c r="R3305" t="str">
        <f t="shared" si="309"/>
        <v>plays</v>
      </c>
      <c r="S3305" s="12">
        <f t="shared" si="310"/>
        <v>42056.443101851844</v>
      </c>
      <c r="T3305" s="12">
        <f t="shared" si="311"/>
        <v>42091.401435185187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306"/>
        <v>1.0451666666666666</v>
      </c>
      <c r="P3306" s="8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2">
        <f t="shared" si="310"/>
        <v>42696.41611111111</v>
      </c>
      <c r="T3306" s="12">
        <f t="shared" si="311"/>
        <v>42726.41611111111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306"/>
        <v>1.0202500000000001</v>
      </c>
      <c r="P3307" s="8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2">
        <f t="shared" si="310"/>
        <v>42186.647546296292</v>
      </c>
      <c r="T3307" s="12">
        <f t="shared" si="311"/>
        <v>42216.647546296292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306"/>
        <v>1.7533333333333334</v>
      </c>
      <c r="P3308" s="8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2">
        <f t="shared" si="310"/>
        <v>42493.010902777773</v>
      </c>
      <c r="T3308" s="12">
        <f t="shared" si="311"/>
        <v>42530.916666666664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306"/>
        <v>1.0668</v>
      </c>
      <c r="P3309" s="8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2">
        <f t="shared" si="310"/>
        <v>42474.848831018513</v>
      </c>
      <c r="T3309" s="12">
        <f t="shared" si="311"/>
        <v>42504.848831018513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306"/>
        <v>1.2228571428571429</v>
      </c>
      <c r="P3310" s="8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2">
        <f t="shared" si="310"/>
        <v>42452.668576388889</v>
      </c>
      <c r="T3310" s="12">
        <f t="shared" si="311"/>
        <v>42473.668576388889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306"/>
        <v>1.5942857142857143</v>
      </c>
      <c r="P3311" s="8">
        <f t="shared" si="307"/>
        <v>18</v>
      </c>
      <c r="Q3311" t="str">
        <f t="shared" si="308"/>
        <v>theater</v>
      </c>
      <c r="R3311" t="str">
        <f t="shared" si="309"/>
        <v>plays</v>
      </c>
      <c r="S3311" s="12">
        <f t="shared" si="310"/>
        <v>42628.441874999997</v>
      </c>
      <c r="T3311" s="12">
        <f t="shared" si="311"/>
        <v>42659.441874999997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306"/>
        <v>1.0007692307692309</v>
      </c>
      <c r="P3312" s="8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2">
        <f t="shared" si="310"/>
        <v>42253.720196759255</v>
      </c>
      <c r="T3312" s="12">
        <f t="shared" si="311"/>
        <v>42283.720196759255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306"/>
        <v>1.0984</v>
      </c>
      <c r="P3313" s="8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2">
        <f t="shared" si="310"/>
        <v>42264.083449074074</v>
      </c>
      <c r="T3313" s="12">
        <f t="shared" si="311"/>
        <v>42294.083449074074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306"/>
        <v>1.0004</v>
      </c>
      <c r="P3314" s="8">
        <f t="shared" si="307"/>
        <v>61</v>
      </c>
      <c r="Q3314" t="str">
        <f t="shared" si="308"/>
        <v>theater</v>
      </c>
      <c r="R3314" t="str">
        <f t="shared" si="309"/>
        <v>plays</v>
      </c>
      <c r="S3314" s="12">
        <f t="shared" si="310"/>
        <v>42664.601226851846</v>
      </c>
      <c r="T3314" s="12">
        <f t="shared" si="311"/>
        <v>42685.708333333336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306"/>
        <v>1.1605000000000001</v>
      </c>
      <c r="P3315" s="8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2">
        <f t="shared" si="310"/>
        <v>42382.036076388882</v>
      </c>
      <c r="T3315" s="12">
        <f t="shared" si="311"/>
        <v>42395.833333333336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306"/>
        <v>2.1074999999999999</v>
      </c>
      <c r="P3316" s="8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2">
        <f t="shared" si="310"/>
        <v>42105.059155092589</v>
      </c>
      <c r="T3316" s="12">
        <f t="shared" si="311"/>
        <v>42132.628472222219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306"/>
        <v>1.1000000000000001</v>
      </c>
      <c r="P3317" s="8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2">
        <f t="shared" si="310"/>
        <v>42466.09538194444</v>
      </c>
      <c r="T3317" s="12">
        <f t="shared" si="311"/>
        <v>42496.09538194444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306"/>
        <v>1.0008673425918038</v>
      </c>
      <c r="P3318" s="8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2">
        <f t="shared" si="310"/>
        <v>41826.662905092591</v>
      </c>
      <c r="T3318" s="12">
        <f t="shared" si="311"/>
        <v>41859.370833333327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306"/>
        <v>1.0619047619047619</v>
      </c>
      <c r="P3319" s="8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2">
        <f t="shared" si="310"/>
        <v>42498.831296296295</v>
      </c>
      <c r="T3319" s="12">
        <f t="shared" si="311"/>
        <v>42528.831296296295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306"/>
        <v>1.256</v>
      </c>
      <c r="P3320" s="8">
        <f t="shared" si="307"/>
        <v>78.5</v>
      </c>
      <c r="Q3320" t="str">
        <f t="shared" si="308"/>
        <v>theater</v>
      </c>
      <c r="R3320" t="str">
        <f t="shared" si="309"/>
        <v>plays</v>
      </c>
      <c r="S3320" s="12">
        <f t="shared" si="310"/>
        <v>42431.093668981477</v>
      </c>
      <c r="T3320" s="12">
        <f t="shared" si="311"/>
        <v>42470.895833333336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306"/>
        <v>1.08</v>
      </c>
      <c r="P3321" s="8">
        <f t="shared" si="307"/>
        <v>33.75</v>
      </c>
      <c r="Q3321" t="str">
        <f t="shared" si="308"/>
        <v>theater</v>
      </c>
      <c r="R3321" t="str">
        <f t="shared" si="309"/>
        <v>plays</v>
      </c>
      <c r="S3321" s="12">
        <f t="shared" si="310"/>
        <v>41990.377152777779</v>
      </c>
      <c r="T3321" s="12">
        <f t="shared" si="311"/>
        <v>42035.377152777779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306"/>
        <v>1.01</v>
      </c>
      <c r="P3322" s="8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2">
        <f t="shared" si="310"/>
        <v>42512.837465277778</v>
      </c>
      <c r="T3322" s="12">
        <f t="shared" si="311"/>
        <v>42542.837465277778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306"/>
        <v>1.0740000000000001</v>
      </c>
      <c r="P3323" s="8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2">
        <f t="shared" si="310"/>
        <v>41913.891956018517</v>
      </c>
      <c r="T3323" s="12">
        <f t="shared" si="311"/>
        <v>41927.957638888889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306"/>
        <v>1.0151515151515151</v>
      </c>
      <c r="P3324" s="8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2">
        <f t="shared" si="310"/>
        <v>42520.802037037036</v>
      </c>
      <c r="T3324" s="12">
        <f t="shared" si="311"/>
        <v>42542.954861111109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306"/>
        <v>1.2589999999999999</v>
      </c>
      <c r="P3325" s="8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2">
        <f t="shared" si="310"/>
        <v>42608.157499999994</v>
      </c>
      <c r="T3325" s="12">
        <f t="shared" si="311"/>
        <v>42638.157499999994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306"/>
        <v>1.0166666666666666</v>
      </c>
      <c r="P3326" s="8">
        <f t="shared" si="307"/>
        <v>152.5</v>
      </c>
      <c r="Q3326" t="str">
        <f t="shared" si="308"/>
        <v>theater</v>
      </c>
      <c r="R3326" t="str">
        <f t="shared" si="309"/>
        <v>plays</v>
      </c>
      <c r="S3326" s="12">
        <f t="shared" si="310"/>
        <v>42512.374884259254</v>
      </c>
      <c r="T3326" s="12">
        <f t="shared" si="311"/>
        <v>42526.374884259254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306"/>
        <v>1.125</v>
      </c>
      <c r="P3327" s="8">
        <f t="shared" si="307"/>
        <v>30</v>
      </c>
      <c r="Q3327" t="str">
        <f t="shared" si="308"/>
        <v>theater</v>
      </c>
      <c r="R3327" t="str">
        <f t="shared" si="309"/>
        <v>plays</v>
      </c>
      <c r="S3327" s="12">
        <f t="shared" si="310"/>
        <v>42064.577280092592</v>
      </c>
      <c r="T3327" s="12">
        <f t="shared" si="311"/>
        <v>42099.535613425927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306"/>
        <v>1.0137499999999999</v>
      </c>
      <c r="P3328" s="8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2">
        <f t="shared" si="310"/>
        <v>42041.505844907406</v>
      </c>
      <c r="T3328" s="12">
        <f t="shared" si="311"/>
        <v>42071.464178240734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306"/>
        <v>1.0125</v>
      </c>
      <c r="P3329" s="8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2">
        <f t="shared" si="310"/>
        <v>42468.166273148141</v>
      </c>
      <c r="T3329" s="12">
        <f t="shared" si="311"/>
        <v>42498.166273148141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306"/>
        <v>1.4638888888888888</v>
      </c>
      <c r="P3330" s="8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2">
        <f t="shared" si="310"/>
        <v>41822.366701388884</v>
      </c>
      <c r="T3330" s="12">
        <f t="shared" si="311"/>
        <v>41824.833333333328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312">E3331/D3331</f>
        <v>1.1679999999999999</v>
      </c>
      <c r="P3331" s="8">
        <f t="shared" ref="P3331:P3394" si="313">IF(ISERROR(E3331/L3331),0,E3331/L3331)</f>
        <v>44.92307692307692</v>
      </c>
      <c r="Q3331" t="str">
        <f t="shared" ref="Q3331:Q3394" si="314">LEFT(N3331,FIND("/",N3331,1)-1)</f>
        <v>theater</v>
      </c>
      <c r="R3331" t="str">
        <f t="shared" ref="R3331:R3394" si="315">RIGHT(N3331,(LEN(N3331)-FIND("/",N3331,1)))</f>
        <v>plays</v>
      </c>
      <c r="S3331" s="12">
        <f t="shared" ref="S3331:S3394" si="316">(J3331/86400)+25569+(-5/24)</f>
        <v>41837.114675925921</v>
      </c>
      <c r="T3331" s="12">
        <f t="shared" ref="T3331:T3394" si="317">(I3331/86400)+25569+(-5/24)</f>
        <v>41847.75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312"/>
        <v>1.0626666666666666</v>
      </c>
      <c r="P3332" s="8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2">
        <f t="shared" si="316"/>
        <v>42065.679027777776</v>
      </c>
      <c r="T3332" s="12">
        <f t="shared" si="317"/>
        <v>42095.637361111112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312"/>
        <v>1.0451999999999999</v>
      </c>
      <c r="P3333" s="8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2">
        <f t="shared" si="316"/>
        <v>42248.48942129629</v>
      </c>
      <c r="T3333" s="12">
        <f t="shared" si="317"/>
        <v>42283.48942129629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312"/>
        <v>1</v>
      </c>
      <c r="P3334" s="8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2">
        <f t="shared" si="316"/>
        <v>41809.651967592588</v>
      </c>
      <c r="T3334" s="12">
        <f t="shared" si="317"/>
        <v>41839.651967592588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312"/>
        <v>1.0457142857142858</v>
      </c>
      <c r="P3335" s="8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2">
        <f t="shared" si="316"/>
        <v>42148.468518518515</v>
      </c>
      <c r="T3335" s="12">
        <f t="shared" si="317"/>
        <v>42170.468518518515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312"/>
        <v>1.3862051149573753</v>
      </c>
      <c r="P3336" s="8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2">
        <f t="shared" si="316"/>
        <v>42185.312754629624</v>
      </c>
      <c r="T3336" s="12">
        <f t="shared" si="317"/>
        <v>42215.312754629624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312"/>
        <v>1.0032000000000001</v>
      </c>
      <c r="P3337" s="8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2">
        <f t="shared" si="316"/>
        <v>41827.465810185182</v>
      </c>
      <c r="T3337" s="12">
        <f t="shared" si="317"/>
        <v>41854.75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312"/>
        <v>1</v>
      </c>
      <c r="P3338" s="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2">
        <f t="shared" si="316"/>
        <v>42437.190347222218</v>
      </c>
      <c r="T3338" s="12">
        <f t="shared" si="317"/>
        <v>42465.148680555554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312"/>
        <v>1.1020000000000001</v>
      </c>
      <c r="P3339" s="8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2">
        <f t="shared" si="316"/>
        <v>41901.073692129627</v>
      </c>
      <c r="T3339" s="12">
        <f t="shared" si="317"/>
        <v>41922.666666666664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312"/>
        <v>1.0218</v>
      </c>
      <c r="P3340" s="8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2">
        <f t="shared" si="316"/>
        <v>42769.366666666661</v>
      </c>
      <c r="T3340" s="12">
        <f t="shared" si="317"/>
        <v>42790.366666666661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312"/>
        <v>1.0435000000000001</v>
      </c>
      <c r="P3341" s="8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2">
        <f t="shared" si="316"/>
        <v>42549.457384259258</v>
      </c>
      <c r="T3341" s="12">
        <f t="shared" si="317"/>
        <v>42579.457384259258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312"/>
        <v>1.3816666666666666</v>
      </c>
      <c r="P3342" s="8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2">
        <f t="shared" si="316"/>
        <v>42685.765671296293</v>
      </c>
      <c r="T3342" s="12">
        <f t="shared" si="317"/>
        <v>42710.765671296293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312"/>
        <v>1</v>
      </c>
      <c r="P3343" s="8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2">
        <f t="shared" si="316"/>
        <v>42510.590520833335</v>
      </c>
      <c r="T3343" s="12">
        <f t="shared" si="317"/>
        <v>42533.499999999993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312"/>
        <v>1.0166666666666666</v>
      </c>
      <c r="P3344" s="8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2">
        <f t="shared" si="316"/>
        <v>42062.088078703702</v>
      </c>
      <c r="T3344" s="12">
        <f t="shared" si="317"/>
        <v>42094.999305555553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312"/>
        <v>1.7142857142857142</v>
      </c>
      <c r="P3345" s="8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2">
        <f t="shared" si="316"/>
        <v>42452.708148148151</v>
      </c>
      <c r="T3345" s="12">
        <f t="shared" si="317"/>
        <v>42473.345833333333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312"/>
        <v>1.0144444444444445</v>
      </c>
      <c r="P3346" s="8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2">
        <f t="shared" si="316"/>
        <v>41850.991817129623</v>
      </c>
      <c r="T3346" s="12">
        <f t="shared" si="317"/>
        <v>41880.991817129623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312"/>
        <v>1.3</v>
      </c>
      <c r="P3347" s="8">
        <f t="shared" si="313"/>
        <v>50</v>
      </c>
      <c r="Q3347" t="str">
        <f t="shared" si="314"/>
        <v>theater</v>
      </c>
      <c r="R3347" t="str">
        <f t="shared" si="315"/>
        <v>plays</v>
      </c>
      <c r="S3347" s="12">
        <f t="shared" si="316"/>
        <v>42052.897777777776</v>
      </c>
      <c r="T3347" s="12">
        <f t="shared" si="317"/>
        <v>42111.817361111105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312"/>
        <v>1.1000000000000001</v>
      </c>
      <c r="P3348" s="8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2">
        <f t="shared" si="316"/>
        <v>42053.816087962965</v>
      </c>
      <c r="T3348" s="12">
        <f t="shared" si="317"/>
        <v>42060.816087962965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312"/>
        <v>1.1944999999999999</v>
      </c>
      <c r="P3349" s="8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2">
        <f t="shared" si="316"/>
        <v>42484.343217592592</v>
      </c>
      <c r="T3349" s="12">
        <f t="shared" si="317"/>
        <v>42498.666666666664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312"/>
        <v>1.002909090909091</v>
      </c>
      <c r="P3350" s="8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2">
        <f t="shared" si="316"/>
        <v>42466.350462962961</v>
      </c>
      <c r="T3350" s="12">
        <f t="shared" si="317"/>
        <v>42489.957638888889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312"/>
        <v>1.534</v>
      </c>
      <c r="P3351" s="8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2">
        <f t="shared" si="316"/>
        <v>42512.902453703697</v>
      </c>
      <c r="T3351" s="12">
        <f t="shared" si="317"/>
        <v>42534.499999999993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312"/>
        <v>1.0442857142857143</v>
      </c>
      <c r="P3352" s="8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2">
        <f t="shared" si="316"/>
        <v>42302.493182870363</v>
      </c>
      <c r="T3352" s="12">
        <f t="shared" si="317"/>
        <v>42337.749999999993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312"/>
        <v>1.0109999999999999</v>
      </c>
      <c r="P3353" s="8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2">
        <f t="shared" si="316"/>
        <v>41806.187094907407</v>
      </c>
      <c r="T3353" s="12">
        <f t="shared" si="317"/>
        <v>41843.25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312"/>
        <v>1.0751999999999999</v>
      </c>
      <c r="P3354" s="8">
        <f t="shared" si="313"/>
        <v>76.8</v>
      </c>
      <c r="Q3354" t="str">
        <f t="shared" si="314"/>
        <v>theater</v>
      </c>
      <c r="R3354" t="str">
        <f t="shared" si="315"/>
        <v>plays</v>
      </c>
      <c r="S3354" s="12">
        <f t="shared" si="316"/>
        <v>42495.784467592595</v>
      </c>
      <c r="T3354" s="12">
        <f t="shared" si="317"/>
        <v>42552.749999999993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312"/>
        <v>3.15</v>
      </c>
      <c r="P3355" s="8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2">
        <f t="shared" si="316"/>
        <v>42479.223958333336</v>
      </c>
      <c r="T3355" s="12">
        <f t="shared" si="317"/>
        <v>42492.749999999993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312"/>
        <v>1.0193333333333334</v>
      </c>
      <c r="P3356" s="8">
        <f t="shared" si="313"/>
        <v>55.6</v>
      </c>
      <c r="Q3356" t="str">
        <f t="shared" si="314"/>
        <v>theater</v>
      </c>
      <c r="R3356" t="str">
        <f t="shared" si="315"/>
        <v>plays</v>
      </c>
      <c r="S3356" s="12">
        <f t="shared" si="316"/>
        <v>42270.518587962964</v>
      </c>
      <c r="T3356" s="12">
        <f t="shared" si="317"/>
        <v>42305.959027777775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312"/>
        <v>1.2628571428571429</v>
      </c>
      <c r="P3357" s="8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2">
        <f t="shared" si="316"/>
        <v>42489.411192129628</v>
      </c>
      <c r="T3357" s="12">
        <f t="shared" si="317"/>
        <v>42500.261805555558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312"/>
        <v>1.014</v>
      </c>
      <c r="P3358" s="8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2">
        <f t="shared" si="316"/>
        <v>42536.607314814813</v>
      </c>
      <c r="T3358" s="12">
        <f t="shared" si="317"/>
        <v>42566.607314814813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312"/>
        <v>1.01</v>
      </c>
      <c r="P3359" s="8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2">
        <f t="shared" si="316"/>
        <v>41822.209606481476</v>
      </c>
      <c r="T3359" s="12">
        <f t="shared" si="317"/>
        <v>41852.209606481476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312"/>
        <v>1.0299</v>
      </c>
      <c r="P3360" s="8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2">
        <f t="shared" si="316"/>
        <v>41932.102766203701</v>
      </c>
      <c r="T3360" s="12">
        <f t="shared" si="317"/>
        <v>41962.144432870373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312"/>
        <v>1.0625</v>
      </c>
      <c r="P3361" s="8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2">
        <f t="shared" si="316"/>
        <v>42745.848773148151</v>
      </c>
      <c r="T3361" s="12">
        <f t="shared" si="317"/>
        <v>42790.848773148151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312"/>
        <v>1.0137777777777779</v>
      </c>
      <c r="P3362" s="8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2">
        <f t="shared" si="316"/>
        <v>42696.874340277776</v>
      </c>
      <c r="T3362" s="12">
        <f t="shared" si="317"/>
        <v>42718.457638888889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312"/>
        <v>1.1346000000000001</v>
      </c>
      <c r="P3363" s="8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2">
        <f t="shared" si="316"/>
        <v>41865.817013888889</v>
      </c>
      <c r="T3363" s="12">
        <f t="shared" si="317"/>
        <v>41883.457638888889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312"/>
        <v>2.1800000000000002</v>
      </c>
      <c r="P3364" s="8">
        <f t="shared" si="313"/>
        <v>54.5</v>
      </c>
      <c r="Q3364" t="str">
        <f t="shared" si="314"/>
        <v>theater</v>
      </c>
      <c r="R3364" t="str">
        <f t="shared" si="315"/>
        <v>plays</v>
      </c>
      <c r="S3364" s="12">
        <f t="shared" si="316"/>
        <v>42055.883298611108</v>
      </c>
      <c r="T3364" s="12">
        <f t="shared" si="317"/>
        <v>42069.996527777774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312"/>
        <v>1.0141935483870967</v>
      </c>
      <c r="P3365" s="8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2">
        <f t="shared" si="316"/>
        <v>41851.563020833331</v>
      </c>
      <c r="T3365" s="12">
        <f t="shared" si="317"/>
        <v>41870.458333333328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312"/>
        <v>1.0593333333333332</v>
      </c>
      <c r="P3366" s="8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2">
        <f t="shared" si="316"/>
        <v>42422.769085648142</v>
      </c>
      <c r="T3366" s="12">
        <f t="shared" si="317"/>
        <v>42444.666666666664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312"/>
        <v>1.04</v>
      </c>
      <c r="P3367" s="8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2">
        <f t="shared" si="316"/>
        <v>42320.893425925919</v>
      </c>
      <c r="T3367" s="12">
        <f t="shared" si="317"/>
        <v>42350.893425925919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312"/>
        <v>2.21</v>
      </c>
      <c r="P3368" s="8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2">
        <f t="shared" si="316"/>
        <v>42106.859224537031</v>
      </c>
      <c r="T3368" s="12">
        <f t="shared" si="317"/>
        <v>42136.859224537031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312"/>
        <v>1.1866666666666668</v>
      </c>
      <c r="P3369" s="8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2">
        <f t="shared" si="316"/>
        <v>42192.725624999999</v>
      </c>
      <c r="T3369" s="12">
        <f t="shared" si="317"/>
        <v>42217.725624999999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312"/>
        <v>1.046</v>
      </c>
      <c r="P3370" s="8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2">
        <f t="shared" si="316"/>
        <v>41968.991423611107</v>
      </c>
      <c r="T3370" s="12">
        <f t="shared" si="317"/>
        <v>42004.999999999993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312"/>
        <v>1.0389999999999999</v>
      </c>
      <c r="P3371" s="8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2">
        <f t="shared" si="316"/>
        <v>42689.833101851851</v>
      </c>
      <c r="T3371" s="12">
        <f t="shared" si="317"/>
        <v>42749.833101851851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312"/>
        <v>1.1773333333333333</v>
      </c>
      <c r="P3372" s="8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2">
        <f t="shared" si="316"/>
        <v>42690.125983796293</v>
      </c>
      <c r="T3372" s="12">
        <f t="shared" si="317"/>
        <v>42721.124999999993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312"/>
        <v>1.385</v>
      </c>
      <c r="P3373" s="8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2">
        <f t="shared" si="316"/>
        <v>42312.666261574072</v>
      </c>
      <c r="T3373" s="12">
        <f t="shared" si="317"/>
        <v>42340.666261574072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312"/>
        <v>1.0349999999999999</v>
      </c>
      <c r="P3374" s="8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2">
        <f t="shared" si="316"/>
        <v>41855.339768518512</v>
      </c>
      <c r="T3374" s="12">
        <f t="shared" si="317"/>
        <v>41875.999305555553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312"/>
        <v>1.0024999999999999</v>
      </c>
      <c r="P3375" s="8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2">
        <f t="shared" si="316"/>
        <v>42179.646296296291</v>
      </c>
      <c r="T3375" s="12">
        <f t="shared" si="317"/>
        <v>42203.458333333336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312"/>
        <v>1.0657142857142856</v>
      </c>
      <c r="P3376" s="8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2">
        <f t="shared" si="316"/>
        <v>42275.523333333331</v>
      </c>
      <c r="T3376" s="12">
        <f t="shared" si="317"/>
        <v>42305.523333333331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312"/>
        <v>1</v>
      </c>
      <c r="P3377" s="8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2">
        <f t="shared" si="316"/>
        <v>41765.402465277773</v>
      </c>
      <c r="T3377" s="12">
        <f t="shared" si="317"/>
        <v>41777.402465277773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312"/>
        <v>1.0001249999999999</v>
      </c>
      <c r="P3378" s="8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2">
        <f t="shared" si="316"/>
        <v>42059.492986111109</v>
      </c>
      <c r="T3378" s="12">
        <f t="shared" si="317"/>
        <v>42119.451319444437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312"/>
        <v>1.0105</v>
      </c>
      <c r="P3379" s="8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2">
        <f t="shared" si="316"/>
        <v>42053.524293981478</v>
      </c>
      <c r="T3379" s="12">
        <f t="shared" si="317"/>
        <v>42083.49722222222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312"/>
        <v>1.0763636363636364</v>
      </c>
      <c r="P3380" s="8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2">
        <f t="shared" si="316"/>
        <v>41858.147060185183</v>
      </c>
      <c r="T3380" s="12">
        <f t="shared" si="317"/>
        <v>41882.338888888888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312"/>
        <v>1.0365</v>
      </c>
      <c r="P3381" s="8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2">
        <f t="shared" si="316"/>
        <v>42225.305555555555</v>
      </c>
      <c r="T3381" s="12">
        <f t="shared" si="317"/>
        <v>42242.749999999993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312"/>
        <v>1.0443333333333333</v>
      </c>
      <c r="P3382" s="8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2">
        <f t="shared" si="316"/>
        <v>41937.745115740741</v>
      </c>
      <c r="T3382" s="12">
        <f t="shared" si="317"/>
        <v>41972.786782407406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312"/>
        <v>1.0225</v>
      </c>
      <c r="P3383" s="8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2">
        <f t="shared" si="316"/>
        <v>42043.976655092592</v>
      </c>
      <c r="T3383" s="12">
        <f t="shared" si="317"/>
        <v>42073.934988425921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312"/>
        <v>1.0074285714285713</v>
      </c>
      <c r="P3384" s="8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2">
        <f t="shared" si="316"/>
        <v>42559.222870370366</v>
      </c>
      <c r="T3384" s="12">
        <f t="shared" si="317"/>
        <v>42583.749305555553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312"/>
        <v>1.1171428571428572</v>
      </c>
      <c r="P3385" s="8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2">
        <f t="shared" si="316"/>
        <v>42524.574305555558</v>
      </c>
      <c r="T3385" s="12">
        <f t="shared" si="317"/>
        <v>42544.574305555558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312"/>
        <v>1.0001100000000001</v>
      </c>
      <c r="P3386" s="8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2">
        <f t="shared" si="316"/>
        <v>42291.879259259258</v>
      </c>
      <c r="T3386" s="12">
        <f t="shared" si="317"/>
        <v>42328.916666666664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312"/>
        <v>1</v>
      </c>
      <c r="P3387" s="8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2">
        <f t="shared" si="316"/>
        <v>41953.659166666665</v>
      </c>
      <c r="T3387" s="12">
        <f t="shared" si="317"/>
        <v>41983.659166666665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312"/>
        <v>1.05</v>
      </c>
      <c r="P3388" s="8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2">
        <f t="shared" si="316"/>
        <v>41946.436412037037</v>
      </c>
      <c r="T3388" s="12">
        <f t="shared" si="317"/>
        <v>41976.436412037037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312"/>
        <v>1.1686666666666667</v>
      </c>
      <c r="P3389" s="8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2">
        <f t="shared" si="316"/>
        <v>41947.554259259261</v>
      </c>
      <c r="T3389" s="12">
        <f t="shared" si="317"/>
        <v>41987.554259259261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312"/>
        <v>1.038</v>
      </c>
      <c r="P3390" s="8">
        <f t="shared" si="313"/>
        <v>34.6</v>
      </c>
      <c r="Q3390" t="str">
        <f t="shared" si="314"/>
        <v>theater</v>
      </c>
      <c r="R3390" t="str">
        <f t="shared" si="315"/>
        <v>plays</v>
      </c>
      <c r="S3390" s="12">
        <f t="shared" si="316"/>
        <v>42143.252789351849</v>
      </c>
      <c r="T3390" s="12">
        <f t="shared" si="317"/>
        <v>42173.252789351849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312"/>
        <v>1.145</v>
      </c>
      <c r="P3391" s="8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2">
        <f t="shared" si="316"/>
        <v>42494.355115740742</v>
      </c>
      <c r="T3391" s="12">
        <f t="shared" si="317"/>
        <v>42524.355115740742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312"/>
        <v>1.024</v>
      </c>
      <c r="P3392" s="8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2">
        <f t="shared" si="316"/>
        <v>41815.566493055558</v>
      </c>
      <c r="T3392" s="12">
        <f t="shared" si="317"/>
        <v>41830.566493055558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312"/>
        <v>2.23</v>
      </c>
      <c r="P3393" s="8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2">
        <f t="shared" si="316"/>
        <v>41830.337361111109</v>
      </c>
      <c r="T3393" s="12">
        <f t="shared" si="317"/>
        <v>41859.727777777771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312"/>
        <v>1</v>
      </c>
      <c r="P3394" s="8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2">
        <f t="shared" si="316"/>
        <v>42446.63721064815</v>
      </c>
      <c r="T3394" s="12">
        <f t="shared" si="317"/>
        <v>42496.63721064815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318">E3395/D3395</f>
        <v>1.0580000000000001</v>
      </c>
      <c r="P3395" s="8">
        <f t="shared" ref="P3395:P3458" si="319">IF(ISERROR(E3395/L3395),0,E3395/L3395)</f>
        <v>36.06818181818182</v>
      </c>
      <c r="Q3395" t="str">
        <f t="shared" ref="Q3395:Q3458" si="320">LEFT(N3395,FIND("/",N3395,1)-1)</f>
        <v>theater</v>
      </c>
      <c r="R3395" t="str">
        <f t="shared" ref="R3395:R3458" si="321">RIGHT(N3395,(LEN(N3395)-FIND("/",N3395,1)))</f>
        <v>plays</v>
      </c>
      <c r="S3395" s="12">
        <f t="shared" ref="S3395:S3458" si="322">(J3395/86400)+25569+(-5/24)</f>
        <v>41923.713310185187</v>
      </c>
      <c r="T3395" s="12">
        <f t="shared" ref="T3395:T3458" si="323">(I3395/86400)+25569+(-5/24)</f>
        <v>41948.823611111111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318"/>
        <v>1.4236363636363636</v>
      </c>
      <c r="P3396" s="8">
        <f t="shared" si="319"/>
        <v>29</v>
      </c>
      <c r="Q3396" t="str">
        <f t="shared" si="320"/>
        <v>theater</v>
      </c>
      <c r="R3396" t="str">
        <f t="shared" si="321"/>
        <v>plays</v>
      </c>
      <c r="S3396" s="12">
        <f t="shared" si="322"/>
        <v>41817.387094907404</v>
      </c>
      <c r="T3396" s="12">
        <f t="shared" si="323"/>
        <v>41847.387094907404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318"/>
        <v>1.84</v>
      </c>
      <c r="P3397" s="8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2">
        <f t="shared" si="322"/>
        <v>42140.503981481474</v>
      </c>
      <c r="T3397" s="12">
        <f t="shared" si="323"/>
        <v>42154.548611111109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318"/>
        <v>1.0433333333333332</v>
      </c>
      <c r="P3398" s="8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2">
        <f t="shared" si="322"/>
        <v>41764.238298611112</v>
      </c>
      <c r="T3398" s="12">
        <f t="shared" si="323"/>
        <v>41790.957638888889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318"/>
        <v>1.1200000000000001</v>
      </c>
      <c r="P3399" s="8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2">
        <f t="shared" si="322"/>
        <v>42378.270011574066</v>
      </c>
      <c r="T3399" s="12">
        <f t="shared" si="323"/>
        <v>42418.708333333336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318"/>
        <v>1.1107499999999999</v>
      </c>
      <c r="P3400" s="8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2">
        <f t="shared" si="322"/>
        <v>41941.543703703697</v>
      </c>
      <c r="T3400" s="12">
        <f t="shared" si="323"/>
        <v>41964.499999999993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318"/>
        <v>1.0375000000000001</v>
      </c>
      <c r="P3401" s="8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2">
        <f t="shared" si="322"/>
        <v>42026.712094907409</v>
      </c>
      <c r="T3401" s="12">
        <f t="shared" si="323"/>
        <v>42056.712094907409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318"/>
        <v>1.0041</v>
      </c>
      <c r="P3402" s="8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2">
        <f t="shared" si="322"/>
        <v>41834.745532407404</v>
      </c>
      <c r="T3402" s="12">
        <f t="shared" si="323"/>
        <v>41879.745532407404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318"/>
        <v>1.0186206896551724</v>
      </c>
      <c r="P3403" s="8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2">
        <f t="shared" si="322"/>
        <v>42193.5155787037</v>
      </c>
      <c r="T3403" s="12">
        <f t="shared" si="323"/>
        <v>42223.5155787037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318"/>
        <v>1.0976666666666666</v>
      </c>
      <c r="P3404" s="8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2">
        <f t="shared" si="322"/>
        <v>42290.410219907404</v>
      </c>
      <c r="T3404" s="12">
        <f t="shared" si="323"/>
        <v>42319.896527777775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318"/>
        <v>1</v>
      </c>
      <c r="P3405" s="8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2">
        <f t="shared" si="322"/>
        <v>42150.253749999996</v>
      </c>
      <c r="T3405" s="12">
        <f t="shared" si="323"/>
        <v>42180.253749999996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318"/>
        <v>1.22</v>
      </c>
      <c r="P3406" s="8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2">
        <f t="shared" si="322"/>
        <v>42152.295162037037</v>
      </c>
      <c r="T3406" s="12">
        <f t="shared" si="323"/>
        <v>42172.295162037037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318"/>
        <v>1.3757142857142857</v>
      </c>
      <c r="P3407" s="8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2">
        <f t="shared" si="322"/>
        <v>42409.808865740742</v>
      </c>
      <c r="T3407" s="12">
        <f t="shared" si="323"/>
        <v>42430.790972222218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318"/>
        <v>1.0031000000000001</v>
      </c>
      <c r="P3408" s="8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2">
        <f t="shared" si="322"/>
        <v>41791.284444444442</v>
      </c>
      <c r="T3408" s="12">
        <f t="shared" si="323"/>
        <v>41836.284444444442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318"/>
        <v>1.071</v>
      </c>
      <c r="P3409" s="8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2">
        <f t="shared" si="322"/>
        <v>41796.21399305555</v>
      </c>
      <c r="T3409" s="12">
        <f t="shared" si="323"/>
        <v>41826.21399305555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318"/>
        <v>2.11</v>
      </c>
      <c r="P3410" s="8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2">
        <f t="shared" si="322"/>
        <v>41808.78361111111</v>
      </c>
      <c r="T3410" s="12">
        <f t="shared" si="323"/>
        <v>41838.78361111111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318"/>
        <v>1.236</v>
      </c>
      <c r="P3411" s="8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2">
        <f t="shared" si="322"/>
        <v>42544.605995370366</v>
      </c>
      <c r="T3411" s="12">
        <f t="shared" si="323"/>
        <v>42582.665277777771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318"/>
        <v>1.085</v>
      </c>
      <c r="P3412" s="8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2">
        <f t="shared" si="322"/>
        <v>42499.83321759259</v>
      </c>
      <c r="T3412" s="12">
        <f t="shared" si="323"/>
        <v>42527.083333333336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318"/>
        <v>1.0356666666666667</v>
      </c>
      <c r="P3413" s="8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2">
        <f t="shared" si="322"/>
        <v>42264.814490740733</v>
      </c>
      <c r="T3413" s="12">
        <f t="shared" si="323"/>
        <v>42284.814490740733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318"/>
        <v>1</v>
      </c>
      <c r="P3414" s="8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2">
        <f t="shared" si="322"/>
        <v>41879.750717592593</v>
      </c>
      <c r="T3414" s="12">
        <f t="shared" si="323"/>
        <v>41909.750717592593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318"/>
        <v>1.3</v>
      </c>
      <c r="P3415" s="8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2">
        <f t="shared" si="322"/>
        <v>42053.524745370371</v>
      </c>
      <c r="T3415" s="12">
        <f t="shared" si="323"/>
        <v>42062.999305555553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318"/>
        <v>1.0349999999999999</v>
      </c>
      <c r="P3416" s="8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2">
        <f t="shared" si="322"/>
        <v>42675.624131944445</v>
      </c>
      <c r="T3416" s="12">
        <f t="shared" si="323"/>
        <v>42705.124305555553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318"/>
        <v>1</v>
      </c>
      <c r="P3417" s="8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2">
        <f t="shared" si="322"/>
        <v>42466.935833333329</v>
      </c>
      <c r="T3417" s="12">
        <f t="shared" si="323"/>
        <v>42477.770833333336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318"/>
        <v>1.196</v>
      </c>
      <c r="P3418" s="8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2">
        <f t="shared" si="322"/>
        <v>42089.204224537032</v>
      </c>
      <c r="T3418" s="12">
        <f t="shared" si="323"/>
        <v>42117.562499999993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318"/>
        <v>1.0000058823529412</v>
      </c>
      <c r="P3419" s="8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2">
        <f t="shared" si="322"/>
        <v>41894.705416666664</v>
      </c>
      <c r="T3419" s="12">
        <f t="shared" si="323"/>
        <v>41937.821527777771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318"/>
        <v>1.00875</v>
      </c>
      <c r="P3420" s="8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2">
        <f t="shared" si="322"/>
        <v>41752.626238425924</v>
      </c>
      <c r="T3420" s="12">
        <f t="shared" si="323"/>
        <v>41782.626238425924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318"/>
        <v>1.0654545454545454</v>
      </c>
      <c r="P3421" s="8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2">
        <f t="shared" si="322"/>
        <v>42448.613252314812</v>
      </c>
      <c r="T3421" s="12">
        <f t="shared" si="323"/>
        <v>42466.687499999993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318"/>
        <v>1.38</v>
      </c>
      <c r="P3422" s="8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2">
        <f t="shared" si="322"/>
        <v>42404.881967592592</v>
      </c>
      <c r="T3422" s="12">
        <f t="shared" si="323"/>
        <v>42413.791666666664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318"/>
        <v>1.0115000000000001</v>
      </c>
      <c r="P3423" s="8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2">
        <f t="shared" si="322"/>
        <v>42037.582905092589</v>
      </c>
      <c r="T3423" s="12">
        <f t="shared" si="323"/>
        <v>42067.582905092589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318"/>
        <v>1.091</v>
      </c>
      <c r="P3424" s="8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2">
        <f t="shared" si="322"/>
        <v>42323.353888888887</v>
      </c>
      <c r="T3424" s="12">
        <f t="shared" si="323"/>
        <v>42351.791666666664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318"/>
        <v>1.4</v>
      </c>
      <c r="P3425" s="8">
        <f t="shared" si="319"/>
        <v>35</v>
      </c>
      <c r="Q3425" t="str">
        <f t="shared" si="320"/>
        <v>theater</v>
      </c>
      <c r="R3425" t="str">
        <f t="shared" si="321"/>
        <v>plays</v>
      </c>
      <c r="S3425" s="12">
        <f t="shared" si="322"/>
        <v>42088.703020833331</v>
      </c>
      <c r="T3425" s="12">
        <f t="shared" si="323"/>
        <v>42118.703020833331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318"/>
        <v>1.0358333333333334</v>
      </c>
      <c r="P3426" s="8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2">
        <f t="shared" si="322"/>
        <v>42018.468564814808</v>
      </c>
      <c r="T3426" s="12">
        <f t="shared" si="323"/>
        <v>42040.082638888889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318"/>
        <v>1.0297033333333332</v>
      </c>
      <c r="P3427" s="8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2">
        <f t="shared" si="322"/>
        <v>41884.40898148148</v>
      </c>
      <c r="T3427" s="12">
        <f t="shared" si="323"/>
        <v>41916.40898148148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318"/>
        <v>1.0813333333333333</v>
      </c>
      <c r="P3428" s="8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2">
        <f t="shared" si="322"/>
        <v>41883.848414351851</v>
      </c>
      <c r="T3428" s="12">
        <f t="shared" si="323"/>
        <v>41902.875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318"/>
        <v>1</v>
      </c>
      <c r="P3429" s="8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2">
        <f t="shared" si="322"/>
        <v>41792.436944444438</v>
      </c>
      <c r="T3429" s="12">
        <f t="shared" si="323"/>
        <v>41822.436944444438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318"/>
        <v>1.0275000000000001</v>
      </c>
      <c r="P3430" s="8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2">
        <f t="shared" si="322"/>
        <v>42038.512118055551</v>
      </c>
      <c r="T3430" s="12">
        <f t="shared" si="323"/>
        <v>42063.499999999993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318"/>
        <v>1.3</v>
      </c>
      <c r="P3431" s="8">
        <f t="shared" si="319"/>
        <v>16.25</v>
      </c>
      <c r="Q3431" t="str">
        <f t="shared" si="320"/>
        <v>theater</v>
      </c>
      <c r="R3431" t="str">
        <f t="shared" si="321"/>
        <v>plays</v>
      </c>
      <c r="S3431" s="12">
        <f t="shared" si="322"/>
        <v>42661.813206018516</v>
      </c>
      <c r="T3431" s="12">
        <f t="shared" si="323"/>
        <v>42675.813206018516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318"/>
        <v>1.0854949999999999</v>
      </c>
      <c r="P3432" s="8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2">
        <f t="shared" si="322"/>
        <v>41820.737280092588</v>
      </c>
      <c r="T3432" s="12">
        <f t="shared" si="323"/>
        <v>41850.737280092588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318"/>
        <v>1</v>
      </c>
      <c r="P3433" s="8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2">
        <f t="shared" si="322"/>
        <v>41839.522604166668</v>
      </c>
      <c r="T3433" s="12">
        <f t="shared" si="323"/>
        <v>41869.522604166668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318"/>
        <v>1.0965</v>
      </c>
      <c r="P3434" s="8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2">
        <f t="shared" si="322"/>
        <v>42380.372847222221</v>
      </c>
      <c r="T3434" s="12">
        <f t="shared" si="323"/>
        <v>42405.708333333336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318"/>
        <v>1.0026315789473683</v>
      </c>
      <c r="P3435" s="8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2">
        <f t="shared" si="322"/>
        <v>41775.854803240734</v>
      </c>
      <c r="T3435" s="12">
        <f t="shared" si="323"/>
        <v>41806.916666666664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318"/>
        <v>1.0555000000000001</v>
      </c>
      <c r="P3436" s="8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2">
        <f t="shared" si="322"/>
        <v>41800.172094907401</v>
      </c>
      <c r="T3436" s="12">
        <f t="shared" si="323"/>
        <v>41830.172094907401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318"/>
        <v>1.1200000000000001</v>
      </c>
      <c r="P3437" s="8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2">
        <f t="shared" si="322"/>
        <v>42572.408483796295</v>
      </c>
      <c r="T3437" s="12">
        <f t="shared" si="323"/>
        <v>42588.916666666664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318"/>
        <v>1.0589999999999999</v>
      </c>
      <c r="P3438" s="8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2">
        <f t="shared" si="322"/>
        <v>41851.333252314813</v>
      </c>
      <c r="T3438" s="12">
        <f t="shared" si="323"/>
        <v>41872.477777777771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318"/>
        <v>1.01</v>
      </c>
      <c r="P3439" s="8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2">
        <f t="shared" si="322"/>
        <v>42205.502546296295</v>
      </c>
      <c r="T3439" s="12">
        <f t="shared" si="323"/>
        <v>42235.502546296295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318"/>
        <v>1.042</v>
      </c>
      <c r="P3440" s="8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2">
        <f t="shared" si="322"/>
        <v>42100.719525462962</v>
      </c>
      <c r="T3440" s="12">
        <f t="shared" si="323"/>
        <v>42126.666666666664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318"/>
        <v>1.3467833333333334</v>
      </c>
      <c r="P3441" s="8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2">
        <f t="shared" si="322"/>
        <v>42374.702893518515</v>
      </c>
      <c r="T3441" s="12">
        <f t="shared" si="323"/>
        <v>42387.999305555553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318"/>
        <v>1.052184</v>
      </c>
      <c r="P3442" s="8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2">
        <f t="shared" si="322"/>
        <v>41808.914675925924</v>
      </c>
      <c r="T3442" s="12">
        <f t="shared" si="323"/>
        <v>41831.46875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318"/>
        <v>1.026</v>
      </c>
      <c r="P3443" s="8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2">
        <f t="shared" si="322"/>
        <v>42294.221307870372</v>
      </c>
      <c r="T3443" s="12">
        <f t="shared" si="323"/>
        <v>42321.636805555558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318"/>
        <v>1</v>
      </c>
      <c r="P3444" s="8">
        <f t="shared" si="319"/>
        <v>31.25</v>
      </c>
      <c r="Q3444" t="str">
        <f t="shared" si="320"/>
        <v>theater</v>
      </c>
      <c r="R3444" t="str">
        <f t="shared" si="321"/>
        <v>plays</v>
      </c>
      <c r="S3444" s="12">
        <f t="shared" si="322"/>
        <v>42124.632777777777</v>
      </c>
      <c r="T3444" s="12">
        <f t="shared" si="323"/>
        <v>42154.632777777777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318"/>
        <v>1.855</v>
      </c>
      <c r="P3445" s="8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2">
        <f t="shared" si="322"/>
        <v>41861.316504629627</v>
      </c>
      <c r="T3445" s="12">
        <f t="shared" si="323"/>
        <v>41891.316504629627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318"/>
        <v>2.89</v>
      </c>
      <c r="P3446" s="8">
        <f t="shared" si="319"/>
        <v>43.35</v>
      </c>
      <c r="Q3446" t="str">
        <f t="shared" si="320"/>
        <v>theater</v>
      </c>
      <c r="R3446" t="str">
        <f t="shared" si="321"/>
        <v>plays</v>
      </c>
      <c r="S3446" s="12">
        <f t="shared" si="322"/>
        <v>42521.08317129629</v>
      </c>
      <c r="T3446" s="12">
        <f t="shared" si="323"/>
        <v>42529.374305555553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318"/>
        <v>1</v>
      </c>
      <c r="P3447" s="8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2">
        <f t="shared" si="322"/>
        <v>42272.322175925925</v>
      </c>
      <c r="T3447" s="12">
        <f t="shared" si="323"/>
        <v>42300.322175925925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318"/>
        <v>1.0820000000000001</v>
      </c>
      <c r="P3448" s="8">
        <f t="shared" si="319"/>
        <v>43.28</v>
      </c>
      <c r="Q3448" t="str">
        <f t="shared" si="320"/>
        <v>theater</v>
      </c>
      <c r="R3448" t="str">
        <f t="shared" si="321"/>
        <v>plays</v>
      </c>
      <c r="S3448" s="12">
        <f t="shared" si="322"/>
        <v>42016.624131944445</v>
      </c>
      <c r="T3448" s="12">
        <f t="shared" si="323"/>
        <v>42040.305555555555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318"/>
        <v>1.0780000000000001</v>
      </c>
      <c r="P3449" s="8">
        <f t="shared" si="319"/>
        <v>77</v>
      </c>
      <c r="Q3449" t="str">
        <f t="shared" si="320"/>
        <v>theater</v>
      </c>
      <c r="R3449" t="str">
        <f t="shared" si="321"/>
        <v>plays</v>
      </c>
      <c r="S3449" s="12">
        <f t="shared" si="322"/>
        <v>42402.680694444447</v>
      </c>
      <c r="T3449" s="12">
        <f t="shared" si="323"/>
        <v>42447.639027777775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318"/>
        <v>1.0976190476190477</v>
      </c>
      <c r="P3450" s="8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2">
        <f t="shared" si="322"/>
        <v>41959.910752314812</v>
      </c>
      <c r="T3450" s="12">
        <f t="shared" si="323"/>
        <v>41989.910752314812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318"/>
        <v>1.70625</v>
      </c>
      <c r="P3451" s="8">
        <f t="shared" si="319"/>
        <v>68.25</v>
      </c>
      <c r="Q3451" t="str">
        <f t="shared" si="320"/>
        <v>theater</v>
      </c>
      <c r="R3451" t="str">
        <f t="shared" si="321"/>
        <v>plays</v>
      </c>
      <c r="S3451" s="12">
        <f t="shared" si="322"/>
        <v>42531.844189814808</v>
      </c>
      <c r="T3451" s="12">
        <f t="shared" si="323"/>
        <v>42559.958333333336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318"/>
        <v>1.52</v>
      </c>
      <c r="P3452" s="8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2">
        <f t="shared" si="322"/>
        <v>42036.496192129627</v>
      </c>
      <c r="T3452" s="12">
        <f t="shared" si="323"/>
        <v>42096.454525462956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318"/>
        <v>1.0123076923076924</v>
      </c>
      <c r="P3453" s="8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2">
        <f t="shared" si="322"/>
        <v>42088.515358796292</v>
      </c>
      <c r="T3453" s="12">
        <f t="shared" si="323"/>
        <v>42115.515358796292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318"/>
        <v>1.532</v>
      </c>
      <c r="P3454" s="8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2">
        <f t="shared" si="322"/>
        <v>41820.430856481478</v>
      </c>
      <c r="T3454" s="12">
        <f t="shared" si="323"/>
        <v>41842.957638888889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318"/>
        <v>1.2833333333333334</v>
      </c>
      <c r="P3455" s="8">
        <f t="shared" si="319"/>
        <v>27.5</v>
      </c>
      <c r="Q3455" t="str">
        <f t="shared" si="320"/>
        <v>theater</v>
      </c>
      <c r="R3455" t="str">
        <f t="shared" si="321"/>
        <v>plays</v>
      </c>
      <c r="S3455" s="12">
        <f t="shared" si="322"/>
        <v>42535.770324074074</v>
      </c>
      <c r="T3455" s="12">
        <f t="shared" si="323"/>
        <v>42595.770324074074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318"/>
        <v>1.0071428571428571</v>
      </c>
      <c r="P3456" s="8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2">
        <f t="shared" si="322"/>
        <v>41821.490266203698</v>
      </c>
      <c r="T3456" s="12">
        <f t="shared" si="323"/>
        <v>41851.490266203698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318"/>
        <v>1.0065</v>
      </c>
      <c r="P3457" s="8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2">
        <f t="shared" si="322"/>
        <v>42626.541979166665</v>
      </c>
      <c r="T3457" s="12">
        <f t="shared" si="323"/>
        <v>42656.541979166665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318"/>
        <v>1.913</v>
      </c>
      <c r="P3458" s="8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2">
        <f t="shared" si="322"/>
        <v>41820.997303240736</v>
      </c>
      <c r="T3458" s="12">
        <f t="shared" si="323"/>
        <v>41852.082638888889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324">E3459/D3459</f>
        <v>1.4019999999999999</v>
      </c>
      <c r="P3459" s="8">
        <f t="shared" ref="P3459:P3522" si="325">IF(ISERROR(E3459/L3459),0,E3459/L3459)</f>
        <v>50.981818181818184</v>
      </c>
      <c r="Q3459" t="str">
        <f t="shared" ref="Q3459:Q3522" si="326">LEFT(N3459,FIND("/",N3459,1)-1)</f>
        <v>theater</v>
      </c>
      <c r="R3459" t="str">
        <f t="shared" ref="R3459:R3522" si="327">RIGHT(N3459,(LEN(N3459)-FIND("/",N3459,1)))</f>
        <v>plays</v>
      </c>
      <c r="S3459" s="12">
        <f t="shared" ref="S3459:S3522" si="328">(J3459/86400)+25569+(-5/24)</f>
        <v>42016.498344907406</v>
      </c>
      <c r="T3459" s="12">
        <f t="shared" ref="T3459:T3522" si="329">(I3459/86400)+25569+(-5/24)</f>
        <v>42047.040972222218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324"/>
        <v>1.2433537832310839</v>
      </c>
      <c r="P3460" s="8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2">
        <f t="shared" si="328"/>
        <v>42010.994247685179</v>
      </c>
      <c r="T3460" s="12">
        <f t="shared" si="329"/>
        <v>42037.977083333331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324"/>
        <v>1.262</v>
      </c>
      <c r="P3461" s="8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2">
        <f t="shared" si="328"/>
        <v>42480.271527777775</v>
      </c>
      <c r="T3461" s="12">
        <f t="shared" si="329"/>
        <v>42510.271527777775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324"/>
        <v>1.9</v>
      </c>
      <c r="P3462" s="8">
        <f t="shared" si="325"/>
        <v>50</v>
      </c>
      <c r="Q3462" t="str">
        <f t="shared" si="326"/>
        <v>theater</v>
      </c>
      <c r="R3462" t="str">
        <f t="shared" si="327"/>
        <v>plays</v>
      </c>
      <c r="S3462" s="12">
        <f t="shared" si="328"/>
        <v>41852.318888888891</v>
      </c>
      <c r="T3462" s="12">
        <f t="shared" si="329"/>
        <v>41866.318888888891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324"/>
        <v>1.39</v>
      </c>
      <c r="P3463" s="8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2">
        <f t="shared" si="328"/>
        <v>42643.424525462957</v>
      </c>
      <c r="T3463" s="12">
        <f t="shared" si="329"/>
        <v>42671.916666666664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324"/>
        <v>2.02</v>
      </c>
      <c r="P3464" s="8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2">
        <f t="shared" si="328"/>
        <v>42179.690138888887</v>
      </c>
      <c r="T3464" s="12">
        <f t="shared" si="329"/>
        <v>42195.541666666664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324"/>
        <v>1.0338000000000001</v>
      </c>
      <c r="P3465" s="8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2">
        <f t="shared" si="328"/>
        <v>42612.710474537038</v>
      </c>
      <c r="T3465" s="12">
        <f t="shared" si="329"/>
        <v>42653.957638888889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324"/>
        <v>1.023236</v>
      </c>
      <c r="P3466" s="8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2">
        <f t="shared" si="328"/>
        <v>42574.921724537031</v>
      </c>
      <c r="T3466" s="12">
        <f t="shared" si="329"/>
        <v>42604.921724537031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324"/>
        <v>1.03</v>
      </c>
      <c r="P3467" s="8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2">
        <f t="shared" si="328"/>
        <v>42200.417499999996</v>
      </c>
      <c r="T3467" s="12">
        <f t="shared" si="329"/>
        <v>42225.458333333336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324"/>
        <v>1.2714285714285714</v>
      </c>
      <c r="P3468" s="8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2">
        <f t="shared" si="328"/>
        <v>42419.810763888883</v>
      </c>
      <c r="T3468" s="12">
        <f t="shared" si="329"/>
        <v>42479.769097222219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324"/>
        <v>1.01</v>
      </c>
      <c r="P3469" s="8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2">
        <f t="shared" si="328"/>
        <v>42053.463333333326</v>
      </c>
      <c r="T3469" s="12">
        <f t="shared" si="329"/>
        <v>42083.421666666669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324"/>
        <v>1.2178</v>
      </c>
      <c r="P3470" s="8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2">
        <f t="shared" si="328"/>
        <v>42605.55704861111</v>
      </c>
      <c r="T3470" s="12">
        <f t="shared" si="329"/>
        <v>42633.916666666664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324"/>
        <v>1.1339285714285714</v>
      </c>
      <c r="P3471" s="8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2">
        <f t="shared" si="328"/>
        <v>42458.433391203704</v>
      </c>
      <c r="T3471" s="12">
        <f t="shared" si="329"/>
        <v>42488.433391203704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324"/>
        <v>1.5</v>
      </c>
      <c r="P3472" s="8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2">
        <f t="shared" si="328"/>
        <v>42528.813680555548</v>
      </c>
      <c r="T3472" s="12">
        <f t="shared" si="329"/>
        <v>42566.693055555552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324"/>
        <v>2.1459999999999999</v>
      </c>
      <c r="P3473" s="8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2">
        <f t="shared" si="328"/>
        <v>41841.61215277778</v>
      </c>
      <c r="T3473" s="12">
        <f t="shared" si="329"/>
        <v>41882.625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324"/>
        <v>1.0205</v>
      </c>
      <c r="P3474" s="8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2">
        <f t="shared" si="328"/>
        <v>41927.962164351848</v>
      </c>
      <c r="T3474" s="12">
        <f t="shared" si="329"/>
        <v>41949.040972222218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324"/>
        <v>1</v>
      </c>
      <c r="P3475" s="8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2">
        <f t="shared" si="328"/>
        <v>42062.626111111109</v>
      </c>
      <c r="T3475" s="12">
        <f t="shared" si="329"/>
        <v>42083.643749999996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324"/>
        <v>1.01</v>
      </c>
      <c r="P3476" s="8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2">
        <f t="shared" si="328"/>
        <v>42541.293182870366</v>
      </c>
      <c r="T3476" s="12">
        <f t="shared" si="329"/>
        <v>42571.293182870366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324"/>
        <v>1.1333333333333333</v>
      </c>
      <c r="P3477" s="8">
        <f t="shared" si="325"/>
        <v>20</v>
      </c>
      <c r="Q3477" t="str">
        <f t="shared" si="326"/>
        <v>theater</v>
      </c>
      <c r="R3477" t="str">
        <f t="shared" si="327"/>
        <v>plays</v>
      </c>
      <c r="S3477" s="12">
        <f t="shared" si="328"/>
        <v>41918.672499999993</v>
      </c>
      <c r="T3477" s="12">
        <f t="shared" si="329"/>
        <v>41945.791666666664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324"/>
        <v>1.04</v>
      </c>
      <c r="P3478" s="8">
        <f t="shared" si="325"/>
        <v>52</v>
      </c>
      <c r="Q3478" t="str">
        <f t="shared" si="326"/>
        <v>theater</v>
      </c>
      <c r="R3478" t="str">
        <f t="shared" si="327"/>
        <v>plays</v>
      </c>
      <c r="S3478" s="12">
        <f t="shared" si="328"/>
        <v>41921.071643518517</v>
      </c>
      <c r="T3478" s="12">
        <f t="shared" si="329"/>
        <v>41938.916666666664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324"/>
        <v>1.1533333333333333</v>
      </c>
      <c r="P3479" s="8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2">
        <f t="shared" si="328"/>
        <v>42128.528275462959</v>
      </c>
      <c r="T3479" s="12">
        <f t="shared" si="329"/>
        <v>42140.916666666664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324"/>
        <v>1.1285000000000001</v>
      </c>
      <c r="P3480" s="8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2">
        <f t="shared" si="328"/>
        <v>42053.708587962959</v>
      </c>
      <c r="T3480" s="12">
        <f t="shared" si="329"/>
        <v>42079.666666666664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324"/>
        <v>1.2786666666666666</v>
      </c>
      <c r="P3481" s="8">
        <f t="shared" si="325"/>
        <v>34.25</v>
      </c>
      <c r="Q3481" t="str">
        <f t="shared" si="326"/>
        <v>theater</v>
      </c>
      <c r="R3481" t="str">
        <f t="shared" si="327"/>
        <v>plays</v>
      </c>
      <c r="S3481" s="12">
        <f t="shared" si="328"/>
        <v>41781.64675925926</v>
      </c>
      <c r="T3481" s="12">
        <f t="shared" si="329"/>
        <v>41811.64675925926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324"/>
        <v>1.4266666666666667</v>
      </c>
      <c r="P3482" s="8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2">
        <f t="shared" si="328"/>
        <v>42171.109108796292</v>
      </c>
      <c r="T3482" s="12">
        <f t="shared" si="329"/>
        <v>42195.666666666664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324"/>
        <v>1.1879999999999999</v>
      </c>
      <c r="P3483" s="8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2">
        <f t="shared" si="328"/>
        <v>41989.039212962962</v>
      </c>
      <c r="T3483" s="12">
        <f t="shared" si="329"/>
        <v>42006.039212962962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324"/>
        <v>1.3833333333333333</v>
      </c>
      <c r="P3484" s="8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2">
        <f t="shared" si="328"/>
        <v>41796.563263888886</v>
      </c>
      <c r="T3484" s="12">
        <f t="shared" si="329"/>
        <v>41826.563263888886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324"/>
        <v>1.599402985074627</v>
      </c>
      <c r="P3485" s="8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2">
        <f t="shared" si="328"/>
        <v>41793.460428240738</v>
      </c>
      <c r="T3485" s="12">
        <f t="shared" si="329"/>
        <v>41823.460428240738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324"/>
        <v>1.1424000000000001</v>
      </c>
      <c r="P3486" s="8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2">
        <f t="shared" si="328"/>
        <v>42506.552071759252</v>
      </c>
      <c r="T3486" s="12">
        <f t="shared" si="329"/>
        <v>42536.552071759252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324"/>
        <v>1.0060606060606061</v>
      </c>
      <c r="P3487" s="8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2">
        <f t="shared" si="328"/>
        <v>42372.484722222223</v>
      </c>
      <c r="T3487" s="12">
        <f t="shared" si="329"/>
        <v>42402.484722222223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324"/>
        <v>1.552</v>
      </c>
      <c r="P3488" s="8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2">
        <f t="shared" si="328"/>
        <v>42126.666678240734</v>
      </c>
      <c r="T3488" s="12">
        <f t="shared" si="329"/>
        <v>42158.082638888889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324"/>
        <v>1.2775000000000001</v>
      </c>
      <c r="P3489" s="8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2">
        <f t="shared" si="328"/>
        <v>42149.732083333329</v>
      </c>
      <c r="T3489" s="12">
        <f t="shared" si="329"/>
        <v>42179.732083333329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324"/>
        <v>1.212</v>
      </c>
      <c r="P3490" s="8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2">
        <f t="shared" si="328"/>
        <v>42087.55972222222</v>
      </c>
      <c r="T3490" s="12">
        <f t="shared" si="329"/>
        <v>42111.458333333336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324"/>
        <v>1.127</v>
      </c>
      <c r="P3491" s="8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2">
        <f t="shared" si="328"/>
        <v>41753.427442129629</v>
      </c>
      <c r="T3491" s="12">
        <f t="shared" si="329"/>
        <v>41783.666666666664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324"/>
        <v>1.2749999999999999</v>
      </c>
      <c r="P3492" s="8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2">
        <f t="shared" si="328"/>
        <v>42443.594027777777</v>
      </c>
      <c r="T3492" s="12">
        <f t="shared" si="329"/>
        <v>42473.594027777777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324"/>
        <v>1.5820000000000001</v>
      </c>
      <c r="P3493" s="8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2">
        <f t="shared" si="328"/>
        <v>42121.041481481479</v>
      </c>
      <c r="T3493" s="12">
        <f t="shared" si="329"/>
        <v>42142.041481481479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324"/>
        <v>1.0526894736842105</v>
      </c>
      <c r="P3494" s="8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2">
        <f t="shared" si="328"/>
        <v>42267.800891203697</v>
      </c>
      <c r="T3494" s="12">
        <f t="shared" si="329"/>
        <v>42302.800891203697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324"/>
        <v>1</v>
      </c>
      <c r="P3495" s="8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2">
        <f t="shared" si="328"/>
        <v>41848.657824074071</v>
      </c>
      <c r="T3495" s="12">
        <f t="shared" si="329"/>
        <v>41868.007638888885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324"/>
        <v>1</v>
      </c>
      <c r="P3496" s="8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2">
        <f t="shared" si="328"/>
        <v>42689.006655092591</v>
      </c>
      <c r="T3496" s="12">
        <f t="shared" si="329"/>
        <v>42700.041666666664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324"/>
        <v>1.0686</v>
      </c>
      <c r="P3497" s="8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2">
        <f t="shared" si="328"/>
        <v>41915.554502314808</v>
      </c>
      <c r="T3497" s="12">
        <f t="shared" si="329"/>
        <v>41944.512499999997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324"/>
        <v>1.244</v>
      </c>
      <c r="P3498" s="8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2">
        <f t="shared" si="328"/>
        <v>42584.638495370367</v>
      </c>
      <c r="T3498" s="12">
        <f t="shared" si="329"/>
        <v>42624.638495370367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324"/>
        <v>1.0870406189555126</v>
      </c>
      <c r="P3499" s="8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2">
        <f t="shared" si="328"/>
        <v>42511.53361111111</v>
      </c>
      <c r="T3499" s="12">
        <f t="shared" si="329"/>
        <v>42523.708333333336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324"/>
        <v>1.0242424242424242</v>
      </c>
      <c r="P3500" s="8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2">
        <f t="shared" si="328"/>
        <v>42458.950277777774</v>
      </c>
      <c r="T3500" s="12">
        <f t="shared" si="329"/>
        <v>42518.697222222218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324"/>
        <v>1.0549999999999999</v>
      </c>
      <c r="P3501" s="8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2">
        <f t="shared" si="328"/>
        <v>42131.827835648146</v>
      </c>
      <c r="T3501" s="12">
        <f t="shared" si="329"/>
        <v>42186.082638888889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324"/>
        <v>1.0629999999999999</v>
      </c>
      <c r="P3502" s="8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2">
        <f t="shared" si="328"/>
        <v>42419.711087962962</v>
      </c>
      <c r="T3502" s="12">
        <f t="shared" si="329"/>
        <v>42435.999305555553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324"/>
        <v>1.0066666666666666</v>
      </c>
      <c r="P3503" s="8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2">
        <f t="shared" si="328"/>
        <v>42233.555497685178</v>
      </c>
      <c r="T3503" s="12">
        <f t="shared" si="329"/>
        <v>42258.555497685178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324"/>
        <v>1.054</v>
      </c>
      <c r="P3504" s="8">
        <f t="shared" si="325"/>
        <v>136</v>
      </c>
      <c r="Q3504" t="str">
        <f t="shared" si="326"/>
        <v>theater</v>
      </c>
      <c r="R3504" t="str">
        <f t="shared" si="327"/>
        <v>plays</v>
      </c>
      <c r="S3504" s="12">
        <f t="shared" si="328"/>
        <v>42430.631064814814</v>
      </c>
      <c r="T3504" s="12">
        <f t="shared" si="329"/>
        <v>42444.957638888889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324"/>
        <v>1.0755999999999999</v>
      </c>
      <c r="P3505" s="8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2">
        <f t="shared" si="328"/>
        <v>42545.27</v>
      </c>
      <c r="T3505" s="12">
        <f t="shared" si="329"/>
        <v>42575.27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324"/>
        <v>1</v>
      </c>
      <c r="P3506" s="8">
        <f t="shared" si="325"/>
        <v>125</v>
      </c>
      <c r="Q3506" t="str">
        <f t="shared" si="326"/>
        <v>theater</v>
      </c>
      <c r="R3506" t="str">
        <f t="shared" si="327"/>
        <v>plays</v>
      </c>
      <c r="S3506" s="12">
        <f t="shared" si="328"/>
        <v>42297.540405092594</v>
      </c>
      <c r="T3506" s="12">
        <f t="shared" si="329"/>
        <v>42327.582071759258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324"/>
        <v>1.0376000000000001</v>
      </c>
      <c r="P3507" s="8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2">
        <f t="shared" si="328"/>
        <v>41760.727372685185</v>
      </c>
      <c r="T3507" s="12">
        <f t="shared" si="329"/>
        <v>41771.958333333328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324"/>
        <v>1.0149999999999999</v>
      </c>
      <c r="P3508" s="8">
        <f t="shared" si="325"/>
        <v>105</v>
      </c>
      <c r="Q3508" t="str">
        <f t="shared" si="326"/>
        <v>theater</v>
      </c>
      <c r="R3508" t="str">
        <f t="shared" si="327"/>
        <v>plays</v>
      </c>
      <c r="S3508" s="12">
        <f t="shared" si="328"/>
        <v>41829.525925925926</v>
      </c>
      <c r="T3508" s="12">
        <f t="shared" si="329"/>
        <v>41874.525925925926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324"/>
        <v>1.044</v>
      </c>
      <c r="P3509" s="8">
        <f t="shared" si="325"/>
        <v>145</v>
      </c>
      <c r="Q3509" t="str">
        <f t="shared" si="326"/>
        <v>theater</v>
      </c>
      <c r="R3509" t="str">
        <f t="shared" si="327"/>
        <v>plays</v>
      </c>
      <c r="S3509" s="12">
        <f t="shared" si="328"/>
        <v>42491.714548611104</v>
      </c>
      <c r="T3509" s="12">
        <f t="shared" si="329"/>
        <v>42521.714548611104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324"/>
        <v>1.8</v>
      </c>
      <c r="P3510" s="8">
        <f t="shared" si="325"/>
        <v>12</v>
      </c>
      <c r="Q3510" t="str">
        <f t="shared" si="326"/>
        <v>theater</v>
      </c>
      <c r="R3510" t="str">
        <f t="shared" si="327"/>
        <v>plays</v>
      </c>
      <c r="S3510" s="12">
        <f t="shared" si="328"/>
        <v>42477.521446759252</v>
      </c>
      <c r="T3510" s="12">
        <f t="shared" si="329"/>
        <v>42500.666666666664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324"/>
        <v>1.0633333333333332</v>
      </c>
      <c r="P3511" s="8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2">
        <f t="shared" si="328"/>
        <v>41950.651226851849</v>
      </c>
      <c r="T3511" s="12">
        <f t="shared" si="329"/>
        <v>41963.996527777774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324"/>
        <v>1.0055555555555555</v>
      </c>
      <c r="P3512" s="8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2">
        <f t="shared" si="328"/>
        <v>41802.412569444445</v>
      </c>
      <c r="T3512" s="12">
        <f t="shared" si="329"/>
        <v>41822.412569444445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324"/>
        <v>1.012</v>
      </c>
      <c r="P3513" s="8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2">
        <f t="shared" si="328"/>
        <v>41927.665451388886</v>
      </c>
      <c r="T3513" s="12">
        <f t="shared" si="329"/>
        <v>41950.5625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324"/>
        <v>1</v>
      </c>
      <c r="P3514" s="8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2">
        <f t="shared" si="328"/>
        <v>42057.328611111108</v>
      </c>
      <c r="T3514" s="12">
        <f t="shared" si="329"/>
        <v>42117.286944444444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324"/>
        <v>1.1839285714285714</v>
      </c>
      <c r="P3515" s="8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2">
        <f t="shared" si="328"/>
        <v>41780.887870370367</v>
      </c>
      <c r="T3515" s="12">
        <f t="shared" si="329"/>
        <v>41793.999305555553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324"/>
        <v>1.1000000000000001</v>
      </c>
      <c r="P3516" s="8">
        <f t="shared" si="325"/>
        <v>55</v>
      </c>
      <c r="Q3516" t="str">
        <f t="shared" si="326"/>
        <v>theater</v>
      </c>
      <c r="R3516" t="str">
        <f t="shared" si="327"/>
        <v>plays</v>
      </c>
      <c r="S3516" s="12">
        <f t="shared" si="328"/>
        <v>42020.638333333329</v>
      </c>
      <c r="T3516" s="12">
        <f t="shared" si="329"/>
        <v>42036.999305555553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324"/>
        <v>1.0266666666666666</v>
      </c>
      <c r="P3517" s="8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2">
        <f t="shared" si="328"/>
        <v>42125.564479166664</v>
      </c>
      <c r="T3517" s="12">
        <f t="shared" si="329"/>
        <v>42155.564479166664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324"/>
        <v>1</v>
      </c>
      <c r="P3518" s="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2">
        <f t="shared" si="328"/>
        <v>41855.801736111105</v>
      </c>
      <c r="T3518" s="12">
        <f t="shared" si="329"/>
        <v>41889.916666666664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324"/>
        <v>1</v>
      </c>
      <c r="P3519" s="8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2">
        <f t="shared" si="328"/>
        <v>41794.609189814808</v>
      </c>
      <c r="T3519" s="12">
        <f t="shared" si="329"/>
        <v>41824.25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324"/>
        <v>1.10046</v>
      </c>
      <c r="P3520" s="8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2">
        <f t="shared" si="328"/>
        <v>41893.575219907405</v>
      </c>
      <c r="T3520" s="12">
        <f t="shared" si="329"/>
        <v>41914.38958333333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324"/>
        <v>1.0135000000000001</v>
      </c>
      <c r="P3521" s="8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2">
        <f t="shared" si="328"/>
        <v>42037.390624999993</v>
      </c>
      <c r="T3521" s="12">
        <f t="shared" si="329"/>
        <v>42067.390624999993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324"/>
        <v>1.0075000000000001</v>
      </c>
      <c r="P3522" s="8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2">
        <f t="shared" si="328"/>
        <v>42227.615879629629</v>
      </c>
      <c r="T3522" s="12">
        <f t="shared" si="329"/>
        <v>42253.365972222215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330">E3523/D3523</f>
        <v>1.6942857142857144</v>
      </c>
      <c r="P3523" s="8">
        <f t="shared" ref="P3523:P3586" si="331">IF(ISERROR(E3523/L3523),0,E3523/L3523)</f>
        <v>45.615384615384613</v>
      </c>
      <c r="Q3523" t="str">
        <f t="shared" ref="Q3523:Q3586" si="332">LEFT(N3523,FIND("/",N3523,1)-1)</f>
        <v>theater</v>
      </c>
      <c r="R3523" t="str">
        <f t="shared" ref="R3523:R3586" si="333">RIGHT(N3523,(LEN(N3523)-FIND("/",N3523,1)))</f>
        <v>plays</v>
      </c>
      <c r="S3523" s="12">
        <f t="shared" ref="S3523:S3586" si="334">(J3523/86400)+25569+(-5/24)</f>
        <v>41881.153009259258</v>
      </c>
      <c r="T3523" s="12">
        <f t="shared" ref="T3523:T3586" si="335">(I3523/86400)+25569+(-5/24)</f>
        <v>41911.153009259258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330"/>
        <v>1</v>
      </c>
      <c r="P3524" s="8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2">
        <f t="shared" si="334"/>
        <v>42234.581550925919</v>
      </c>
      <c r="T3524" s="12">
        <f t="shared" si="335"/>
        <v>42262.212500000001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330"/>
        <v>1.1365000000000001</v>
      </c>
      <c r="P3525" s="8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2">
        <f t="shared" si="334"/>
        <v>42581.189212962963</v>
      </c>
      <c r="T3525" s="12">
        <f t="shared" si="335"/>
        <v>42638.749999999993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330"/>
        <v>1.0156000000000001</v>
      </c>
      <c r="P3526" s="8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2">
        <f t="shared" si="334"/>
        <v>41880.555243055554</v>
      </c>
      <c r="T3526" s="12">
        <f t="shared" si="335"/>
        <v>41894.958333333328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330"/>
        <v>1.06</v>
      </c>
      <c r="P3527" s="8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2">
        <f t="shared" si="334"/>
        <v>42214.487337962964</v>
      </c>
      <c r="T3527" s="12">
        <f t="shared" si="335"/>
        <v>42225.458333333336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330"/>
        <v>1.02</v>
      </c>
      <c r="P3528" s="8">
        <f t="shared" si="331"/>
        <v>99</v>
      </c>
      <c r="Q3528" t="str">
        <f t="shared" si="332"/>
        <v>theater</v>
      </c>
      <c r="R3528" t="str">
        <f t="shared" si="333"/>
        <v>plays</v>
      </c>
      <c r="S3528" s="12">
        <f t="shared" si="334"/>
        <v>42460.126979166664</v>
      </c>
      <c r="T3528" s="12">
        <f t="shared" si="335"/>
        <v>42488.040972222218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330"/>
        <v>1.1691666666666667</v>
      </c>
      <c r="P3529" s="8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2">
        <f t="shared" si="334"/>
        <v>42166.814872685187</v>
      </c>
      <c r="T3529" s="12">
        <f t="shared" si="335"/>
        <v>42195.957638888889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330"/>
        <v>1.0115151515151515</v>
      </c>
      <c r="P3530" s="8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2">
        <f t="shared" si="334"/>
        <v>42733.293032407404</v>
      </c>
      <c r="T3530" s="12">
        <f t="shared" si="335"/>
        <v>42753.293032407404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330"/>
        <v>1.32</v>
      </c>
      <c r="P3531" s="8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2">
        <f t="shared" si="334"/>
        <v>42177.553449074076</v>
      </c>
      <c r="T3531" s="12">
        <f t="shared" si="335"/>
        <v>42197.833333333336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330"/>
        <v>1</v>
      </c>
      <c r="P3532" s="8">
        <f t="shared" si="331"/>
        <v>125</v>
      </c>
      <c r="Q3532" t="str">
        <f t="shared" si="332"/>
        <v>theater</v>
      </c>
      <c r="R3532" t="str">
        <f t="shared" si="333"/>
        <v>plays</v>
      </c>
      <c r="S3532" s="12">
        <f t="shared" si="334"/>
        <v>42442.41501157407</v>
      </c>
      <c r="T3532" s="12">
        <f t="shared" si="335"/>
        <v>42470.624999999993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330"/>
        <v>1.28</v>
      </c>
      <c r="P3533" s="8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2">
        <f t="shared" si="334"/>
        <v>42521.44599537037</v>
      </c>
      <c r="T3533" s="12">
        <f t="shared" si="335"/>
        <v>42551.44599537037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330"/>
        <v>1.1895833333333334</v>
      </c>
      <c r="P3534" s="8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2">
        <f t="shared" si="334"/>
        <v>41884.391516203701</v>
      </c>
      <c r="T3534" s="12">
        <f t="shared" si="335"/>
        <v>41899.957638888889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330"/>
        <v>1.262</v>
      </c>
      <c r="P3535" s="8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2">
        <f t="shared" si="334"/>
        <v>42289.552858796298</v>
      </c>
      <c r="T3535" s="12">
        <f t="shared" si="335"/>
        <v>42319.594525462962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330"/>
        <v>1.5620000000000001</v>
      </c>
      <c r="P3536" s="8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2">
        <f t="shared" si="334"/>
        <v>42243.416932870365</v>
      </c>
      <c r="T3536" s="12">
        <f t="shared" si="335"/>
        <v>42278.416932870365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330"/>
        <v>1.0315000000000001</v>
      </c>
      <c r="P3537" s="8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2">
        <f t="shared" si="334"/>
        <v>42248.431828703702</v>
      </c>
      <c r="T3537" s="12">
        <f t="shared" si="335"/>
        <v>42279.541666666664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330"/>
        <v>1.5333333333333334</v>
      </c>
      <c r="P3538" s="8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2">
        <f t="shared" si="334"/>
        <v>42328.518807870372</v>
      </c>
      <c r="T3538" s="12">
        <f t="shared" si="335"/>
        <v>42358.290972222218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330"/>
        <v>1.8044444444444445</v>
      </c>
      <c r="P3539" s="8">
        <f t="shared" si="331"/>
        <v>43.5</v>
      </c>
      <c r="Q3539" t="str">
        <f t="shared" si="332"/>
        <v>theater</v>
      </c>
      <c r="R3539" t="str">
        <f t="shared" si="333"/>
        <v>plays</v>
      </c>
      <c r="S3539" s="12">
        <f t="shared" si="334"/>
        <v>41923.146018518521</v>
      </c>
      <c r="T3539" s="12">
        <f t="shared" si="335"/>
        <v>41960.124305555553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330"/>
        <v>1.2845</v>
      </c>
      <c r="P3540" s="8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2">
        <f t="shared" si="334"/>
        <v>42571.212268518517</v>
      </c>
      <c r="T3540" s="12">
        <f t="shared" si="335"/>
        <v>42599.212268518517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330"/>
        <v>1.1966666666666668</v>
      </c>
      <c r="P3541" s="8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2">
        <f t="shared" si="334"/>
        <v>42600.547708333332</v>
      </c>
      <c r="T3541" s="12">
        <f t="shared" si="335"/>
        <v>42621.547708333332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330"/>
        <v>1.23</v>
      </c>
      <c r="P3542" s="8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2">
        <f t="shared" si="334"/>
        <v>42516.795034722221</v>
      </c>
      <c r="T3542" s="12">
        <f t="shared" si="335"/>
        <v>42546.795034722221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330"/>
        <v>1.05</v>
      </c>
      <c r="P3543" s="8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2">
        <f t="shared" si="334"/>
        <v>42222.521701388883</v>
      </c>
      <c r="T3543" s="12">
        <f t="shared" si="335"/>
        <v>42247.521701388883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330"/>
        <v>1.0223636363636364</v>
      </c>
      <c r="P3544" s="8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2">
        <f t="shared" si="334"/>
        <v>41829.391458333332</v>
      </c>
      <c r="T3544" s="12">
        <f t="shared" si="335"/>
        <v>41889.391458333332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330"/>
        <v>1.0466666666666666</v>
      </c>
      <c r="P3545" s="8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2">
        <f t="shared" si="334"/>
        <v>42150.546979166662</v>
      </c>
      <c r="T3545" s="12">
        <f t="shared" si="335"/>
        <v>42180.546979166662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330"/>
        <v>1</v>
      </c>
      <c r="P3546" s="8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2">
        <f t="shared" si="334"/>
        <v>42040.623344907406</v>
      </c>
      <c r="T3546" s="12">
        <f t="shared" si="335"/>
        <v>42070.623344907406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330"/>
        <v>1.004</v>
      </c>
      <c r="P3547" s="8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2">
        <f t="shared" si="334"/>
        <v>42075.599062499998</v>
      </c>
      <c r="T3547" s="12">
        <f t="shared" si="335"/>
        <v>42105.599062499998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330"/>
        <v>1.0227272727272727</v>
      </c>
      <c r="P3548" s="8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2">
        <f t="shared" si="334"/>
        <v>42073.452361111107</v>
      </c>
      <c r="T3548" s="12">
        <f t="shared" si="335"/>
        <v>42094.957638888889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330"/>
        <v>1.1440928571428572</v>
      </c>
      <c r="P3549" s="8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2">
        <f t="shared" si="334"/>
        <v>42479.870381944442</v>
      </c>
      <c r="T3549" s="12">
        <f t="shared" si="335"/>
        <v>42503.957638888889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330"/>
        <v>1.019047619047619</v>
      </c>
      <c r="P3550" s="8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2">
        <f t="shared" si="334"/>
        <v>42411.733958333331</v>
      </c>
      <c r="T3550" s="12">
        <f t="shared" si="335"/>
        <v>42433.833333333336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330"/>
        <v>1.02</v>
      </c>
      <c r="P3551" s="8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2">
        <f t="shared" si="334"/>
        <v>42223.186030092591</v>
      </c>
      <c r="T3551" s="12">
        <f t="shared" si="335"/>
        <v>42251.186030092591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330"/>
        <v>1.048</v>
      </c>
      <c r="P3552" s="8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2">
        <f t="shared" si="334"/>
        <v>42462.685162037036</v>
      </c>
      <c r="T3552" s="12">
        <f t="shared" si="335"/>
        <v>42492.685162037036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330"/>
        <v>1.0183333333333333</v>
      </c>
      <c r="P3553" s="8">
        <f t="shared" si="331"/>
        <v>61.1</v>
      </c>
      <c r="Q3553" t="str">
        <f t="shared" si="332"/>
        <v>theater</v>
      </c>
      <c r="R3553" t="str">
        <f t="shared" si="333"/>
        <v>plays</v>
      </c>
      <c r="S3553" s="12">
        <f t="shared" si="334"/>
        <v>41753.307523148142</v>
      </c>
      <c r="T3553" s="12">
        <f t="shared" si="335"/>
        <v>41781.713194444441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330"/>
        <v>1</v>
      </c>
      <c r="P3554" s="8">
        <f t="shared" si="331"/>
        <v>38.65</v>
      </c>
      <c r="Q3554" t="str">
        <f t="shared" si="332"/>
        <v>theater</v>
      </c>
      <c r="R3554" t="str">
        <f t="shared" si="333"/>
        <v>plays</v>
      </c>
      <c r="S3554" s="12">
        <f t="shared" si="334"/>
        <v>41788.378749999996</v>
      </c>
      <c r="T3554" s="12">
        <f t="shared" si="335"/>
        <v>41818.378749999996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330"/>
        <v>1.0627272727272727</v>
      </c>
      <c r="P3555" s="8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2">
        <f t="shared" si="334"/>
        <v>42195.820370370369</v>
      </c>
      <c r="T3555" s="12">
        <f t="shared" si="335"/>
        <v>42227.791666666664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330"/>
        <v>1.1342219999999998</v>
      </c>
      <c r="P3556" s="8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2">
        <f t="shared" si="334"/>
        <v>42015.842118055552</v>
      </c>
      <c r="T3556" s="12">
        <f t="shared" si="335"/>
        <v>42046.499999999993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330"/>
        <v>1</v>
      </c>
      <c r="P3557" s="8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2">
        <f t="shared" si="334"/>
        <v>42661.233726851853</v>
      </c>
      <c r="T3557" s="12">
        <f t="shared" si="335"/>
        <v>42691.275393518517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330"/>
        <v>1.0045454545454546</v>
      </c>
      <c r="P3558" s="8">
        <f t="shared" si="331"/>
        <v>110.5</v>
      </c>
      <c r="Q3558" t="str">
        <f t="shared" si="332"/>
        <v>theater</v>
      </c>
      <c r="R3558" t="str">
        <f t="shared" si="333"/>
        <v>plays</v>
      </c>
      <c r="S3558" s="12">
        <f t="shared" si="334"/>
        <v>41808.441249999996</v>
      </c>
      <c r="T3558" s="12">
        <f t="shared" si="335"/>
        <v>41868.441249999996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330"/>
        <v>1.0003599999999999</v>
      </c>
      <c r="P3559" s="8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2">
        <f t="shared" si="334"/>
        <v>41730.068414351852</v>
      </c>
      <c r="T3559" s="12">
        <f t="shared" si="335"/>
        <v>41764.068414351852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330"/>
        <v>1.44</v>
      </c>
      <c r="P3560" s="8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2">
        <f t="shared" si="334"/>
        <v>42139.608506944445</v>
      </c>
      <c r="T3560" s="12">
        <f t="shared" si="335"/>
        <v>42181.666666666664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330"/>
        <v>1.0349999999999999</v>
      </c>
      <c r="P3561" s="8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2">
        <f t="shared" si="334"/>
        <v>42193.887824074067</v>
      </c>
      <c r="T3561" s="12">
        <f t="shared" si="335"/>
        <v>42216.165277777771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330"/>
        <v>1.0843750000000001</v>
      </c>
      <c r="P3562" s="8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2">
        <f t="shared" si="334"/>
        <v>42115.68131944444</v>
      </c>
      <c r="T3562" s="12">
        <f t="shared" si="335"/>
        <v>42150.906249999993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330"/>
        <v>1.024</v>
      </c>
      <c r="P3563" s="8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2">
        <f t="shared" si="334"/>
        <v>42203.471967592595</v>
      </c>
      <c r="T3563" s="12">
        <f t="shared" si="335"/>
        <v>42221.566666666666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330"/>
        <v>1.4888888888888889</v>
      </c>
      <c r="P3564" s="8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2">
        <f t="shared" si="334"/>
        <v>42433.553553240738</v>
      </c>
      <c r="T3564" s="12">
        <f t="shared" si="335"/>
        <v>42442.708333333336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330"/>
        <v>1.0549000000000002</v>
      </c>
      <c r="P3565" s="8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2">
        <f t="shared" si="334"/>
        <v>42555.46361111111</v>
      </c>
      <c r="T3565" s="12">
        <f t="shared" si="335"/>
        <v>42583.583333333336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330"/>
        <v>1.0049999999999999</v>
      </c>
      <c r="P3566" s="8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2">
        <f t="shared" si="334"/>
        <v>42236.414918981478</v>
      </c>
      <c r="T3566" s="12">
        <f t="shared" si="335"/>
        <v>42282.458333333336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330"/>
        <v>1.3055555555555556</v>
      </c>
      <c r="P3567" s="8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2">
        <f t="shared" si="334"/>
        <v>41974.534814814811</v>
      </c>
      <c r="T3567" s="12">
        <f t="shared" si="335"/>
        <v>42004.534814814811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330"/>
        <v>1.0475000000000001</v>
      </c>
      <c r="P3568" s="8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2">
        <f t="shared" si="334"/>
        <v>41997.299571759257</v>
      </c>
      <c r="T3568" s="12">
        <f t="shared" si="335"/>
        <v>42027.299571759257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330"/>
        <v>1.0880000000000001</v>
      </c>
      <c r="P3569" s="8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2">
        <f t="shared" si="334"/>
        <v>42135.602361111109</v>
      </c>
      <c r="T3569" s="12">
        <f t="shared" si="335"/>
        <v>42165.602361111109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330"/>
        <v>1.1100000000000001</v>
      </c>
      <c r="P3570" s="8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2">
        <f t="shared" si="334"/>
        <v>41869.532337962963</v>
      </c>
      <c r="T3570" s="12">
        <f t="shared" si="335"/>
        <v>41899.532337962963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330"/>
        <v>1.0047999999999999</v>
      </c>
      <c r="P3571" s="8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2">
        <f t="shared" si="334"/>
        <v>41982.480277777773</v>
      </c>
      <c r="T3571" s="12">
        <f t="shared" si="335"/>
        <v>42012.480277777773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330"/>
        <v>1.1435</v>
      </c>
      <c r="P3572" s="8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2">
        <f t="shared" si="334"/>
        <v>41976.12364583333</v>
      </c>
      <c r="T3572" s="12">
        <f t="shared" si="335"/>
        <v>42004.083333333336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330"/>
        <v>1.2206666666666666</v>
      </c>
      <c r="P3573" s="8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2">
        <f t="shared" si="334"/>
        <v>41912.650613425925</v>
      </c>
      <c r="T3573" s="12">
        <f t="shared" si="335"/>
        <v>41942.650613425925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330"/>
        <v>1</v>
      </c>
      <c r="P3574" s="8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2">
        <f t="shared" si="334"/>
        <v>42146.36206018518</v>
      </c>
      <c r="T3574" s="12">
        <f t="shared" si="335"/>
        <v>42176.36206018518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330"/>
        <v>1.028</v>
      </c>
      <c r="P3575" s="8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2">
        <f t="shared" si="334"/>
        <v>41921.167199074072</v>
      </c>
      <c r="T3575" s="12">
        <f t="shared" si="335"/>
        <v>41951.208865740737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330"/>
        <v>1.0612068965517241</v>
      </c>
      <c r="P3576" s="8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2">
        <f t="shared" si="334"/>
        <v>41926.734351851854</v>
      </c>
      <c r="T3576" s="12">
        <f t="shared" si="335"/>
        <v>41956.776018518511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330"/>
        <v>1.0133000000000001</v>
      </c>
      <c r="P3577" s="8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2">
        <f t="shared" si="334"/>
        <v>42561.575543981475</v>
      </c>
      <c r="T3577" s="12">
        <f t="shared" si="335"/>
        <v>42592.957638888889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330"/>
        <v>1</v>
      </c>
      <c r="P3578" s="8">
        <f t="shared" si="331"/>
        <v>20</v>
      </c>
      <c r="Q3578" t="str">
        <f t="shared" si="332"/>
        <v>theater</v>
      </c>
      <c r="R3578" t="str">
        <f t="shared" si="333"/>
        <v>plays</v>
      </c>
      <c r="S3578" s="12">
        <f t="shared" si="334"/>
        <v>42649.340902777774</v>
      </c>
      <c r="T3578" s="12">
        <f t="shared" si="335"/>
        <v>42709.382569444446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330"/>
        <v>1.3</v>
      </c>
      <c r="P3579" s="8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2">
        <f t="shared" si="334"/>
        <v>42093.578506944446</v>
      </c>
      <c r="T3579" s="12">
        <f t="shared" si="335"/>
        <v>42120.061111111114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330"/>
        <v>1.0001333333333333</v>
      </c>
      <c r="P3580" s="8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2">
        <f t="shared" si="334"/>
        <v>42460.525196759256</v>
      </c>
      <c r="T3580" s="12">
        <f t="shared" si="335"/>
        <v>42490.525196759256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330"/>
        <v>1</v>
      </c>
      <c r="P3581" s="8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2">
        <f t="shared" si="334"/>
        <v>42430.553888888891</v>
      </c>
      <c r="T3581" s="12">
        <f t="shared" si="335"/>
        <v>42460.51222222222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330"/>
        <v>1.1388888888888888</v>
      </c>
      <c r="P3582" s="8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2">
        <f t="shared" si="334"/>
        <v>42025.967847222222</v>
      </c>
      <c r="T3582" s="12">
        <f t="shared" si="335"/>
        <v>42063.999305555553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330"/>
        <v>1</v>
      </c>
      <c r="P3583" s="8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2">
        <f t="shared" si="334"/>
        <v>41836.26284722222</v>
      </c>
      <c r="T3583" s="12">
        <f t="shared" si="335"/>
        <v>41850.26284722222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330"/>
        <v>2.87</v>
      </c>
      <c r="P3584" s="8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2">
        <f t="shared" si="334"/>
        <v>42450.887523148143</v>
      </c>
      <c r="T3584" s="12">
        <f t="shared" si="335"/>
        <v>42464.887523148143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330"/>
        <v>1.085</v>
      </c>
      <c r="P3585" s="8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2">
        <f t="shared" si="334"/>
        <v>42418.217650462961</v>
      </c>
      <c r="T3585" s="12">
        <f t="shared" si="335"/>
        <v>42478.175983796296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330"/>
        <v>1.155</v>
      </c>
      <c r="P3586" s="8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2">
        <f t="shared" si="334"/>
        <v>42168.108148148145</v>
      </c>
      <c r="T3586" s="12">
        <f t="shared" si="335"/>
        <v>42198.108148148145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336">E3587/D3587</f>
        <v>1.1911764705882353</v>
      </c>
      <c r="P3587" s="8">
        <f t="shared" ref="P3587:P3650" si="337">IF(ISERROR(E3587/L3587),0,E3587/L3587)</f>
        <v>176.08695652173913</v>
      </c>
      <c r="Q3587" t="str">
        <f t="shared" ref="Q3587:Q3650" si="338">LEFT(N3587,FIND("/",N3587,1)-1)</f>
        <v>theater</v>
      </c>
      <c r="R3587" t="str">
        <f t="shared" ref="R3587:R3650" si="339">RIGHT(N3587,(LEN(N3587)-FIND("/",N3587,1)))</f>
        <v>plays</v>
      </c>
      <c r="S3587" s="12">
        <f t="shared" ref="S3587:S3650" si="340">(J3587/86400)+25569+(-5/24)</f>
        <v>41964.507986111108</v>
      </c>
      <c r="T3587" s="12">
        <f t="shared" ref="T3587:T3650" si="341">(I3587/86400)+25569+(-5/24)</f>
        <v>41994.507986111108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336"/>
        <v>1.0942666666666667</v>
      </c>
      <c r="P3588" s="8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2">
        <f t="shared" si="340"/>
        <v>42576.489236111105</v>
      </c>
      <c r="T3588" s="12">
        <f t="shared" si="341"/>
        <v>42636.489236111105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336"/>
        <v>1.266</v>
      </c>
      <c r="P3589" s="8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2">
        <f t="shared" si="340"/>
        <v>42503.331643518519</v>
      </c>
      <c r="T3589" s="12">
        <f t="shared" si="341"/>
        <v>42548.583333333336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336"/>
        <v>1.0049999999999999</v>
      </c>
      <c r="P3590" s="8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2">
        <f t="shared" si="340"/>
        <v>42101.620486111111</v>
      </c>
      <c r="T3590" s="12">
        <f t="shared" si="341"/>
        <v>42123.749999999993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336"/>
        <v>1.2749999999999999</v>
      </c>
      <c r="P3591" s="8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2">
        <f t="shared" si="340"/>
        <v>42125.439201388886</v>
      </c>
      <c r="T3591" s="12">
        <f t="shared" si="341"/>
        <v>42150.439201388886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336"/>
        <v>1.0005999999999999</v>
      </c>
      <c r="P3592" s="8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2">
        <f t="shared" si="340"/>
        <v>41902.125393518516</v>
      </c>
      <c r="T3592" s="12">
        <f t="shared" si="341"/>
        <v>41932.125393518516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336"/>
        <v>1.75</v>
      </c>
      <c r="P3593" s="8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2">
        <f t="shared" si="340"/>
        <v>42003.74009259259</v>
      </c>
      <c r="T3593" s="12">
        <f t="shared" si="341"/>
        <v>42027.999305555553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336"/>
        <v>1.2725</v>
      </c>
      <c r="P3594" s="8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2">
        <f t="shared" si="340"/>
        <v>41988.621608796289</v>
      </c>
      <c r="T3594" s="12">
        <f t="shared" si="341"/>
        <v>42045.999305555553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336"/>
        <v>1.1063333333333334</v>
      </c>
      <c r="P3595" s="8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2">
        <f t="shared" si="340"/>
        <v>41974.690266203703</v>
      </c>
      <c r="T3595" s="12">
        <f t="shared" si="341"/>
        <v>42009.643055555549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336"/>
        <v>1.2593749999999999</v>
      </c>
      <c r="P3596" s="8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2">
        <f t="shared" si="340"/>
        <v>42591.858587962961</v>
      </c>
      <c r="T3596" s="12">
        <f t="shared" si="341"/>
        <v>42616.858587962961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336"/>
        <v>1.1850000000000001</v>
      </c>
      <c r="P3597" s="8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2">
        <f t="shared" si="340"/>
        <v>42049.800034722219</v>
      </c>
      <c r="T3597" s="12">
        <f t="shared" si="341"/>
        <v>42076.082638888889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336"/>
        <v>1.0772727272727274</v>
      </c>
      <c r="P3598" s="8">
        <f t="shared" si="337"/>
        <v>79</v>
      </c>
      <c r="Q3598" t="str">
        <f t="shared" si="338"/>
        <v>theater</v>
      </c>
      <c r="R3598" t="str">
        <f t="shared" si="339"/>
        <v>plays</v>
      </c>
      <c r="S3598" s="12">
        <f t="shared" si="340"/>
        <v>41856.506736111107</v>
      </c>
      <c r="T3598" s="12">
        <f t="shared" si="341"/>
        <v>41877.506736111107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336"/>
        <v>1.026</v>
      </c>
      <c r="P3599" s="8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2">
        <f t="shared" si="340"/>
        <v>42417.377199074072</v>
      </c>
      <c r="T3599" s="12">
        <f t="shared" si="341"/>
        <v>42432.040972222218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336"/>
        <v>1.101</v>
      </c>
      <c r="P3600" s="8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2">
        <f t="shared" si="340"/>
        <v>41866.590532407405</v>
      </c>
      <c r="T3600" s="12">
        <f t="shared" si="341"/>
        <v>41884.999305555553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336"/>
        <v>2.02</v>
      </c>
      <c r="P3601" s="8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2">
        <f t="shared" si="340"/>
        <v>42220.586539351854</v>
      </c>
      <c r="T3601" s="12">
        <f t="shared" si="341"/>
        <v>42245.791666666664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336"/>
        <v>1.3</v>
      </c>
      <c r="P3602" s="8">
        <f t="shared" si="337"/>
        <v>3.25</v>
      </c>
      <c r="Q3602" t="str">
        <f t="shared" si="338"/>
        <v>theater</v>
      </c>
      <c r="R3602" t="str">
        <f t="shared" si="339"/>
        <v>plays</v>
      </c>
      <c r="S3602" s="12">
        <f t="shared" si="340"/>
        <v>42628.640787037039</v>
      </c>
      <c r="T3602" s="12">
        <f t="shared" si="341"/>
        <v>42656.640787037039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336"/>
        <v>1.0435000000000001</v>
      </c>
      <c r="P3603" s="8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2">
        <f t="shared" si="340"/>
        <v>41990.790300925924</v>
      </c>
      <c r="T3603" s="12">
        <f t="shared" si="341"/>
        <v>42020.790300925924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336"/>
        <v>1.0004999999999999</v>
      </c>
      <c r="P3604" s="8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2">
        <f t="shared" si="340"/>
        <v>42447.68609953703</v>
      </c>
      <c r="T3604" s="12">
        <f t="shared" si="341"/>
        <v>42507.68609953703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336"/>
        <v>1.7066666666666668</v>
      </c>
      <c r="P3605" s="8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2">
        <f t="shared" si="340"/>
        <v>42283.656018518515</v>
      </c>
      <c r="T3605" s="12">
        <f t="shared" si="341"/>
        <v>42313.697685185187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336"/>
        <v>1.1283333333333334</v>
      </c>
      <c r="P3606" s="8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2">
        <f t="shared" si="340"/>
        <v>42482.80736111111</v>
      </c>
      <c r="T3606" s="12">
        <f t="shared" si="341"/>
        <v>42489.082638888889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336"/>
        <v>1.84</v>
      </c>
      <c r="P3607" s="8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2">
        <f t="shared" si="340"/>
        <v>42383.584791666661</v>
      </c>
      <c r="T3607" s="12">
        <f t="shared" si="341"/>
        <v>42413.584791666661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336"/>
        <v>1.3026666666666666</v>
      </c>
      <c r="P3608" s="8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2">
        <f t="shared" si="340"/>
        <v>42566.396493055552</v>
      </c>
      <c r="T3608" s="12">
        <f t="shared" si="341"/>
        <v>42596.396493055552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336"/>
        <v>1.0545454545454545</v>
      </c>
      <c r="P3609" s="8">
        <f t="shared" si="337"/>
        <v>29</v>
      </c>
      <c r="Q3609" t="str">
        <f t="shared" si="338"/>
        <v>theater</v>
      </c>
      <c r="R3609" t="str">
        <f t="shared" si="339"/>
        <v>plays</v>
      </c>
      <c r="S3609" s="12">
        <f t="shared" si="340"/>
        <v>42338.755578703705</v>
      </c>
      <c r="T3609" s="12">
        <f t="shared" si="341"/>
        <v>42352.791666666664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336"/>
        <v>1</v>
      </c>
      <c r="P3610" s="8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2">
        <f t="shared" si="340"/>
        <v>42506.501041666663</v>
      </c>
      <c r="T3610" s="12">
        <f t="shared" si="341"/>
        <v>42538.374999999993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336"/>
        <v>1.5331632653061225</v>
      </c>
      <c r="P3611" s="8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2">
        <f t="shared" si="340"/>
        <v>42429.783391203702</v>
      </c>
      <c r="T3611" s="12">
        <f t="shared" si="341"/>
        <v>42459.741724537038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336"/>
        <v>1.623</v>
      </c>
      <c r="P3612" s="8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2">
        <f t="shared" si="340"/>
        <v>42203.22379629629</v>
      </c>
      <c r="T3612" s="12">
        <f t="shared" si="341"/>
        <v>42233.22379629629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336"/>
        <v>1.36</v>
      </c>
      <c r="P3613" s="8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2">
        <f t="shared" si="340"/>
        <v>42072.162048611113</v>
      </c>
      <c r="T3613" s="12">
        <f t="shared" si="341"/>
        <v>42102.162048611113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336"/>
        <v>1.444</v>
      </c>
      <c r="P3614" s="8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2">
        <f t="shared" si="340"/>
        <v>41789.518645833326</v>
      </c>
      <c r="T3614" s="12">
        <f t="shared" si="341"/>
        <v>41799.518645833326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336"/>
        <v>1</v>
      </c>
      <c r="P3615" s="8">
        <f t="shared" si="337"/>
        <v>62.5</v>
      </c>
      <c r="Q3615" t="str">
        <f t="shared" si="338"/>
        <v>theater</v>
      </c>
      <c r="R3615" t="str">
        <f t="shared" si="339"/>
        <v>plays</v>
      </c>
      <c r="S3615" s="12">
        <f t="shared" si="340"/>
        <v>41788.381643518514</v>
      </c>
      <c r="T3615" s="12">
        <f t="shared" si="341"/>
        <v>41818.381643518514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336"/>
        <v>1.008</v>
      </c>
      <c r="P3616" s="8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2">
        <f t="shared" si="340"/>
        <v>42143.833518518521</v>
      </c>
      <c r="T3616" s="12">
        <f t="shared" si="341"/>
        <v>42173.833518518521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336"/>
        <v>1.0680000000000001</v>
      </c>
      <c r="P3617" s="8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2">
        <f t="shared" si="340"/>
        <v>42318.385370370372</v>
      </c>
      <c r="T3617" s="12">
        <f t="shared" si="341"/>
        <v>42348.385370370372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336"/>
        <v>1.248</v>
      </c>
      <c r="P3618" s="8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2">
        <f t="shared" si="340"/>
        <v>42052.741481481477</v>
      </c>
      <c r="T3618" s="12">
        <f t="shared" si="341"/>
        <v>42082.699814814812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336"/>
        <v>1.1891891891891893</v>
      </c>
      <c r="P3619" s="8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2">
        <f t="shared" si="340"/>
        <v>42779.401956018519</v>
      </c>
      <c r="T3619" s="12">
        <f t="shared" si="341"/>
        <v>42793.791666666664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336"/>
        <v>1.01</v>
      </c>
      <c r="P3620" s="8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2">
        <f t="shared" si="340"/>
        <v>42128.419560185182</v>
      </c>
      <c r="T3620" s="12">
        <f t="shared" si="341"/>
        <v>42158.419560185182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336"/>
        <v>1.1299999999999999</v>
      </c>
      <c r="P3621" s="8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2">
        <f t="shared" si="340"/>
        <v>42660.923912037033</v>
      </c>
      <c r="T3621" s="12">
        <f t="shared" si="341"/>
        <v>42693.708333333336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336"/>
        <v>1.0519047619047619</v>
      </c>
      <c r="P3622" s="8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2">
        <f t="shared" si="340"/>
        <v>42037.72987268518</v>
      </c>
      <c r="T3622" s="12">
        <f t="shared" si="341"/>
        <v>42067.958333333336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336"/>
        <v>1.0973333333333333</v>
      </c>
      <c r="P3623" s="8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2">
        <f t="shared" si="340"/>
        <v>42619.727361111109</v>
      </c>
      <c r="T3623" s="12">
        <f t="shared" si="341"/>
        <v>42643.666666666664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336"/>
        <v>1.00099</v>
      </c>
      <c r="P3624" s="8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2">
        <f t="shared" si="340"/>
        <v>41877.013553240737</v>
      </c>
      <c r="T3624" s="12">
        <f t="shared" si="341"/>
        <v>41909.932638888888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336"/>
        <v>1.2</v>
      </c>
      <c r="P3625" s="8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2">
        <f t="shared" si="340"/>
        <v>41828.528587962959</v>
      </c>
      <c r="T3625" s="12">
        <f t="shared" si="341"/>
        <v>41846.083333333328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336"/>
        <v>1.0493333333333332</v>
      </c>
      <c r="P3626" s="8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2">
        <f t="shared" si="340"/>
        <v>42545.56585648148</v>
      </c>
      <c r="T3626" s="12">
        <f t="shared" si="341"/>
        <v>42605.56585648148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336"/>
        <v>1.0266666666666666</v>
      </c>
      <c r="P3627" s="8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2">
        <f t="shared" si="340"/>
        <v>42157.444178240738</v>
      </c>
      <c r="T3627" s="12">
        <f t="shared" si="341"/>
        <v>42187.444178240738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336"/>
        <v>1.0182500000000001</v>
      </c>
      <c r="P3628" s="8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2">
        <f t="shared" si="340"/>
        <v>41846.458993055552</v>
      </c>
      <c r="T3628" s="12">
        <f t="shared" si="341"/>
        <v>41867.458993055552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336"/>
        <v>1</v>
      </c>
      <c r="P3629" s="8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2">
        <f t="shared" si="340"/>
        <v>42460.533414351848</v>
      </c>
      <c r="T3629" s="12">
        <f t="shared" si="341"/>
        <v>42510.957638888889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336"/>
        <v>0</v>
      </c>
      <c r="P3630" s="8">
        <f t="shared" si="337"/>
        <v>0</v>
      </c>
      <c r="Q3630" t="str">
        <f t="shared" si="338"/>
        <v>theater</v>
      </c>
      <c r="R3630" t="str">
        <f t="shared" si="339"/>
        <v>musical</v>
      </c>
      <c r="S3630" s="12">
        <f t="shared" si="340"/>
        <v>42291.6249537037</v>
      </c>
      <c r="T3630" s="12">
        <f t="shared" si="341"/>
        <v>42351.666620370372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336"/>
        <v>1.9999999999999999E-6</v>
      </c>
      <c r="P3631" s="8">
        <f t="shared" si="337"/>
        <v>1</v>
      </c>
      <c r="Q3631" t="str">
        <f t="shared" si="338"/>
        <v>theater</v>
      </c>
      <c r="R3631" t="str">
        <f t="shared" si="339"/>
        <v>musical</v>
      </c>
      <c r="S3631" s="12">
        <f t="shared" si="340"/>
        <v>42436.886157407404</v>
      </c>
      <c r="T3631" s="12">
        <f t="shared" si="341"/>
        <v>42495.499999999993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336"/>
        <v>3.3333333333333332E-4</v>
      </c>
      <c r="P3632" s="8">
        <f t="shared" si="337"/>
        <v>1</v>
      </c>
      <c r="Q3632" t="str">
        <f t="shared" si="338"/>
        <v>theater</v>
      </c>
      <c r="R3632" t="str">
        <f t="shared" si="339"/>
        <v>musical</v>
      </c>
      <c r="S3632" s="12">
        <f t="shared" si="340"/>
        <v>41942.638773148145</v>
      </c>
      <c r="T3632" s="12">
        <f t="shared" si="341"/>
        <v>41972.680439814816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336"/>
        <v>0.51023391812865493</v>
      </c>
      <c r="P3633" s="8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2">
        <f t="shared" si="340"/>
        <v>41880.54510416666</v>
      </c>
      <c r="T3633" s="12">
        <f t="shared" si="341"/>
        <v>41904.957638888889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336"/>
        <v>0.2</v>
      </c>
      <c r="P3634" s="8">
        <f t="shared" si="337"/>
        <v>100</v>
      </c>
      <c r="Q3634" t="str">
        <f t="shared" si="338"/>
        <v>theater</v>
      </c>
      <c r="R3634" t="str">
        <f t="shared" si="339"/>
        <v>musical</v>
      </c>
      <c r="S3634" s="12">
        <f t="shared" si="340"/>
        <v>41946.728576388887</v>
      </c>
      <c r="T3634" s="12">
        <f t="shared" si="341"/>
        <v>41966.728576388887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336"/>
        <v>0.35239999999999999</v>
      </c>
      <c r="P3635" s="8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2">
        <f t="shared" si="340"/>
        <v>42649.415127314809</v>
      </c>
      <c r="T3635" s="12">
        <f t="shared" si="341"/>
        <v>42692.833333333336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336"/>
        <v>4.2466666666666666E-2</v>
      </c>
      <c r="P3636" s="8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2">
        <f t="shared" si="340"/>
        <v>42700.958032407405</v>
      </c>
      <c r="T3636" s="12">
        <f t="shared" si="341"/>
        <v>42748.957638888889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336"/>
        <v>0.36457142857142855</v>
      </c>
      <c r="P3637" s="8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2">
        <f t="shared" si="340"/>
        <v>42450.674490740734</v>
      </c>
      <c r="T3637" s="12">
        <f t="shared" si="341"/>
        <v>42480.674490740734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336"/>
        <v>0</v>
      </c>
      <c r="P3638" s="8">
        <f t="shared" si="337"/>
        <v>0</v>
      </c>
      <c r="Q3638" t="str">
        <f t="shared" si="338"/>
        <v>theater</v>
      </c>
      <c r="R3638" t="str">
        <f t="shared" si="339"/>
        <v>musical</v>
      </c>
      <c r="S3638" s="12">
        <f t="shared" si="340"/>
        <v>42226.486446759256</v>
      </c>
      <c r="T3638" s="12">
        <f t="shared" si="341"/>
        <v>42261.486446759256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336"/>
        <v>0.30866666666666664</v>
      </c>
      <c r="P3639" s="8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2">
        <f t="shared" si="340"/>
        <v>41975.492303240739</v>
      </c>
      <c r="T3639" s="12">
        <f t="shared" si="341"/>
        <v>42005.492303240739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336"/>
        <v>6.545454545454546E-2</v>
      </c>
      <c r="P3640" s="8">
        <f t="shared" si="337"/>
        <v>108</v>
      </c>
      <c r="Q3640" t="str">
        <f t="shared" si="338"/>
        <v>theater</v>
      </c>
      <c r="R3640" t="str">
        <f t="shared" si="339"/>
        <v>musical</v>
      </c>
      <c r="S3640" s="12">
        <f t="shared" si="340"/>
        <v>42053.464490740742</v>
      </c>
      <c r="T3640" s="12">
        <f t="shared" si="341"/>
        <v>42113.42282407407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336"/>
        <v>4.0000000000000003E-5</v>
      </c>
      <c r="P3641" s="8">
        <f t="shared" si="337"/>
        <v>1</v>
      </c>
      <c r="Q3641" t="str">
        <f t="shared" si="338"/>
        <v>theater</v>
      </c>
      <c r="R3641" t="str">
        <f t="shared" si="339"/>
        <v>musical</v>
      </c>
      <c r="S3641" s="12">
        <f t="shared" si="340"/>
        <v>42590.468819444439</v>
      </c>
      <c r="T3641" s="12">
        <f t="shared" si="341"/>
        <v>42650.424305555549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336"/>
        <v>5.5E-2</v>
      </c>
      <c r="P3642" s="8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2">
        <f t="shared" si="340"/>
        <v>42104.573263888888</v>
      </c>
      <c r="T3642" s="12">
        <f t="shared" si="341"/>
        <v>42134.573263888888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336"/>
        <v>0</v>
      </c>
      <c r="P3643" s="8">
        <f t="shared" si="337"/>
        <v>0</v>
      </c>
      <c r="Q3643" t="str">
        <f t="shared" si="338"/>
        <v>theater</v>
      </c>
      <c r="R3643" t="str">
        <f t="shared" si="339"/>
        <v>musical</v>
      </c>
      <c r="S3643" s="12">
        <f t="shared" si="340"/>
        <v>41899.41873842592</v>
      </c>
      <c r="T3643" s="12">
        <f t="shared" si="341"/>
        <v>41917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336"/>
        <v>2.1428571428571429E-2</v>
      </c>
      <c r="P3644" s="8">
        <f t="shared" si="337"/>
        <v>7.5</v>
      </c>
      <c r="Q3644" t="str">
        <f t="shared" si="338"/>
        <v>theater</v>
      </c>
      <c r="R3644" t="str">
        <f t="shared" si="339"/>
        <v>musical</v>
      </c>
      <c r="S3644" s="12">
        <f t="shared" si="340"/>
        <v>42297.607951388891</v>
      </c>
      <c r="T3644" s="12">
        <f t="shared" si="341"/>
        <v>42338.499999999993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336"/>
        <v>0</v>
      </c>
      <c r="P3645" s="8">
        <f t="shared" si="337"/>
        <v>0</v>
      </c>
      <c r="Q3645" t="str">
        <f t="shared" si="338"/>
        <v>theater</v>
      </c>
      <c r="R3645" t="str">
        <f t="shared" si="339"/>
        <v>musical</v>
      </c>
      <c r="S3645" s="12">
        <f t="shared" si="340"/>
        <v>42284.935636574075</v>
      </c>
      <c r="T3645" s="12">
        <f t="shared" si="341"/>
        <v>42324.977303240739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336"/>
        <v>0.16420000000000001</v>
      </c>
      <c r="P3646" s="8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2">
        <f t="shared" si="340"/>
        <v>42409.033414351848</v>
      </c>
      <c r="T3646" s="12">
        <f t="shared" si="341"/>
        <v>42436.999305555553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336"/>
        <v>1E-3</v>
      </c>
      <c r="P3647" s="8">
        <f t="shared" si="337"/>
        <v>1</v>
      </c>
      <c r="Q3647" t="str">
        <f t="shared" si="338"/>
        <v>theater</v>
      </c>
      <c r="R3647" t="str">
        <f t="shared" si="339"/>
        <v>musical</v>
      </c>
      <c r="S3647" s="12">
        <f t="shared" si="340"/>
        <v>42665.762013888881</v>
      </c>
      <c r="T3647" s="12">
        <f t="shared" si="341"/>
        <v>42695.803680555553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336"/>
        <v>4.8099999999999997E-2</v>
      </c>
      <c r="P3648" s="8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2">
        <f t="shared" si="340"/>
        <v>42140.21298611111</v>
      </c>
      <c r="T3648" s="12">
        <f t="shared" si="341"/>
        <v>42171.770833333336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336"/>
        <v>0.06</v>
      </c>
      <c r="P3649" s="8">
        <f t="shared" si="337"/>
        <v>15</v>
      </c>
      <c r="Q3649" t="str">
        <f t="shared" si="338"/>
        <v>theater</v>
      </c>
      <c r="R3649" t="str">
        <f t="shared" si="339"/>
        <v>musical</v>
      </c>
      <c r="S3649" s="12">
        <f t="shared" si="340"/>
        <v>42598.540821759256</v>
      </c>
      <c r="T3649" s="12">
        <f t="shared" si="341"/>
        <v>42643.540821759256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336"/>
        <v>1.003825</v>
      </c>
      <c r="P3650" s="8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2">
        <f t="shared" si="340"/>
        <v>41887.083854166667</v>
      </c>
      <c r="T3650" s="12">
        <f t="shared" si="341"/>
        <v>41917.083854166667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342">E3651/D3651</f>
        <v>1.04</v>
      </c>
      <c r="P3651" s="8">
        <f t="shared" ref="P3651:P3714" si="343">IF(ISERROR(E3651/L3651),0,E3651/L3651)</f>
        <v>97.5</v>
      </c>
      <c r="Q3651" t="str">
        <f t="shared" ref="Q3651:Q3714" si="344">LEFT(N3651,FIND("/",N3651,1)-1)</f>
        <v>theater</v>
      </c>
      <c r="R3651" t="str">
        <f t="shared" ref="R3651:R3714" si="345">RIGHT(N3651,(LEN(N3651)-FIND("/",N3651,1)))</f>
        <v>plays</v>
      </c>
      <c r="S3651" s="12">
        <f t="shared" ref="S3651:S3714" si="346">(J3651/86400)+25569+(-5/24)</f>
        <v>41780.504560185182</v>
      </c>
      <c r="T3651" s="12">
        <f t="shared" ref="T3651:T3714" si="347">(I3651/86400)+25569+(-5/24)</f>
        <v>41806.504560185182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342"/>
        <v>1</v>
      </c>
      <c r="P3652" s="8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2">
        <f t="shared" si="346"/>
        <v>42381.270648148151</v>
      </c>
      <c r="T3652" s="12">
        <f t="shared" si="347"/>
        <v>42402.270648148151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342"/>
        <v>1.04</v>
      </c>
      <c r="P3653" s="8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2">
        <f t="shared" si="346"/>
        <v>41828.437986111108</v>
      </c>
      <c r="T3653" s="12">
        <f t="shared" si="347"/>
        <v>41861.457638888889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342"/>
        <v>2.5066666666666668</v>
      </c>
      <c r="P3654" s="8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2">
        <f t="shared" si="346"/>
        <v>42596.436365740738</v>
      </c>
      <c r="T3654" s="12">
        <f t="shared" si="347"/>
        <v>42606.957638888889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342"/>
        <v>1.0049999999999999</v>
      </c>
      <c r="P3655" s="8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2">
        <f t="shared" si="346"/>
        <v>42191.155173611107</v>
      </c>
      <c r="T3655" s="12">
        <f t="shared" si="347"/>
        <v>42221.155173611107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342"/>
        <v>1.744</v>
      </c>
      <c r="P3656" s="8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2">
        <f t="shared" si="346"/>
        <v>42440.20817129629</v>
      </c>
      <c r="T3656" s="12">
        <f t="shared" si="347"/>
        <v>42463.499999999993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342"/>
        <v>1.1626000000000001</v>
      </c>
      <c r="P3657" s="8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2">
        <f t="shared" si="346"/>
        <v>42173.594884259255</v>
      </c>
      <c r="T3657" s="12">
        <f t="shared" si="347"/>
        <v>42203.082638888889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342"/>
        <v>1.0582</v>
      </c>
      <c r="P3658" s="8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2">
        <f t="shared" si="346"/>
        <v>42737.701805555553</v>
      </c>
      <c r="T3658" s="12">
        <f t="shared" si="347"/>
        <v>42767.749305555553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342"/>
        <v>1.1074999999999999</v>
      </c>
      <c r="P3659" s="8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2">
        <f t="shared" si="346"/>
        <v>42499.4215162037</v>
      </c>
      <c r="T3659" s="12">
        <f t="shared" si="347"/>
        <v>42522.695833333331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342"/>
        <v>1.0066666666666666</v>
      </c>
      <c r="P3660" s="8">
        <f t="shared" si="343"/>
        <v>75.5</v>
      </c>
      <c r="Q3660" t="str">
        <f t="shared" si="344"/>
        <v>theater</v>
      </c>
      <c r="R3660" t="str">
        <f t="shared" si="345"/>
        <v>plays</v>
      </c>
      <c r="S3660" s="12">
        <f t="shared" si="346"/>
        <v>41775.650231481479</v>
      </c>
      <c r="T3660" s="12">
        <f t="shared" si="347"/>
        <v>41821.957638888889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342"/>
        <v>1.0203333333333333</v>
      </c>
      <c r="P3661" s="8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2">
        <f t="shared" si="346"/>
        <v>42055.068865740737</v>
      </c>
      <c r="T3661" s="12">
        <f t="shared" si="347"/>
        <v>42082.402083333327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342"/>
        <v>1</v>
      </c>
      <c r="P3662" s="8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2">
        <f t="shared" si="346"/>
        <v>41971.672743055555</v>
      </c>
      <c r="T3662" s="12">
        <f t="shared" si="347"/>
        <v>41996.672743055555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342"/>
        <v>1.1100000000000001</v>
      </c>
      <c r="P3663" s="8">
        <f t="shared" si="343"/>
        <v>92.5</v>
      </c>
      <c r="Q3663" t="str">
        <f t="shared" si="344"/>
        <v>theater</v>
      </c>
      <c r="R3663" t="str">
        <f t="shared" si="345"/>
        <v>plays</v>
      </c>
      <c r="S3663" s="12">
        <f t="shared" si="346"/>
        <v>42447.688333333332</v>
      </c>
      <c r="T3663" s="12">
        <f t="shared" si="347"/>
        <v>42469.958333333336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342"/>
        <v>1.0142500000000001</v>
      </c>
      <c r="P3664" s="8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2">
        <f t="shared" si="346"/>
        <v>42064.011736111112</v>
      </c>
      <c r="T3664" s="12">
        <f t="shared" si="347"/>
        <v>42093.97006944444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342"/>
        <v>1.04</v>
      </c>
      <c r="P3665" s="8">
        <f t="shared" si="343"/>
        <v>26</v>
      </c>
      <c r="Q3665" t="str">
        <f t="shared" si="344"/>
        <v>theater</v>
      </c>
      <c r="R3665" t="str">
        <f t="shared" si="345"/>
        <v>plays</v>
      </c>
      <c r="S3665" s="12">
        <f t="shared" si="346"/>
        <v>42665.243402777771</v>
      </c>
      <c r="T3665" s="12">
        <f t="shared" si="347"/>
        <v>42725.285069444442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342"/>
        <v>1.09375</v>
      </c>
      <c r="P3666" s="8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2">
        <f t="shared" si="346"/>
        <v>42523.04038194444</v>
      </c>
      <c r="T3666" s="12">
        <f t="shared" si="347"/>
        <v>42537.04038194444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342"/>
        <v>1.1516129032258065</v>
      </c>
      <c r="P3667" s="8">
        <f t="shared" si="343"/>
        <v>51</v>
      </c>
      <c r="Q3667" t="str">
        <f t="shared" si="344"/>
        <v>theater</v>
      </c>
      <c r="R3667" t="str">
        <f t="shared" si="345"/>
        <v>plays</v>
      </c>
      <c r="S3667" s="12">
        <f t="shared" si="346"/>
        <v>42294.59979166666</v>
      </c>
      <c r="T3667" s="12">
        <f t="shared" si="347"/>
        <v>42305.620833333327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342"/>
        <v>1</v>
      </c>
      <c r="P3668" s="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2">
        <f t="shared" si="346"/>
        <v>41822.696550925924</v>
      </c>
      <c r="T3668" s="12">
        <f t="shared" si="347"/>
        <v>41844.083333333328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342"/>
        <v>1.0317033333333334</v>
      </c>
      <c r="P3669" s="8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2">
        <f t="shared" si="346"/>
        <v>42173.761793981474</v>
      </c>
      <c r="T3669" s="12">
        <f t="shared" si="347"/>
        <v>42203.761793981474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342"/>
        <v>1.0349999999999999</v>
      </c>
      <c r="P3670" s="8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2">
        <f t="shared" si="346"/>
        <v>42185.347824074073</v>
      </c>
      <c r="T3670" s="12">
        <f t="shared" si="347"/>
        <v>42208.564583333333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342"/>
        <v>1.3819999999999999</v>
      </c>
      <c r="P3671" s="8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2">
        <f t="shared" si="346"/>
        <v>42136.466863425921</v>
      </c>
      <c r="T3671" s="12">
        <f t="shared" si="347"/>
        <v>42166.466863425921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342"/>
        <v>1.0954545454545455</v>
      </c>
      <c r="P3672" s="8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2">
        <f t="shared" si="346"/>
        <v>42142.305682870363</v>
      </c>
      <c r="T3672" s="12">
        <f t="shared" si="347"/>
        <v>42155.749999999993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342"/>
        <v>1.0085714285714287</v>
      </c>
      <c r="P3673" s="8">
        <f t="shared" si="343"/>
        <v>88.25</v>
      </c>
      <c r="Q3673" t="str">
        <f t="shared" si="344"/>
        <v>theater</v>
      </c>
      <c r="R3673" t="str">
        <f t="shared" si="345"/>
        <v>plays</v>
      </c>
      <c r="S3673" s="12">
        <f t="shared" si="346"/>
        <v>41820.419756944444</v>
      </c>
      <c r="T3673" s="12">
        <f t="shared" si="347"/>
        <v>41840.957638888889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342"/>
        <v>1.0153333333333334</v>
      </c>
      <c r="P3674" s="8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2">
        <f t="shared" si="346"/>
        <v>41878.738240740735</v>
      </c>
      <c r="T3674" s="12">
        <f t="shared" si="347"/>
        <v>41908.738240740735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342"/>
        <v>1.13625</v>
      </c>
      <c r="P3675" s="8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2">
        <f t="shared" si="346"/>
        <v>41914.086770833332</v>
      </c>
      <c r="T3675" s="12">
        <f t="shared" si="347"/>
        <v>41948.327777777777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342"/>
        <v>1</v>
      </c>
      <c r="P3676" s="8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2">
        <f t="shared" si="346"/>
        <v>42556.664687499993</v>
      </c>
      <c r="T3676" s="12">
        <f t="shared" si="347"/>
        <v>42616.664687499993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342"/>
        <v>1.4</v>
      </c>
      <c r="P3677" s="8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2">
        <f t="shared" si="346"/>
        <v>42493.388680555552</v>
      </c>
      <c r="T3677" s="12">
        <f t="shared" si="347"/>
        <v>42505.749999999993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342"/>
        <v>1.2875000000000001</v>
      </c>
      <c r="P3678" s="8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2">
        <f t="shared" si="346"/>
        <v>41876.607453703698</v>
      </c>
      <c r="T3678" s="12">
        <f t="shared" si="347"/>
        <v>41894.607453703698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342"/>
        <v>1.0290416666666666</v>
      </c>
      <c r="P3679" s="8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2">
        <f t="shared" si="346"/>
        <v>41802.365949074076</v>
      </c>
      <c r="T3679" s="12">
        <f t="shared" si="347"/>
        <v>41822.957638888889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342"/>
        <v>1.0249999999999999</v>
      </c>
      <c r="P3680" s="8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2">
        <f t="shared" si="346"/>
        <v>42120.322893518511</v>
      </c>
      <c r="T3680" s="12">
        <f t="shared" si="347"/>
        <v>42155.322893518511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342"/>
        <v>1.101</v>
      </c>
      <c r="P3681" s="8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2">
        <f t="shared" si="346"/>
        <v>41786.553020833329</v>
      </c>
      <c r="T3681" s="12">
        <f t="shared" si="347"/>
        <v>41820.999305555553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342"/>
        <v>1.1276666666666666</v>
      </c>
      <c r="P3682" s="8">
        <f t="shared" si="343"/>
        <v>99.5</v>
      </c>
      <c r="Q3682" t="str">
        <f t="shared" si="344"/>
        <v>theater</v>
      </c>
      <c r="R3682" t="str">
        <f t="shared" si="345"/>
        <v>plays</v>
      </c>
      <c r="S3682" s="12">
        <f t="shared" si="346"/>
        <v>42627.245763888888</v>
      </c>
      <c r="T3682" s="12">
        <f t="shared" si="347"/>
        <v>42648.245763888888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342"/>
        <v>1.119</v>
      </c>
      <c r="P3683" s="8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2">
        <f t="shared" si="346"/>
        <v>42374.443171296291</v>
      </c>
      <c r="T3683" s="12">
        <f t="shared" si="347"/>
        <v>42384.443171296291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342"/>
        <v>1.3919999999999999</v>
      </c>
      <c r="P3684" s="8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2">
        <f t="shared" si="346"/>
        <v>41772.477060185185</v>
      </c>
      <c r="T3684" s="12">
        <f t="shared" si="347"/>
        <v>41806.082638888889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342"/>
        <v>1.1085714285714285</v>
      </c>
      <c r="P3685" s="8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2">
        <f t="shared" si="346"/>
        <v>42632.908518518518</v>
      </c>
      <c r="T3685" s="12">
        <f t="shared" si="347"/>
        <v>42662.908518518518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342"/>
        <v>1.3906666666666667</v>
      </c>
      <c r="P3686" s="8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2">
        <f t="shared" si="346"/>
        <v>42218.97206018518</v>
      </c>
      <c r="T3686" s="12">
        <f t="shared" si="347"/>
        <v>42248.97206018518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342"/>
        <v>1.0569999999999999</v>
      </c>
      <c r="P3687" s="8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2">
        <f t="shared" si="346"/>
        <v>41753.384942129625</v>
      </c>
      <c r="T3687" s="12">
        <f t="shared" si="347"/>
        <v>41778.666666666664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342"/>
        <v>1.0142857142857142</v>
      </c>
      <c r="P3688" s="8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2">
        <f t="shared" si="346"/>
        <v>42230.454398148147</v>
      </c>
      <c r="T3688" s="12">
        <f t="shared" si="347"/>
        <v>42244.957638888889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342"/>
        <v>1.0024500000000001</v>
      </c>
      <c r="P3689" s="8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2">
        <f t="shared" si="346"/>
        <v>41787.009895833333</v>
      </c>
      <c r="T3689" s="12">
        <f t="shared" si="347"/>
        <v>41817.009895833333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342"/>
        <v>1.0916666666666666</v>
      </c>
      <c r="P3690" s="8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2">
        <f t="shared" si="346"/>
        <v>41829.578749999993</v>
      </c>
      <c r="T3690" s="12">
        <f t="shared" si="347"/>
        <v>41859.578749999993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342"/>
        <v>1.1833333333333333</v>
      </c>
      <c r="P3691" s="8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2">
        <f t="shared" si="346"/>
        <v>42147.61850694444</v>
      </c>
      <c r="T3691" s="12">
        <f t="shared" si="347"/>
        <v>42176.725694444445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342"/>
        <v>1.2</v>
      </c>
      <c r="P3692" s="8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2">
        <f t="shared" si="346"/>
        <v>41940.38984953703</v>
      </c>
      <c r="T3692" s="12">
        <f t="shared" si="347"/>
        <v>41970.431516203702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342"/>
        <v>1.2796000000000001</v>
      </c>
      <c r="P3693" s="8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2">
        <f t="shared" si="346"/>
        <v>42020.492233796293</v>
      </c>
      <c r="T3693" s="12">
        <f t="shared" si="347"/>
        <v>42064.999305555553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342"/>
        <v>1.26</v>
      </c>
      <c r="P3694" s="8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2">
        <f t="shared" si="346"/>
        <v>41891.756701388884</v>
      </c>
      <c r="T3694" s="12">
        <f t="shared" si="347"/>
        <v>41900.791666666664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342"/>
        <v>1.2912912912912913</v>
      </c>
      <c r="P3695" s="8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2">
        <f t="shared" si="346"/>
        <v>42308.98297453703</v>
      </c>
      <c r="T3695" s="12">
        <f t="shared" si="347"/>
        <v>42338.729166666664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342"/>
        <v>1.0742857142857143</v>
      </c>
      <c r="P3696" s="8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2">
        <f t="shared" si="346"/>
        <v>42489.925543981481</v>
      </c>
      <c r="T3696" s="12">
        <f t="shared" si="347"/>
        <v>42526.874999999993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342"/>
        <v>1.00125</v>
      </c>
      <c r="P3697" s="8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2">
        <f t="shared" si="346"/>
        <v>41995.662152777775</v>
      </c>
      <c r="T3697" s="12">
        <f t="shared" si="347"/>
        <v>42015.662152777775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342"/>
        <v>1.55</v>
      </c>
      <c r="P3698" s="8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2">
        <f t="shared" si="346"/>
        <v>41988.408749999995</v>
      </c>
      <c r="T3698" s="12">
        <f t="shared" si="347"/>
        <v>42048.408749999995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342"/>
        <v>1.08</v>
      </c>
      <c r="P3699" s="8">
        <f t="shared" si="343"/>
        <v>72</v>
      </c>
      <c r="Q3699" t="str">
        <f t="shared" si="344"/>
        <v>theater</v>
      </c>
      <c r="R3699" t="str">
        <f t="shared" si="345"/>
        <v>plays</v>
      </c>
      <c r="S3699" s="12">
        <f t="shared" si="346"/>
        <v>42479.2575</v>
      </c>
      <c r="T3699" s="12">
        <f t="shared" si="347"/>
        <v>42500.2575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342"/>
        <v>1.1052</v>
      </c>
      <c r="P3700" s="8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2">
        <f t="shared" si="346"/>
        <v>42401.598229166666</v>
      </c>
      <c r="T3700" s="12">
        <f t="shared" si="347"/>
        <v>42431.598229166666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342"/>
        <v>1.008</v>
      </c>
      <c r="P3701" s="8">
        <f t="shared" si="343"/>
        <v>63</v>
      </c>
      <c r="Q3701" t="str">
        <f t="shared" si="344"/>
        <v>theater</v>
      </c>
      <c r="R3701" t="str">
        <f t="shared" si="345"/>
        <v>plays</v>
      </c>
      <c r="S3701" s="12">
        <f t="shared" si="346"/>
        <v>41897.393703703703</v>
      </c>
      <c r="T3701" s="12">
        <f t="shared" si="347"/>
        <v>41927.393703703703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342"/>
        <v>1.212</v>
      </c>
      <c r="P3702" s="8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2">
        <f t="shared" si="346"/>
        <v>41882.37731481481</v>
      </c>
      <c r="T3702" s="12">
        <f t="shared" si="347"/>
        <v>41912.458333333328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342"/>
        <v>1.0033333333333334</v>
      </c>
      <c r="P3703" s="8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2">
        <f t="shared" si="346"/>
        <v>42129.333252314813</v>
      </c>
      <c r="T3703" s="12">
        <f t="shared" si="347"/>
        <v>42159.333252314813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342"/>
        <v>1.0916666666666666</v>
      </c>
      <c r="P3704" s="8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2">
        <f t="shared" si="346"/>
        <v>42524.329675925925</v>
      </c>
      <c r="T3704" s="12">
        <f t="shared" si="347"/>
        <v>42561.749305555553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342"/>
        <v>1.2342857142857142</v>
      </c>
      <c r="P3705" s="8">
        <f t="shared" si="343"/>
        <v>43.2</v>
      </c>
      <c r="Q3705" t="str">
        <f t="shared" si="344"/>
        <v>theater</v>
      </c>
      <c r="R3705" t="str">
        <f t="shared" si="345"/>
        <v>plays</v>
      </c>
      <c r="S3705" s="12">
        <f t="shared" si="346"/>
        <v>42556.296157407407</v>
      </c>
      <c r="T3705" s="12">
        <f t="shared" si="347"/>
        <v>42595.082638888889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342"/>
        <v>1.3633666666666666</v>
      </c>
      <c r="P3706" s="8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2">
        <f t="shared" si="346"/>
        <v>42461.481412037036</v>
      </c>
      <c r="T3706" s="12">
        <f t="shared" si="347"/>
        <v>42521.481412037036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342"/>
        <v>1.0346657233816767</v>
      </c>
      <c r="P3707" s="8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2">
        <f t="shared" si="346"/>
        <v>41792.334652777776</v>
      </c>
      <c r="T3707" s="12">
        <f t="shared" si="347"/>
        <v>41813.541666666664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342"/>
        <v>1.2133333333333334</v>
      </c>
      <c r="P3708" s="8">
        <f t="shared" si="343"/>
        <v>140</v>
      </c>
      <c r="Q3708" t="str">
        <f t="shared" si="344"/>
        <v>theater</v>
      </c>
      <c r="R3708" t="str">
        <f t="shared" si="345"/>
        <v>plays</v>
      </c>
      <c r="S3708" s="12">
        <f t="shared" si="346"/>
        <v>41879.705428240741</v>
      </c>
      <c r="T3708" s="12">
        <f t="shared" si="347"/>
        <v>41894.705428240741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342"/>
        <v>1.86</v>
      </c>
      <c r="P3709" s="8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2">
        <f t="shared" si="346"/>
        <v>42551.840023148143</v>
      </c>
      <c r="T3709" s="12">
        <f t="shared" si="347"/>
        <v>42573.018055555549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342"/>
        <v>3</v>
      </c>
      <c r="P3710" s="8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2">
        <f t="shared" si="346"/>
        <v>41809.933865740742</v>
      </c>
      <c r="T3710" s="12">
        <f t="shared" si="347"/>
        <v>41823.933865740742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342"/>
        <v>1.0825</v>
      </c>
      <c r="P3711" s="8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2">
        <f t="shared" si="346"/>
        <v>41785.499374999999</v>
      </c>
      <c r="T3711" s="12">
        <f t="shared" si="347"/>
        <v>41815.499374999999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342"/>
        <v>1.4115384615384616</v>
      </c>
      <c r="P3712" s="8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2">
        <f t="shared" si="346"/>
        <v>42072.367916666662</v>
      </c>
      <c r="T3712" s="12">
        <f t="shared" si="347"/>
        <v>42097.367916666662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342"/>
        <v>1.1399999999999999</v>
      </c>
      <c r="P3713" s="8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2">
        <f t="shared" si="346"/>
        <v>41779.5158912037</v>
      </c>
      <c r="T3713" s="12">
        <f t="shared" si="347"/>
        <v>41805.458333333328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342"/>
        <v>1.5373333333333334</v>
      </c>
      <c r="P3714" s="8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2">
        <f t="shared" si="346"/>
        <v>42133.963738425919</v>
      </c>
      <c r="T3714" s="12">
        <f t="shared" si="347"/>
        <v>42155.082638888889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348">E3715/D3715</f>
        <v>1.0149999999999999</v>
      </c>
      <c r="P3715" s="8">
        <f t="shared" ref="P3715:P3778" si="349">IF(ISERROR(E3715/L3715),0,E3715/L3715)</f>
        <v>106.84210526315789</v>
      </c>
      <c r="Q3715" t="str">
        <f t="shared" ref="Q3715:Q3778" si="350">LEFT(N3715,FIND("/",N3715,1)-1)</f>
        <v>theater</v>
      </c>
      <c r="R3715" t="str">
        <f t="shared" ref="R3715:R3778" si="351">RIGHT(N3715,(LEN(N3715)-FIND("/",N3715,1)))</f>
        <v>plays</v>
      </c>
      <c r="S3715" s="12">
        <f t="shared" ref="S3715:S3778" si="352">(J3715/86400)+25569+(-5/24)</f>
        <v>42505.529699074068</v>
      </c>
      <c r="T3715" s="12">
        <f t="shared" ref="T3715:T3778" si="353">(I3715/86400)+25569+(-5/24)</f>
        <v>42525.529699074068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348"/>
        <v>1.0235000000000001</v>
      </c>
      <c r="P3716" s="8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2">
        <f t="shared" si="352"/>
        <v>42118.347997685181</v>
      </c>
      <c r="T3716" s="12">
        <f t="shared" si="353"/>
        <v>42149.957638888889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348"/>
        <v>1.0257142857142858</v>
      </c>
      <c r="P3717" s="8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2">
        <f t="shared" si="352"/>
        <v>42036.787256944437</v>
      </c>
      <c r="T3717" s="12">
        <f t="shared" si="353"/>
        <v>42094.327777777777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348"/>
        <v>1.5575000000000001</v>
      </c>
      <c r="P3718" s="8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2">
        <f t="shared" si="352"/>
        <v>42360.679502314808</v>
      </c>
      <c r="T3718" s="12">
        <f t="shared" si="353"/>
        <v>42390.679502314808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348"/>
        <v>1.0075000000000001</v>
      </c>
      <c r="P3719" s="8">
        <f t="shared" si="349"/>
        <v>310</v>
      </c>
      <c r="Q3719" t="str">
        <f t="shared" si="350"/>
        <v>theater</v>
      </c>
      <c r="R3719" t="str">
        <f t="shared" si="351"/>
        <v>plays</v>
      </c>
      <c r="S3719" s="12">
        <f t="shared" si="352"/>
        <v>42102.657974537033</v>
      </c>
      <c r="T3719" s="12">
        <f t="shared" si="353"/>
        <v>42133.657974537033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348"/>
        <v>2.3940000000000001</v>
      </c>
      <c r="P3720" s="8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2">
        <f t="shared" si="352"/>
        <v>42032.507812499993</v>
      </c>
      <c r="T3720" s="12">
        <f t="shared" si="353"/>
        <v>42062.507812499993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348"/>
        <v>2.1</v>
      </c>
      <c r="P3721" s="8">
        <f t="shared" si="349"/>
        <v>105</v>
      </c>
      <c r="Q3721" t="str">
        <f t="shared" si="350"/>
        <v>theater</v>
      </c>
      <c r="R3721" t="str">
        <f t="shared" si="351"/>
        <v>plays</v>
      </c>
      <c r="S3721" s="12">
        <f t="shared" si="352"/>
        <v>42147.521597222221</v>
      </c>
      <c r="T3721" s="12">
        <f t="shared" si="353"/>
        <v>42177.521597222221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348"/>
        <v>1.0451515151515152</v>
      </c>
      <c r="P3722" s="8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2">
        <f t="shared" si="352"/>
        <v>42165.784791666665</v>
      </c>
      <c r="T3722" s="12">
        <f t="shared" si="353"/>
        <v>42187.784791666665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348"/>
        <v>1.008</v>
      </c>
      <c r="P3723" s="8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2">
        <f t="shared" si="352"/>
        <v>41927.727824074071</v>
      </c>
      <c r="T3723" s="12">
        <f t="shared" si="353"/>
        <v>41948.769490740735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348"/>
        <v>1.1120000000000001</v>
      </c>
      <c r="P3724" s="8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2">
        <f t="shared" si="352"/>
        <v>42381.463506944441</v>
      </c>
      <c r="T3724" s="12">
        <f t="shared" si="353"/>
        <v>42411.749305555553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348"/>
        <v>1.0204444444444445</v>
      </c>
      <c r="P3725" s="8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2">
        <f t="shared" si="352"/>
        <v>41943.544699074067</v>
      </c>
      <c r="T3725" s="12">
        <f t="shared" si="353"/>
        <v>41973.586365740739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348"/>
        <v>1.0254767441860466</v>
      </c>
      <c r="P3726" s="8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2">
        <f t="shared" si="352"/>
        <v>42465.283101851848</v>
      </c>
      <c r="T3726" s="12">
        <f t="shared" si="353"/>
        <v>42494.749999999993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348"/>
        <v>1.27</v>
      </c>
      <c r="P3727" s="8">
        <f t="shared" si="349"/>
        <v>25.4</v>
      </c>
      <c r="Q3727" t="str">
        <f t="shared" si="350"/>
        <v>theater</v>
      </c>
      <c r="R3727" t="str">
        <f t="shared" si="351"/>
        <v>plays</v>
      </c>
      <c r="S3727" s="12">
        <f t="shared" si="352"/>
        <v>42401.736886574072</v>
      </c>
      <c r="T3727" s="12">
        <f t="shared" si="353"/>
        <v>42418.687499999993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348"/>
        <v>3.3870588235294119</v>
      </c>
      <c r="P3728" s="8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2">
        <f t="shared" si="352"/>
        <v>42461.932534722218</v>
      </c>
      <c r="T3728" s="12">
        <f t="shared" si="353"/>
        <v>42489.666666666664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348"/>
        <v>1.0075000000000001</v>
      </c>
      <c r="P3729" s="8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2">
        <f t="shared" si="352"/>
        <v>42632.139976851853</v>
      </c>
      <c r="T3729" s="12">
        <f t="shared" si="353"/>
        <v>42662.996527777774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348"/>
        <v>9.3100000000000002E-2</v>
      </c>
      <c r="P3730" s="8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2">
        <f t="shared" si="352"/>
        <v>42204.962685185186</v>
      </c>
      <c r="T3730" s="12">
        <f t="shared" si="353"/>
        <v>42234.962685185186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348"/>
        <v>7.2400000000000006E-2</v>
      </c>
      <c r="P3731" s="8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2">
        <f t="shared" si="352"/>
        <v>42040.996666666666</v>
      </c>
      <c r="T3731" s="12">
        <f t="shared" si="353"/>
        <v>42085.954999999994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348"/>
        <v>0.1</v>
      </c>
      <c r="P3732" s="8">
        <f t="shared" si="349"/>
        <v>100</v>
      </c>
      <c r="Q3732" t="str">
        <f t="shared" si="350"/>
        <v>theater</v>
      </c>
      <c r="R3732" t="str">
        <f t="shared" si="351"/>
        <v>plays</v>
      </c>
      <c r="S3732" s="12">
        <f t="shared" si="352"/>
        <v>42203.46943287037</v>
      </c>
      <c r="T3732" s="12">
        <f t="shared" si="353"/>
        <v>42233.46943287037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348"/>
        <v>0.11272727272727273</v>
      </c>
      <c r="P3733" s="8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2">
        <f t="shared" si="352"/>
        <v>41983.544513888883</v>
      </c>
      <c r="T3733" s="12">
        <f t="shared" si="353"/>
        <v>42013.932638888888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348"/>
        <v>0.15411764705882353</v>
      </c>
      <c r="P3734" s="8">
        <f t="shared" si="349"/>
        <v>32.75</v>
      </c>
      <c r="Q3734" t="str">
        <f t="shared" si="350"/>
        <v>theater</v>
      </c>
      <c r="R3734" t="str">
        <f t="shared" si="351"/>
        <v>plays</v>
      </c>
      <c r="S3734" s="12">
        <f t="shared" si="352"/>
        <v>41968.469131944446</v>
      </c>
      <c r="T3734" s="12">
        <f t="shared" si="353"/>
        <v>42028.291666666664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348"/>
        <v>0</v>
      </c>
      <c r="P3735" s="8">
        <f t="shared" si="349"/>
        <v>0</v>
      </c>
      <c r="Q3735" t="str">
        <f t="shared" si="350"/>
        <v>theater</v>
      </c>
      <c r="R3735" t="str">
        <f t="shared" si="351"/>
        <v>plays</v>
      </c>
      <c r="S3735" s="12">
        <f t="shared" si="352"/>
        <v>42102.816064814811</v>
      </c>
      <c r="T3735" s="12">
        <f t="shared" si="353"/>
        <v>42112.729166666664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348"/>
        <v>0.28466666666666668</v>
      </c>
      <c r="P3736" s="8">
        <f t="shared" si="349"/>
        <v>61</v>
      </c>
      <c r="Q3736" t="str">
        <f t="shared" si="350"/>
        <v>theater</v>
      </c>
      <c r="R3736" t="str">
        <f t="shared" si="351"/>
        <v>plays</v>
      </c>
      <c r="S3736" s="12">
        <f t="shared" si="352"/>
        <v>42089.693240740737</v>
      </c>
      <c r="T3736" s="12">
        <f t="shared" si="353"/>
        <v>42149.693240740737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348"/>
        <v>0.13333333333333333</v>
      </c>
      <c r="P3737" s="8">
        <f t="shared" si="349"/>
        <v>10</v>
      </c>
      <c r="Q3737" t="str">
        <f t="shared" si="350"/>
        <v>theater</v>
      </c>
      <c r="R3737" t="str">
        <f t="shared" si="351"/>
        <v>plays</v>
      </c>
      <c r="S3737" s="12">
        <f t="shared" si="352"/>
        <v>42122.484826388885</v>
      </c>
      <c r="T3737" s="12">
        <f t="shared" si="353"/>
        <v>42152.484826388885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348"/>
        <v>6.6666666666666671E-3</v>
      </c>
      <c r="P3738" s="8">
        <f t="shared" si="349"/>
        <v>10</v>
      </c>
      <c r="Q3738" t="str">
        <f t="shared" si="350"/>
        <v>theater</v>
      </c>
      <c r="R3738" t="str">
        <f t="shared" si="351"/>
        <v>plays</v>
      </c>
      <c r="S3738" s="12">
        <f t="shared" si="352"/>
        <v>42048.503391203696</v>
      </c>
      <c r="T3738" s="12">
        <f t="shared" si="353"/>
        <v>42086.541666666664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348"/>
        <v>0.21428571428571427</v>
      </c>
      <c r="P3739" s="8">
        <f t="shared" si="349"/>
        <v>37.5</v>
      </c>
      <c r="Q3739" t="str">
        <f t="shared" si="350"/>
        <v>theater</v>
      </c>
      <c r="R3739" t="str">
        <f t="shared" si="351"/>
        <v>plays</v>
      </c>
      <c r="S3739" s="12">
        <f t="shared" si="352"/>
        <v>42297.482673611106</v>
      </c>
      <c r="T3739" s="12">
        <f t="shared" si="353"/>
        <v>42320.082638888889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348"/>
        <v>0.18</v>
      </c>
      <c r="P3740" s="8">
        <f t="shared" si="349"/>
        <v>45</v>
      </c>
      <c r="Q3740" t="str">
        <f t="shared" si="350"/>
        <v>theater</v>
      </c>
      <c r="R3740" t="str">
        <f t="shared" si="351"/>
        <v>plays</v>
      </c>
      <c r="S3740" s="12">
        <f t="shared" si="352"/>
        <v>41813.730381944442</v>
      </c>
      <c r="T3740" s="12">
        <f t="shared" si="353"/>
        <v>41835.708333333328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348"/>
        <v>0.20125000000000001</v>
      </c>
      <c r="P3741" s="8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2">
        <f t="shared" si="352"/>
        <v>42548.241527777776</v>
      </c>
      <c r="T3741" s="12">
        <f t="shared" si="353"/>
        <v>42568.241527777776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348"/>
        <v>0.17899999999999999</v>
      </c>
      <c r="P3742" s="8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2">
        <f t="shared" si="352"/>
        <v>41832.881423611107</v>
      </c>
      <c r="T3742" s="12">
        <f t="shared" si="353"/>
        <v>41862.870810185181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348"/>
        <v>0</v>
      </c>
      <c r="P3743" s="8">
        <f t="shared" si="349"/>
        <v>0</v>
      </c>
      <c r="Q3743" t="str">
        <f t="shared" si="350"/>
        <v>theater</v>
      </c>
      <c r="R3743" t="str">
        <f t="shared" si="351"/>
        <v>plays</v>
      </c>
      <c r="S3743" s="12">
        <f t="shared" si="352"/>
        <v>42325.712384259255</v>
      </c>
      <c r="T3743" s="12">
        <f t="shared" si="353"/>
        <v>42355.712384259255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348"/>
        <v>0.02</v>
      </c>
      <c r="P3744" s="8">
        <f t="shared" si="349"/>
        <v>25</v>
      </c>
      <c r="Q3744" t="str">
        <f t="shared" si="350"/>
        <v>theater</v>
      </c>
      <c r="R3744" t="str">
        <f t="shared" si="351"/>
        <v>plays</v>
      </c>
      <c r="S3744" s="12">
        <f t="shared" si="352"/>
        <v>41858.006296296291</v>
      </c>
      <c r="T3744" s="12">
        <f t="shared" si="353"/>
        <v>41888.006296296291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348"/>
        <v>0</v>
      </c>
      <c r="P3745" s="8">
        <f t="shared" si="349"/>
        <v>0</v>
      </c>
      <c r="Q3745" t="str">
        <f t="shared" si="350"/>
        <v>theater</v>
      </c>
      <c r="R3745" t="str">
        <f t="shared" si="351"/>
        <v>plays</v>
      </c>
      <c r="S3745" s="12">
        <f t="shared" si="352"/>
        <v>41793.501898148148</v>
      </c>
      <c r="T3745" s="12">
        <f t="shared" si="353"/>
        <v>41823.501898148148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348"/>
        <v>0</v>
      </c>
      <c r="P3746" s="8">
        <f t="shared" si="349"/>
        <v>0</v>
      </c>
      <c r="Q3746" t="str">
        <f t="shared" si="350"/>
        <v>theater</v>
      </c>
      <c r="R3746" t="str">
        <f t="shared" si="351"/>
        <v>plays</v>
      </c>
      <c r="S3746" s="12">
        <f t="shared" si="352"/>
        <v>41793.605925925927</v>
      </c>
      <c r="T3746" s="12">
        <f t="shared" si="353"/>
        <v>41824.957638888889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348"/>
        <v>0.1</v>
      </c>
      <c r="P3747" s="8">
        <f t="shared" si="349"/>
        <v>10</v>
      </c>
      <c r="Q3747" t="str">
        <f t="shared" si="350"/>
        <v>theater</v>
      </c>
      <c r="R3747" t="str">
        <f t="shared" si="351"/>
        <v>plays</v>
      </c>
      <c r="S3747" s="12">
        <f t="shared" si="352"/>
        <v>41831.489606481475</v>
      </c>
      <c r="T3747" s="12">
        <f t="shared" si="353"/>
        <v>41861.489606481475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348"/>
        <v>2.3764705882352941E-2</v>
      </c>
      <c r="P3748" s="8">
        <f t="shared" si="349"/>
        <v>202</v>
      </c>
      <c r="Q3748" t="str">
        <f t="shared" si="350"/>
        <v>theater</v>
      </c>
      <c r="R3748" t="str">
        <f t="shared" si="351"/>
        <v>plays</v>
      </c>
      <c r="S3748" s="12">
        <f t="shared" si="352"/>
        <v>42621.18100694444</v>
      </c>
      <c r="T3748" s="12">
        <f t="shared" si="353"/>
        <v>42651.18100694444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348"/>
        <v>0.01</v>
      </c>
      <c r="P3749" s="8">
        <f t="shared" si="349"/>
        <v>25</v>
      </c>
      <c r="Q3749" t="str">
        <f t="shared" si="350"/>
        <v>theater</v>
      </c>
      <c r="R3749" t="str">
        <f t="shared" si="351"/>
        <v>plays</v>
      </c>
      <c r="S3749" s="12">
        <f t="shared" si="352"/>
        <v>42164.091388888883</v>
      </c>
      <c r="T3749" s="12">
        <f t="shared" si="353"/>
        <v>42190.749305555553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348"/>
        <v>1.0351999999999999</v>
      </c>
      <c r="P3750" s="8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2">
        <f t="shared" si="352"/>
        <v>42395.498101851852</v>
      </c>
      <c r="T3750" s="12">
        <f t="shared" si="353"/>
        <v>42416.040972222218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348"/>
        <v>1.05</v>
      </c>
      <c r="P3751" s="8">
        <f t="shared" si="349"/>
        <v>75</v>
      </c>
      <c r="Q3751" t="str">
        <f t="shared" si="350"/>
        <v>theater</v>
      </c>
      <c r="R3751" t="str">
        <f t="shared" si="351"/>
        <v>musical</v>
      </c>
      <c r="S3751" s="12">
        <f t="shared" si="352"/>
        <v>42457.918842592589</v>
      </c>
      <c r="T3751" s="12">
        <f t="shared" si="353"/>
        <v>42488.957638888889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348"/>
        <v>1.0044999999999999</v>
      </c>
      <c r="P3752" s="8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2">
        <f t="shared" si="352"/>
        <v>42016.773240740738</v>
      </c>
      <c r="T3752" s="12">
        <f t="shared" si="353"/>
        <v>42045.124305555553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348"/>
        <v>1.3260000000000001</v>
      </c>
      <c r="P3753" s="8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2">
        <f t="shared" si="352"/>
        <v>42402.827233796292</v>
      </c>
      <c r="T3753" s="12">
        <f t="shared" si="353"/>
        <v>42462.785567129627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348"/>
        <v>1.1299999999999999</v>
      </c>
      <c r="P3754" s="8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2">
        <f t="shared" si="352"/>
        <v>42619.594155092585</v>
      </c>
      <c r="T3754" s="12">
        <f t="shared" si="353"/>
        <v>42659.666666666664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348"/>
        <v>1.0334000000000001</v>
      </c>
      <c r="P3755" s="8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2">
        <f t="shared" si="352"/>
        <v>42128.615740740737</v>
      </c>
      <c r="T3755" s="12">
        <f t="shared" si="353"/>
        <v>42157.791666666664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348"/>
        <v>1.2</v>
      </c>
      <c r="P3756" s="8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2">
        <f t="shared" si="352"/>
        <v>41808.67288194444</v>
      </c>
      <c r="T3756" s="12">
        <f t="shared" si="353"/>
        <v>41845.999305555553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348"/>
        <v>1.2963636363636364</v>
      </c>
      <c r="P3757" s="8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2">
        <f t="shared" si="352"/>
        <v>42445.658645833326</v>
      </c>
      <c r="T3757" s="12">
        <f t="shared" si="353"/>
        <v>42475.658645833326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348"/>
        <v>1.0111111111111111</v>
      </c>
      <c r="P3758" s="8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2">
        <f t="shared" si="352"/>
        <v>41771.606458333328</v>
      </c>
      <c r="T3758" s="12">
        <f t="shared" si="353"/>
        <v>41801.606458333328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348"/>
        <v>1.0851428571428572</v>
      </c>
      <c r="P3759" s="8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2">
        <f t="shared" si="352"/>
        <v>41954.642534722218</v>
      </c>
      <c r="T3759" s="12">
        <f t="shared" si="353"/>
        <v>41974.642534722218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348"/>
        <v>1.0233333333333334</v>
      </c>
      <c r="P3760" s="8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2">
        <f t="shared" si="352"/>
        <v>41747.263171296298</v>
      </c>
      <c r="T3760" s="12">
        <f t="shared" si="353"/>
        <v>41778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348"/>
        <v>1.1024425000000002</v>
      </c>
      <c r="P3761" s="8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2">
        <f t="shared" si="352"/>
        <v>42181.899918981479</v>
      </c>
      <c r="T3761" s="12">
        <f t="shared" si="353"/>
        <v>42241.899918981479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348"/>
        <v>1.010154</v>
      </c>
      <c r="P3762" s="8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2">
        <f t="shared" si="352"/>
        <v>41739.316967592589</v>
      </c>
      <c r="T3762" s="12">
        <f t="shared" si="353"/>
        <v>41764.316967592589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348"/>
        <v>1</v>
      </c>
      <c r="P3763" s="8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2">
        <f t="shared" si="352"/>
        <v>42173.258530092593</v>
      </c>
      <c r="T3763" s="12">
        <f t="shared" si="353"/>
        <v>42226.749999999993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348"/>
        <v>1.0624</v>
      </c>
      <c r="P3764" s="8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2">
        <f t="shared" si="352"/>
        <v>42193.605196759258</v>
      </c>
      <c r="T3764" s="12">
        <f t="shared" si="353"/>
        <v>42218.605196759258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348"/>
        <v>1</v>
      </c>
      <c r="P3765" s="8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2">
        <f t="shared" si="352"/>
        <v>42065.541967592588</v>
      </c>
      <c r="T3765" s="12">
        <f t="shared" si="353"/>
        <v>42095.500300925924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348"/>
        <v>1</v>
      </c>
      <c r="P3766" s="8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2">
        <f t="shared" si="352"/>
        <v>42499.634629629632</v>
      </c>
      <c r="T3766" s="12">
        <f t="shared" si="353"/>
        <v>42518.816666666666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348"/>
        <v>1.1345714285714286</v>
      </c>
      <c r="P3767" s="8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2">
        <f t="shared" si="352"/>
        <v>41820.568078703705</v>
      </c>
      <c r="T3767" s="12">
        <f t="shared" si="353"/>
        <v>41850.568078703705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348"/>
        <v>1.0265010000000001</v>
      </c>
      <c r="P3768" s="8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2">
        <f t="shared" si="352"/>
        <v>41787.958854166667</v>
      </c>
      <c r="T3768" s="12">
        <f t="shared" si="353"/>
        <v>41822.958854166667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348"/>
        <v>1.1675</v>
      </c>
      <c r="P3769" s="8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2">
        <f t="shared" si="352"/>
        <v>42049.811307870368</v>
      </c>
      <c r="T3769" s="12">
        <f t="shared" si="353"/>
        <v>42063.999305555553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348"/>
        <v>1.0765274999999999</v>
      </c>
      <c r="P3770" s="8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2">
        <f t="shared" si="352"/>
        <v>41772.519560185181</v>
      </c>
      <c r="T3770" s="12">
        <f t="shared" si="353"/>
        <v>41802.519560185181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348"/>
        <v>1</v>
      </c>
      <c r="P3771" s="8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2">
        <f t="shared" si="352"/>
        <v>42445.389803240738</v>
      </c>
      <c r="T3771" s="12">
        <f t="shared" si="353"/>
        <v>42475.389803240738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348"/>
        <v>1</v>
      </c>
      <c r="P3772" s="8">
        <f t="shared" si="349"/>
        <v>100</v>
      </c>
      <c r="Q3772" t="str">
        <f t="shared" si="350"/>
        <v>theater</v>
      </c>
      <c r="R3772" t="str">
        <f t="shared" si="351"/>
        <v>musical</v>
      </c>
      <c r="S3772" s="12">
        <f t="shared" si="352"/>
        <v>42138.722337962965</v>
      </c>
      <c r="T3772" s="12">
        <f t="shared" si="353"/>
        <v>42168.722337962965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348"/>
        <v>1.46</v>
      </c>
      <c r="P3773" s="8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2">
        <f t="shared" si="352"/>
        <v>42493.64875</v>
      </c>
      <c r="T3773" s="12">
        <f t="shared" si="353"/>
        <v>42507.791666666664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348"/>
        <v>1.1020000000000001</v>
      </c>
      <c r="P3774" s="8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2">
        <f t="shared" si="352"/>
        <v>42682.408634259256</v>
      </c>
      <c r="T3774" s="12">
        <f t="shared" si="353"/>
        <v>42703.041666666664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348"/>
        <v>1.0820000000000001</v>
      </c>
      <c r="P3775" s="8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2">
        <f t="shared" si="352"/>
        <v>42655.796840277777</v>
      </c>
      <c r="T3775" s="12">
        <f t="shared" si="353"/>
        <v>42688.880555555552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348"/>
        <v>1</v>
      </c>
      <c r="P3776" s="8">
        <f t="shared" si="349"/>
        <v>100</v>
      </c>
      <c r="Q3776" t="str">
        <f t="shared" si="350"/>
        <v>theater</v>
      </c>
      <c r="R3776" t="str">
        <f t="shared" si="351"/>
        <v>musical</v>
      </c>
      <c r="S3776" s="12">
        <f t="shared" si="352"/>
        <v>42087.583969907406</v>
      </c>
      <c r="T3776" s="12">
        <f t="shared" si="353"/>
        <v>42103.583969907406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348"/>
        <v>1.0024999999999999</v>
      </c>
      <c r="P3777" s="8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2">
        <f t="shared" si="352"/>
        <v>42075.734293981477</v>
      </c>
      <c r="T3777" s="12">
        <f t="shared" si="353"/>
        <v>42102.958333333336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348"/>
        <v>1.0671250000000001</v>
      </c>
      <c r="P3778" s="8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2">
        <f t="shared" si="352"/>
        <v>41814.159467592588</v>
      </c>
      <c r="T3778" s="12">
        <f t="shared" si="353"/>
        <v>41851.833333333328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354">E3779/D3779</f>
        <v>1.4319999999999999</v>
      </c>
      <c r="P3779" s="8">
        <f t="shared" ref="P3779:P3842" si="355">IF(ISERROR(E3779/L3779),0,E3779/L3779)</f>
        <v>48.542372881355931</v>
      </c>
      <c r="Q3779" t="str">
        <f t="shared" ref="Q3779:Q3842" si="356">LEFT(N3779,FIND("/",N3779,1)-1)</f>
        <v>theater</v>
      </c>
      <c r="R3779" t="str">
        <f t="shared" ref="R3779:R3842" si="357">RIGHT(N3779,(LEN(N3779)-FIND("/",N3779,1)))</f>
        <v>musical</v>
      </c>
      <c r="S3779" s="12">
        <f t="shared" ref="S3779:S3842" si="358">(J3779/86400)+25569+(-5/24)</f>
        <v>41886.903020833335</v>
      </c>
      <c r="T3779" s="12">
        <f t="shared" ref="T3779:T3842" si="359">(I3779/86400)+25569+(-5/24)</f>
        <v>41908.958333333328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354"/>
        <v>1.0504166666666668</v>
      </c>
      <c r="P3780" s="8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2">
        <f t="shared" si="358"/>
        <v>41989.610879629625</v>
      </c>
      <c r="T3780" s="12">
        <f t="shared" si="359"/>
        <v>42049.610879629625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354"/>
        <v>1.0398000000000001</v>
      </c>
      <c r="P3781" s="8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2">
        <f t="shared" si="358"/>
        <v>42425.527083333327</v>
      </c>
      <c r="T3781" s="12">
        <f t="shared" si="359"/>
        <v>42455.485416666663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354"/>
        <v>1.2</v>
      </c>
      <c r="P3782" s="8">
        <f t="shared" si="355"/>
        <v>100</v>
      </c>
      <c r="Q3782" t="str">
        <f t="shared" si="356"/>
        <v>theater</v>
      </c>
      <c r="R3782" t="str">
        <f t="shared" si="357"/>
        <v>musical</v>
      </c>
      <c r="S3782" s="12">
        <f t="shared" si="358"/>
        <v>42166.011400462965</v>
      </c>
      <c r="T3782" s="12">
        <f t="shared" si="359"/>
        <v>42198.629166666666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354"/>
        <v>1.0966666666666667</v>
      </c>
      <c r="P3783" s="8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2">
        <f t="shared" si="358"/>
        <v>41865.674594907403</v>
      </c>
      <c r="T3783" s="12">
        <f t="shared" si="359"/>
        <v>41890.674594907403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354"/>
        <v>1.0175000000000001</v>
      </c>
      <c r="P3784" s="8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2">
        <f t="shared" si="358"/>
        <v>42546.653900462959</v>
      </c>
      <c r="T3784" s="12">
        <f t="shared" si="359"/>
        <v>42575.749999999993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354"/>
        <v>1.2891666666666666</v>
      </c>
      <c r="P3785" s="8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2">
        <f t="shared" si="358"/>
        <v>42419.931944444441</v>
      </c>
      <c r="T3785" s="12">
        <f t="shared" si="359"/>
        <v>42444.458333333336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354"/>
        <v>1.1499999999999999</v>
      </c>
      <c r="P3786" s="8">
        <f t="shared" si="355"/>
        <v>115</v>
      </c>
      <c r="Q3786" t="str">
        <f t="shared" si="356"/>
        <v>theater</v>
      </c>
      <c r="R3786" t="str">
        <f t="shared" si="357"/>
        <v>musical</v>
      </c>
      <c r="S3786" s="12">
        <f t="shared" si="358"/>
        <v>42531.772361111107</v>
      </c>
      <c r="T3786" s="12">
        <f t="shared" si="359"/>
        <v>42561.772361111107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354"/>
        <v>1.5075000000000001</v>
      </c>
      <c r="P3787" s="8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2">
        <f t="shared" si="358"/>
        <v>42548.430196759255</v>
      </c>
      <c r="T3787" s="12">
        <f t="shared" si="359"/>
        <v>42584.210416666661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354"/>
        <v>1.1096666666666666</v>
      </c>
      <c r="P3788" s="8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2">
        <f t="shared" si="358"/>
        <v>42486.829571759255</v>
      </c>
      <c r="T3788" s="12">
        <f t="shared" si="359"/>
        <v>42516.829571759255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354"/>
        <v>1.0028571428571429</v>
      </c>
      <c r="P3789" s="8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2">
        <f t="shared" si="358"/>
        <v>42167.326458333329</v>
      </c>
      <c r="T3789" s="12">
        <f t="shared" si="359"/>
        <v>42195.957638888889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354"/>
        <v>6.6666666666666671E-3</v>
      </c>
      <c r="P3790" s="8">
        <f t="shared" si="355"/>
        <v>500</v>
      </c>
      <c r="Q3790" t="str">
        <f t="shared" si="356"/>
        <v>theater</v>
      </c>
      <c r="R3790" t="str">
        <f t="shared" si="357"/>
        <v>musical</v>
      </c>
      <c r="S3790" s="12">
        <f t="shared" si="358"/>
        <v>42333.487488425926</v>
      </c>
      <c r="T3790" s="12">
        <f t="shared" si="359"/>
        <v>42361.470833333333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354"/>
        <v>3.267605633802817E-2</v>
      </c>
      <c r="P3791" s="8">
        <f t="shared" si="355"/>
        <v>29</v>
      </c>
      <c r="Q3791" t="str">
        <f t="shared" si="356"/>
        <v>theater</v>
      </c>
      <c r="R3791" t="str">
        <f t="shared" si="357"/>
        <v>musical</v>
      </c>
      <c r="S3791" s="12">
        <f t="shared" si="358"/>
        <v>42138.590486111112</v>
      </c>
      <c r="T3791" s="12">
        <f t="shared" si="359"/>
        <v>42170.590486111112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354"/>
        <v>0</v>
      </c>
      <c r="P3792" s="8">
        <f t="shared" si="355"/>
        <v>0</v>
      </c>
      <c r="Q3792" t="str">
        <f t="shared" si="356"/>
        <v>theater</v>
      </c>
      <c r="R3792" t="str">
        <f t="shared" si="357"/>
        <v>musical</v>
      </c>
      <c r="S3792" s="12">
        <f t="shared" si="358"/>
        <v>42666.458599537036</v>
      </c>
      <c r="T3792" s="12">
        <f t="shared" si="359"/>
        <v>42696.5002662037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354"/>
        <v>0</v>
      </c>
      <c r="P3793" s="8">
        <f t="shared" si="355"/>
        <v>0</v>
      </c>
      <c r="Q3793" t="str">
        <f t="shared" si="356"/>
        <v>theater</v>
      </c>
      <c r="R3793" t="str">
        <f t="shared" si="357"/>
        <v>musical</v>
      </c>
      <c r="S3793" s="12">
        <f t="shared" si="358"/>
        <v>41766.4837037037</v>
      </c>
      <c r="T3793" s="12">
        <f t="shared" si="359"/>
        <v>41826.4837037037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354"/>
        <v>2.8E-3</v>
      </c>
      <c r="P3794" s="8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2">
        <f t="shared" si="358"/>
        <v>42170.238680555551</v>
      </c>
      <c r="T3794" s="12">
        <f t="shared" si="359"/>
        <v>42200.238680555551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354"/>
        <v>0.59657142857142853</v>
      </c>
      <c r="P3795" s="8">
        <f t="shared" si="355"/>
        <v>174</v>
      </c>
      <c r="Q3795" t="str">
        <f t="shared" si="356"/>
        <v>theater</v>
      </c>
      <c r="R3795" t="str">
        <f t="shared" si="357"/>
        <v>musical</v>
      </c>
      <c r="S3795" s="12">
        <f t="shared" si="358"/>
        <v>41968.73065972222</v>
      </c>
      <c r="T3795" s="12">
        <f t="shared" si="359"/>
        <v>41989.73065972222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354"/>
        <v>0.01</v>
      </c>
      <c r="P3796" s="8">
        <f t="shared" si="355"/>
        <v>50</v>
      </c>
      <c r="Q3796" t="str">
        <f t="shared" si="356"/>
        <v>theater</v>
      </c>
      <c r="R3796" t="str">
        <f t="shared" si="357"/>
        <v>musical</v>
      </c>
      <c r="S3796" s="12">
        <f t="shared" si="358"/>
        <v>42132.372152777774</v>
      </c>
      <c r="T3796" s="12">
        <f t="shared" si="359"/>
        <v>42162.372152777774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354"/>
        <v>1.6666666666666666E-2</v>
      </c>
      <c r="P3797" s="8">
        <f t="shared" si="355"/>
        <v>5</v>
      </c>
      <c r="Q3797" t="str">
        <f t="shared" si="356"/>
        <v>theater</v>
      </c>
      <c r="R3797" t="str">
        <f t="shared" si="357"/>
        <v>musical</v>
      </c>
      <c r="S3797" s="12">
        <f t="shared" si="358"/>
        <v>42201.227893518517</v>
      </c>
      <c r="T3797" s="12">
        <f t="shared" si="359"/>
        <v>42244.729166666664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354"/>
        <v>4.4444444444444447E-5</v>
      </c>
      <c r="P3798" s="8">
        <f t="shared" si="355"/>
        <v>1</v>
      </c>
      <c r="Q3798" t="str">
        <f t="shared" si="356"/>
        <v>theater</v>
      </c>
      <c r="R3798" t="str">
        <f t="shared" si="357"/>
        <v>musical</v>
      </c>
      <c r="S3798" s="12">
        <f t="shared" si="358"/>
        <v>42688.821250000001</v>
      </c>
      <c r="T3798" s="12">
        <f t="shared" si="359"/>
        <v>42748.821250000001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354"/>
        <v>0.89666666666666661</v>
      </c>
      <c r="P3799" s="8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2">
        <f t="shared" si="358"/>
        <v>42084.673206018517</v>
      </c>
      <c r="T3799" s="12">
        <f t="shared" si="359"/>
        <v>42114.673206018517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354"/>
        <v>1.4642857142857143E-2</v>
      </c>
      <c r="P3800" s="8">
        <f t="shared" si="355"/>
        <v>205</v>
      </c>
      <c r="Q3800" t="str">
        <f t="shared" si="356"/>
        <v>theater</v>
      </c>
      <c r="R3800" t="str">
        <f t="shared" si="357"/>
        <v>musical</v>
      </c>
      <c r="S3800" s="12">
        <f t="shared" si="358"/>
        <v>41831.514444444438</v>
      </c>
      <c r="T3800" s="12">
        <f t="shared" si="359"/>
        <v>41861.514444444438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354"/>
        <v>4.02E-2</v>
      </c>
      <c r="P3801" s="8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2">
        <f t="shared" si="358"/>
        <v>42410.722719907404</v>
      </c>
      <c r="T3801" s="12">
        <f t="shared" si="359"/>
        <v>42440.722719907404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354"/>
        <v>4.0045454545454544E-2</v>
      </c>
      <c r="P3802" s="8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2">
        <f t="shared" si="358"/>
        <v>41982.528738425921</v>
      </c>
      <c r="T3802" s="12">
        <f t="shared" si="359"/>
        <v>42014.999305555553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354"/>
        <v>8.5199999999999998E-2</v>
      </c>
      <c r="P3803" s="8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2">
        <f t="shared" si="358"/>
        <v>41975.467777777776</v>
      </c>
      <c r="T3803" s="12">
        <f t="shared" si="359"/>
        <v>42006.467777777776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354"/>
        <v>0</v>
      </c>
      <c r="P3804" s="8">
        <f t="shared" si="355"/>
        <v>0</v>
      </c>
      <c r="Q3804" t="str">
        <f t="shared" si="356"/>
        <v>theater</v>
      </c>
      <c r="R3804" t="str">
        <f t="shared" si="357"/>
        <v>musical</v>
      </c>
      <c r="S3804" s="12">
        <f t="shared" si="358"/>
        <v>42268.917893518512</v>
      </c>
      <c r="T3804" s="12">
        <f t="shared" si="359"/>
        <v>42298.917893518512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354"/>
        <v>0.19650000000000001</v>
      </c>
      <c r="P3805" s="8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2">
        <f t="shared" si="358"/>
        <v>42403.763518518514</v>
      </c>
      <c r="T3805" s="12">
        <f t="shared" si="359"/>
        <v>42433.763518518514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354"/>
        <v>0</v>
      </c>
      <c r="P3806" s="8">
        <f t="shared" si="355"/>
        <v>0</v>
      </c>
      <c r="Q3806" t="str">
        <f t="shared" si="356"/>
        <v>theater</v>
      </c>
      <c r="R3806" t="str">
        <f t="shared" si="357"/>
        <v>musical</v>
      </c>
      <c r="S3806" s="12">
        <f t="shared" si="358"/>
        <v>42526.801203703704</v>
      </c>
      <c r="T3806" s="12">
        <f t="shared" si="359"/>
        <v>42582.083333333336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354"/>
        <v>2.0000000000000002E-5</v>
      </c>
      <c r="P3807" s="8">
        <f t="shared" si="355"/>
        <v>1.5</v>
      </c>
      <c r="Q3807" t="str">
        <f t="shared" si="356"/>
        <v>theater</v>
      </c>
      <c r="R3807" t="str">
        <f t="shared" si="357"/>
        <v>musical</v>
      </c>
      <c r="S3807" s="12">
        <f t="shared" si="358"/>
        <v>41849.678703703699</v>
      </c>
      <c r="T3807" s="12">
        <f t="shared" si="359"/>
        <v>41909.678703703699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354"/>
        <v>6.6666666666666664E-4</v>
      </c>
      <c r="P3808" s="8">
        <f t="shared" si="355"/>
        <v>5</v>
      </c>
      <c r="Q3808" t="str">
        <f t="shared" si="356"/>
        <v>theater</v>
      </c>
      <c r="R3808" t="str">
        <f t="shared" si="357"/>
        <v>musical</v>
      </c>
      <c r="S3808" s="12">
        <f t="shared" si="358"/>
        <v>41799.050706018512</v>
      </c>
      <c r="T3808" s="12">
        <f t="shared" si="359"/>
        <v>41819.050706018512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354"/>
        <v>0.30333333333333334</v>
      </c>
      <c r="P3809" s="8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2">
        <f t="shared" si="358"/>
        <v>42090.700682870367</v>
      </c>
      <c r="T3809" s="12">
        <f t="shared" si="359"/>
        <v>42097.700682870367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354"/>
        <v>1</v>
      </c>
      <c r="P3810" s="8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2">
        <f t="shared" si="358"/>
        <v>42059.24559027778</v>
      </c>
      <c r="T3810" s="12">
        <f t="shared" si="359"/>
        <v>42119.203923611109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354"/>
        <v>1.0125</v>
      </c>
      <c r="P3811" s="8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2">
        <f t="shared" si="358"/>
        <v>41800.318368055552</v>
      </c>
      <c r="T3811" s="12">
        <f t="shared" si="359"/>
        <v>41850.75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354"/>
        <v>1.2173333333333334</v>
      </c>
      <c r="P3812" s="8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2">
        <f t="shared" si="358"/>
        <v>42054.640717592592</v>
      </c>
      <c r="T3812" s="12">
        <f t="shared" si="359"/>
        <v>42084.599050925921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354"/>
        <v>3.3</v>
      </c>
      <c r="P3813" s="8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2">
        <f t="shared" si="358"/>
        <v>42487.418668981474</v>
      </c>
      <c r="T3813" s="12">
        <f t="shared" si="359"/>
        <v>42521.249999999993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354"/>
        <v>1.0954999999999999</v>
      </c>
      <c r="P3814" s="8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2">
        <f t="shared" si="358"/>
        <v>42109.542916666665</v>
      </c>
      <c r="T3814" s="12">
        <f t="shared" si="359"/>
        <v>42155.957638888889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354"/>
        <v>1.0095190476190474</v>
      </c>
      <c r="P3815" s="8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2">
        <f t="shared" si="358"/>
        <v>42497.067372685182</v>
      </c>
      <c r="T3815" s="12">
        <f t="shared" si="359"/>
        <v>42535.696527777771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354"/>
        <v>1.4013333333333333</v>
      </c>
      <c r="P3816" s="8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2">
        <f t="shared" si="358"/>
        <v>42058.695740740739</v>
      </c>
      <c r="T3816" s="12">
        <f t="shared" si="359"/>
        <v>42094.957638888889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354"/>
        <v>1.0000100000000001</v>
      </c>
      <c r="P3817" s="8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2">
        <f t="shared" si="358"/>
        <v>42207.051585648143</v>
      </c>
      <c r="T3817" s="12">
        <f t="shared" si="359"/>
        <v>42236.749999999993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354"/>
        <v>1.19238</v>
      </c>
      <c r="P3818" s="8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2">
        <f t="shared" si="358"/>
        <v>41807.481747685182</v>
      </c>
      <c r="T3818" s="12">
        <f t="shared" si="359"/>
        <v>41837.481747685182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354"/>
        <v>1.0725</v>
      </c>
      <c r="P3819" s="8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2">
        <f t="shared" si="358"/>
        <v>42284.488611111105</v>
      </c>
      <c r="T3819" s="12">
        <f t="shared" si="359"/>
        <v>42300.957638888889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354"/>
        <v>2.2799999999999998</v>
      </c>
      <c r="P3820" s="8">
        <f t="shared" si="355"/>
        <v>57</v>
      </c>
      <c r="Q3820" t="str">
        <f t="shared" si="356"/>
        <v>theater</v>
      </c>
      <c r="R3820" t="str">
        <f t="shared" si="357"/>
        <v>plays</v>
      </c>
      <c r="S3820" s="12">
        <f t="shared" si="358"/>
        <v>42045.634050925924</v>
      </c>
      <c r="T3820" s="12">
        <f t="shared" si="359"/>
        <v>42075.592384259253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354"/>
        <v>1.0640000000000001</v>
      </c>
      <c r="P3821" s="8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2">
        <f t="shared" si="358"/>
        <v>42184.001203703701</v>
      </c>
      <c r="T3821" s="12">
        <f t="shared" si="359"/>
        <v>42202.668055555558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354"/>
        <v>1.4333333333333333</v>
      </c>
      <c r="P3822" s="8">
        <f t="shared" si="355"/>
        <v>21.5</v>
      </c>
      <c r="Q3822" t="str">
        <f t="shared" si="356"/>
        <v>theater</v>
      </c>
      <c r="R3822" t="str">
        <f t="shared" si="357"/>
        <v>plays</v>
      </c>
      <c r="S3822" s="12">
        <f t="shared" si="358"/>
        <v>42160.443483796298</v>
      </c>
      <c r="T3822" s="12">
        <f t="shared" si="359"/>
        <v>42190.443483796298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354"/>
        <v>1.0454285714285714</v>
      </c>
      <c r="P3823" s="8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2">
        <f t="shared" si="358"/>
        <v>42340.972303240742</v>
      </c>
      <c r="T3823" s="12">
        <f t="shared" si="359"/>
        <v>42372.972303240742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354"/>
        <v>1.1002000000000001</v>
      </c>
      <c r="P3824" s="8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2">
        <f t="shared" si="358"/>
        <v>42329.629826388882</v>
      </c>
      <c r="T3824" s="12">
        <f t="shared" si="359"/>
        <v>42388.749305555553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354"/>
        <v>1.06</v>
      </c>
      <c r="P3825" s="8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2">
        <f t="shared" si="358"/>
        <v>42170.701898148145</v>
      </c>
      <c r="T3825" s="12">
        <f t="shared" si="359"/>
        <v>42204.957638888889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354"/>
        <v>1.08</v>
      </c>
      <c r="P3826" s="8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2">
        <f t="shared" si="358"/>
        <v>42571.417858796289</v>
      </c>
      <c r="T3826" s="12">
        <f t="shared" si="359"/>
        <v>42583.361805555549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354"/>
        <v>1.0542</v>
      </c>
      <c r="P3827" s="8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2">
        <f t="shared" si="358"/>
        <v>42150.861273148148</v>
      </c>
      <c r="T3827" s="12">
        <f t="shared" si="359"/>
        <v>42171.861273148148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354"/>
        <v>1.1916666666666667</v>
      </c>
      <c r="P3828" s="8">
        <f t="shared" si="355"/>
        <v>27.5</v>
      </c>
      <c r="Q3828" t="str">
        <f t="shared" si="356"/>
        <v>theater</v>
      </c>
      <c r="R3828" t="str">
        <f t="shared" si="357"/>
        <v>plays</v>
      </c>
      <c r="S3828" s="12">
        <f t="shared" si="358"/>
        <v>42101.215208333328</v>
      </c>
      <c r="T3828" s="12">
        <f t="shared" si="359"/>
        <v>42131.215208333328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354"/>
        <v>1.5266666666666666</v>
      </c>
      <c r="P3829" s="8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2">
        <f t="shared" si="358"/>
        <v>42034.719918981478</v>
      </c>
      <c r="T3829" s="12">
        <f t="shared" si="359"/>
        <v>42089.791666666664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354"/>
        <v>1</v>
      </c>
      <c r="P3830" s="8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2">
        <f t="shared" si="358"/>
        <v>41944.319293981483</v>
      </c>
      <c r="T3830" s="12">
        <f t="shared" si="359"/>
        <v>42004.36096064814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354"/>
        <v>1.002</v>
      </c>
      <c r="P3831" s="8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2">
        <f t="shared" si="358"/>
        <v>42593.657071759262</v>
      </c>
      <c r="T3831" s="12">
        <f t="shared" si="359"/>
        <v>42613.657071759262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354"/>
        <v>2.25</v>
      </c>
      <c r="P3832" s="8">
        <f t="shared" si="355"/>
        <v>75</v>
      </c>
      <c r="Q3832" t="str">
        <f t="shared" si="356"/>
        <v>theater</v>
      </c>
      <c r="R3832" t="str">
        <f t="shared" si="357"/>
        <v>plays</v>
      </c>
      <c r="S3832" s="12">
        <f t="shared" si="358"/>
        <v>42503.532534722217</v>
      </c>
      <c r="T3832" s="12">
        <f t="shared" si="359"/>
        <v>42517.532534722217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354"/>
        <v>1.0602199999999999</v>
      </c>
      <c r="P3833" s="8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2">
        <f t="shared" si="358"/>
        <v>41927.640567129631</v>
      </c>
      <c r="T3833" s="12">
        <f t="shared" si="359"/>
        <v>41948.682233796295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354"/>
        <v>1.0466666666666666</v>
      </c>
      <c r="P3834" s="8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2">
        <f t="shared" si="358"/>
        <v>42374.906655092585</v>
      </c>
      <c r="T3834" s="12">
        <f t="shared" si="359"/>
        <v>42419.906655092585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354"/>
        <v>1.1666666666666667</v>
      </c>
      <c r="P3835" s="8">
        <f t="shared" si="355"/>
        <v>70</v>
      </c>
      <c r="Q3835" t="str">
        <f t="shared" si="356"/>
        <v>theater</v>
      </c>
      <c r="R3835" t="str">
        <f t="shared" si="357"/>
        <v>plays</v>
      </c>
      <c r="S3835" s="12">
        <f t="shared" si="358"/>
        <v>41963.664027777777</v>
      </c>
      <c r="T3835" s="12">
        <f t="shared" si="359"/>
        <v>41974.589583333327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354"/>
        <v>1.0903333333333334</v>
      </c>
      <c r="P3836" s="8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2">
        <f t="shared" si="358"/>
        <v>42143.236886574072</v>
      </c>
      <c r="T3836" s="12">
        <f t="shared" si="359"/>
        <v>42173.236886574072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354"/>
        <v>1.6</v>
      </c>
      <c r="P3837" s="8">
        <f t="shared" si="355"/>
        <v>40</v>
      </c>
      <c r="Q3837" t="str">
        <f t="shared" si="356"/>
        <v>theater</v>
      </c>
      <c r="R3837" t="str">
        <f t="shared" si="357"/>
        <v>plays</v>
      </c>
      <c r="S3837" s="12">
        <f t="shared" si="358"/>
        <v>42460.733888888884</v>
      </c>
      <c r="T3837" s="12">
        <f t="shared" si="359"/>
        <v>42481.733888888884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354"/>
        <v>1.125</v>
      </c>
      <c r="P3838" s="8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2">
        <f t="shared" si="358"/>
        <v>42553.718194444438</v>
      </c>
      <c r="T3838" s="12">
        <f t="shared" si="359"/>
        <v>42584.964583333327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354"/>
        <v>1.0209999999999999</v>
      </c>
      <c r="P3839" s="8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2">
        <f t="shared" si="358"/>
        <v>42152.557384259257</v>
      </c>
      <c r="T3839" s="12">
        <f t="shared" si="359"/>
        <v>42188.557384259257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354"/>
        <v>1.00824</v>
      </c>
      <c r="P3840" s="8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2">
        <f t="shared" si="358"/>
        <v>42116.502418981479</v>
      </c>
      <c r="T3840" s="12">
        <f t="shared" si="359"/>
        <v>42146.502418981479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354"/>
        <v>1.0125</v>
      </c>
      <c r="P3841" s="8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2">
        <f t="shared" si="358"/>
        <v>42154.934305555558</v>
      </c>
      <c r="T3841" s="12">
        <f t="shared" si="359"/>
        <v>42214.934305555558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354"/>
        <v>65</v>
      </c>
      <c r="P3842" s="8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2">
        <f t="shared" si="358"/>
        <v>42432.493391203701</v>
      </c>
      <c r="T3842" s="12">
        <f t="shared" si="359"/>
        <v>42457.45172453703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360">E3843/D3843</f>
        <v>8.72E-2</v>
      </c>
      <c r="P3843" s="8">
        <f t="shared" ref="P3843:P3906" si="361">IF(ISERROR(E3843/L3843),0,E3843/L3843)</f>
        <v>25.647058823529413</v>
      </c>
      <c r="Q3843" t="str">
        <f t="shared" ref="Q3843:Q3906" si="362">LEFT(N3843,FIND("/",N3843,1)-1)</f>
        <v>theater</v>
      </c>
      <c r="R3843" t="str">
        <f t="shared" ref="R3843:R3906" si="363">RIGHT(N3843,(LEN(N3843)-FIND("/",N3843,1)))</f>
        <v>plays</v>
      </c>
      <c r="S3843" s="12">
        <f t="shared" ref="S3843:S3906" si="364">(J3843/86400)+25569+(-5/24)</f>
        <v>41780.57739583333</v>
      </c>
      <c r="T3843" s="12">
        <f t="shared" ref="T3843:T3906" si="365">(I3843/86400)+25569+(-5/24)</f>
        <v>41840.57739583333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360"/>
        <v>0.21940000000000001</v>
      </c>
      <c r="P3844" s="8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2">
        <f t="shared" si="364"/>
        <v>41740.285324074073</v>
      </c>
      <c r="T3844" s="12">
        <f t="shared" si="365"/>
        <v>41770.285324074073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360"/>
        <v>0.21299999999999999</v>
      </c>
      <c r="P3845" s="8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2">
        <f t="shared" si="364"/>
        <v>41765.864166666666</v>
      </c>
      <c r="T3845" s="12">
        <f t="shared" si="365"/>
        <v>41790.864166666666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360"/>
        <v>0.41489795918367345</v>
      </c>
      <c r="P3846" s="8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2">
        <f t="shared" si="364"/>
        <v>41766.408958333333</v>
      </c>
      <c r="T3846" s="12">
        <f t="shared" si="365"/>
        <v>41793.082638888889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360"/>
        <v>2.1049999999999999E-2</v>
      </c>
      <c r="P3847" s="8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2">
        <f t="shared" si="364"/>
        <v>42248.418680555558</v>
      </c>
      <c r="T3847" s="12">
        <f t="shared" si="365"/>
        <v>42278.418680555558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360"/>
        <v>2.7E-2</v>
      </c>
      <c r="P3848" s="8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2">
        <f t="shared" si="364"/>
        <v>41885.01321759259</v>
      </c>
      <c r="T3848" s="12">
        <f t="shared" si="365"/>
        <v>41916.082638888889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360"/>
        <v>0.16161904761904761</v>
      </c>
      <c r="P3849" s="8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2">
        <f t="shared" si="364"/>
        <v>42159.016099537032</v>
      </c>
      <c r="T3849" s="12">
        <f t="shared" si="365"/>
        <v>42204.016099537032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360"/>
        <v>0.16376923076923078</v>
      </c>
      <c r="P3850" s="8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2">
        <f t="shared" si="364"/>
        <v>42265.608668981477</v>
      </c>
      <c r="T3850" s="12">
        <f t="shared" si="365"/>
        <v>42295.608668981477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360"/>
        <v>7.0433333333333334E-2</v>
      </c>
      <c r="P3851" s="8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2">
        <f t="shared" si="364"/>
        <v>42136.558842592589</v>
      </c>
      <c r="T3851" s="12">
        <f t="shared" si="365"/>
        <v>42166.558842592589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360"/>
        <v>3.7999999999999999E-2</v>
      </c>
      <c r="P3852" s="8">
        <f t="shared" si="361"/>
        <v>9.5</v>
      </c>
      <c r="Q3852" t="str">
        <f t="shared" si="362"/>
        <v>theater</v>
      </c>
      <c r="R3852" t="str">
        <f t="shared" si="363"/>
        <v>plays</v>
      </c>
      <c r="S3852" s="12">
        <f t="shared" si="364"/>
        <v>41974.916006944441</v>
      </c>
      <c r="T3852" s="12">
        <f t="shared" si="365"/>
        <v>42004.916006944441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360"/>
        <v>0.34079999999999999</v>
      </c>
      <c r="P3853" s="8">
        <f t="shared" si="361"/>
        <v>35.5</v>
      </c>
      <c r="Q3853" t="str">
        <f t="shared" si="362"/>
        <v>theater</v>
      </c>
      <c r="R3853" t="str">
        <f t="shared" si="363"/>
        <v>plays</v>
      </c>
      <c r="S3853" s="12">
        <f t="shared" si="364"/>
        <v>42172.23123842592</v>
      </c>
      <c r="T3853" s="12">
        <f t="shared" si="365"/>
        <v>42202.23123842592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360"/>
        <v>2E-3</v>
      </c>
      <c r="P3854" s="8">
        <f t="shared" si="361"/>
        <v>10</v>
      </c>
      <c r="Q3854" t="str">
        <f t="shared" si="362"/>
        <v>theater</v>
      </c>
      <c r="R3854" t="str">
        <f t="shared" si="363"/>
        <v>plays</v>
      </c>
      <c r="S3854" s="12">
        <f t="shared" si="364"/>
        <v>42064.982361111113</v>
      </c>
      <c r="T3854" s="12">
        <f t="shared" si="365"/>
        <v>42089.940694444442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360"/>
        <v>2.5999999999999998E-4</v>
      </c>
      <c r="P3855" s="8">
        <f t="shared" si="361"/>
        <v>13</v>
      </c>
      <c r="Q3855" t="str">
        <f t="shared" si="362"/>
        <v>theater</v>
      </c>
      <c r="R3855" t="str">
        <f t="shared" si="363"/>
        <v>plays</v>
      </c>
      <c r="S3855" s="12">
        <f t="shared" si="364"/>
        <v>41848.631689814814</v>
      </c>
      <c r="T3855" s="12">
        <f t="shared" si="365"/>
        <v>41883.631689814814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360"/>
        <v>0.16254545454545455</v>
      </c>
      <c r="P3856" s="8">
        <f t="shared" si="361"/>
        <v>89.4</v>
      </c>
      <c r="Q3856" t="str">
        <f t="shared" si="362"/>
        <v>theater</v>
      </c>
      <c r="R3856" t="str">
        <f t="shared" si="363"/>
        <v>plays</v>
      </c>
      <c r="S3856" s="12">
        <f t="shared" si="364"/>
        <v>42103.67659722222</v>
      </c>
      <c r="T3856" s="12">
        <f t="shared" si="365"/>
        <v>42133.67659722222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360"/>
        <v>2.5000000000000001E-2</v>
      </c>
      <c r="P3857" s="8">
        <f t="shared" si="361"/>
        <v>25</v>
      </c>
      <c r="Q3857" t="str">
        <f t="shared" si="362"/>
        <v>theater</v>
      </c>
      <c r="R3857" t="str">
        <f t="shared" si="363"/>
        <v>plays</v>
      </c>
      <c r="S3857" s="12">
        <f t="shared" si="364"/>
        <v>42059.762395833335</v>
      </c>
      <c r="T3857" s="12">
        <f t="shared" si="365"/>
        <v>42089.720729166664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360"/>
        <v>2.0000000000000001E-4</v>
      </c>
      <c r="P3858" s="8">
        <f t="shared" si="361"/>
        <v>1</v>
      </c>
      <c r="Q3858" t="str">
        <f t="shared" si="362"/>
        <v>theater</v>
      </c>
      <c r="R3858" t="str">
        <f t="shared" si="363"/>
        <v>plays</v>
      </c>
      <c r="S3858" s="12">
        <f t="shared" si="364"/>
        <v>42041.534756944442</v>
      </c>
      <c r="T3858" s="12">
        <f t="shared" si="365"/>
        <v>42071.493090277778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360"/>
        <v>5.1999999999999998E-2</v>
      </c>
      <c r="P3859" s="8">
        <f t="shared" si="361"/>
        <v>65</v>
      </c>
      <c r="Q3859" t="str">
        <f t="shared" si="362"/>
        <v>theater</v>
      </c>
      <c r="R3859" t="str">
        <f t="shared" si="363"/>
        <v>plays</v>
      </c>
      <c r="S3859" s="12">
        <f t="shared" si="364"/>
        <v>41829.528819444444</v>
      </c>
      <c r="T3859" s="12">
        <f t="shared" si="365"/>
        <v>41852.508333333331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360"/>
        <v>0.02</v>
      </c>
      <c r="P3860" s="8">
        <f t="shared" si="361"/>
        <v>10</v>
      </c>
      <c r="Q3860" t="str">
        <f t="shared" si="362"/>
        <v>theater</v>
      </c>
      <c r="R3860" t="str">
        <f t="shared" si="363"/>
        <v>plays</v>
      </c>
      <c r="S3860" s="12">
        <f t="shared" si="364"/>
        <v>42128.222731481474</v>
      </c>
      <c r="T3860" s="12">
        <f t="shared" si="365"/>
        <v>42146.666666666664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360"/>
        <v>4.0000000000000002E-4</v>
      </c>
      <c r="P3861" s="8">
        <f t="shared" si="361"/>
        <v>1</v>
      </c>
      <c r="Q3861" t="str">
        <f t="shared" si="362"/>
        <v>theater</v>
      </c>
      <c r="R3861" t="str">
        <f t="shared" si="363"/>
        <v>plays</v>
      </c>
      <c r="S3861" s="12">
        <f t="shared" si="364"/>
        <v>41789.685266203705</v>
      </c>
      <c r="T3861" s="12">
        <f t="shared" si="365"/>
        <v>41815.666666666664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360"/>
        <v>0.17666666666666667</v>
      </c>
      <c r="P3862" s="8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2">
        <f t="shared" si="364"/>
        <v>41833.452662037038</v>
      </c>
      <c r="T3862" s="12">
        <f t="shared" si="365"/>
        <v>41863.452662037038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360"/>
        <v>0.05</v>
      </c>
      <c r="P3863" s="8">
        <f t="shared" si="361"/>
        <v>100</v>
      </c>
      <c r="Q3863" t="str">
        <f t="shared" si="362"/>
        <v>theater</v>
      </c>
      <c r="R3863" t="str">
        <f t="shared" si="363"/>
        <v>plays</v>
      </c>
      <c r="S3863" s="12">
        <f t="shared" si="364"/>
        <v>41914.381678240738</v>
      </c>
      <c r="T3863" s="12">
        <f t="shared" si="365"/>
        <v>41955.699305555558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360"/>
        <v>1.3333333333333334E-4</v>
      </c>
      <c r="P3864" s="8">
        <f t="shared" si="361"/>
        <v>1</v>
      </c>
      <c r="Q3864" t="str">
        <f t="shared" si="362"/>
        <v>theater</v>
      </c>
      <c r="R3864" t="str">
        <f t="shared" si="363"/>
        <v>plays</v>
      </c>
      <c r="S3864" s="12">
        <f t="shared" si="364"/>
        <v>42611.052731481475</v>
      </c>
      <c r="T3864" s="12">
        <f t="shared" si="365"/>
        <v>42625.499305555553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360"/>
        <v>0</v>
      </c>
      <c r="P3865" s="8">
        <f t="shared" si="361"/>
        <v>0</v>
      </c>
      <c r="Q3865" t="str">
        <f t="shared" si="362"/>
        <v>theater</v>
      </c>
      <c r="R3865" t="str">
        <f t="shared" si="363"/>
        <v>plays</v>
      </c>
      <c r="S3865" s="12">
        <f t="shared" si="364"/>
        <v>42253.424826388888</v>
      </c>
      <c r="T3865" s="12">
        <f t="shared" si="365"/>
        <v>42313.466493055552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360"/>
        <v>1.2E-2</v>
      </c>
      <c r="P3866" s="8">
        <f t="shared" si="361"/>
        <v>20</v>
      </c>
      <c r="Q3866" t="str">
        <f t="shared" si="362"/>
        <v>theater</v>
      </c>
      <c r="R3866" t="str">
        <f t="shared" si="363"/>
        <v>plays</v>
      </c>
      <c r="S3866" s="12">
        <f t="shared" si="364"/>
        <v>42295.683495370373</v>
      </c>
      <c r="T3866" s="12">
        <f t="shared" si="365"/>
        <v>42325.72516203703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360"/>
        <v>0.26937422295897223</v>
      </c>
      <c r="P3867" s="8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2">
        <f t="shared" si="364"/>
        <v>41841.44326388889</v>
      </c>
      <c r="T3867" s="12">
        <f t="shared" si="365"/>
        <v>41881.020833333328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360"/>
        <v>5.4999999999999997E-3</v>
      </c>
      <c r="P3868" s="8">
        <f t="shared" si="361"/>
        <v>5.5</v>
      </c>
      <c r="Q3868" t="str">
        <f t="shared" si="362"/>
        <v>theater</v>
      </c>
      <c r="R3868" t="str">
        <f t="shared" si="363"/>
        <v>plays</v>
      </c>
      <c r="S3868" s="12">
        <f t="shared" si="364"/>
        <v>42402.738668981481</v>
      </c>
      <c r="T3868" s="12">
        <f t="shared" si="365"/>
        <v>42451.936805555553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360"/>
        <v>0.1255</v>
      </c>
      <c r="P3869" s="8">
        <f t="shared" si="361"/>
        <v>50.2</v>
      </c>
      <c r="Q3869" t="str">
        <f t="shared" si="362"/>
        <v>theater</v>
      </c>
      <c r="R3869" t="str">
        <f t="shared" si="363"/>
        <v>plays</v>
      </c>
      <c r="S3869" s="12">
        <f t="shared" si="364"/>
        <v>42509.605775462966</v>
      </c>
      <c r="T3869" s="12">
        <f t="shared" si="365"/>
        <v>42539.605775462966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360"/>
        <v>2E-3</v>
      </c>
      <c r="P3870" s="8">
        <f t="shared" si="361"/>
        <v>10</v>
      </c>
      <c r="Q3870" t="str">
        <f t="shared" si="362"/>
        <v>theater</v>
      </c>
      <c r="R3870" t="str">
        <f t="shared" si="363"/>
        <v>musical</v>
      </c>
      <c r="S3870" s="12">
        <f t="shared" si="364"/>
        <v>41865.45144675926</v>
      </c>
      <c r="T3870" s="12">
        <f t="shared" si="365"/>
        <v>41890.45144675926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360"/>
        <v>3.44748684310884E-2</v>
      </c>
      <c r="P3871" s="8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2">
        <f t="shared" si="364"/>
        <v>42047.516111111108</v>
      </c>
      <c r="T3871" s="12">
        <f t="shared" si="365"/>
        <v>42076.924305555549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360"/>
        <v>0.15</v>
      </c>
      <c r="P3872" s="8">
        <f t="shared" si="361"/>
        <v>150</v>
      </c>
      <c r="Q3872" t="str">
        <f t="shared" si="362"/>
        <v>theater</v>
      </c>
      <c r="R3872" t="str">
        <f t="shared" si="363"/>
        <v>musical</v>
      </c>
      <c r="S3872" s="12">
        <f t="shared" si="364"/>
        <v>41792.963865740741</v>
      </c>
      <c r="T3872" s="12">
        <f t="shared" si="365"/>
        <v>41822.963865740741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360"/>
        <v>2.6666666666666668E-2</v>
      </c>
      <c r="P3873" s="8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2">
        <f t="shared" si="364"/>
        <v>42763.572337962956</v>
      </c>
      <c r="T3873" s="12">
        <f t="shared" si="365"/>
        <v>42823.530671296299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360"/>
        <v>0</v>
      </c>
      <c r="P3874" s="8">
        <f t="shared" si="361"/>
        <v>0</v>
      </c>
      <c r="Q3874" t="str">
        <f t="shared" si="362"/>
        <v>theater</v>
      </c>
      <c r="R3874" t="str">
        <f t="shared" si="363"/>
        <v>musical</v>
      </c>
      <c r="S3874" s="12">
        <f t="shared" si="364"/>
        <v>42179.9374537037</v>
      </c>
      <c r="T3874" s="12">
        <f t="shared" si="365"/>
        <v>42229.9374537037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360"/>
        <v>0</v>
      </c>
      <c r="P3875" s="8">
        <f t="shared" si="361"/>
        <v>0</v>
      </c>
      <c r="Q3875" t="str">
        <f t="shared" si="362"/>
        <v>theater</v>
      </c>
      <c r="R3875" t="str">
        <f t="shared" si="363"/>
        <v>musical</v>
      </c>
      <c r="S3875" s="12">
        <f t="shared" si="364"/>
        <v>42255.487673611111</v>
      </c>
      <c r="T3875" s="12">
        <f t="shared" si="365"/>
        <v>42285.487673611111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360"/>
        <v>0</v>
      </c>
      <c r="P3876" s="8">
        <f t="shared" si="361"/>
        <v>0</v>
      </c>
      <c r="Q3876" t="str">
        <f t="shared" si="362"/>
        <v>theater</v>
      </c>
      <c r="R3876" t="str">
        <f t="shared" si="363"/>
        <v>musical</v>
      </c>
      <c r="S3876" s="12">
        <f t="shared" si="364"/>
        <v>42006.808124999996</v>
      </c>
      <c r="T3876" s="12">
        <f t="shared" si="365"/>
        <v>42027.833333333336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360"/>
        <v>0</v>
      </c>
      <c r="P3877" s="8">
        <f t="shared" si="361"/>
        <v>0</v>
      </c>
      <c r="Q3877" t="str">
        <f t="shared" si="362"/>
        <v>theater</v>
      </c>
      <c r="R3877" t="str">
        <f t="shared" si="363"/>
        <v>musical</v>
      </c>
      <c r="S3877" s="12">
        <f t="shared" si="364"/>
        <v>42615.138483796291</v>
      </c>
      <c r="T3877" s="12">
        <f t="shared" si="365"/>
        <v>42616.208333333336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360"/>
        <v>0.52794871794871789</v>
      </c>
      <c r="P3878" s="8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2">
        <f t="shared" si="364"/>
        <v>42372.415833333333</v>
      </c>
      <c r="T3878" s="12">
        <f t="shared" si="365"/>
        <v>42402.415833333333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360"/>
        <v>4.9639999999999997E-2</v>
      </c>
      <c r="P3879" s="8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2">
        <f t="shared" si="364"/>
        <v>42682.469351851854</v>
      </c>
      <c r="T3879" s="12">
        <f t="shared" si="365"/>
        <v>42712.469351851854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360"/>
        <v>5.5555555555555556E-4</v>
      </c>
      <c r="P3880" s="8">
        <f t="shared" si="361"/>
        <v>10</v>
      </c>
      <c r="Q3880" t="str">
        <f t="shared" si="362"/>
        <v>theater</v>
      </c>
      <c r="R3880" t="str">
        <f t="shared" si="363"/>
        <v>musical</v>
      </c>
      <c r="S3880" s="12">
        <f t="shared" si="364"/>
        <v>42154.610486111109</v>
      </c>
      <c r="T3880" s="12">
        <f t="shared" si="365"/>
        <v>42184.957638888889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360"/>
        <v>0</v>
      </c>
      <c r="P3881" s="8">
        <f t="shared" si="361"/>
        <v>0</v>
      </c>
      <c r="Q3881" t="str">
        <f t="shared" si="362"/>
        <v>theater</v>
      </c>
      <c r="R3881" t="str">
        <f t="shared" si="363"/>
        <v>musical</v>
      </c>
      <c r="S3881" s="12">
        <f t="shared" si="364"/>
        <v>41999.652731481481</v>
      </c>
      <c r="T3881" s="12">
        <f t="shared" si="365"/>
        <v>42029.652731481481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360"/>
        <v>0.13066666666666665</v>
      </c>
      <c r="P3882" s="8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2">
        <f t="shared" si="364"/>
        <v>41815.606712962959</v>
      </c>
      <c r="T3882" s="12">
        <f t="shared" si="365"/>
        <v>41850.75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360"/>
        <v>0.05</v>
      </c>
      <c r="P3883" s="8">
        <f t="shared" si="361"/>
        <v>25</v>
      </c>
      <c r="Q3883" t="str">
        <f t="shared" si="362"/>
        <v>theater</v>
      </c>
      <c r="R3883" t="str">
        <f t="shared" si="363"/>
        <v>musical</v>
      </c>
      <c r="S3883" s="12">
        <f t="shared" si="364"/>
        <v>42755.810173611106</v>
      </c>
      <c r="T3883" s="12">
        <f t="shared" si="365"/>
        <v>42785.810173611106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360"/>
        <v>0</v>
      </c>
      <c r="P3884" s="8">
        <f t="shared" si="361"/>
        <v>0</v>
      </c>
      <c r="Q3884" t="str">
        <f t="shared" si="362"/>
        <v>theater</v>
      </c>
      <c r="R3884" t="str">
        <f t="shared" si="363"/>
        <v>musical</v>
      </c>
      <c r="S3884" s="12">
        <f t="shared" si="364"/>
        <v>42373.77511574074</v>
      </c>
      <c r="T3884" s="12">
        <f t="shared" si="365"/>
        <v>42400.752083333333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360"/>
        <v>0</v>
      </c>
      <c r="P3885" s="8">
        <f t="shared" si="361"/>
        <v>0</v>
      </c>
      <c r="Q3885" t="str">
        <f t="shared" si="362"/>
        <v>theater</v>
      </c>
      <c r="R3885" t="str">
        <f t="shared" si="363"/>
        <v>musical</v>
      </c>
      <c r="S3885" s="12">
        <f t="shared" si="364"/>
        <v>41854.394317129627</v>
      </c>
      <c r="T3885" s="12">
        <f t="shared" si="365"/>
        <v>41884.394317129627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360"/>
        <v>0</v>
      </c>
      <c r="P3886" s="8">
        <f t="shared" si="361"/>
        <v>0</v>
      </c>
      <c r="Q3886" t="str">
        <f t="shared" si="362"/>
        <v>theater</v>
      </c>
      <c r="R3886" t="str">
        <f t="shared" si="363"/>
        <v>musical</v>
      </c>
      <c r="S3886" s="12">
        <f t="shared" si="364"/>
        <v>42065.583240740736</v>
      </c>
      <c r="T3886" s="12">
        <f t="shared" si="365"/>
        <v>42090.541574074072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360"/>
        <v>0</v>
      </c>
      <c r="P3887" s="8">
        <f t="shared" si="361"/>
        <v>0</v>
      </c>
      <c r="Q3887" t="str">
        <f t="shared" si="362"/>
        <v>theater</v>
      </c>
      <c r="R3887" t="str">
        <f t="shared" si="363"/>
        <v>musical</v>
      </c>
      <c r="S3887" s="12">
        <f t="shared" si="364"/>
        <v>42469.742951388886</v>
      </c>
      <c r="T3887" s="12">
        <f t="shared" si="365"/>
        <v>42499.742951388886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360"/>
        <v>0</v>
      </c>
      <c r="P3888" s="8">
        <f t="shared" si="361"/>
        <v>0</v>
      </c>
      <c r="Q3888" t="str">
        <f t="shared" si="362"/>
        <v>theater</v>
      </c>
      <c r="R3888" t="str">
        <f t="shared" si="363"/>
        <v>musical</v>
      </c>
      <c r="S3888" s="12">
        <f t="shared" si="364"/>
        <v>41954.019699074073</v>
      </c>
      <c r="T3888" s="12">
        <f t="shared" si="365"/>
        <v>41984.019699074073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360"/>
        <v>1.7500000000000002E-2</v>
      </c>
      <c r="P3889" s="8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2">
        <f t="shared" si="364"/>
        <v>42079.649641203701</v>
      </c>
      <c r="T3889" s="12">
        <f t="shared" si="365"/>
        <v>42125.708333333336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360"/>
        <v>0.27100000000000002</v>
      </c>
      <c r="P3890" s="8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2">
        <f t="shared" si="364"/>
        <v>42762.337476851848</v>
      </c>
      <c r="T3890" s="12">
        <f t="shared" si="365"/>
        <v>42792.337476851848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360"/>
        <v>1.4749999999999999E-2</v>
      </c>
      <c r="P3891" s="8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2">
        <f t="shared" si="364"/>
        <v>41976.796643518515</v>
      </c>
      <c r="T3891" s="12">
        <f t="shared" si="365"/>
        <v>42008.768055555549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360"/>
        <v>0.16826666666666668</v>
      </c>
      <c r="P3892" s="8">
        <f t="shared" si="361"/>
        <v>315.5</v>
      </c>
      <c r="Q3892" t="str">
        <f t="shared" si="362"/>
        <v>theater</v>
      </c>
      <c r="R3892" t="str">
        <f t="shared" si="363"/>
        <v>plays</v>
      </c>
      <c r="S3892" s="12">
        <f t="shared" si="364"/>
        <v>42171.55027777778</v>
      </c>
      <c r="T3892" s="12">
        <f t="shared" si="365"/>
        <v>42231.55027777778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360"/>
        <v>0.32500000000000001</v>
      </c>
      <c r="P3893" s="8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2">
        <f t="shared" si="364"/>
        <v>42055.924120370364</v>
      </c>
      <c r="T3893" s="12">
        <f t="shared" si="365"/>
        <v>42085.999305555553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360"/>
        <v>0</v>
      </c>
      <c r="P3894" s="8">
        <f t="shared" si="361"/>
        <v>0</v>
      </c>
      <c r="Q3894" t="str">
        <f t="shared" si="362"/>
        <v>theater</v>
      </c>
      <c r="R3894" t="str">
        <f t="shared" si="363"/>
        <v>plays</v>
      </c>
      <c r="S3894" s="12">
        <f t="shared" si="364"/>
        <v>41867.443946759253</v>
      </c>
      <c r="T3894" s="12">
        <f t="shared" si="365"/>
        <v>41875.083333333328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360"/>
        <v>0.2155</v>
      </c>
      <c r="P3895" s="8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2">
        <f t="shared" si="364"/>
        <v>41779.449537037035</v>
      </c>
      <c r="T3895" s="12">
        <f t="shared" si="365"/>
        <v>41821.041666666664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360"/>
        <v>3.4666666666666665E-2</v>
      </c>
      <c r="P3896" s="8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2">
        <f t="shared" si="364"/>
        <v>42679.750138888885</v>
      </c>
      <c r="T3896" s="12">
        <f t="shared" si="365"/>
        <v>42709.999305555553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360"/>
        <v>0.05</v>
      </c>
      <c r="P3897" s="8">
        <f t="shared" si="361"/>
        <v>50</v>
      </c>
      <c r="Q3897" t="str">
        <f t="shared" si="362"/>
        <v>theater</v>
      </c>
      <c r="R3897" t="str">
        <f t="shared" si="363"/>
        <v>plays</v>
      </c>
      <c r="S3897" s="12">
        <f t="shared" si="364"/>
        <v>42032.041875000003</v>
      </c>
      <c r="T3897" s="12">
        <f t="shared" si="365"/>
        <v>42063.041875000003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360"/>
        <v>0.10625</v>
      </c>
      <c r="P3898" s="8">
        <f t="shared" si="361"/>
        <v>42.5</v>
      </c>
      <c r="Q3898" t="str">
        <f t="shared" si="362"/>
        <v>theater</v>
      </c>
      <c r="R3898" t="str">
        <f t="shared" si="363"/>
        <v>plays</v>
      </c>
      <c r="S3898" s="12">
        <f t="shared" si="364"/>
        <v>41792.983541666668</v>
      </c>
      <c r="T3898" s="12">
        <f t="shared" si="365"/>
        <v>41806.983541666668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360"/>
        <v>0.17599999999999999</v>
      </c>
      <c r="P3899" s="8">
        <f t="shared" si="361"/>
        <v>44</v>
      </c>
      <c r="Q3899" t="str">
        <f t="shared" si="362"/>
        <v>theater</v>
      </c>
      <c r="R3899" t="str">
        <f t="shared" si="363"/>
        <v>plays</v>
      </c>
      <c r="S3899" s="12">
        <f t="shared" si="364"/>
        <v>41982.665312499994</v>
      </c>
      <c r="T3899" s="12">
        <f t="shared" si="365"/>
        <v>42012.665312499994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360"/>
        <v>0.3256</v>
      </c>
      <c r="P3900" s="8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2">
        <f t="shared" si="364"/>
        <v>42193.273958333331</v>
      </c>
      <c r="T3900" s="12">
        <f t="shared" si="365"/>
        <v>42233.458333333336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360"/>
        <v>1.2500000000000001E-2</v>
      </c>
      <c r="P3901" s="8">
        <f t="shared" si="361"/>
        <v>62.5</v>
      </c>
      <c r="Q3901" t="str">
        <f t="shared" si="362"/>
        <v>theater</v>
      </c>
      <c r="R3901" t="str">
        <f t="shared" si="363"/>
        <v>plays</v>
      </c>
      <c r="S3901" s="12">
        <f t="shared" si="364"/>
        <v>41843.566678240742</v>
      </c>
      <c r="T3901" s="12">
        <f t="shared" si="365"/>
        <v>41863.566678240742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360"/>
        <v>5.3999999999999999E-2</v>
      </c>
      <c r="P3902" s="8">
        <f t="shared" si="361"/>
        <v>27</v>
      </c>
      <c r="Q3902" t="str">
        <f t="shared" si="362"/>
        <v>theater</v>
      </c>
      <c r="R3902" t="str">
        <f t="shared" si="363"/>
        <v>plays</v>
      </c>
      <c r="S3902" s="12">
        <f t="shared" si="364"/>
        <v>42135.884155092594</v>
      </c>
      <c r="T3902" s="12">
        <f t="shared" si="365"/>
        <v>42165.884155092594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360"/>
        <v>8.3333333333333332E-3</v>
      </c>
      <c r="P3903" s="8">
        <f t="shared" si="361"/>
        <v>25</v>
      </c>
      <c r="Q3903" t="str">
        <f t="shared" si="362"/>
        <v>theater</v>
      </c>
      <c r="R3903" t="str">
        <f t="shared" si="363"/>
        <v>plays</v>
      </c>
      <c r="S3903" s="12">
        <f t="shared" si="364"/>
        <v>42317.618043981478</v>
      </c>
      <c r="T3903" s="12">
        <f t="shared" si="365"/>
        <v>42357.618043981478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360"/>
        <v>0.48833333333333334</v>
      </c>
      <c r="P3904" s="8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2">
        <f t="shared" si="364"/>
        <v>42663.259745370371</v>
      </c>
      <c r="T3904" s="12">
        <f t="shared" si="365"/>
        <v>42688.301412037035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360"/>
        <v>0</v>
      </c>
      <c r="P3905" s="8">
        <f t="shared" si="361"/>
        <v>0</v>
      </c>
      <c r="Q3905" t="str">
        <f t="shared" si="362"/>
        <v>theater</v>
      </c>
      <c r="R3905" t="str">
        <f t="shared" si="363"/>
        <v>plays</v>
      </c>
      <c r="S3905" s="12">
        <f t="shared" si="364"/>
        <v>42185.802835648145</v>
      </c>
      <c r="T3905" s="12">
        <f t="shared" si="365"/>
        <v>42230.609722222223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360"/>
        <v>2.9999999999999997E-4</v>
      </c>
      <c r="P3906" s="8">
        <f t="shared" si="361"/>
        <v>1.5</v>
      </c>
      <c r="Q3906" t="str">
        <f t="shared" si="362"/>
        <v>theater</v>
      </c>
      <c r="R3906" t="str">
        <f t="shared" si="363"/>
        <v>plays</v>
      </c>
      <c r="S3906" s="12">
        <f t="shared" si="364"/>
        <v>42095.020833333336</v>
      </c>
      <c r="T3906" s="12">
        <f t="shared" si="365"/>
        <v>42109.00277777778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366">E3907/D3907</f>
        <v>0.11533333333333333</v>
      </c>
      <c r="P3907" s="8">
        <f t="shared" ref="P3907:P3970" si="367">IF(ISERROR(E3907/L3907),0,E3907/L3907)</f>
        <v>24.714285714285715</v>
      </c>
      <c r="Q3907" t="str">
        <f t="shared" ref="Q3907:Q3970" si="368">LEFT(N3907,FIND("/",N3907,1)-1)</f>
        <v>theater</v>
      </c>
      <c r="R3907" t="str">
        <f t="shared" ref="R3907:R3970" si="369">RIGHT(N3907,(LEN(N3907)-FIND("/",N3907,1)))</f>
        <v>plays</v>
      </c>
      <c r="S3907" s="12">
        <f t="shared" ref="S3907:S3970" si="370">(J3907/86400)+25569+(-5/24)</f>
        <v>42124.415543981479</v>
      </c>
      <c r="T3907" s="12">
        <f t="shared" ref="T3907:T3970" si="371">(I3907/86400)+25569+(-5/24)</f>
        <v>42166.749999999993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366"/>
        <v>0.67333333333333334</v>
      </c>
      <c r="P3908" s="8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2">
        <f t="shared" si="370"/>
        <v>42143.709409722222</v>
      </c>
      <c r="T3908" s="12">
        <f t="shared" si="371"/>
        <v>42181.350694444445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366"/>
        <v>0.153</v>
      </c>
      <c r="P3909" s="8">
        <f t="shared" si="367"/>
        <v>38.25</v>
      </c>
      <c r="Q3909" t="str">
        <f t="shared" si="368"/>
        <v>theater</v>
      </c>
      <c r="R3909" t="str">
        <f t="shared" si="369"/>
        <v>plays</v>
      </c>
      <c r="S3909" s="12">
        <f t="shared" si="370"/>
        <v>41906.611180555556</v>
      </c>
      <c r="T3909" s="12">
        <f t="shared" si="371"/>
        <v>41938.630555555552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366"/>
        <v>8.666666666666667E-2</v>
      </c>
      <c r="P3910" s="8">
        <f t="shared" si="367"/>
        <v>16.25</v>
      </c>
      <c r="Q3910" t="str">
        <f t="shared" si="368"/>
        <v>theater</v>
      </c>
      <c r="R3910" t="str">
        <f t="shared" si="369"/>
        <v>plays</v>
      </c>
      <c r="S3910" s="12">
        <f t="shared" si="370"/>
        <v>41833.927037037036</v>
      </c>
      <c r="T3910" s="12">
        <f t="shared" si="371"/>
        <v>41848.927037037036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366"/>
        <v>2.2499999999999998E-3</v>
      </c>
      <c r="P3911" s="8">
        <f t="shared" si="367"/>
        <v>33.75</v>
      </c>
      <c r="Q3911" t="str">
        <f t="shared" si="368"/>
        <v>theater</v>
      </c>
      <c r="R3911" t="str">
        <f t="shared" si="369"/>
        <v>plays</v>
      </c>
      <c r="S3911" s="12">
        <f t="shared" si="370"/>
        <v>41863.150949074072</v>
      </c>
      <c r="T3911" s="12">
        <f t="shared" si="371"/>
        <v>41893.150949074072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366"/>
        <v>3.0833333333333334E-2</v>
      </c>
      <c r="P3912" s="8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2">
        <f t="shared" si="370"/>
        <v>42224.548576388886</v>
      </c>
      <c r="T3912" s="12">
        <f t="shared" si="371"/>
        <v>42254.548576388886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366"/>
        <v>0.37412499999999999</v>
      </c>
      <c r="P3913" s="8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2">
        <f t="shared" si="370"/>
        <v>41939.603900462964</v>
      </c>
      <c r="T3913" s="12">
        <f t="shared" si="371"/>
        <v>41969.645567129628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366"/>
        <v>6.666666666666667E-5</v>
      </c>
      <c r="P3914" s="8">
        <f t="shared" si="367"/>
        <v>1</v>
      </c>
      <c r="Q3914" t="str">
        <f t="shared" si="368"/>
        <v>theater</v>
      </c>
      <c r="R3914" t="str">
        <f t="shared" si="369"/>
        <v>plays</v>
      </c>
      <c r="S3914" s="12">
        <f t="shared" si="370"/>
        <v>42059.061689814807</v>
      </c>
      <c r="T3914" s="12">
        <f t="shared" si="371"/>
        <v>42118.982638888883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366"/>
        <v>0.1</v>
      </c>
      <c r="P3915" s="8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2">
        <f t="shared" si="370"/>
        <v>42308.002881944441</v>
      </c>
      <c r="T3915" s="12">
        <f t="shared" si="371"/>
        <v>42338.044548611106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366"/>
        <v>0.36359999999999998</v>
      </c>
      <c r="P3916" s="8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2">
        <f t="shared" si="370"/>
        <v>42114.610601851855</v>
      </c>
      <c r="T3916" s="12">
        <f t="shared" si="371"/>
        <v>42134.749305555553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366"/>
        <v>3.3333333333333335E-3</v>
      </c>
      <c r="P3917" s="8">
        <f t="shared" si="367"/>
        <v>5</v>
      </c>
      <c r="Q3917" t="str">
        <f t="shared" si="368"/>
        <v>theater</v>
      </c>
      <c r="R3917" t="str">
        <f t="shared" si="369"/>
        <v>plays</v>
      </c>
      <c r="S3917" s="12">
        <f t="shared" si="370"/>
        <v>42492.776724537034</v>
      </c>
      <c r="T3917" s="12">
        <f t="shared" si="371"/>
        <v>42522.776724537034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366"/>
        <v>0</v>
      </c>
      <c r="P3918" s="8">
        <f t="shared" si="367"/>
        <v>0</v>
      </c>
      <c r="Q3918" t="str">
        <f t="shared" si="368"/>
        <v>theater</v>
      </c>
      <c r="R3918" t="str">
        <f t="shared" si="369"/>
        <v>plays</v>
      </c>
      <c r="S3918" s="12">
        <f t="shared" si="370"/>
        <v>42494.263333333329</v>
      </c>
      <c r="T3918" s="12">
        <f t="shared" si="371"/>
        <v>42524.263333333329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366"/>
        <v>2.8571428571428571E-3</v>
      </c>
      <c r="P3919" s="8">
        <f t="shared" si="367"/>
        <v>10</v>
      </c>
      <c r="Q3919" t="str">
        <f t="shared" si="368"/>
        <v>theater</v>
      </c>
      <c r="R3919" t="str">
        <f t="shared" si="369"/>
        <v>plays</v>
      </c>
      <c r="S3919" s="12">
        <f t="shared" si="370"/>
        <v>41863.318993055553</v>
      </c>
      <c r="T3919" s="12">
        <f t="shared" si="371"/>
        <v>41893.318993055553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366"/>
        <v>2E-3</v>
      </c>
      <c r="P3920" s="8">
        <f t="shared" si="367"/>
        <v>40</v>
      </c>
      <c r="Q3920" t="str">
        <f t="shared" si="368"/>
        <v>theater</v>
      </c>
      <c r="R3920" t="str">
        <f t="shared" si="369"/>
        <v>plays</v>
      </c>
      <c r="S3920" s="12">
        <f t="shared" si="370"/>
        <v>41843.456284722219</v>
      </c>
      <c r="T3920" s="12">
        <f t="shared" si="371"/>
        <v>41855.458333333328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366"/>
        <v>1.7999999999999999E-2</v>
      </c>
      <c r="P3921" s="8">
        <f t="shared" si="367"/>
        <v>30</v>
      </c>
      <c r="Q3921" t="str">
        <f t="shared" si="368"/>
        <v>theater</v>
      </c>
      <c r="R3921" t="str">
        <f t="shared" si="369"/>
        <v>plays</v>
      </c>
      <c r="S3921" s="12">
        <f t="shared" si="370"/>
        <v>42358.476539351854</v>
      </c>
      <c r="T3921" s="12">
        <f t="shared" si="371"/>
        <v>42386.791666666664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366"/>
        <v>5.3999999999999999E-2</v>
      </c>
      <c r="P3922" s="8">
        <f t="shared" si="367"/>
        <v>45</v>
      </c>
      <c r="Q3922" t="str">
        <f t="shared" si="368"/>
        <v>theater</v>
      </c>
      <c r="R3922" t="str">
        <f t="shared" si="369"/>
        <v>plays</v>
      </c>
      <c r="S3922" s="12">
        <f t="shared" si="370"/>
        <v>42657.178935185184</v>
      </c>
      <c r="T3922" s="12">
        <f t="shared" si="371"/>
        <v>42687.220601851848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366"/>
        <v>0</v>
      </c>
      <c r="P3923" s="8">
        <f t="shared" si="367"/>
        <v>0</v>
      </c>
      <c r="Q3923" t="str">
        <f t="shared" si="368"/>
        <v>theater</v>
      </c>
      <c r="R3923" t="str">
        <f t="shared" si="369"/>
        <v>plays</v>
      </c>
      <c r="S3923" s="12">
        <f t="shared" si="370"/>
        <v>41926.333969907406</v>
      </c>
      <c r="T3923" s="12">
        <f t="shared" si="371"/>
        <v>41938.541666666664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366"/>
        <v>8.1333333333333327E-2</v>
      </c>
      <c r="P3924" s="8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2">
        <f t="shared" si="370"/>
        <v>42020.560300925928</v>
      </c>
      <c r="T3924" s="12">
        <f t="shared" si="371"/>
        <v>42065.749999999993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366"/>
        <v>0.12034782608695652</v>
      </c>
      <c r="P3925" s="8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2">
        <f t="shared" si="370"/>
        <v>42075.771655092591</v>
      </c>
      <c r="T3925" s="12">
        <f t="shared" si="371"/>
        <v>42103.771655092591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366"/>
        <v>0.15266666666666667</v>
      </c>
      <c r="P3926" s="8">
        <f t="shared" si="367"/>
        <v>57.25</v>
      </c>
      <c r="Q3926" t="str">
        <f t="shared" si="368"/>
        <v>theater</v>
      </c>
      <c r="R3926" t="str">
        <f t="shared" si="369"/>
        <v>plays</v>
      </c>
      <c r="S3926" s="12">
        <f t="shared" si="370"/>
        <v>41786.751412037032</v>
      </c>
      <c r="T3926" s="12">
        <f t="shared" si="371"/>
        <v>41816.751412037032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366"/>
        <v>0.1</v>
      </c>
      <c r="P3927" s="8">
        <f t="shared" si="367"/>
        <v>5</v>
      </c>
      <c r="Q3927" t="str">
        <f t="shared" si="368"/>
        <v>theater</v>
      </c>
      <c r="R3927" t="str">
        <f t="shared" si="369"/>
        <v>plays</v>
      </c>
      <c r="S3927" s="12">
        <f t="shared" si="370"/>
        <v>41820.662488425922</v>
      </c>
      <c r="T3927" s="12">
        <f t="shared" si="371"/>
        <v>41850.662488425922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366"/>
        <v>3.0000000000000001E-3</v>
      </c>
      <c r="P3928" s="8">
        <f t="shared" si="367"/>
        <v>15</v>
      </c>
      <c r="Q3928" t="str">
        <f t="shared" si="368"/>
        <v>theater</v>
      </c>
      <c r="R3928" t="str">
        <f t="shared" si="369"/>
        <v>plays</v>
      </c>
      <c r="S3928" s="12">
        <f t="shared" si="370"/>
        <v>41969.876712962963</v>
      </c>
      <c r="T3928" s="12">
        <f t="shared" si="371"/>
        <v>41999.876712962963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366"/>
        <v>0.01</v>
      </c>
      <c r="P3929" s="8">
        <f t="shared" si="367"/>
        <v>12.5</v>
      </c>
      <c r="Q3929" t="str">
        <f t="shared" si="368"/>
        <v>theater</v>
      </c>
      <c r="R3929" t="str">
        <f t="shared" si="369"/>
        <v>plays</v>
      </c>
      <c r="S3929" s="12">
        <f t="shared" si="370"/>
        <v>41830.059074074074</v>
      </c>
      <c r="T3929" s="12">
        <f t="shared" si="371"/>
        <v>41860.059074074074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366"/>
        <v>0.13020000000000001</v>
      </c>
      <c r="P3930" s="8">
        <f t="shared" si="367"/>
        <v>93</v>
      </c>
      <c r="Q3930" t="str">
        <f t="shared" si="368"/>
        <v>theater</v>
      </c>
      <c r="R3930" t="str">
        <f t="shared" si="369"/>
        <v>plays</v>
      </c>
      <c r="S3930" s="12">
        <f t="shared" si="370"/>
        <v>42265.474849537037</v>
      </c>
      <c r="T3930" s="12">
        <f t="shared" si="371"/>
        <v>42292.999305555553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366"/>
        <v>2.265E-2</v>
      </c>
      <c r="P3931" s="8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2">
        <f t="shared" si="370"/>
        <v>42601.618807870364</v>
      </c>
      <c r="T3931" s="12">
        <f t="shared" si="371"/>
        <v>42631.618807870364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366"/>
        <v>0</v>
      </c>
      <c r="P3932" s="8">
        <f t="shared" si="367"/>
        <v>0</v>
      </c>
      <c r="Q3932" t="str">
        <f t="shared" si="368"/>
        <v>theater</v>
      </c>
      <c r="R3932" t="str">
        <f t="shared" si="369"/>
        <v>plays</v>
      </c>
      <c r="S3932" s="12">
        <f t="shared" si="370"/>
        <v>42433.13041666666</v>
      </c>
      <c r="T3932" s="12">
        <f t="shared" si="371"/>
        <v>42461.041666666664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366"/>
        <v>0</v>
      </c>
      <c r="P3933" s="8">
        <f t="shared" si="367"/>
        <v>0</v>
      </c>
      <c r="Q3933" t="str">
        <f t="shared" si="368"/>
        <v>theater</v>
      </c>
      <c r="R3933" t="str">
        <f t="shared" si="369"/>
        <v>plays</v>
      </c>
      <c r="S3933" s="12">
        <f t="shared" si="370"/>
        <v>42227.943368055552</v>
      </c>
      <c r="T3933" s="12">
        <f t="shared" si="371"/>
        <v>42252.943368055552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366"/>
        <v>8.3333333333333331E-5</v>
      </c>
      <c r="P3934" s="8">
        <f t="shared" si="367"/>
        <v>1</v>
      </c>
      <c r="Q3934" t="str">
        <f t="shared" si="368"/>
        <v>theater</v>
      </c>
      <c r="R3934" t="str">
        <f t="shared" si="369"/>
        <v>plays</v>
      </c>
      <c r="S3934" s="12">
        <f t="shared" si="370"/>
        <v>42414.960231481477</v>
      </c>
      <c r="T3934" s="12">
        <f t="shared" si="371"/>
        <v>42444.918564814812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366"/>
        <v>0.15742857142857142</v>
      </c>
      <c r="P3935" s="8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2">
        <f t="shared" si="370"/>
        <v>42538.759976851848</v>
      </c>
      <c r="T3935" s="12">
        <f t="shared" si="371"/>
        <v>42567.821527777771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366"/>
        <v>0.11</v>
      </c>
      <c r="P3936" s="8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2">
        <f t="shared" si="370"/>
        <v>42233.463414351849</v>
      </c>
      <c r="T3936" s="12">
        <f t="shared" si="371"/>
        <v>42278.333333333336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366"/>
        <v>0.43833333333333335</v>
      </c>
      <c r="P3937" s="8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2">
        <f t="shared" si="370"/>
        <v>42221.448449074072</v>
      </c>
      <c r="T3937" s="12">
        <f t="shared" si="371"/>
        <v>42281.448449074072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366"/>
        <v>0</v>
      </c>
      <c r="P3938" s="8">
        <f t="shared" si="367"/>
        <v>0</v>
      </c>
      <c r="Q3938" t="str">
        <f t="shared" si="368"/>
        <v>theater</v>
      </c>
      <c r="R3938" t="str">
        <f t="shared" si="369"/>
        <v>plays</v>
      </c>
      <c r="S3938" s="12">
        <f t="shared" si="370"/>
        <v>42675.054629629631</v>
      </c>
      <c r="T3938" s="12">
        <f t="shared" si="371"/>
        <v>42705.096296296295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366"/>
        <v>0.86135181975736563</v>
      </c>
      <c r="P3939" s="8">
        <f t="shared" si="367"/>
        <v>248.5</v>
      </c>
      <c r="Q3939" t="str">
        <f t="shared" si="368"/>
        <v>theater</v>
      </c>
      <c r="R3939" t="str">
        <f t="shared" si="369"/>
        <v>plays</v>
      </c>
      <c r="S3939" s="12">
        <f t="shared" si="370"/>
        <v>42534.423148148147</v>
      </c>
      <c r="T3939" s="12">
        <f t="shared" si="371"/>
        <v>42562.423148148147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366"/>
        <v>0.12196620583717357</v>
      </c>
      <c r="P3940" s="8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2">
        <f t="shared" si="370"/>
        <v>42151.697384259256</v>
      </c>
      <c r="T3940" s="12">
        <f t="shared" si="371"/>
        <v>42182.697384259256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366"/>
        <v>1E-3</v>
      </c>
      <c r="P3941" s="8">
        <f t="shared" si="367"/>
        <v>5</v>
      </c>
      <c r="Q3941" t="str">
        <f t="shared" si="368"/>
        <v>theater</v>
      </c>
      <c r="R3941" t="str">
        <f t="shared" si="369"/>
        <v>plays</v>
      </c>
      <c r="S3941" s="12">
        <f t="shared" si="370"/>
        <v>41915.191886574074</v>
      </c>
      <c r="T3941" s="12">
        <f t="shared" si="371"/>
        <v>41918.979166666664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366"/>
        <v>2.2000000000000001E-3</v>
      </c>
      <c r="P3942" s="8">
        <f t="shared" si="367"/>
        <v>5.5</v>
      </c>
      <c r="Q3942" t="str">
        <f t="shared" si="368"/>
        <v>theater</v>
      </c>
      <c r="R3942" t="str">
        <f t="shared" si="369"/>
        <v>plays</v>
      </c>
      <c r="S3942" s="12">
        <f t="shared" si="370"/>
        <v>41961.284155092588</v>
      </c>
      <c r="T3942" s="12">
        <f t="shared" si="371"/>
        <v>42006.284155092588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366"/>
        <v>9.0909090909090905E-3</v>
      </c>
      <c r="P3943" s="8">
        <f t="shared" si="367"/>
        <v>25</v>
      </c>
      <c r="Q3943" t="str">
        <f t="shared" si="368"/>
        <v>theater</v>
      </c>
      <c r="R3943" t="str">
        <f t="shared" si="369"/>
        <v>plays</v>
      </c>
      <c r="S3943" s="12">
        <f t="shared" si="370"/>
        <v>41940.378900462958</v>
      </c>
      <c r="T3943" s="12">
        <f t="shared" si="371"/>
        <v>41967.833333333336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366"/>
        <v>0</v>
      </c>
      <c r="P3944" s="8">
        <f t="shared" si="367"/>
        <v>0</v>
      </c>
      <c r="Q3944" t="str">
        <f t="shared" si="368"/>
        <v>theater</v>
      </c>
      <c r="R3944" t="str">
        <f t="shared" si="369"/>
        <v>plays</v>
      </c>
      <c r="S3944" s="12">
        <f t="shared" si="370"/>
        <v>42111.695763888885</v>
      </c>
      <c r="T3944" s="12">
        <f t="shared" si="371"/>
        <v>42171.695763888885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366"/>
        <v>0.35639999999999999</v>
      </c>
      <c r="P3945" s="8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2">
        <f t="shared" si="370"/>
        <v>42279.570231481477</v>
      </c>
      <c r="T3945" s="12">
        <f t="shared" si="371"/>
        <v>42310.493055555555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366"/>
        <v>0</v>
      </c>
      <c r="P3946" s="8">
        <f t="shared" si="367"/>
        <v>0</v>
      </c>
      <c r="Q3946" t="str">
        <f t="shared" si="368"/>
        <v>theater</v>
      </c>
      <c r="R3946" t="str">
        <f t="shared" si="369"/>
        <v>plays</v>
      </c>
      <c r="S3946" s="12">
        <f t="shared" si="370"/>
        <v>42213.454571759255</v>
      </c>
      <c r="T3946" s="12">
        <f t="shared" si="371"/>
        <v>42243.454571759255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366"/>
        <v>2.5000000000000001E-3</v>
      </c>
      <c r="P3947" s="8">
        <f t="shared" si="367"/>
        <v>5</v>
      </c>
      <c r="Q3947" t="str">
        <f t="shared" si="368"/>
        <v>theater</v>
      </c>
      <c r="R3947" t="str">
        <f t="shared" si="369"/>
        <v>plays</v>
      </c>
      <c r="S3947" s="12">
        <f t="shared" si="370"/>
        <v>42109.593379629623</v>
      </c>
      <c r="T3947" s="12">
        <f t="shared" si="371"/>
        <v>42139.593379629623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366"/>
        <v>3.2500000000000001E-2</v>
      </c>
      <c r="P3948" s="8">
        <f t="shared" si="367"/>
        <v>39</v>
      </c>
      <c r="Q3948" t="str">
        <f t="shared" si="368"/>
        <v>theater</v>
      </c>
      <c r="R3948" t="str">
        <f t="shared" si="369"/>
        <v>plays</v>
      </c>
      <c r="S3948" s="12">
        <f t="shared" si="370"/>
        <v>42031.625254629624</v>
      </c>
      <c r="T3948" s="12">
        <f t="shared" si="371"/>
        <v>42063.124999999993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366"/>
        <v>3.3666666666666664E-2</v>
      </c>
      <c r="P3949" s="8">
        <f t="shared" si="367"/>
        <v>50.5</v>
      </c>
      <c r="Q3949" t="str">
        <f t="shared" si="368"/>
        <v>theater</v>
      </c>
      <c r="R3949" t="str">
        <f t="shared" si="369"/>
        <v>plays</v>
      </c>
      <c r="S3949" s="12">
        <f t="shared" si="370"/>
        <v>42614.934537037036</v>
      </c>
      <c r="T3949" s="12">
        <f t="shared" si="371"/>
        <v>42644.934537037036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366"/>
        <v>0</v>
      </c>
      <c r="P3950" s="8">
        <f t="shared" si="367"/>
        <v>0</v>
      </c>
      <c r="Q3950" t="str">
        <f t="shared" si="368"/>
        <v>theater</v>
      </c>
      <c r="R3950" t="str">
        <f t="shared" si="369"/>
        <v>plays</v>
      </c>
      <c r="S3950" s="12">
        <f t="shared" si="370"/>
        <v>41829.117164351854</v>
      </c>
      <c r="T3950" s="12">
        <f t="shared" si="371"/>
        <v>41889.117164351854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366"/>
        <v>0.15770000000000001</v>
      </c>
      <c r="P3951" s="8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2">
        <f t="shared" si="370"/>
        <v>42015.912280092591</v>
      </c>
      <c r="T3951" s="12">
        <f t="shared" si="371"/>
        <v>42045.912280092591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366"/>
        <v>6.2500000000000003E-3</v>
      </c>
      <c r="P3952" s="8">
        <f t="shared" si="367"/>
        <v>25</v>
      </c>
      <c r="Q3952" t="str">
        <f t="shared" si="368"/>
        <v>theater</v>
      </c>
      <c r="R3952" t="str">
        <f t="shared" si="369"/>
        <v>plays</v>
      </c>
      <c r="S3952" s="12">
        <f t="shared" si="370"/>
        <v>42439.493981481479</v>
      </c>
      <c r="T3952" s="12">
        <f t="shared" si="371"/>
        <v>42468.565972222219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366"/>
        <v>5.0000000000000004E-6</v>
      </c>
      <c r="P3953" s="8">
        <f t="shared" si="367"/>
        <v>1</v>
      </c>
      <c r="Q3953" t="str">
        <f t="shared" si="368"/>
        <v>theater</v>
      </c>
      <c r="R3953" t="str">
        <f t="shared" si="369"/>
        <v>plays</v>
      </c>
      <c r="S3953" s="12">
        <f t="shared" si="370"/>
        <v>42433.617384259262</v>
      </c>
      <c r="T3953" s="12">
        <f t="shared" si="371"/>
        <v>42493.57571759259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366"/>
        <v>9.6153846153846159E-4</v>
      </c>
      <c r="P3954" s="8">
        <f t="shared" si="367"/>
        <v>25</v>
      </c>
      <c r="Q3954" t="str">
        <f t="shared" si="368"/>
        <v>theater</v>
      </c>
      <c r="R3954" t="str">
        <f t="shared" si="369"/>
        <v>plays</v>
      </c>
      <c r="S3954" s="12">
        <f t="shared" si="370"/>
        <v>42243.582060185181</v>
      </c>
      <c r="T3954" s="12">
        <f t="shared" si="371"/>
        <v>42303.582060185181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366"/>
        <v>0</v>
      </c>
      <c r="P3955" s="8">
        <f t="shared" si="367"/>
        <v>0</v>
      </c>
      <c r="Q3955" t="str">
        <f t="shared" si="368"/>
        <v>theater</v>
      </c>
      <c r="R3955" t="str">
        <f t="shared" si="369"/>
        <v>plays</v>
      </c>
      <c r="S3955" s="12">
        <f t="shared" si="370"/>
        <v>42549.840115740742</v>
      </c>
      <c r="T3955" s="12">
        <f t="shared" si="371"/>
        <v>42580.770138888889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366"/>
        <v>0</v>
      </c>
      <c r="P3956" s="8">
        <f t="shared" si="367"/>
        <v>0</v>
      </c>
      <c r="Q3956" t="str">
        <f t="shared" si="368"/>
        <v>theater</v>
      </c>
      <c r="R3956" t="str">
        <f t="shared" si="369"/>
        <v>plays</v>
      </c>
      <c r="S3956" s="12">
        <f t="shared" si="370"/>
        <v>41774.442870370367</v>
      </c>
      <c r="T3956" s="12">
        <f t="shared" si="371"/>
        <v>41834.442870370367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366"/>
        <v>0.24285714285714285</v>
      </c>
      <c r="P3957" s="8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2">
        <f t="shared" si="370"/>
        <v>42306.640520833331</v>
      </c>
      <c r="T3957" s="12">
        <f t="shared" si="371"/>
        <v>42336.682187499995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366"/>
        <v>0</v>
      </c>
      <c r="P3958" s="8">
        <f t="shared" si="367"/>
        <v>0</v>
      </c>
      <c r="Q3958" t="str">
        <f t="shared" si="368"/>
        <v>theater</v>
      </c>
      <c r="R3958" t="str">
        <f t="shared" si="369"/>
        <v>plays</v>
      </c>
      <c r="S3958" s="12">
        <f t="shared" si="370"/>
        <v>42457.723692129628</v>
      </c>
      <c r="T3958" s="12">
        <f t="shared" si="371"/>
        <v>42484.805555555555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366"/>
        <v>2.5000000000000001E-4</v>
      </c>
      <c r="P3959" s="8">
        <f t="shared" si="367"/>
        <v>7</v>
      </c>
      <c r="Q3959" t="str">
        <f t="shared" si="368"/>
        <v>theater</v>
      </c>
      <c r="R3959" t="str">
        <f t="shared" si="369"/>
        <v>plays</v>
      </c>
      <c r="S3959" s="12">
        <f t="shared" si="370"/>
        <v>42513.76798611111</v>
      </c>
      <c r="T3959" s="12">
        <f t="shared" si="371"/>
        <v>42559.76798611111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366"/>
        <v>0.32050000000000001</v>
      </c>
      <c r="P3960" s="8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2">
        <f t="shared" si="370"/>
        <v>41816.742037037031</v>
      </c>
      <c r="T3960" s="12">
        <f t="shared" si="371"/>
        <v>41853.375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366"/>
        <v>0.24333333333333335</v>
      </c>
      <c r="P3961" s="8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2">
        <f t="shared" si="370"/>
        <v>41880.580509259256</v>
      </c>
      <c r="T3961" s="12">
        <f t="shared" si="371"/>
        <v>41910.580509259256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366"/>
        <v>1.4999999999999999E-2</v>
      </c>
      <c r="P3962" s="8">
        <f t="shared" si="367"/>
        <v>11.25</v>
      </c>
      <c r="Q3962" t="str">
        <f t="shared" si="368"/>
        <v>theater</v>
      </c>
      <c r="R3962" t="str">
        <f t="shared" si="369"/>
        <v>plays</v>
      </c>
      <c r="S3962" s="12">
        <f t="shared" si="370"/>
        <v>42342.63722222222</v>
      </c>
      <c r="T3962" s="12">
        <f t="shared" si="371"/>
        <v>42372.63722222222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366"/>
        <v>4.1999999999999997E-3</v>
      </c>
      <c r="P3963" s="8">
        <f t="shared" si="367"/>
        <v>10.5</v>
      </c>
      <c r="Q3963" t="str">
        <f t="shared" si="368"/>
        <v>theater</v>
      </c>
      <c r="R3963" t="str">
        <f t="shared" si="369"/>
        <v>plays</v>
      </c>
      <c r="S3963" s="12">
        <f t="shared" si="370"/>
        <v>41745.682986111111</v>
      </c>
      <c r="T3963" s="12">
        <f t="shared" si="371"/>
        <v>41767.682986111111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366"/>
        <v>3.214285714285714E-2</v>
      </c>
      <c r="P3964" s="8">
        <f t="shared" si="367"/>
        <v>15</v>
      </c>
      <c r="Q3964" t="str">
        <f t="shared" si="368"/>
        <v>theater</v>
      </c>
      <c r="R3964" t="str">
        <f t="shared" si="369"/>
        <v>plays</v>
      </c>
      <c r="S3964" s="12">
        <f t="shared" si="370"/>
        <v>42311.413124999999</v>
      </c>
      <c r="T3964" s="12">
        <f t="shared" si="371"/>
        <v>42336.413124999999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366"/>
        <v>0</v>
      </c>
      <c r="P3965" s="8">
        <f t="shared" si="367"/>
        <v>0</v>
      </c>
      <c r="Q3965" t="str">
        <f t="shared" si="368"/>
        <v>theater</v>
      </c>
      <c r="R3965" t="str">
        <f t="shared" si="369"/>
        <v>plays</v>
      </c>
      <c r="S3965" s="12">
        <f t="shared" si="370"/>
        <v>42295.945798611108</v>
      </c>
      <c r="T3965" s="12">
        <f t="shared" si="371"/>
        <v>42325.987465277773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366"/>
        <v>6.3E-2</v>
      </c>
      <c r="P3966" s="8">
        <f t="shared" si="367"/>
        <v>42</v>
      </c>
      <c r="Q3966" t="str">
        <f t="shared" si="368"/>
        <v>theater</v>
      </c>
      <c r="R3966" t="str">
        <f t="shared" si="369"/>
        <v>plays</v>
      </c>
      <c r="S3966" s="12">
        <f t="shared" si="370"/>
        <v>42053.513726851852</v>
      </c>
      <c r="T3966" s="12">
        <f t="shared" si="371"/>
        <v>42113.47206018518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366"/>
        <v>0.14249999999999999</v>
      </c>
      <c r="P3967" s="8">
        <f t="shared" si="367"/>
        <v>71.25</v>
      </c>
      <c r="Q3967" t="str">
        <f t="shared" si="368"/>
        <v>theater</v>
      </c>
      <c r="R3967" t="str">
        <f t="shared" si="369"/>
        <v>plays</v>
      </c>
      <c r="S3967" s="12">
        <f t="shared" si="370"/>
        <v>42414.027546296296</v>
      </c>
      <c r="T3967" s="12">
        <f t="shared" si="371"/>
        <v>42473.985879629625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366"/>
        <v>6.0000000000000001E-3</v>
      </c>
      <c r="P3968" s="8">
        <f t="shared" si="367"/>
        <v>22.5</v>
      </c>
      <c r="Q3968" t="str">
        <f t="shared" si="368"/>
        <v>theater</v>
      </c>
      <c r="R3968" t="str">
        <f t="shared" si="369"/>
        <v>plays</v>
      </c>
      <c r="S3968" s="12">
        <f t="shared" si="370"/>
        <v>41801.503217592588</v>
      </c>
      <c r="T3968" s="12">
        <f t="shared" si="371"/>
        <v>41843.915972222218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366"/>
        <v>0.2411764705882353</v>
      </c>
      <c r="P3969" s="8">
        <f t="shared" si="367"/>
        <v>41</v>
      </c>
      <c r="Q3969" t="str">
        <f t="shared" si="368"/>
        <v>theater</v>
      </c>
      <c r="R3969" t="str">
        <f t="shared" si="369"/>
        <v>plays</v>
      </c>
      <c r="S3969" s="12">
        <f t="shared" si="370"/>
        <v>42770.082256944443</v>
      </c>
      <c r="T3969" s="12">
        <f t="shared" si="371"/>
        <v>42800.082256944443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366"/>
        <v>0.10539999999999999</v>
      </c>
      <c r="P3970" s="8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2">
        <f t="shared" si="370"/>
        <v>42452.60732638889</v>
      </c>
      <c r="T3970" s="12">
        <f t="shared" si="371"/>
        <v>42512.60732638889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372">E3971/D3971</f>
        <v>7.4690265486725665E-2</v>
      </c>
      <c r="P3971" s="8">
        <f t="shared" ref="P3971:P4034" si="373">IF(ISERROR(E3971/L3971),0,E3971/L3971)</f>
        <v>35.166666666666664</v>
      </c>
      <c r="Q3971" t="str">
        <f t="shared" ref="Q3971:Q4034" si="374">LEFT(N3971,FIND("/",N3971,1)-1)</f>
        <v>theater</v>
      </c>
      <c r="R3971" t="str">
        <f t="shared" ref="R3971:R4034" si="375">RIGHT(N3971,(LEN(N3971)-FIND("/",N3971,1)))</f>
        <v>plays</v>
      </c>
      <c r="S3971" s="12">
        <f t="shared" ref="S3971:S4034" si="376">(J3971/86400)+25569+(-5/24)</f>
        <v>42601.646365740737</v>
      </c>
      <c r="T3971" s="12">
        <f t="shared" ref="T3971:T4034" si="377">(I3971/86400)+25569+(-5/24)</f>
        <v>42610.954861111109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372"/>
        <v>7.3333333333333334E-4</v>
      </c>
      <c r="P3972" s="8">
        <f t="shared" si="373"/>
        <v>5.5</v>
      </c>
      <c r="Q3972" t="str">
        <f t="shared" si="374"/>
        <v>theater</v>
      </c>
      <c r="R3972" t="str">
        <f t="shared" si="375"/>
        <v>plays</v>
      </c>
      <c r="S3972" s="12">
        <f t="shared" si="376"/>
        <v>42447.655219907407</v>
      </c>
      <c r="T3972" s="12">
        <f t="shared" si="377"/>
        <v>42477.655219907407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372"/>
        <v>9.7142857142857135E-3</v>
      </c>
      <c r="P3973" s="8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2">
        <f t="shared" si="376"/>
        <v>41811.327847222223</v>
      </c>
      <c r="T3973" s="12">
        <f t="shared" si="377"/>
        <v>41841.327847222223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372"/>
        <v>0.21099999999999999</v>
      </c>
      <c r="P3974" s="8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2">
        <f t="shared" si="376"/>
        <v>41980.859189814808</v>
      </c>
      <c r="T3974" s="12">
        <f t="shared" si="377"/>
        <v>42040.859189814808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372"/>
        <v>0.78100000000000003</v>
      </c>
      <c r="P3975" s="8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2">
        <f t="shared" si="376"/>
        <v>42469.475810185184</v>
      </c>
      <c r="T3975" s="12">
        <f t="shared" si="377"/>
        <v>42498.958333333336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372"/>
        <v>0.32</v>
      </c>
      <c r="P3976" s="8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2">
        <f t="shared" si="376"/>
        <v>42493.338518518511</v>
      </c>
      <c r="T3976" s="12">
        <f t="shared" si="377"/>
        <v>42523.338518518511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372"/>
        <v>0</v>
      </c>
      <c r="P3977" s="8">
        <f t="shared" si="373"/>
        <v>0</v>
      </c>
      <c r="Q3977" t="str">
        <f t="shared" si="374"/>
        <v>theater</v>
      </c>
      <c r="R3977" t="str">
        <f t="shared" si="375"/>
        <v>plays</v>
      </c>
      <c r="S3977" s="12">
        <f t="shared" si="376"/>
        <v>42534.658541666664</v>
      </c>
      <c r="T3977" s="12">
        <f t="shared" si="377"/>
        <v>42564.658541666664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372"/>
        <v>0.47692307692307695</v>
      </c>
      <c r="P3978" s="8">
        <f t="shared" si="373"/>
        <v>62</v>
      </c>
      <c r="Q3978" t="str">
        <f t="shared" si="374"/>
        <v>theater</v>
      </c>
      <c r="R3978" t="str">
        <f t="shared" si="375"/>
        <v>plays</v>
      </c>
      <c r="S3978" s="12">
        <f t="shared" si="376"/>
        <v>41830.650011574071</v>
      </c>
      <c r="T3978" s="12">
        <f t="shared" si="377"/>
        <v>41852.083333333328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372"/>
        <v>1.4500000000000001E-2</v>
      </c>
      <c r="P3979" s="8">
        <f t="shared" si="373"/>
        <v>217.5</v>
      </c>
      <c r="Q3979" t="str">
        <f t="shared" si="374"/>
        <v>theater</v>
      </c>
      <c r="R3979" t="str">
        <f t="shared" si="375"/>
        <v>plays</v>
      </c>
      <c r="S3979" s="12">
        <f t="shared" si="376"/>
        <v>42543.580231481479</v>
      </c>
      <c r="T3979" s="12">
        <f t="shared" si="377"/>
        <v>42573.580231481479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372"/>
        <v>0.107</v>
      </c>
      <c r="P3980" s="8">
        <f t="shared" si="373"/>
        <v>26.75</v>
      </c>
      <c r="Q3980" t="str">
        <f t="shared" si="374"/>
        <v>theater</v>
      </c>
      <c r="R3980" t="str">
        <f t="shared" si="375"/>
        <v>plays</v>
      </c>
      <c r="S3980" s="12">
        <f t="shared" si="376"/>
        <v>41975.434641203705</v>
      </c>
      <c r="T3980" s="12">
        <f t="shared" si="377"/>
        <v>42035.434641203705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372"/>
        <v>1.8333333333333333E-2</v>
      </c>
      <c r="P3981" s="8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2">
        <f t="shared" si="376"/>
        <v>42069.695104166669</v>
      </c>
      <c r="T3981" s="12">
        <f t="shared" si="377"/>
        <v>42092.624999999993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372"/>
        <v>0.18</v>
      </c>
      <c r="P3982" s="8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2">
        <f t="shared" si="376"/>
        <v>41795.390590277777</v>
      </c>
      <c r="T3982" s="12">
        <f t="shared" si="377"/>
        <v>41825.390590277777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372"/>
        <v>4.0833333333333333E-2</v>
      </c>
      <c r="P3983" s="8">
        <f t="shared" si="373"/>
        <v>175</v>
      </c>
      <c r="Q3983" t="str">
        <f t="shared" si="374"/>
        <v>theater</v>
      </c>
      <c r="R3983" t="str">
        <f t="shared" si="375"/>
        <v>plays</v>
      </c>
      <c r="S3983" s="12">
        <f t="shared" si="376"/>
        <v>42507.971631944441</v>
      </c>
      <c r="T3983" s="12">
        <f t="shared" si="377"/>
        <v>42567.971631944441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372"/>
        <v>0.2</v>
      </c>
      <c r="P3984" s="8">
        <f t="shared" si="373"/>
        <v>34</v>
      </c>
      <c r="Q3984" t="str">
        <f t="shared" si="374"/>
        <v>theater</v>
      </c>
      <c r="R3984" t="str">
        <f t="shared" si="375"/>
        <v>plays</v>
      </c>
      <c r="S3984" s="12">
        <f t="shared" si="376"/>
        <v>42132.601620370369</v>
      </c>
      <c r="T3984" s="12">
        <f t="shared" si="377"/>
        <v>42192.601620370369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372"/>
        <v>0.34802513464991025</v>
      </c>
      <c r="P3985" s="8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2">
        <f t="shared" si="376"/>
        <v>41747.661527777775</v>
      </c>
      <c r="T3985" s="12">
        <f t="shared" si="377"/>
        <v>41779.082638888889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372"/>
        <v>6.3333333333333339E-2</v>
      </c>
      <c r="P3986" s="8">
        <f t="shared" si="373"/>
        <v>9.5</v>
      </c>
      <c r="Q3986" t="str">
        <f t="shared" si="374"/>
        <v>theater</v>
      </c>
      <c r="R3986" t="str">
        <f t="shared" si="375"/>
        <v>plays</v>
      </c>
      <c r="S3986" s="12">
        <f t="shared" si="376"/>
        <v>41920.75513888889</v>
      </c>
      <c r="T3986" s="12">
        <f t="shared" si="377"/>
        <v>41950.791666666664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372"/>
        <v>0.32050000000000001</v>
      </c>
      <c r="P3987" s="8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2">
        <f t="shared" si="376"/>
        <v>42399.499074074069</v>
      </c>
      <c r="T3987" s="12">
        <f t="shared" si="377"/>
        <v>42420.670138888883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372"/>
        <v>9.7600000000000006E-2</v>
      </c>
      <c r="P3988" s="8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2">
        <f t="shared" si="376"/>
        <v>42467.340208333328</v>
      </c>
      <c r="T3988" s="12">
        <f t="shared" si="377"/>
        <v>42496.336111111108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372"/>
        <v>0.3775</v>
      </c>
      <c r="P3989" s="8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2">
        <f t="shared" si="376"/>
        <v>41765.716319444444</v>
      </c>
      <c r="T3989" s="12">
        <f t="shared" si="377"/>
        <v>41775.716319444444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372"/>
        <v>2.1333333333333333E-2</v>
      </c>
      <c r="P3990" s="8">
        <f t="shared" si="373"/>
        <v>8</v>
      </c>
      <c r="Q3990" t="str">
        <f t="shared" si="374"/>
        <v>theater</v>
      </c>
      <c r="R3990" t="str">
        <f t="shared" si="375"/>
        <v>plays</v>
      </c>
      <c r="S3990" s="12">
        <f t="shared" si="376"/>
        <v>42229.872835648144</v>
      </c>
      <c r="T3990" s="12">
        <f t="shared" si="377"/>
        <v>42244.872835648144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372"/>
        <v>0</v>
      </c>
      <c r="P3991" s="8">
        <f t="shared" si="373"/>
        <v>0</v>
      </c>
      <c r="Q3991" t="str">
        <f t="shared" si="374"/>
        <v>theater</v>
      </c>
      <c r="R3991" t="str">
        <f t="shared" si="375"/>
        <v>plays</v>
      </c>
      <c r="S3991" s="12">
        <f t="shared" si="376"/>
        <v>42286.541446759256</v>
      </c>
      <c r="T3991" s="12">
        <f t="shared" si="377"/>
        <v>42316.583113425928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372"/>
        <v>4.1818181818181817E-2</v>
      </c>
      <c r="P3992" s="8">
        <f t="shared" si="373"/>
        <v>23</v>
      </c>
      <c r="Q3992" t="str">
        <f t="shared" si="374"/>
        <v>theater</v>
      </c>
      <c r="R3992" t="str">
        <f t="shared" si="375"/>
        <v>plays</v>
      </c>
      <c r="S3992" s="12">
        <f t="shared" si="376"/>
        <v>42401.464039351849</v>
      </c>
      <c r="T3992" s="12">
        <f t="shared" si="377"/>
        <v>42431.464039351849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372"/>
        <v>0.2</v>
      </c>
      <c r="P3993" s="8">
        <f t="shared" si="373"/>
        <v>100</v>
      </c>
      <c r="Q3993" t="str">
        <f t="shared" si="374"/>
        <v>theater</v>
      </c>
      <c r="R3993" t="str">
        <f t="shared" si="375"/>
        <v>plays</v>
      </c>
      <c r="S3993" s="12">
        <f t="shared" si="376"/>
        <v>42125.436134259253</v>
      </c>
      <c r="T3993" s="12">
        <f t="shared" si="377"/>
        <v>42155.436134259253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372"/>
        <v>5.4100000000000002E-2</v>
      </c>
      <c r="P3994" s="8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2">
        <f t="shared" si="376"/>
        <v>42289.732164351844</v>
      </c>
      <c r="T3994" s="12">
        <f t="shared" si="377"/>
        <v>42349.773831018516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372"/>
        <v>6.0000000000000002E-5</v>
      </c>
      <c r="P3995" s="8">
        <f t="shared" si="373"/>
        <v>3</v>
      </c>
      <c r="Q3995" t="str">
        <f t="shared" si="374"/>
        <v>theater</v>
      </c>
      <c r="R3995" t="str">
        <f t="shared" si="375"/>
        <v>plays</v>
      </c>
      <c r="S3995" s="12">
        <f t="shared" si="376"/>
        <v>42107.656388888885</v>
      </c>
      <c r="T3995" s="12">
        <f t="shared" si="377"/>
        <v>42137.656388888885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372"/>
        <v>2.5000000000000001E-3</v>
      </c>
      <c r="P3996" s="8">
        <f t="shared" si="373"/>
        <v>5</v>
      </c>
      <c r="Q3996" t="str">
        <f t="shared" si="374"/>
        <v>theater</v>
      </c>
      <c r="R3996" t="str">
        <f t="shared" si="375"/>
        <v>plays</v>
      </c>
      <c r="S3996" s="12">
        <f t="shared" si="376"/>
        <v>41809.181597222218</v>
      </c>
      <c r="T3996" s="12">
        <f t="shared" si="377"/>
        <v>41839.181597222218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372"/>
        <v>0.35</v>
      </c>
      <c r="P3997" s="8">
        <f t="shared" si="373"/>
        <v>17.5</v>
      </c>
      <c r="Q3997" t="str">
        <f t="shared" si="374"/>
        <v>theater</v>
      </c>
      <c r="R3997" t="str">
        <f t="shared" si="375"/>
        <v>plays</v>
      </c>
      <c r="S3997" s="12">
        <f t="shared" si="376"/>
        <v>42019.475428240738</v>
      </c>
      <c r="T3997" s="12">
        <f t="shared" si="377"/>
        <v>42049.268749999996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372"/>
        <v>0.16566666666666666</v>
      </c>
      <c r="P3998" s="8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2">
        <f t="shared" si="376"/>
        <v>41950.058611111112</v>
      </c>
      <c r="T3998" s="12">
        <f t="shared" si="377"/>
        <v>41963.461111111108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372"/>
        <v>0</v>
      </c>
      <c r="P3999" s="8">
        <f t="shared" si="373"/>
        <v>0</v>
      </c>
      <c r="Q3999" t="str">
        <f t="shared" si="374"/>
        <v>theater</v>
      </c>
      <c r="R3999" t="str">
        <f t="shared" si="375"/>
        <v>plays</v>
      </c>
      <c r="S3999" s="12">
        <f t="shared" si="376"/>
        <v>42069.183113425919</v>
      </c>
      <c r="T3999" s="12">
        <f t="shared" si="377"/>
        <v>42099.141446759262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372"/>
        <v>0.57199999999999995</v>
      </c>
      <c r="P4000" s="8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2">
        <f t="shared" si="376"/>
        <v>42061.754930555551</v>
      </c>
      <c r="T4000" s="12">
        <f t="shared" si="377"/>
        <v>42091.713263888887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372"/>
        <v>0.16514285714285715</v>
      </c>
      <c r="P4001" s="8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2">
        <f t="shared" si="376"/>
        <v>41842.620347222219</v>
      </c>
      <c r="T4001" s="12">
        <f t="shared" si="377"/>
        <v>41882.619317129625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372"/>
        <v>1.25E-3</v>
      </c>
      <c r="P4002" s="8">
        <f t="shared" si="373"/>
        <v>10</v>
      </c>
      <c r="Q4002" t="str">
        <f t="shared" si="374"/>
        <v>theater</v>
      </c>
      <c r="R4002" t="str">
        <f t="shared" si="375"/>
        <v>plays</v>
      </c>
      <c r="S4002" s="12">
        <f t="shared" si="376"/>
        <v>42437.437013888884</v>
      </c>
      <c r="T4002" s="12">
        <f t="shared" si="377"/>
        <v>42497.39534722222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372"/>
        <v>0.3775</v>
      </c>
      <c r="P4003" s="8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2">
        <f t="shared" si="376"/>
        <v>42775.755879629629</v>
      </c>
      <c r="T4003" s="12">
        <f t="shared" si="377"/>
        <v>42795.583333333336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372"/>
        <v>1.84E-2</v>
      </c>
      <c r="P4004" s="8">
        <f t="shared" si="373"/>
        <v>5.75</v>
      </c>
      <c r="Q4004" t="str">
        <f t="shared" si="374"/>
        <v>theater</v>
      </c>
      <c r="R4004" t="str">
        <f t="shared" si="375"/>
        <v>plays</v>
      </c>
      <c r="S4004" s="12">
        <f t="shared" si="376"/>
        <v>41878.835196759253</v>
      </c>
      <c r="T4004" s="12">
        <f t="shared" si="377"/>
        <v>41908.835196759253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372"/>
        <v>0.10050000000000001</v>
      </c>
      <c r="P4005" s="8">
        <f t="shared" si="373"/>
        <v>100.5</v>
      </c>
      <c r="Q4005" t="str">
        <f t="shared" si="374"/>
        <v>theater</v>
      </c>
      <c r="R4005" t="str">
        <f t="shared" si="375"/>
        <v>plays</v>
      </c>
      <c r="S4005" s="12">
        <f t="shared" si="376"/>
        <v>42020.379016203697</v>
      </c>
      <c r="T4005" s="12">
        <f t="shared" si="377"/>
        <v>42050.379016203697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372"/>
        <v>2E-3</v>
      </c>
      <c r="P4006" s="8">
        <f t="shared" si="373"/>
        <v>1</v>
      </c>
      <c r="Q4006" t="str">
        <f t="shared" si="374"/>
        <v>theater</v>
      </c>
      <c r="R4006" t="str">
        <f t="shared" si="375"/>
        <v>plays</v>
      </c>
      <c r="S4006" s="12">
        <f t="shared" si="376"/>
        <v>41889.954363425924</v>
      </c>
      <c r="T4006" s="12">
        <f t="shared" si="377"/>
        <v>41919.954363425924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372"/>
        <v>1.3333333333333334E-2</v>
      </c>
      <c r="P4007" s="8">
        <f t="shared" si="373"/>
        <v>20</v>
      </c>
      <c r="Q4007" t="str">
        <f t="shared" si="374"/>
        <v>theater</v>
      </c>
      <c r="R4007" t="str">
        <f t="shared" si="375"/>
        <v>plays</v>
      </c>
      <c r="S4007" s="12">
        <f t="shared" si="376"/>
        <v>41872.599363425921</v>
      </c>
      <c r="T4007" s="12">
        <f t="shared" si="377"/>
        <v>41932.599363425921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372"/>
        <v>6.666666666666667E-5</v>
      </c>
      <c r="P4008" s="8">
        <f t="shared" si="373"/>
        <v>2</v>
      </c>
      <c r="Q4008" t="str">
        <f t="shared" si="374"/>
        <v>theater</v>
      </c>
      <c r="R4008" t="str">
        <f t="shared" si="375"/>
        <v>plays</v>
      </c>
      <c r="S4008" s="12">
        <f t="shared" si="376"/>
        <v>42391.564664351848</v>
      </c>
      <c r="T4008" s="12">
        <f t="shared" si="377"/>
        <v>42416.564664351848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372"/>
        <v>2.5000000000000001E-3</v>
      </c>
      <c r="P4009" s="8">
        <f t="shared" si="373"/>
        <v>5</v>
      </c>
      <c r="Q4009" t="str">
        <f t="shared" si="374"/>
        <v>theater</v>
      </c>
      <c r="R4009" t="str">
        <f t="shared" si="375"/>
        <v>plays</v>
      </c>
      <c r="S4009" s="12">
        <f t="shared" si="376"/>
        <v>41848.564594907402</v>
      </c>
      <c r="T4009" s="12">
        <f t="shared" si="377"/>
        <v>41877.477777777771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372"/>
        <v>0.06</v>
      </c>
      <c r="P4010" s="8">
        <f t="shared" si="373"/>
        <v>15</v>
      </c>
      <c r="Q4010" t="str">
        <f t="shared" si="374"/>
        <v>theater</v>
      </c>
      <c r="R4010" t="str">
        <f t="shared" si="375"/>
        <v>plays</v>
      </c>
      <c r="S4010" s="12">
        <f t="shared" si="376"/>
        <v>42177.755868055552</v>
      </c>
      <c r="T4010" s="12">
        <f t="shared" si="377"/>
        <v>42207.755868055552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372"/>
        <v>3.8860103626943004E-2</v>
      </c>
      <c r="P4011" s="8">
        <f t="shared" si="373"/>
        <v>25</v>
      </c>
      <c r="Q4011" t="str">
        <f t="shared" si="374"/>
        <v>theater</v>
      </c>
      <c r="R4011" t="str">
        <f t="shared" si="375"/>
        <v>plays</v>
      </c>
      <c r="S4011" s="12">
        <f t="shared" si="376"/>
        <v>41851.492592592593</v>
      </c>
      <c r="T4011" s="12">
        <f t="shared" si="377"/>
        <v>41891.492592592593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372"/>
        <v>0.24194444444444443</v>
      </c>
      <c r="P4012" s="8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2">
        <f t="shared" si="376"/>
        <v>41921.562106481477</v>
      </c>
      <c r="T4012" s="12">
        <f t="shared" si="377"/>
        <v>41938.562106481477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372"/>
        <v>7.5999999999999998E-2</v>
      </c>
      <c r="P4013" s="8">
        <f t="shared" si="373"/>
        <v>4.75</v>
      </c>
      <c r="Q4013" t="str">
        <f t="shared" si="374"/>
        <v>theater</v>
      </c>
      <c r="R4013" t="str">
        <f t="shared" si="375"/>
        <v>plays</v>
      </c>
      <c r="S4013" s="12">
        <f t="shared" si="376"/>
        <v>42002.336550925924</v>
      </c>
      <c r="T4013" s="12">
        <f t="shared" si="377"/>
        <v>42032.336550925924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372"/>
        <v>0</v>
      </c>
      <c r="P4014" s="8">
        <f t="shared" si="373"/>
        <v>0</v>
      </c>
      <c r="Q4014" t="str">
        <f t="shared" si="374"/>
        <v>theater</v>
      </c>
      <c r="R4014" t="str">
        <f t="shared" si="375"/>
        <v>plays</v>
      </c>
      <c r="S4014" s="12">
        <f t="shared" si="376"/>
        <v>42096.336215277777</v>
      </c>
      <c r="T4014" s="12">
        <f t="shared" si="377"/>
        <v>42126.336215277777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372"/>
        <v>1.2999999999999999E-2</v>
      </c>
      <c r="P4015" s="8">
        <f t="shared" si="373"/>
        <v>13</v>
      </c>
      <c r="Q4015" t="str">
        <f t="shared" si="374"/>
        <v>theater</v>
      </c>
      <c r="R4015" t="str">
        <f t="shared" si="375"/>
        <v>plays</v>
      </c>
      <c r="S4015" s="12">
        <f t="shared" si="376"/>
        <v>42021.092858796292</v>
      </c>
      <c r="T4015" s="12">
        <f t="shared" si="377"/>
        <v>42051.092858796292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372"/>
        <v>0</v>
      </c>
      <c r="P4016" s="8">
        <f t="shared" si="373"/>
        <v>0</v>
      </c>
      <c r="Q4016" t="str">
        <f t="shared" si="374"/>
        <v>theater</v>
      </c>
      <c r="R4016" t="str">
        <f t="shared" si="375"/>
        <v>plays</v>
      </c>
      <c r="S4016" s="12">
        <f t="shared" si="376"/>
        <v>42419.037835648145</v>
      </c>
      <c r="T4016" s="12">
        <f t="shared" si="377"/>
        <v>42434.037835648145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372"/>
        <v>1.4285714285714287E-4</v>
      </c>
      <c r="P4017" s="8">
        <f t="shared" si="373"/>
        <v>1</v>
      </c>
      <c r="Q4017" t="str">
        <f t="shared" si="374"/>
        <v>theater</v>
      </c>
      <c r="R4017" t="str">
        <f t="shared" si="375"/>
        <v>plays</v>
      </c>
      <c r="S4017" s="12">
        <f t="shared" si="376"/>
        <v>42174.572488425925</v>
      </c>
      <c r="T4017" s="12">
        <f t="shared" si="377"/>
        <v>42204.572488425925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372"/>
        <v>0.14000000000000001</v>
      </c>
      <c r="P4018" s="8">
        <f t="shared" si="373"/>
        <v>10</v>
      </c>
      <c r="Q4018" t="str">
        <f t="shared" si="374"/>
        <v>theater</v>
      </c>
      <c r="R4018" t="str">
        <f t="shared" si="375"/>
        <v>plays</v>
      </c>
      <c r="S4018" s="12">
        <f t="shared" si="376"/>
        <v>41869.664351851847</v>
      </c>
      <c r="T4018" s="12">
        <f t="shared" si="377"/>
        <v>41899.664351851847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372"/>
        <v>1.0500000000000001E-2</v>
      </c>
      <c r="P4019" s="8">
        <f t="shared" si="373"/>
        <v>52.5</v>
      </c>
      <c r="Q4019" t="str">
        <f t="shared" si="374"/>
        <v>theater</v>
      </c>
      <c r="R4019" t="str">
        <f t="shared" si="375"/>
        <v>plays</v>
      </c>
      <c r="S4019" s="12">
        <f t="shared" si="376"/>
        <v>41856.463819444441</v>
      </c>
      <c r="T4019" s="12">
        <f t="shared" si="377"/>
        <v>41886.463819444441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372"/>
        <v>8.666666666666667E-2</v>
      </c>
      <c r="P4020" s="8">
        <f t="shared" si="373"/>
        <v>32.5</v>
      </c>
      <c r="Q4020" t="str">
        <f t="shared" si="374"/>
        <v>theater</v>
      </c>
      <c r="R4020" t="str">
        <f t="shared" si="375"/>
        <v>plays</v>
      </c>
      <c r="S4020" s="12">
        <f t="shared" si="376"/>
        <v>42620.702638888884</v>
      </c>
      <c r="T4020" s="12">
        <f t="shared" si="377"/>
        <v>42650.702638888884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372"/>
        <v>8.2857142857142851E-3</v>
      </c>
      <c r="P4021" s="8">
        <f t="shared" si="373"/>
        <v>7.25</v>
      </c>
      <c r="Q4021" t="str">
        <f t="shared" si="374"/>
        <v>theater</v>
      </c>
      <c r="R4021" t="str">
        <f t="shared" si="375"/>
        <v>plays</v>
      </c>
      <c r="S4021" s="12">
        <f t="shared" si="376"/>
        <v>42417.467546296299</v>
      </c>
      <c r="T4021" s="12">
        <f t="shared" si="377"/>
        <v>42475.477777777771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372"/>
        <v>0.16666666666666666</v>
      </c>
      <c r="P4022" s="8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2">
        <f t="shared" si="376"/>
        <v>42056.982627314814</v>
      </c>
      <c r="T4022" s="12">
        <f t="shared" si="377"/>
        <v>42086.940960648142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372"/>
        <v>8.3333333333333332E-3</v>
      </c>
      <c r="P4023" s="8">
        <f t="shared" si="373"/>
        <v>62.5</v>
      </c>
      <c r="Q4023" t="str">
        <f t="shared" si="374"/>
        <v>theater</v>
      </c>
      <c r="R4023" t="str">
        <f t="shared" si="375"/>
        <v>plays</v>
      </c>
      <c r="S4023" s="12">
        <f t="shared" si="376"/>
        <v>41878.703217592592</v>
      </c>
      <c r="T4023" s="12">
        <f t="shared" si="377"/>
        <v>41938.703217592592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372"/>
        <v>0.69561111111111107</v>
      </c>
      <c r="P4024" s="8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2">
        <f t="shared" si="376"/>
        <v>41990.375775462962</v>
      </c>
      <c r="T4024" s="12">
        <f t="shared" si="377"/>
        <v>42035.912499999999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372"/>
        <v>0</v>
      </c>
      <c r="P4025" s="8">
        <f t="shared" si="373"/>
        <v>0</v>
      </c>
      <c r="Q4025" t="str">
        <f t="shared" si="374"/>
        <v>theater</v>
      </c>
      <c r="R4025" t="str">
        <f t="shared" si="375"/>
        <v>plays</v>
      </c>
      <c r="S4025" s="12">
        <f t="shared" si="376"/>
        <v>42408.791238425925</v>
      </c>
      <c r="T4025" s="12">
        <f t="shared" si="377"/>
        <v>42453.749571759261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372"/>
        <v>1.2500000000000001E-2</v>
      </c>
      <c r="P4026" s="8">
        <f t="shared" si="373"/>
        <v>10</v>
      </c>
      <c r="Q4026" t="str">
        <f t="shared" si="374"/>
        <v>theater</v>
      </c>
      <c r="R4026" t="str">
        <f t="shared" si="375"/>
        <v>plays</v>
      </c>
      <c r="S4026" s="12">
        <f t="shared" si="376"/>
        <v>42217.461770833332</v>
      </c>
      <c r="T4026" s="12">
        <f t="shared" si="377"/>
        <v>42247.461770833332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372"/>
        <v>0.05</v>
      </c>
      <c r="P4027" s="8">
        <f t="shared" si="373"/>
        <v>62.5</v>
      </c>
      <c r="Q4027" t="str">
        <f t="shared" si="374"/>
        <v>theater</v>
      </c>
      <c r="R4027" t="str">
        <f t="shared" si="375"/>
        <v>plays</v>
      </c>
      <c r="S4027" s="12">
        <f t="shared" si="376"/>
        <v>42151.029351851852</v>
      </c>
      <c r="T4027" s="12">
        <f t="shared" si="377"/>
        <v>42211.029351851852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372"/>
        <v>0</v>
      </c>
      <c r="P4028" s="8">
        <f t="shared" si="373"/>
        <v>0</v>
      </c>
      <c r="Q4028" t="str">
        <f t="shared" si="374"/>
        <v>theater</v>
      </c>
      <c r="R4028" t="str">
        <f t="shared" si="375"/>
        <v>plays</v>
      </c>
      <c r="S4028" s="12">
        <f t="shared" si="376"/>
        <v>42282.447210648148</v>
      </c>
      <c r="T4028" s="12">
        <f t="shared" si="377"/>
        <v>42342.488877314812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372"/>
        <v>7.166666666666667E-2</v>
      </c>
      <c r="P4029" s="8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2">
        <f t="shared" si="376"/>
        <v>42768.762511574074</v>
      </c>
      <c r="T4029" s="12">
        <f t="shared" si="377"/>
        <v>42788.833333333336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372"/>
        <v>0.28050000000000003</v>
      </c>
      <c r="P4030" s="8">
        <f t="shared" si="373"/>
        <v>51</v>
      </c>
      <c r="Q4030" t="str">
        <f t="shared" si="374"/>
        <v>theater</v>
      </c>
      <c r="R4030" t="str">
        <f t="shared" si="375"/>
        <v>plays</v>
      </c>
      <c r="S4030" s="12">
        <f t="shared" si="376"/>
        <v>41765.730324074073</v>
      </c>
      <c r="T4030" s="12">
        <f t="shared" si="377"/>
        <v>41795.730324074073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372"/>
        <v>0</v>
      </c>
      <c r="P4031" s="8">
        <f t="shared" si="373"/>
        <v>0</v>
      </c>
      <c r="Q4031" t="str">
        <f t="shared" si="374"/>
        <v>theater</v>
      </c>
      <c r="R4031" t="str">
        <f t="shared" si="375"/>
        <v>plays</v>
      </c>
      <c r="S4031" s="12">
        <f t="shared" si="376"/>
        <v>42321.816782407404</v>
      </c>
      <c r="T4031" s="12">
        <f t="shared" si="377"/>
        <v>42351.816782407404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372"/>
        <v>0.16</v>
      </c>
      <c r="P4032" s="8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2">
        <f t="shared" si="376"/>
        <v>42374.446747685179</v>
      </c>
      <c r="T4032" s="12">
        <f t="shared" si="377"/>
        <v>42403.575694444444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372"/>
        <v>0</v>
      </c>
      <c r="P4033" s="8">
        <f t="shared" si="373"/>
        <v>0</v>
      </c>
      <c r="Q4033" t="str">
        <f t="shared" si="374"/>
        <v>theater</v>
      </c>
      <c r="R4033" t="str">
        <f t="shared" si="375"/>
        <v>plays</v>
      </c>
      <c r="S4033" s="12">
        <f t="shared" si="376"/>
        <v>41941.376898148148</v>
      </c>
      <c r="T4033" s="12">
        <f t="shared" si="377"/>
        <v>41991.418564814812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372"/>
        <v>6.8287037037037035E-2</v>
      </c>
      <c r="P4034" s="8">
        <f t="shared" si="373"/>
        <v>59</v>
      </c>
      <c r="Q4034" t="str">
        <f t="shared" si="374"/>
        <v>theater</v>
      </c>
      <c r="R4034" t="str">
        <f t="shared" si="375"/>
        <v>plays</v>
      </c>
      <c r="S4034" s="12">
        <f t="shared" si="376"/>
        <v>42293.60087962963</v>
      </c>
      <c r="T4034" s="12">
        <f t="shared" si="377"/>
        <v>42353.642546296294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378">E4035/D4035</f>
        <v>0.25698702928870293</v>
      </c>
      <c r="P4035" s="8">
        <f t="shared" ref="P4035:P4098" si="379">IF(ISERROR(E4035/L4035),0,E4035/L4035)</f>
        <v>65.340319148936175</v>
      </c>
      <c r="Q4035" t="str">
        <f t="shared" ref="Q4035:Q4098" si="380">LEFT(N4035,FIND("/",N4035,1)-1)</f>
        <v>theater</v>
      </c>
      <c r="R4035" t="str">
        <f t="shared" ref="R4035:R4098" si="381">RIGHT(N4035,(LEN(N4035)-FIND("/",N4035,1)))</f>
        <v>plays</v>
      </c>
      <c r="S4035" s="12">
        <f t="shared" ref="S4035:S4098" si="382">(J4035/86400)+25569+(-5/24)</f>
        <v>42614.06046296296</v>
      </c>
      <c r="T4035" s="12">
        <f t="shared" ref="T4035:T4098" si="383">(I4035/86400)+25569+(-5/24)</f>
        <v>42645.166666666664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378"/>
        <v>1.4814814814814815E-2</v>
      </c>
      <c r="P4036" s="8">
        <f t="shared" si="379"/>
        <v>100</v>
      </c>
      <c r="Q4036" t="str">
        <f t="shared" si="380"/>
        <v>theater</v>
      </c>
      <c r="R4036" t="str">
        <f t="shared" si="381"/>
        <v>plays</v>
      </c>
      <c r="S4036" s="12">
        <f t="shared" si="382"/>
        <v>42067.739004629628</v>
      </c>
      <c r="T4036" s="12">
        <f t="shared" si="383"/>
        <v>42097.697337962956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378"/>
        <v>0.36849999999999999</v>
      </c>
      <c r="P4037" s="8">
        <f t="shared" si="379"/>
        <v>147.4</v>
      </c>
      <c r="Q4037" t="str">
        <f t="shared" si="380"/>
        <v>theater</v>
      </c>
      <c r="R4037" t="str">
        <f t="shared" si="381"/>
        <v>plays</v>
      </c>
      <c r="S4037" s="12">
        <f t="shared" si="382"/>
        <v>41903.674618055556</v>
      </c>
      <c r="T4037" s="12">
        <f t="shared" si="383"/>
        <v>41933.674618055556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378"/>
        <v>0.47049999999999997</v>
      </c>
      <c r="P4038" s="8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2">
        <f t="shared" si="382"/>
        <v>41804.728750000002</v>
      </c>
      <c r="T4038" s="12">
        <f t="shared" si="383"/>
        <v>41821.729166666664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378"/>
        <v>0.11428571428571428</v>
      </c>
      <c r="P4039" s="8">
        <f t="shared" si="379"/>
        <v>40</v>
      </c>
      <c r="Q4039" t="str">
        <f t="shared" si="380"/>
        <v>theater</v>
      </c>
      <c r="R4039" t="str">
        <f t="shared" si="381"/>
        <v>plays</v>
      </c>
      <c r="S4039" s="12">
        <f t="shared" si="382"/>
        <v>42496.862442129626</v>
      </c>
      <c r="T4039" s="12">
        <f t="shared" si="383"/>
        <v>42514.392361111109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378"/>
        <v>0.12039999999999999</v>
      </c>
      <c r="P4040" s="8">
        <f t="shared" si="379"/>
        <v>75.25</v>
      </c>
      <c r="Q4040" t="str">
        <f t="shared" si="380"/>
        <v>theater</v>
      </c>
      <c r="R4040" t="str">
        <f t="shared" si="381"/>
        <v>plays</v>
      </c>
      <c r="S4040" s="12">
        <f t="shared" si="382"/>
        <v>41869.590393518512</v>
      </c>
      <c r="T4040" s="12">
        <f t="shared" si="383"/>
        <v>41929.590393518512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378"/>
        <v>0.6</v>
      </c>
      <c r="P4041" s="8">
        <f t="shared" si="379"/>
        <v>60</v>
      </c>
      <c r="Q4041" t="str">
        <f t="shared" si="380"/>
        <v>theater</v>
      </c>
      <c r="R4041" t="str">
        <f t="shared" si="381"/>
        <v>plays</v>
      </c>
      <c r="S4041" s="12">
        <f t="shared" si="382"/>
        <v>42305.462581018517</v>
      </c>
      <c r="T4041" s="12">
        <f t="shared" si="383"/>
        <v>42339.040972222218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378"/>
        <v>0.3125</v>
      </c>
      <c r="P4042" s="8">
        <f t="shared" si="379"/>
        <v>1250</v>
      </c>
      <c r="Q4042" t="str">
        <f t="shared" si="380"/>
        <v>theater</v>
      </c>
      <c r="R4042" t="str">
        <f t="shared" si="381"/>
        <v>plays</v>
      </c>
      <c r="S4042" s="12">
        <f t="shared" si="382"/>
        <v>42144.023194444446</v>
      </c>
      <c r="T4042" s="12">
        <f t="shared" si="383"/>
        <v>42202.916666666664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378"/>
        <v>4.1999999999999997E-3</v>
      </c>
      <c r="P4043" s="8">
        <f t="shared" si="379"/>
        <v>10.5</v>
      </c>
      <c r="Q4043" t="str">
        <f t="shared" si="380"/>
        <v>theater</v>
      </c>
      <c r="R4043" t="str">
        <f t="shared" si="381"/>
        <v>plays</v>
      </c>
      <c r="S4043" s="12">
        <f t="shared" si="382"/>
        <v>42559.265671296293</v>
      </c>
      <c r="T4043" s="12">
        <f t="shared" si="383"/>
        <v>42619.265671296293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378"/>
        <v>2.0999999999999999E-3</v>
      </c>
      <c r="P4044" s="8">
        <f t="shared" si="379"/>
        <v>7</v>
      </c>
      <c r="Q4044" t="str">
        <f t="shared" si="380"/>
        <v>theater</v>
      </c>
      <c r="R4044" t="str">
        <f t="shared" si="381"/>
        <v>plays</v>
      </c>
      <c r="S4044" s="12">
        <f t="shared" si="382"/>
        <v>41994.875740740739</v>
      </c>
      <c r="T4044" s="12">
        <f t="shared" si="383"/>
        <v>42024.594444444439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378"/>
        <v>0</v>
      </c>
      <c r="P4045" s="8">
        <f t="shared" si="379"/>
        <v>0</v>
      </c>
      <c r="Q4045" t="str">
        <f t="shared" si="380"/>
        <v>theater</v>
      </c>
      <c r="R4045" t="str">
        <f t="shared" si="381"/>
        <v>plays</v>
      </c>
      <c r="S4045" s="12">
        <f t="shared" si="382"/>
        <v>41948.749131944445</v>
      </c>
      <c r="T4045" s="12">
        <f t="shared" si="383"/>
        <v>41963.749131944445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378"/>
        <v>0.375</v>
      </c>
      <c r="P4046" s="8">
        <f t="shared" si="379"/>
        <v>56.25</v>
      </c>
      <c r="Q4046" t="str">
        <f t="shared" si="380"/>
        <v>theater</v>
      </c>
      <c r="R4046" t="str">
        <f t="shared" si="381"/>
        <v>plays</v>
      </c>
      <c r="S4046" s="12">
        <f t="shared" si="382"/>
        <v>42074.011365740742</v>
      </c>
      <c r="T4046" s="12">
        <f t="shared" si="383"/>
        <v>42103.999999999993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378"/>
        <v>2.0000000000000001E-4</v>
      </c>
      <c r="P4047" s="8">
        <f t="shared" si="379"/>
        <v>1</v>
      </c>
      <c r="Q4047" t="str">
        <f t="shared" si="380"/>
        <v>theater</v>
      </c>
      <c r="R4047" t="str">
        <f t="shared" si="381"/>
        <v>plays</v>
      </c>
      <c r="S4047" s="12">
        <f t="shared" si="382"/>
        <v>41841.992928240739</v>
      </c>
      <c r="T4047" s="12">
        <f t="shared" si="383"/>
        <v>41871.992928240739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378"/>
        <v>8.2142857142857142E-2</v>
      </c>
      <c r="P4048" s="8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2">
        <f t="shared" si="382"/>
        <v>41904.442245370366</v>
      </c>
      <c r="T4048" s="12">
        <f t="shared" si="383"/>
        <v>41934.442245370366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378"/>
        <v>2.1999999999999999E-2</v>
      </c>
      <c r="P4049" s="8">
        <f t="shared" si="379"/>
        <v>27.5</v>
      </c>
      <c r="Q4049" t="str">
        <f t="shared" si="380"/>
        <v>theater</v>
      </c>
      <c r="R4049" t="str">
        <f t="shared" si="381"/>
        <v>plays</v>
      </c>
      <c r="S4049" s="12">
        <f t="shared" si="382"/>
        <v>41990.814155092587</v>
      </c>
      <c r="T4049" s="12">
        <f t="shared" si="383"/>
        <v>42014.833333333336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378"/>
        <v>0.17652941176470588</v>
      </c>
      <c r="P4050" s="8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2">
        <f t="shared" si="382"/>
        <v>42436.300775462958</v>
      </c>
      <c r="T4050" s="12">
        <f t="shared" si="383"/>
        <v>42471.259108796294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378"/>
        <v>8.0000000000000004E-4</v>
      </c>
      <c r="P4051" s="8">
        <f t="shared" si="379"/>
        <v>16</v>
      </c>
      <c r="Q4051" t="str">
        <f t="shared" si="380"/>
        <v>theater</v>
      </c>
      <c r="R4051" t="str">
        <f t="shared" si="381"/>
        <v>plays</v>
      </c>
      <c r="S4051" s="12">
        <f t="shared" si="382"/>
        <v>42169.750173611108</v>
      </c>
      <c r="T4051" s="12">
        <f t="shared" si="383"/>
        <v>42199.750173611108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378"/>
        <v>6.6666666666666664E-4</v>
      </c>
      <c r="P4052" s="8">
        <f t="shared" si="379"/>
        <v>1</v>
      </c>
      <c r="Q4052" t="str">
        <f t="shared" si="380"/>
        <v>theater</v>
      </c>
      <c r="R4052" t="str">
        <f t="shared" si="381"/>
        <v>plays</v>
      </c>
      <c r="S4052" s="12">
        <f t="shared" si="382"/>
        <v>41905.428136574068</v>
      </c>
      <c r="T4052" s="12">
        <f t="shared" si="383"/>
        <v>41935.428136574068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378"/>
        <v>0</v>
      </c>
      <c r="P4053" s="8">
        <f t="shared" si="379"/>
        <v>0</v>
      </c>
      <c r="Q4053" t="str">
        <f t="shared" si="380"/>
        <v>theater</v>
      </c>
      <c r="R4053" t="str">
        <f t="shared" si="381"/>
        <v>plays</v>
      </c>
      <c r="S4053" s="12">
        <f t="shared" si="382"/>
        <v>41761.601817129624</v>
      </c>
      <c r="T4053" s="12">
        <f t="shared" si="383"/>
        <v>41768.078472222223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378"/>
        <v>0.37533333333333335</v>
      </c>
      <c r="P4054" s="8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2">
        <f t="shared" si="382"/>
        <v>41865.670324074068</v>
      </c>
      <c r="T4054" s="12">
        <f t="shared" si="383"/>
        <v>41925.670324074068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378"/>
        <v>0.22</v>
      </c>
      <c r="P4055" s="8">
        <f t="shared" si="379"/>
        <v>55</v>
      </c>
      <c r="Q4055" t="str">
        <f t="shared" si="380"/>
        <v>theater</v>
      </c>
      <c r="R4055" t="str">
        <f t="shared" si="381"/>
        <v>plays</v>
      </c>
      <c r="S4055" s="12">
        <f t="shared" si="382"/>
        <v>41928.481805555552</v>
      </c>
      <c r="T4055" s="12">
        <f t="shared" si="383"/>
        <v>41958.624999999993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378"/>
        <v>0</v>
      </c>
      <c r="P4056" s="8">
        <f t="shared" si="379"/>
        <v>0</v>
      </c>
      <c r="Q4056" t="str">
        <f t="shared" si="380"/>
        <v>theater</v>
      </c>
      <c r="R4056" t="str">
        <f t="shared" si="381"/>
        <v>plays</v>
      </c>
      <c r="S4056" s="12">
        <f t="shared" si="382"/>
        <v>42613.632928240739</v>
      </c>
      <c r="T4056" s="12">
        <f t="shared" si="383"/>
        <v>42643.958333333336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378"/>
        <v>0.1762</v>
      </c>
      <c r="P4057" s="8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2">
        <f t="shared" si="382"/>
        <v>41779.44017361111</v>
      </c>
      <c r="T4057" s="12">
        <f t="shared" si="383"/>
        <v>41809.44017361111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378"/>
        <v>0.53</v>
      </c>
      <c r="P4058" s="8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2">
        <f t="shared" si="382"/>
        <v>42534.724988425922</v>
      </c>
      <c r="T4058" s="12">
        <f t="shared" si="383"/>
        <v>42554.624305555553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378"/>
        <v>0.22142857142857142</v>
      </c>
      <c r="P4059" s="8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2">
        <f t="shared" si="382"/>
        <v>42310.760185185187</v>
      </c>
      <c r="T4059" s="12">
        <f t="shared" si="383"/>
        <v>42333.749999999993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378"/>
        <v>2.5333333333333333E-2</v>
      </c>
      <c r="P4060" s="8">
        <f t="shared" si="379"/>
        <v>23.75</v>
      </c>
      <c r="Q4060" t="str">
        <f t="shared" si="380"/>
        <v>theater</v>
      </c>
      <c r="R4060" t="str">
        <f t="shared" si="381"/>
        <v>plays</v>
      </c>
      <c r="S4060" s="12">
        <f t="shared" si="382"/>
        <v>42445.852361111109</v>
      </c>
      <c r="T4060" s="12">
        <f t="shared" si="383"/>
        <v>42460.957638888889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378"/>
        <v>2.5000000000000001E-2</v>
      </c>
      <c r="P4061" s="8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2">
        <f t="shared" si="382"/>
        <v>41866.432314814811</v>
      </c>
      <c r="T4061" s="12">
        <f t="shared" si="383"/>
        <v>41897.916666666664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378"/>
        <v>2.8500000000000001E-2</v>
      </c>
      <c r="P4062" s="8">
        <f t="shared" si="379"/>
        <v>57</v>
      </c>
      <c r="Q4062" t="str">
        <f t="shared" si="380"/>
        <v>theater</v>
      </c>
      <c r="R4062" t="str">
        <f t="shared" si="381"/>
        <v>plays</v>
      </c>
      <c r="S4062" s="12">
        <f t="shared" si="382"/>
        <v>41779.486759259256</v>
      </c>
      <c r="T4062" s="12">
        <f t="shared" si="383"/>
        <v>41813.458333333328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378"/>
        <v>0</v>
      </c>
      <c r="P4063" s="8">
        <f t="shared" si="379"/>
        <v>0</v>
      </c>
      <c r="Q4063" t="str">
        <f t="shared" si="380"/>
        <v>theater</v>
      </c>
      <c r="R4063" t="str">
        <f t="shared" si="381"/>
        <v>plays</v>
      </c>
      <c r="S4063" s="12">
        <f t="shared" si="382"/>
        <v>42420.933136574073</v>
      </c>
      <c r="T4063" s="12">
        <f t="shared" si="383"/>
        <v>42480.891469907401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378"/>
        <v>2.4500000000000001E-2</v>
      </c>
      <c r="P4064" s="8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2">
        <f t="shared" si="382"/>
        <v>42523.530879629623</v>
      </c>
      <c r="T4064" s="12">
        <f t="shared" si="383"/>
        <v>42553.530879629623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378"/>
        <v>1.4210526315789474E-2</v>
      </c>
      <c r="P4065" s="8">
        <f t="shared" si="379"/>
        <v>15</v>
      </c>
      <c r="Q4065" t="str">
        <f t="shared" si="380"/>
        <v>theater</v>
      </c>
      <c r="R4065" t="str">
        <f t="shared" si="381"/>
        <v>plays</v>
      </c>
      <c r="S4065" s="12">
        <f t="shared" si="382"/>
        <v>41787.473194444443</v>
      </c>
      <c r="T4065" s="12">
        <f t="shared" si="383"/>
        <v>41817.473194444443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378"/>
        <v>0.1925</v>
      </c>
      <c r="P4066" s="8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2">
        <f t="shared" si="382"/>
        <v>42093.379930555551</v>
      </c>
      <c r="T4066" s="12">
        <f t="shared" si="383"/>
        <v>42123.379930555551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378"/>
        <v>6.7499999999999999E-3</v>
      </c>
      <c r="P4067" s="8">
        <f t="shared" si="379"/>
        <v>6.75</v>
      </c>
      <c r="Q4067" t="str">
        <f t="shared" si="380"/>
        <v>theater</v>
      </c>
      <c r="R4067" t="str">
        <f t="shared" si="381"/>
        <v>plays</v>
      </c>
      <c r="S4067" s="12">
        <f t="shared" si="382"/>
        <v>41833.74318287037</v>
      </c>
      <c r="T4067" s="12">
        <f t="shared" si="383"/>
        <v>41863.74318287037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378"/>
        <v>1.6666666666666668E-3</v>
      </c>
      <c r="P4068" s="8">
        <f t="shared" si="379"/>
        <v>25</v>
      </c>
      <c r="Q4068" t="str">
        <f t="shared" si="380"/>
        <v>theater</v>
      </c>
      <c r="R4068" t="str">
        <f t="shared" si="381"/>
        <v>plays</v>
      </c>
      <c r="S4068" s="12">
        <f t="shared" si="382"/>
        <v>42478.830879629626</v>
      </c>
      <c r="T4068" s="12">
        <f t="shared" si="383"/>
        <v>42508.830879629626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378"/>
        <v>0.60899999999999999</v>
      </c>
      <c r="P4069" s="8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2">
        <f t="shared" si="382"/>
        <v>42234.909143518518</v>
      </c>
      <c r="T4069" s="12">
        <f t="shared" si="383"/>
        <v>42274.909143518518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378"/>
        <v>0.01</v>
      </c>
      <c r="P4070" s="8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2">
        <f t="shared" si="382"/>
        <v>42718.755266203698</v>
      </c>
      <c r="T4070" s="12">
        <f t="shared" si="383"/>
        <v>42748.753472222219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378"/>
        <v>0.34399999999999997</v>
      </c>
      <c r="P4071" s="8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2">
        <f t="shared" si="382"/>
        <v>42022.453194444439</v>
      </c>
      <c r="T4071" s="12">
        <f t="shared" si="383"/>
        <v>42063.291666666664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378"/>
        <v>0.16500000000000001</v>
      </c>
      <c r="P4072" s="8">
        <f t="shared" si="379"/>
        <v>27.5</v>
      </c>
      <c r="Q4072" t="str">
        <f t="shared" si="380"/>
        <v>theater</v>
      </c>
      <c r="R4072" t="str">
        <f t="shared" si="381"/>
        <v>plays</v>
      </c>
      <c r="S4072" s="12">
        <f t="shared" si="382"/>
        <v>42031.458564814813</v>
      </c>
      <c r="T4072" s="12">
        <f t="shared" si="383"/>
        <v>42063.916666666664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378"/>
        <v>0</v>
      </c>
      <c r="P4073" s="8">
        <f t="shared" si="379"/>
        <v>0</v>
      </c>
      <c r="Q4073" t="str">
        <f t="shared" si="380"/>
        <v>theater</v>
      </c>
      <c r="R4073" t="str">
        <f t="shared" si="381"/>
        <v>plays</v>
      </c>
      <c r="S4073" s="12">
        <f t="shared" si="382"/>
        <v>42700.59642361111</v>
      </c>
      <c r="T4073" s="12">
        <f t="shared" si="383"/>
        <v>42730.59642361111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378"/>
        <v>4.0000000000000001E-3</v>
      </c>
      <c r="P4074" s="8">
        <f t="shared" si="379"/>
        <v>2</v>
      </c>
      <c r="Q4074" t="str">
        <f t="shared" si="380"/>
        <v>theater</v>
      </c>
      <c r="R4074" t="str">
        <f t="shared" si="381"/>
        <v>plays</v>
      </c>
      <c r="S4074" s="12">
        <f t="shared" si="382"/>
        <v>41812.566099537034</v>
      </c>
      <c r="T4074" s="12">
        <f t="shared" si="383"/>
        <v>41872.566099537034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378"/>
        <v>1.0571428571428572E-2</v>
      </c>
      <c r="P4075" s="8">
        <f t="shared" si="379"/>
        <v>18.5</v>
      </c>
      <c r="Q4075" t="str">
        <f t="shared" si="380"/>
        <v>theater</v>
      </c>
      <c r="R4075" t="str">
        <f t="shared" si="381"/>
        <v>plays</v>
      </c>
      <c r="S4075" s="12">
        <f t="shared" si="382"/>
        <v>42078.136874999997</v>
      </c>
      <c r="T4075" s="12">
        <f t="shared" si="383"/>
        <v>42132.958333333336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378"/>
        <v>0.26727272727272727</v>
      </c>
      <c r="P4076" s="8">
        <f t="shared" si="379"/>
        <v>35</v>
      </c>
      <c r="Q4076" t="str">
        <f t="shared" si="380"/>
        <v>theater</v>
      </c>
      <c r="R4076" t="str">
        <f t="shared" si="381"/>
        <v>plays</v>
      </c>
      <c r="S4076" s="12">
        <f t="shared" si="382"/>
        <v>42283.344618055555</v>
      </c>
      <c r="T4076" s="12">
        <f t="shared" si="383"/>
        <v>42313.386284722219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378"/>
        <v>0.28799999999999998</v>
      </c>
      <c r="P4077" s="8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2">
        <f t="shared" si="382"/>
        <v>41778.837604166663</v>
      </c>
      <c r="T4077" s="12">
        <f t="shared" si="383"/>
        <v>41820.519444444442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378"/>
        <v>0</v>
      </c>
      <c r="P4078" s="8">
        <f t="shared" si="379"/>
        <v>0</v>
      </c>
      <c r="Q4078" t="str">
        <f t="shared" si="380"/>
        <v>theater</v>
      </c>
      <c r="R4078" t="str">
        <f t="shared" si="381"/>
        <v>plays</v>
      </c>
      <c r="S4078" s="12">
        <f t="shared" si="382"/>
        <v>41905.587372685179</v>
      </c>
      <c r="T4078" s="12">
        <f t="shared" si="383"/>
        <v>41933.618750000001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378"/>
        <v>8.8999999999999996E-2</v>
      </c>
      <c r="P4079" s="8">
        <f t="shared" si="379"/>
        <v>222.5</v>
      </c>
      <c r="Q4079" t="str">
        <f t="shared" si="380"/>
        <v>theater</v>
      </c>
      <c r="R4079" t="str">
        <f t="shared" si="381"/>
        <v>plays</v>
      </c>
      <c r="S4079" s="12">
        <f t="shared" si="382"/>
        <v>42695.502245370364</v>
      </c>
      <c r="T4079" s="12">
        <f t="shared" si="383"/>
        <v>42725.502245370364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378"/>
        <v>0</v>
      </c>
      <c r="P4080" s="8">
        <f t="shared" si="379"/>
        <v>0</v>
      </c>
      <c r="Q4080" t="str">
        <f t="shared" si="380"/>
        <v>theater</v>
      </c>
      <c r="R4080" t="str">
        <f t="shared" si="381"/>
        <v>plays</v>
      </c>
      <c r="S4080" s="12">
        <f t="shared" si="382"/>
        <v>42732.579189814809</v>
      </c>
      <c r="T4080" s="12">
        <f t="shared" si="383"/>
        <v>42762.579189814809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378"/>
        <v>1.6666666666666668E-3</v>
      </c>
      <c r="P4081" s="8">
        <f t="shared" si="379"/>
        <v>5</v>
      </c>
      <c r="Q4081" t="str">
        <f t="shared" si="380"/>
        <v>theater</v>
      </c>
      <c r="R4081" t="str">
        <f t="shared" si="381"/>
        <v>plays</v>
      </c>
      <c r="S4081" s="12">
        <f t="shared" si="382"/>
        <v>42510.730567129627</v>
      </c>
      <c r="T4081" s="12">
        <f t="shared" si="383"/>
        <v>42540.730567129627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378"/>
        <v>0</v>
      </c>
      <c r="P4082" s="8">
        <f t="shared" si="379"/>
        <v>0</v>
      </c>
      <c r="Q4082" t="str">
        <f t="shared" si="380"/>
        <v>theater</v>
      </c>
      <c r="R4082" t="str">
        <f t="shared" si="381"/>
        <v>plays</v>
      </c>
      <c r="S4082" s="12">
        <f t="shared" si="382"/>
        <v>42511.489768518521</v>
      </c>
      <c r="T4082" s="12">
        <f t="shared" si="383"/>
        <v>42535.579166666663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378"/>
        <v>0.15737410071942445</v>
      </c>
      <c r="P4083" s="8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2">
        <f t="shared" si="382"/>
        <v>42041.372974537029</v>
      </c>
      <c r="T4083" s="12">
        <f t="shared" si="383"/>
        <v>42071.331307870372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378"/>
        <v>0.02</v>
      </c>
      <c r="P4084" s="8">
        <f t="shared" si="379"/>
        <v>1.5</v>
      </c>
      <c r="Q4084" t="str">
        <f t="shared" si="380"/>
        <v>theater</v>
      </c>
      <c r="R4084" t="str">
        <f t="shared" si="381"/>
        <v>plays</v>
      </c>
      <c r="S4084" s="12">
        <f t="shared" si="382"/>
        <v>42306.980937499997</v>
      </c>
      <c r="T4084" s="12">
        <f t="shared" si="383"/>
        <v>42322.749999999993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378"/>
        <v>0.21685714285714286</v>
      </c>
      <c r="P4085" s="8">
        <f t="shared" si="379"/>
        <v>126.5</v>
      </c>
      <c r="Q4085" t="str">
        <f t="shared" si="380"/>
        <v>theater</v>
      </c>
      <c r="R4085" t="str">
        <f t="shared" si="381"/>
        <v>plays</v>
      </c>
      <c r="S4085" s="12">
        <f t="shared" si="382"/>
        <v>42353.553425925922</v>
      </c>
      <c r="T4085" s="12">
        <f t="shared" si="383"/>
        <v>42383.553425925922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378"/>
        <v>3.3333333333333335E-3</v>
      </c>
      <c r="P4086" s="8">
        <f t="shared" si="379"/>
        <v>10</v>
      </c>
      <c r="Q4086" t="str">
        <f t="shared" si="380"/>
        <v>theater</v>
      </c>
      <c r="R4086" t="str">
        <f t="shared" si="381"/>
        <v>plays</v>
      </c>
      <c r="S4086" s="12">
        <f t="shared" si="382"/>
        <v>42622.228078703702</v>
      </c>
      <c r="T4086" s="12">
        <f t="shared" si="383"/>
        <v>42652.228078703702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378"/>
        <v>2.8571428571428571E-3</v>
      </c>
      <c r="P4087" s="8">
        <f t="shared" si="379"/>
        <v>10</v>
      </c>
      <c r="Q4087" t="str">
        <f t="shared" si="380"/>
        <v>theater</v>
      </c>
      <c r="R4087" t="str">
        <f t="shared" si="381"/>
        <v>plays</v>
      </c>
      <c r="S4087" s="12">
        <f t="shared" si="382"/>
        <v>42058.395543981482</v>
      </c>
      <c r="T4087" s="12">
        <f t="shared" si="383"/>
        <v>42086.957638888889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378"/>
        <v>4.7E-2</v>
      </c>
      <c r="P4088" s="8">
        <f t="shared" si="379"/>
        <v>9.4</v>
      </c>
      <c r="Q4088" t="str">
        <f t="shared" si="380"/>
        <v>theater</v>
      </c>
      <c r="R4088" t="str">
        <f t="shared" si="381"/>
        <v>plays</v>
      </c>
      <c r="S4088" s="12">
        <f t="shared" si="382"/>
        <v>42304.732627314814</v>
      </c>
      <c r="T4088" s="12">
        <f t="shared" si="383"/>
        <v>42328.958333333336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378"/>
        <v>0</v>
      </c>
      <c r="P4089" s="8">
        <f t="shared" si="379"/>
        <v>0</v>
      </c>
      <c r="Q4089" t="str">
        <f t="shared" si="380"/>
        <v>theater</v>
      </c>
      <c r="R4089" t="str">
        <f t="shared" si="381"/>
        <v>plays</v>
      </c>
      <c r="S4089" s="12">
        <f t="shared" si="382"/>
        <v>42538.53456018518</v>
      </c>
      <c r="T4089" s="12">
        <f t="shared" si="383"/>
        <v>42568.53456018518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378"/>
        <v>0.108</v>
      </c>
      <c r="P4090" s="8">
        <f t="shared" si="379"/>
        <v>72</v>
      </c>
      <c r="Q4090" t="str">
        <f t="shared" si="380"/>
        <v>theater</v>
      </c>
      <c r="R4090" t="str">
        <f t="shared" si="381"/>
        <v>plays</v>
      </c>
      <c r="S4090" s="12">
        <f t="shared" si="382"/>
        <v>41990.40421296296</v>
      </c>
      <c r="T4090" s="12">
        <f t="shared" si="383"/>
        <v>42020.226388888885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378"/>
        <v>4.8000000000000001E-2</v>
      </c>
      <c r="P4091" s="8">
        <f t="shared" si="379"/>
        <v>30</v>
      </c>
      <c r="Q4091" t="str">
        <f t="shared" si="380"/>
        <v>theater</v>
      </c>
      <c r="R4091" t="str">
        <f t="shared" si="381"/>
        <v>plays</v>
      </c>
      <c r="S4091" s="12">
        <f t="shared" si="382"/>
        <v>42122.524166666662</v>
      </c>
      <c r="T4091" s="12">
        <f t="shared" si="383"/>
        <v>42155.524305555555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378"/>
        <v>3.2000000000000001E-2</v>
      </c>
      <c r="P4092" s="8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2">
        <f t="shared" si="382"/>
        <v>42209.464548611104</v>
      </c>
      <c r="T4092" s="12">
        <f t="shared" si="383"/>
        <v>42223.416666666664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378"/>
        <v>0.1275</v>
      </c>
      <c r="P4093" s="8">
        <f t="shared" si="379"/>
        <v>25.5</v>
      </c>
      <c r="Q4093" t="str">
        <f t="shared" si="380"/>
        <v>theater</v>
      </c>
      <c r="R4093" t="str">
        <f t="shared" si="381"/>
        <v>plays</v>
      </c>
      <c r="S4093" s="12">
        <f t="shared" si="382"/>
        <v>41990.298043981478</v>
      </c>
      <c r="T4093" s="12">
        <f t="shared" si="383"/>
        <v>42020.298043981478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378"/>
        <v>1.8181818181818181E-4</v>
      </c>
      <c r="P4094" s="8">
        <f t="shared" si="379"/>
        <v>20</v>
      </c>
      <c r="Q4094" t="str">
        <f t="shared" si="380"/>
        <v>theater</v>
      </c>
      <c r="R4094" t="str">
        <f t="shared" si="381"/>
        <v>plays</v>
      </c>
      <c r="S4094" s="12">
        <f t="shared" si="382"/>
        <v>42038.986655092587</v>
      </c>
      <c r="T4094" s="12">
        <f t="shared" si="383"/>
        <v>42098.944988425923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378"/>
        <v>2.4E-2</v>
      </c>
      <c r="P4095" s="8">
        <f t="shared" si="379"/>
        <v>15</v>
      </c>
      <c r="Q4095" t="str">
        <f t="shared" si="380"/>
        <v>theater</v>
      </c>
      <c r="R4095" t="str">
        <f t="shared" si="381"/>
        <v>plays</v>
      </c>
      <c r="S4095" s="12">
        <f t="shared" si="382"/>
        <v>42178.607557870368</v>
      </c>
      <c r="T4095" s="12">
        <f t="shared" si="383"/>
        <v>42238.607557870368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378"/>
        <v>0.36499999999999999</v>
      </c>
      <c r="P4096" s="8">
        <f t="shared" si="379"/>
        <v>91.25</v>
      </c>
      <c r="Q4096" t="str">
        <f t="shared" si="380"/>
        <v>theater</v>
      </c>
      <c r="R4096" t="str">
        <f t="shared" si="381"/>
        <v>plays</v>
      </c>
      <c r="S4096" s="12">
        <f t="shared" si="382"/>
        <v>41889.878472222219</v>
      </c>
      <c r="T4096" s="12">
        <f t="shared" si="383"/>
        <v>41933.999305555553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378"/>
        <v>2.6666666666666668E-2</v>
      </c>
      <c r="P4097" s="8">
        <f t="shared" si="379"/>
        <v>800</v>
      </c>
      <c r="Q4097" t="str">
        <f t="shared" si="380"/>
        <v>theater</v>
      </c>
      <c r="R4097" t="str">
        <f t="shared" si="381"/>
        <v>plays</v>
      </c>
      <c r="S4097" s="12">
        <f t="shared" si="382"/>
        <v>42692.823495370372</v>
      </c>
      <c r="T4097" s="12">
        <f t="shared" si="383"/>
        <v>42722.823495370372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378"/>
        <v>0.11428571428571428</v>
      </c>
      <c r="P4098" s="8">
        <f t="shared" si="379"/>
        <v>80</v>
      </c>
      <c r="Q4098" t="str">
        <f t="shared" si="380"/>
        <v>theater</v>
      </c>
      <c r="R4098" t="str">
        <f t="shared" si="381"/>
        <v>plays</v>
      </c>
      <c r="S4098" s="12">
        <f t="shared" si="382"/>
        <v>42750.321979166663</v>
      </c>
      <c r="T4098" s="12">
        <f t="shared" si="383"/>
        <v>42794.160416666666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384">E4099/D4099</f>
        <v>0</v>
      </c>
      <c r="P4099" s="8">
        <f t="shared" ref="P4099:P4115" si="385">IF(ISERROR(E4099/L4099),0,E4099/L4099)</f>
        <v>0</v>
      </c>
      <c r="Q4099" t="str">
        <f t="shared" ref="Q4099:Q4115" si="386">LEFT(N4099,FIND("/",N4099,1)-1)</f>
        <v>theater</v>
      </c>
      <c r="R4099" t="str">
        <f t="shared" ref="R4099:R4115" si="387">RIGHT(N4099,(LEN(N4099)-FIND("/",N4099,1)))</f>
        <v>plays</v>
      </c>
      <c r="S4099" s="12">
        <f t="shared" ref="S4099:S4115" si="388">(J4099/86400)+25569+(-5/24)</f>
        <v>42344.616168981483</v>
      </c>
      <c r="T4099" s="12">
        <f t="shared" ref="T4099:T4115" si="389">(I4099/86400)+25569+(-5/24)</f>
        <v>42400.788194444445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384"/>
        <v>0</v>
      </c>
      <c r="P4100" s="8">
        <f t="shared" si="385"/>
        <v>0</v>
      </c>
      <c r="Q4100" t="str">
        <f t="shared" si="386"/>
        <v>theater</v>
      </c>
      <c r="R4100" t="str">
        <f t="shared" si="387"/>
        <v>plays</v>
      </c>
      <c r="S4100" s="12">
        <f t="shared" si="388"/>
        <v>42495.51385416666</v>
      </c>
      <c r="T4100" s="12">
        <f t="shared" si="389"/>
        <v>42525.51385416666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384"/>
        <v>1.1111111111111112E-2</v>
      </c>
      <c r="P4101" s="8">
        <f t="shared" si="385"/>
        <v>50</v>
      </c>
      <c r="Q4101" t="str">
        <f t="shared" si="386"/>
        <v>theater</v>
      </c>
      <c r="R4101" t="str">
        <f t="shared" si="387"/>
        <v>plays</v>
      </c>
      <c r="S4101" s="12">
        <f t="shared" si="388"/>
        <v>42570.642048611109</v>
      </c>
      <c r="T4101" s="12">
        <f t="shared" si="389"/>
        <v>42615.642048611109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384"/>
        <v>0</v>
      </c>
      <c r="P4102" s="8">
        <f t="shared" si="385"/>
        <v>0</v>
      </c>
      <c r="Q4102" t="str">
        <f t="shared" si="386"/>
        <v>theater</v>
      </c>
      <c r="R4102" t="str">
        <f t="shared" si="387"/>
        <v>plays</v>
      </c>
      <c r="S4102" s="12">
        <f t="shared" si="388"/>
        <v>41926.916550925926</v>
      </c>
      <c r="T4102" s="12">
        <f t="shared" si="389"/>
        <v>41936.916550925926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384"/>
        <v>0</v>
      </c>
      <c r="P4103" s="8">
        <f t="shared" si="385"/>
        <v>0</v>
      </c>
      <c r="Q4103" t="str">
        <f t="shared" si="386"/>
        <v>theater</v>
      </c>
      <c r="R4103" t="str">
        <f t="shared" si="387"/>
        <v>plays</v>
      </c>
      <c r="S4103" s="12">
        <f t="shared" si="388"/>
        <v>42730.695393518516</v>
      </c>
      <c r="T4103" s="12">
        <f t="shared" si="389"/>
        <v>42760.695393518516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384"/>
        <v>0.27400000000000002</v>
      </c>
      <c r="P4104" s="8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2">
        <f t="shared" si="388"/>
        <v>42475.639733796292</v>
      </c>
      <c r="T4104" s="12">
        <f t="shared" si="389"/>
        <v>42505.639733796292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384"/>
        <v>0.1</v>
      </c>
      <c r="P4105" s="8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2">
        <f t="shared" si="388"/>
        <v>42188.624606481484</v>
      </c>
      <c r="T4105" s="12">
        <f t="shared" si="389"/>
        <v>42242.563888888886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384"/>
        <v>0.21366666666666667</v>
      </c>
      <c r="P4106" s="8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2">
        <f t="shared" si="388"/>
        <v>42640.069837962961</v>
      </c>
      <c r="T4106" s="12">
        <f t="shared" si="389"/>
        <v>42670.069837962961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384"/>
        <v>6.9696969696969702E-2</v>
      </c>
      <c r="P4107" s="8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2">
        <f t="shared" si="388"/>
        <v>42696.802187499998</v>
      </c>
      <c r="T4107" s="12">
        <f t="shared" si="389"/>
        <v>42729.802187499998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384"/>
        <v>0.70599999999999996</v>
      </c>
      <c r="P4108" s="8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2">
        <f t="shared" si="388"/>
        <v>42052.841041666667</v>
      </c>
      <c r="T4108" s="12">
        <f t="shared" si="389"/>
        <v>42095.833333333336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384"/>
        <v>2.0500000000000001E-2</v>
      </c>
      <c r="P4109" s="8">
        <f t="shared" si="385"/>
        <v>10.25</v>
      </c>
      <c r="Q4109" t="str">
        <f t="shared" si="386"/>
        <v>theater</v>
      </c>
      <c r="R4109" t="str">
        <f t="shared" si="387"/>
        <v>plays</v>
      </c>
      <c r="S4109" s="12">
        <f t="shared" si="388"/>
        <v>41883.708344907405</v>
      </c>
      <c r="T4109" s="12">
        <f t="shared" si="389"/>
        <v>41906.708344907405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384"/>
        <v>1.9666666666666666E-2</v>
      </c>
      <c r="P4110" s="8">
        <f t="shared" si="385"/>
        <v>59</v>
      </c>
      <c r="Q4110" t="str">
        <f t="shared" si="386"/>
        <v>theater</v>
      </c>
      <c r="R4110" t="str">
        <f t="shared" si="387"/>
        <v>plays</v>
      </c>
      <c r="S4110" s="12">
        <f t="shared" si="388"/>
        <v>42766.823344907403</v>
      </c>
      <c r="T4110" s="12">
        <f t="shared" si="389"/>
        <v>42796.999999999993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384"/>
        <v>0</v>
      </c>
      <c r="P4111" s="8">
        <f t="shared" si="385"/>
        <v>0</v>
      </c>
      <c r="Q4111" t="str">
        <f t="shared" si="386"/>
        <v>theater</v>
      </c>
      <c r="R4111" t="str">
        <f t="shared" si="387"/>
        <v>plays</v>
      </c>
      <c r="S4111" s="12">
        <f t="shared" si="388"/>
        <v>42307.331064814811</v>
      </c>
      <c r="T4111" s="12">
        <f t="shared" si="389"/>
        <v>42337.372731481482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384"/>
        <v>0.28666666666666668</v>
      </c>
      <c r="P4112" s="8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2">
        <f t="shared" si="388"/>
        <v>42512.418414351851</v>
      </c>
      <c r="T4112" s="12">
        <f t="shared" si="389"/>
        <v>42572.418414351851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384"/>
        <v>3.1333333333333331E-2</v>
      </c>
      <c r="P4113" s="8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2">
        <f t="shared" si="388"/>
        <v>42028.927546296291</v>
      </c>
      <c r="T4113" s="12">
        <f t="shared" si="389"/>
        <v>42058.927546296291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384"/>
        <v>4.0000000000000002E-4</v>
      </c>
      <c r="P4114" s="8">
        <f t="shared" si="385"/>
        <v>1</v>
      </c>
      <c r="Q4114" t="str">
        <f t="shared" si="386"/>
        <v>theater</v>
      </c>
      <c r="R4114" t="str">
        <f t="shared" si="387"/>
        <v>plays</v>
      </c>
      <c r="S4114" s="12">
        <f t="shared" si="388"/>
        <v>42400.738263888888</v>
      </c>
      <c r="T4114" s="12">
        <f t="shared" si="389"/>
        <v>42427.791666666664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384"/>
        <v>2E-3</v>
      </c>
      <c r="P4115" s="8">
        <f t="shared" si="385"/>
        <v>1</v>
      </c>
      <c r="Q4115" t="str">
        <f t="shared" si="386"/>
        <v>theater</v>
      </c>
      <c r="R4115" t="str">
        <f t="shared" si="387"/>
        <v>plays</v>
      </c>
      <c r="S4115" s="12">
        <f t="shared" si="388"/>
        <v>42358.364849537036</v>
      </c>
      <c r="T4115" s="12">
        <f t="shared" si="389"/>
        <v>42377.06527777778</v>
      </c>
    </row>
  </sheetData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O2:O4115">
    <cfRule type="colorScale" priority="2">
      <colorScale>
        <cfvo type="min"/>
        <cfvo type="percentile" val="50"/>
        <cfvo type="max"/>
        <color rgb="FFC00000"/>
        <color rgb="FF00B050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C4A5-54D2-B84F-92E7-2EEF63F719D2}">
  <sheetPr codeName="Sheet3"/>
  <dimension ref="A1:H13"/>
  <sheetViews>
    <sheetView zoomScale="130" zoomScaleNormal="130" workbookViewId="0">
      <selection activeCell="C39" sqref="C39"/>
    </sheetView>
  </sheetViews>
  <sheetFormatPr baseColWidth="10" defaultColWidth="27.83203125" defaultRowHeight="15" x14ac:dyDescent="0.2"/>
  <cols>
    <col min="2" max="2" width="21.33203125" customWidth="1"/>
    <col min="3" max="3" width="14.33203125" customWidth="1"/>
    <col min="4" max="5" width="19.83203125" customWidth="1"/>
    <col min="6" max="6" width="24.1640625" customWidth="1"/>
    <col min="7" max="7" width="22" customWidth="1"/>
    <col min="8" max="8" width="24.5" customWidth="1"/>
  </cols>
  <sheetData>
    <row r="1" spans="1:8" s="14" customFormat="1" x14ac:dyDescent="0.2">
      <c r="A1" s="14" t="s">
        <v>8331</v>
      </c>
      <c r="B1" s="14" t="s">
        <v>8332</v>
      </c>
      <c r="C1" s="14" t="s">
        <v>8333</v>
      </c>
      <c r="D1" s="14" t="s">
        <v>8334</v>
      </c>
      <c r="E1" s="14" t="s">
        <v>8335</v>
      </c>
      <c r="F1" s="14" t="s">
        <v>8336</v>
      </c>
      <c r="G1" s="14" t="s">
        <v>8337</v>
      </c>
      <c r="H1" s="14" t="s">
        <v>8338</v>
      </c>
    </row>
    <row r="2" spans="1:8" ht="16" x14ac:dyDescent="0.2">
      <c r="A2" s="16" t="s">
        <v>8339</v>
      </c>
      <c r="B2" s="16">
        <f>COUNTIFS('HMWK#1'!$F:$F, "successful", 'HMWK#1'!$D:$D, "&lt;1000")</f>
        <v>322</v>
      </c>
      <c r="C2">
        <f>COUNTIFS('HMWK#1'!$F:$F,"failed",'HMWK#1'!$D:$D,"&lt;1000")</f>
        <v>113</v>
      </c>
      <c r="D2">
        <f>COUNTIFS('HMWK#1'!$F:$F,"canceled",'HMWK#1'!$D:$D,"&lt;1000")</f>
        <v>18</v>
      </c>
      <c r="E2">
        <f>SUM(B2+C2+D2)</f>
        <v>453</v>
      </c>
      <c r="F2" s="18">
        <f>AVERAGE(B2/E2)*100</f>
        <v>71.081677704194263</v>
      </c>
      <c r="G2" s="18">
        <f>SUM(C2/E2)*100</f>
        <v>24.944812362030905</v>
      </c>
      <c r="H2" s="18">
        <f>AVERAGE(D2/E2)*100</f>
        <v>3.9735099337748347</v>
      </c>
    </row>
    <row r="3" spans="1:8" ht="16" x14ac:dyDescent="0.2">
      <c r="A3" s="16" t="s">
        <v>8340</v>
      </c>
      <c r="B3" s="16">
        <f>COUNTIFS('HMWK#1'!$F:$F,"successful",'HMWK#1'!$D:$D,"&lt;=4999",'HMWK#1'!$D:$D,"=1000")</f>
        <v>116</v>
      </c>
      <c r="C3">
        <f>COUNTIFS('HMWK#1'!$F:$F,"failed",'HMWK#1'!$D:$D,"&lt;=4999",'HMWK#1'!$D:$D,"=1000")</f>
        <v>63</v>
      </c>
      <c r="D3">
        <f>COUNTIFS('HMWK#1'!$F:$F,"canceled",'HMWK#1'!$D:$D,"&lt;=4999",'HMWK#1'!$D:$D,"=1000")</f>
        <v>8</v>
      </c>
      <c r="E3">
        <f t="shared" ref="E3:E13" si="0">SUM(B3+C3+D3)</f>
        <v>187</v>
      </c>
      <c r="F3" s="18">
        <f>AVERAGE(B3/E3)*100</f>
        <v>62.032085561497333</v>
      </c>
      <c r="G3" s="18">
        <f t="shared" ref="G3:G13" si="1">SUM(C3/E3)*100</f>
        <v>33.689839572192511</v>
      </c>
      <c r="H3" s="18">
        <f t="shared" ref="H3:H13" si="2">AVERAGE(D3/E3)*100</f>
        <v>4.2780748663101598</v>
      </c>
    </row>
    <row r="4" spans="1:8" ht="16" x14ac:dyDescent="0.2">
      <c r="A4" s="16" t="s">
        <v>8341</v>
      </c>
      <c r="B4" s="16">
        <f>COUNTIFS('HMWK#1'!$F:$F,"successful",'HMWK#1'!$D:$D,"&lt;=9999",'HMWK#1'!$D:$D,"=5000")</f>
        <v>150</v>
      </c>
      <c r="C4">
        <f>COUNTIFS('HMWK#1'!$F:$F,"failed",'HMWK#1'!$D:$D,"&lt;=9999",'HMWK#1'!$D:$D,"=5000")</f>
        <v>122</v>
      </c>
      <c r="D4">
        <f>COUNTIFS('HMWK#1'!$F:$F,"canceled",'HMWK#1'!$D:$D,"&lt;=9999",'HMWK#1'!$D:$D,"=5000")</f>
        <v>24</v>
      </c>
      <c r="E4">
        <f t="shared" si="0"/>
        <v>296</v>
      </c>
      <c r="F4" s="18">
        <f t="shared" ref="F3:F13" si="3">AVERAGE(B4/E4)*100</f>
        <v>50.675675675675677</v>
      </c>
      <c r="G4" s="18">
        <f t="shared" si="1"/>
        <v>41.216216216216218</v>
      </c>
      <c r="H4" s="18">
        <f t="shared" si="2"/>
        <v>8.1081081081081088</v>
      </c>
    </row>
    <row r="5" spans="1:8" ht="16" x14ac:dyDescent="0.2">
      <c r="A5" s="16" t="s">
        <v>8342</v>
      </c>
      <c r="B5" s="16">
        <f>COUNTIFS('HMWK#1'!$F:$F,"successful",'HMWK#1'!$D:$D,"&lt;=14999",'HMWK#1'!$D:$D,"=10000")</f>
        <v>103</v>
      </c>
      <c r="C5">
        <f>COUNTIFS('HMWK#1'!$F:$F,"failed",'HMWK#1'!$D:$D,"&lt;=14999",'HMWK#1'!$D:$D,"=10000")</f>
        <v>85</v>
      </c>
      <c r="D5">
        <f>COUNTIFS('HMWK#1'!$F:$F,"canceled",'HMWK#1'!$D:$D,"&lt;=14999",'HMWK#1'!$D:$D,"=10000")</f>
        <v>28</v>
      </c>
      <c r="E5">
        <f t="shared" si="0"/>
        <v>216</v>
      </c>
      <c r="F5" s="18">
        <f t="shared" si="3"/>
        <v>47.685185185185183</v>
      </c>
      <c r="G5" s="18">
        <f t="shared" si="1"/>
        <v>39.351851851851855</v>
      </c>
      <c r="H5" s="18">
        <f t="shared" si="2"/>
        <v>12.962962962962962</v>
      </c>
    </row>
    <row r="6" spans="1:8" ht="16" x14ac:dyDescent="0.2">
      <c r="A6" s="16" t="s">
        <v>8343</v>
      </c>
      <c r="B6" s="16">
        <f>COUNTIFS('HMWK#1'!$F:$F,"successful",'HMWK#1'!$D:$D,"&lt;=19999",'HMWK#1'!$D:$D,"=15000")</f>
        <v>56</v>
      </c>
      <c r="C6">
        <f>COUNTIFS('HMWK#1'!$F:$F,"failed",'HMWK#1'!$D:$D,"&lt;=19999",'HMWK#1'!$D:$D,"=15000")</f>
        <v>58</v>
      </c>
      <c r="D6">
        <f>COUNTIFS('HMWK#1'!$F:$F,"canceled",'HMWK#1'!$D:$D,"&lt;=19999",'HMWK#1'!$D:$D,"=15000")</f>
        <v>13</v>
      </c>
      <c r="E6">
        <f t="shared" si="0"/>
        <v>127</v>
      </c>
      <c r="F6" s="18">
        <f t="shared" si="3"/>
        <v>44.094488188976378</v>
      </c>
      <c r="G6" s="18">
        <f t="shared" si="1"/>
        <v>45.669291338582681</v>
      </c>
      <c r="H6" s="18">
        <f t="shared" si="2"/>
        <v>10.236220472440944</v>
      </c>
    </row>
    <row r="7" spans="1:8" ht="16" x14ac:dyDescent="0.2">
      <c r="A7" s="16" t="s">
        <v>8344</v>
      </c>
      <c r="B7" s="16">
        <f>COUNTIFS('HMWK#1'!$F:$F,"successful",'HMWK#1'!$D:$D,"&lt;=24999",'HMWK#1'!$D:$D,"=20000")</f>
        <v>44</v>
      </c>
      <c r="C7">
        <f>COUNTIFS('HMWK#1'!$F:$F,"failed",'HMWK#1'!$D:$D,"&lt;=24999",'HMWK#1'!$D:$D,"=20000")</f>
        <v>56</v>
      </c>
      <c r="D7">
        <f>COUNTIFS('HMWK#1'!$F:$F,"canceled",'HMWK#1'!$D:$D,"&lt;=24999",'HMWK#1'!$D:$D,"=20000")</f>
        <v>13</v>
      </c>
      <c r="E7">
        <f t="shared" si="0"/>
        <v>113</v>
      </c>
      <c r="F7" s="18">
        <f t="shared" si="3"/>
        <v>38.938053097345133</v>
      </c>
      <c r="G7" s="18">
        <f t="shared" si="1"/>
        <v>49.557522123893804</v>
      </c>
      <c r="H7" s="18">
        <f t="shared" si="2"/>
        <v>11.504424778761061</v>
      </c>
    </row>
    <row r="8" spans="1:8" ht="16" x14ac:dyDescent="0.2">
      <c r="A8" s="16" t="s">
        <v>8345</v>
      </c>
      <c r="B8" s="16">
        <f>COUNTIFS('HMWK#1'!$F:$F,"successful",'HMWK#1'!$D:$D,"&lt;=29999",'HMWK#1'!$D:$D,"=25000")</f>
        <v>47</v>
      </c>
      <c r="C8">
        <f>COUNTIFS('HMWK#1'!$F:$F,"failed",'HMWK#1'!$D:$D,"&lt;=29999",'HMWK#1'!$D:$D,"=25000")</f>
        <v>49</v>
      </c>
      <c r="D8">
        <f>COUNTIFS('HMWK#1'!$F:$F,"canceled",'HMWK#1'!$D:$D,"&lt;=29999",'HMWK#1'!$D:$D,"=25000")</f>
        <v>17</v>
      </c>
      <c r="E8">
        <f t="shared" si="0"/>
        <v>113</v>
      </c>
      <c r="F8" s="18">
        <f t="shared" si="3"/>
        <v>41.592920353982301</v>
      </c>
      <c r="G8" s="18">
        <f t="shared" si="1"/>
        <v>43.362831858407077</v>
      </c>
      <c r="H8" s="18">
        <f t="shared" si="2"/>
        <v>15.044247787610621</v>
      </c>
    </row>
    <row r="9" spans="1:8" ht="16" x14ac:dyDescent="0.2">
      <c r="A9" s="16" t="s">
        <v>8346</v>
      </c>
      <c r="B9" s="16">
        <f>COUNTIFS('HMWK#1'!$F:$F,"successful",'HMWK#1'!$D:$D,"&lt;=34999",'HMWK#1'!$D:$D,"=30000")</f>
        <v>26</v>
      </c>
      <c r="C9">
        <f>COUNTIFS('HMWK#1'!$F:$F,"failed",'HMWK#1'!$D:$D,"&lt;=34999",'HMWK#1'!$D:$D,"=30000")</f>
        <v>31</v>
      </c>
      <c r="D9">
        <f>COUNTIFS('HMWK#1'!$F:$F,"canceled",'HMWK#1'!$D:$D,"&lt;=34999",'HMWK#1'!$D:$D,"=30000")</f>
        <v>12</v>
      </c>
      <c r="E9">
        <f t="shared" si="0"/>
        <v>69</v>
      </c>
      <c r="F9" s="18">
        <f t="shared" si="3"/>
        <v>37.681159420289859</v>
      </c>
      <c r="G9" s="18">
        <f t="shared" si="1"/>
        <v>44.927536231884055</v>
      </c>
      <c r="H9" s="18">
        <f t="shared" si="2"/>
        <v>17.391304347826086</v>
      </c>
    </row>
    <row r="10" spans="1:8" ht="16" x14ac:dyDescent="0.2">
      <c r="A10" s="16" t="s">
        <v>8347</v>
      </c>
      <c r="B10" s="16">
        <f>COUNTIFS('HMWK#1'!$F:$F,"successful",'HMWK#1'!$D:$D,"&lt;=39999",'HMWK#1'!$D:$D,"=35000")</f>
        <v>22</v>
      </c>
      <c r="C10">
        <f>COUNTIFS('HMWK#1'!$F:$F,"failed",'HMWK#1'!$D:$D,"&lt;=39999",'HMWK#1'!$D:$D,"=35000")</f>
        <v>14</v>
      </c>
      <c r="D10">
        <f>COUNTIFS('HMWK#1'!$F:$F,"canceled",'HMWK#1'!$D:$D,"&lt;=39999",'HMWK#1'!$D:$D,"=35000")</f>
        <v>5</v>
      </c>
      <c r="E10">
        <f t="shared" si="0"/>
        <v>41</v>
      </c>
      <c r="F10" s="18">
        <f t="shared" si="3"/>
        <v>53.658536585365859</v>
      </c>
      <c r="G10" s="18">
        <f t="shared" si="1"/>
        <v>34.146341463414636</v>
      </c>
      <c r="H10" s="18">
        <f t="shared" si="2"/>
        <v>12.195121951219512</v>
      </c>
    </row>
    <row r="11" spans="1:8" ht="16" x14ac:dyDescent="0.2">
      <c r="A11" s="16" t="s">
        <v>8348</v>
      </c>
      <c r="B11" s="16">
        <f>COUNTIFS('HMWK#1'!$F:$F,"successful",'HMWK#1'!$D:$D,"&lt;=44999",'HMWK#1'!$D:$D,"=40000")</f>
        <v>16</v>
      </c>
      <c r="C11">
        <f>COUNTIFS('HMWK#1'!$F:$F,"failed",'HMWK#1'!$D:$D,"&lt;=44999",'HMWK#1'!$D:$D,"=40000")</f>
        <v>13</v>
      </c>
      <c r="D11">
        <f>COUNTIFS('HMWK#1'!$F:$F,"canceled",'HMWK#1'!$D:$D,"&lt;=44999",'HMWK#1'!$D:$D,"=40000")</f>
        <v>6</v>
      </c>
      <c r="E11">
        <f t="shared" si="0"/>
        <v>35</v>
      </c>
      <c r="F11" s="18">
        <f t="shared" si="3"/>
        <v>45.714285714285715</v>
      </c>
      <c r="G11" s="18">
        <f>SUM(C11/E11)*100</f>
        <v>37.142857142857146</v>
      </c>
      <c r="H11" s="18">
        <f t="shared" si="2"/>
        <v>17.142857142857142</v>
      </c>
    </row>
    <row r="12" spans="1:8" ht="16" x14ac:dyDescent="0.2">
      <c r="A12" s="16" t="s">
        <v>8349</v>
      </c>
      <c r="B12" s="16">
        <f>COUNTIFS('HMWK#1'!$F:$F,"successful",'HMWK#1'!$D:$D,"&lt;=49999",'HMWK#1'!$D:$D,"=45000")</f>
        <v>3</v>
      </c>
      <c r="C12">
        <f>COUNTIFS('HMWK#1'!$F:$F,"failed",'HMWK#1'!$D:$D,"&lt;=49999",'HMWK#1'!$D:$D,"=45000")</f>
        <v>6</v>
      </c>
      <c r="D12">
        <f>COUNTIFS('HMWK#1'!$F:$F,"canceled",'HMWK#1'!$D:$D,"&lt;=49999",'HMWK#1'!$D:$D,"=45000")</f>
        <v>2</v>
      </c>
      <c r="E12">
        <f t="shared" si="0"/>
        <v>11</v>
      </c>
      <c r="F12" s="18">
        <f t="shared" si="3"/>
        <v>27.27272727272727</v>
      </c>
      <c r="G12" s="18">
        <f t="shared" si="1"/>
        <v>54.54545454545454</v>
      </c>
      <c r="H12" s="18">
        <f t="shared" si="2"/>
        <v>18.181818181818183</v>
      </c>
    </row>
    <row r="13" spans="1:8" ht="16" x14ac:dyDescent="0.2">
      <c r="A13" s="17" t="s">
        <v>8350</v>
      </c>
      <c r="B13" s="16">
        <f>COUNTIFS('HMWK#1'!$F:$F,"successful",'HMWK#1'!$D:$D,"&gt;=50000")</f>
        <v>86</v>
      </c>
      <c r="C13" s="15">
        <f>COUNTIFS('HMWK#1'!$F:$F,"failed",'HMWK#1'!$D:$D,"&gt;=50000")</f>
        <v>258</v>
      </c>
      <c r="D13">
        <f>COUNTIFS('HMWK#1'!$F:$F,"canceled",'HMWK#1'!$D:$D,"&gt;=50000")</f>
        <v>100</v>
      </c>
      <c r="E13">
        <f t="shared" si="0"/>
        <v>444</v>
      </c>
      <c r="F13" s="18">
        <f t="shared" si="3"/>
        <v>19.36936936936937</v>
      </c>
      <c r="G13" s="18">
        <f t="shared" si="1"/>
        <v>58.108108108108105</v>
      </c>
      <c r="H13" s="18">
        <f t="shared" si="2"/>
        <v>22.522522522522522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Chart</vt:lpstr>
      <vt:lpstr>HMWK#1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christopher guijarro</cp:lastModifiedBy>
  <dcterms:created xsi:type="dcterms:W3CDTF">2017-04-20T15:17:24Z</dcterms:created>
  <dcterms:modified xsi:type="dcterms:W3CDTF">2019-04-26T18:23:05Z</dcterms:modified>
</cp:coreProperties>
</file>