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ovahn/Documents/Code/simulacion/Excel/"/>
    </mc:Choice>
  </mc:AlternateContent>
  <xr:revisionPtr revIDLastSave="0" documentId="13_ncr:1_{B6999B75-D8A6-5E45-B0B7-E0D612289A30}" xr6:coauthVersionLast="47" xr6:coauthVersionMax="47" xr10:uidLastSave="{00000000-0000-0000-0000-000000000000}"/>
  <bookViews>
    <workbookView xWindow="29500" yWindow="2240" windowWidth="25600" windowHeight="15800" activeTab="2" xr2:uid="{7C3B8ACB-1994-7A45-96C6-900F8077F1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3" l="1"/>
  <c r="E5" i="3" s="1"/>
  <c r="D8" i="3"/>
  <c r="F8" i="3" s="1"/>
  <c r="D13" i="3"/>
  <c r="E13" i="3" s="1"/>
  <c r="D16" i="3"/>
  <c r="F16" i="3" s="1"/>
  <c r="D17" i="3"/>
  <c r="E17" i="3" s="1"/>
  <c r="D21" i="3"/>
  <c r="E21" i="3" s="1"/>
  <c r="D24" i="3"/>
  <c r="F24" i="3" s="1"/>
  <c r="D25" i="3"/>
  <c r="E25" i="3" s="1"/>
  <c r="D29" i="3"/>
  <c r="E29" i="3" s="1"/>
  <c r="D32" i="3"/>
  <c r="F32" i="3" s="1"/>
  <c r="D33" i="3"/>
  <c r="E33" i="3" s="1"/>
  <c r="D37" i="3"/>
  <c r="E37" i="3" s="1"/>
  <c r="D40" i="3"/>
  <c r="F40" i="3" s="1"/>
  <c r="D41" i="3"/>
  <c r="E41" i="3" s="1"/>
  <c r="D45" i="3"/>
  <c r="E45" i="3" s="1"/>
  <c r="D48" i="3"/>
  <c r="F48" i="3" s="1"/>
  <c r="D49" i="3"/>
  <c r="E49" i="3" s="1"/>
  <c r="C3" i="3"/>
  <c r="D3" i="3" s="1"/>
  <c r="C4" i="3"/>
  <c r="D4" i="3" s="1"/>
  <c r="C5" i="3"/>
  <c r="C6" i="3"/>
  <c r="D6" i="3" s="1"/>
  <c r="C7" i="3"/>
  <c r="D7" i="3" s="1"/>
  <c r="C8" i="3"/>
  <c r="C9" i="3"/>
  <c r="D9" i="3" s="1"/>
  <c r="C10" i="3"/>
  <c r="D10" i="3" s="1"/>
  <c r="C11" i="3"/>
  <c r="D11" i="3" s="1"/>
  <c r="C12" i="3"/>
  <c r="D12" i="3" s="1"/>
  <c r="C13" i="3"/>
  <c r="C14" i="3"/>
  <c r="D14" i="3" s="1"/>
  <c r="C15" i="3"/>
  <c r="D15" i="3" s="1"/>
  <c r="C16" i="3"/>
  <c r="C17" i="3"/>
  <c r="C18" i="3"/>
  <c r="D18" i="3" s="1"/>
  <c r="C19" i="3"/>
  <c r="D19" i="3" s="1"/>
  <c r="C20" i="3"/>
  <c r="D20" i="3" s="1"/>
  <c r="C21" i="3"/>
  <c r="C22" i="3"/>
  <c r="D22" i="3" s="1"/>
  <c r="C23" i="3"/>
  <c r="D23" i="3" s="1"/>
  <c r="C24" i="3"/>
  <c r="C25" i="3"/>
  <c r="C26" i="3"/>
  <c r="D26" i="3" s="1"/>
  <c r="C27" i="3"/>
  <c r="D27" i="3" s="1"/>
  <c r="C28" i="3"/>
  <c r="D28" i="3" s="1"/>
  <c r="C29" i="3"/>
  <c r="C30" i="3"/>
  <c r="D30" i="3" s="1"/>
  <c r="C31" i="3"/>
  <c r="D31" i="3" s="1"/>
  <c r="C32" i="3"/>
  <c r="C33" i="3"/>
  <c r="C34" i="3"/>
  <c r="D34" i="3" s="1"/>
  <c r="C35" i="3"/>
  <c r="D35" i="3" s="1"/>
  <c r="C36" i="3"/>
  <c r="D36" i="3" s="1"/>
  <c r="C37" i="3"/>
  <c r="C38" i="3"/>
  <c r="D38" i="3" s="1"/>
  <c r="C39" i="3"/>
  <c r="D39" i="3" s="1"/>
  <c r="C40" i="3"/>
  <c r="C41" i="3"/>
  <c r="C42" i="3"/>
  <c r="D42" i="3" s="1"/>
  <c r="C43" i="3"/>
  <c r="D43" i="3" s="1"/>
  <c r="C44" i="3"/>
  <c r="D44" i="3" s="1"/>
  <c r="C45" i="3"/>
  <c r="C46" i="3"/>
  <c r="D46" i="3" s="1"/>
  <c r="C47" i="3"/>
  <c r="D47" i="3" s="1"/>
  <c r="C48" i="3"/>
  <c r="C49" i="3"/>
  <c r="C50" i="3"/>
  <c r="D50" i="3" s="1"/>
  <c r="C51" i="3"/>
  <c r="D51" i="3" s="1"/>
  <c r="C2" i="3"/>
  <c r="D2" i="3" s="1"/>
  <c r="D29" i="2"/>
  <c r="D30" i="2"/>
  <c r="D28" i="2"/>
  <c r="B37" i="2"/>
  <c r="B36" i="2"/>
  <c r="D31" i="2" s="1"/>
  <c r="C13" i="2"/>
  <c r="C15" i="2" s="1"/>
  <c r="C16" i="2" s="1"/>
  <c r="C19" i="2" s="1"/>
  <c r="C12" i="2"/>
  <c r="F47" i="3" l="1"/>
  <c r="E47" i="3"/>
  <c r="F39" i="3"/>
  <c r="E39" i="3"/>
  <c r="F31" i="3"/>
  <c r="E31" i="3"/>
  <c r="F23" i="3"/>
  <c r="E23" i="3"/>
  <c r="F15" i="3"/>
  <c r="E15" i="3"/>
  <c r="F7" i="3"/>
  <c r="E7" i="3"/>
  <c r="F46" i="3"/>
  <c r="E46" i="3"/>
  <c r="F38" i="3"/>
  <c r="E38" i="3"/>
  <c r="F30" i="3"/>
  <c r="E30" i="3"/>
  <c r="F22" i="3"/>
  <c r="E22" i="3"/>
  <c r="F14" i="3"/>
  <c r="E14" i="3"/>
  <c r="F6" i="3"/>
  <c r="E6" i="3"/>
  <c r="E9" i="3"/>
  <c r="F9" i="3"/>
  <c r="F2" i="3"/>
  <c r="E2" i="3"/>
  <c r="F44" i="3"/>
  <c r="E44" i="3"/>
  <c r="F36" i="3"/>
  <c r="E36" i="3"/>
  <c r="F28" i="3"/>
  <c r="E28" i="3"/>
  <c r="F20" i="3"/>
  <c r="E20" i="3"/>
  <c r="F12" i="3"/>
  <c r="E12" i="3"/>
  <c r="F4" i="3"/>
  <c r="E4" i="3"/>
  <c r="F51" i="3"/>
  <c r="E51" i="3"/>
  <c r="F43" i="3"/>
  <c r="E43" i="3"/>
  <c r="F35" i="3"/>
  <c r="E35" i="3"/>
  <c r="F27" i="3"/>
  <c r="E27" i="3"/>
  <c r="F19" i="3"/>
  <c r="E19" i="3"/>
  <c r="F11" i="3"/>
  <c r="E11" i="3"/>
  <c r="F3" i="3"/>
  <c r="E3" i="3"/>
  <c r="A19" i="2"/>
  <c r="B20" i="2"/>
  <c r="E50" i="3"/>
  <c r="F50" i="3"/>
  <c r="E42" i="3"/>
  <c r="F42" i="3"/>
  <c r="E34" i="3"/>
  <c r="F34" i="3"/>
  <c r="E26" i="3"/>
  <c r="F26" i="3"/>
  <c r="E18" i="3"/>
  <c r="F18" i="3"/>
  <c r="E10" i="3"/>
  <c r="F10" i="3"/>
  <c r="D33" i="2"/>
  <c r="F49" i="3"/>
  <c r="F41" i="3"/>
  <c r="F33" i="3"/>
  <c r="F25" i="3"/>
  <c r="F17" i="3"/>
  <c r="D32" i="2"/>
  <c r="B39" i="2" s="1"/>
  <c r="B40" i="2" s="1"/>
  <c r="F45" i="3"/>
  <c r="F37" i="3"/>
  <c r="F29" i="3"/>
  <c r="F21" i="3"/>
  <c r="F13" i="3"/>
  <c r="F5" i="3"/>
  <c r="E48" i="3"/>
  <c r="E40" i="3"/>
  <c r="E32" i="3"/>
  <c r="E24" i="3"/>
  <c r="E16" i="3"/>
  <c r="E8" i="3"/>
  <c r="E52" i="3" l="1"/>
  <c r="C20" i="2"/>
  <c r="E53" i="3"/>
  <c r="B21" i="2" l="1"/>
  <c r="A20" i="2"/>
  <c r="E54" i="3"/>
  <c r="E57" i="3" s="1"/>
  <c r="C21" i="2" l="1"/>
  <c r="B22" i="2" l="1"/>
  <c r="A21" i="2"/>
  <c r="C22" i="2" l="1"/>
  <c r="B23" i="2" l="1"/>
  <c r="A22" i="2"/>
  <c r="C23" i="2" l="1"/>
  <c r="A23" i="2"/>
  <c r="B24" i="2" l="1"/>
  <c r="C24" i="2" l="1"/>
  <c r="D19" i="2" s="1" a="1"/>
  <c r="A24" i="2"/>
  <c r="D19" i="2" l="1"/>
  <c r="D24" i="2"/>
  <c r="D21" i="2"/>
  <c r="D23" i="2"/>
  <c r="D22" i="2"/>
  <c r="D20" i="2"/>
  <c r="D25" i="2" l="1"/>
  <c r="E20" i="2" s="1"/>
  <c r="E19" i="2" l="1"/>
  <c r="E21" i="2"/>
  <c r="E24" i="2"/>
  <c r="E23" i="2"/>
  <c r="E22" i="2"/>
  <c r="E25" i="2" l="1"/>
</calcChain>
</file>

<file path=xl/sharedStrings.xml><?xml version="1.0" encoding="utf-8"?>
<sst xmlns="http://schemas.openxmlformats.org/spreadsheetml/2006/main" count="29" uniqueCount="27">
  <si>
    <t>min</t>
  </si>
  <si>
    <t>n</t>
  </si>
  <si>
    <t>max</t>
  </si>
  <si>
    <t>delta</t>
  </si>
  <si>
    <t>&lt;- o 1 decimal o max 2</t>
  </si>
  <si>
    <t>intervalos</t>
  </si>
  <si>
    <t>Frecuencia</t>
  </si>
  <si>
    <t>FR</t>
  </si>
  <si>
    <t>punto medio</t>
  </si>
  <si>
    <t>Media</t>
  </si>
  <si>
    <t>promedio</t>
  </si>
  <si>
    <t>la correcta</t>
  </si>
  <si>
    <t>x</t>
  </si>
  <si>
    <t>f</t>
  </si>
  <si>
    <t>varianza</t>
  </si>
  <si>
    <t>(x-u)^2</t>
  </si>
  <si>
    <t>Desv Estand</t>
  </si>
  <si>
    <t>y</t>
  </si>
  <si>
    <t>F</t>
  </si>
  <si>
    <t>z</t>
  </si>
  <si>
    <t>(y-media)/desv estand</t>
  </si>
  <si>
    <t>D+</t>
  </si>
  <si>
    <t>D-</t>
  </si>
  <si>
    <t>D</t>
  </si>
  <si>
    <t>Dm</t>
  </si>
  <si>
    <t>como Dm &lt; 0.85, se acepta la</t>
  </si>
  <si>
    <t>distribucion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</si>
</sst>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Dedo Grosero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Sheet2!$B$28:$B$33</c:f>
              <c:numCache>
                <c:formatCode>General</c:formatCode>
                <c:ptCount val="6"/>
                <c:pt idx="0">
                  <c:v>24.14</c:v>
                </c:pt>
                <c:pt idx="1">
                  <c:v>26.630000000000003</c:v>
                </c:pt>
                <c:pt idx="2">
                  <c:v>29.120000000000005</c:v>
                </c:pt>
                <c:pt idx="3">
                  <c:v>31.610000000000003</c:v>
                </c:pt>
                <c:pt idx="4">
                  <c:v>34.099999999999994</c:v>
                </c:pt>
                <c:pt idx="5">
                  <c:v>36.589999999999989</c:v>
                </c:pt>
              </c:numCache>
            </c:numRef>
          </c:cat>
          <c:val>
            <c:numRef>
              <c:f>Sheet2!$C$28:$C$33</c:f>
              <c:numCache>
                <c:formatCode>General</c:formatCode>
                <c:ptCount val="6"/>
                <c:pt idx="0">
                  <c:v>0.08</c:v>
                </c:pt>
                <c:pt idx="1">
                  <c:v>0.18</c:v>
                </c:pt>
                <c:pt idx="2">
                  <c:v>0.4</c:v>
                </c:pt>
                <c:pt idx="3">
                  <c:v>0.18</c:v>
                </c:pt>
                <c:pt idx="4">
                  <c:v>0.14000000000000001</c:v>
                </c:pt>
                <c:pt idx="5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F1-C64B-A55D-37449E128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340288"/>
        <c:axId val="393343904"/>
      </c:barChart>
      <c:catAx>
        <c:axId val="393340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43904"/>
        <c:crosses val="autoZero"/>
        <c:auto val="1"/>
        <c:lblAlgn val="ctr"/>
        <c:lblOffset val="100"/>
        <c:noMultiLvlLbl val="0"/>
      </c:catAx>
      <c:valAx>
        <c:axId val="39334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34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474635</xdr:colOff>
      <xdr:row>20</xdr:row>
      <xdr:rowOff>140560</xdr:rowOff>
    </xdr:from>
    <xdr:to>
      <xdr:col>11</xdr:col>
      <xdr:colOff>74262</xdr:colOff>
      <xdr:row>34</xdr:row>
      <xdr:rowOff>20879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613F3C-91DD-D749-9298-9BEF377F32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7B8AC-D70F-A64D-9051-3EBD1F8CF0FF}">
  <dimension ref="A1:E10"/>
  <sheetViews>
    <sheetView workbookViewId="0">
      <selection sqref="A1:E10"/>
    </sheetView>
  </sheetViews>
  <sheetFormatPr baseColWidth="10" defaultRowHeight="16" x14ac:dyDescent="0.2"/>
  <sheetData>
    <row r="1" spans="1:5" x14ac:dyDescent="0.2">
      <c r="A1">
        <v>30.9</v>
      </c>
      <c r="B1">
        <v>28.7</v>
      </c>
      <c r="C1">
        <v>26</v>
      </c>
      <c r="D1">
        <v>22.9</v>
      </c>
      <c r="E1">
        <v>29</v>
      </c>
    </row>
    <row r="2" spans="1:5" x14ac:dyDescent="0.2">
      <c r="A2">
        <v>30.9</v>
      </c>
      <c r="B2">
        <v>24.8</v>
      </c>
      <c r="C2">
        <v>27</v>
      </c>
      <c r="D2">
        <v>32.4</v>
      </c>
      <c r="E2">
        <v>32.1</v>
      </c>
    </row>
    <row r="3" spans="1:5" x14ac:dyDescent="0.2">
      <c r="A3">
        <v>33.299999999999997</v>
      </c>
      <c r="B3">
        <v>28.5</v>
      </c>
      <c r="C3">
        <v>31.9</v>
      </c>
      <c r="D3">
        <v>26.2</v>
      </c>
      <c r="E3">
        <v>28.1</v>
      </c>
    </row>
    <row r="4" spans="1:5" x14ac:dyDescent="0.2">
      <c r="A4">
        <v>33.5</v>
      </c>
      <c r="B4">
        <v>30.1</v>
      </c>
      <c r="C4">
        <v>33.6</v>
      </c>
      <c r="D4">
        <v>27.9</v>
      </c>
      <c r="E4">
        <v>27.9</v>
      </c>
    </row>
    <row r="5" spans="1:5" x14ac:dyDescent="0.2">
      <c r="A5">
        <v>35.200000000000003</v>
      </c>
      <c r="B5">
        <v>24.3</v>
      </c>
      <c r="C5">
        <v>25.5</v>
      </c>
      <c r="D5">
        <v>28.9</v>
      </c>
      <c r="E5">
        <v>29.4</v>
      </c>
    </row>
    <row r="6" spans="1:5" x14ac:dyDescent="0.2">
      <c r="A6">
        <v>37.799999999999997</v>
      </c>
      <c r="B6">
        <v>29.6</v>
      </c>
      <c r="C6">
        <v>25.7</v>
      </c>
      <c r="D6">
        <v>26.2</v>
      </c>
      <c r="E6">
        <v>29.6</v>
      </c>
    </row>
    <row r="7" spans="1:5" x14ac:dyDescent="0.2">
      <c r="A7">
        <v>25.8</v>
      </c>
      <c r="B7">
        <v>33</v>
      </c>
      <c r="C7">
        <v>30.1</v>
      </c>
      <c r="D7">
        <v>28</v>
      </c>
      <c r="E7">
        <v>28.4</v>
      </c>
    </row>
    <row r="8" spans="1:5" x14ac:dyDescent="0.2">
      <c r="A8">
        <v>28.1</v>
      </c>
      <c r="B8">
        <v>32.4</v>
      </c>
      <c r="C8">
        <v>33</v>
      </c>
      <c r="D8">
        <v>29.6</v>
      </c>
      <c r="E8">
        <v>27.8</v>
      </c>
    </row>
    <row r="9" spans="1:5" x14ac:dyDescent="0.2">
      <c r="A9">
        <v>26.2</v>
      </c>
      <c r="B9">
        <v>32.1</v>
      </c>
      <c r="C9">
        <v>28.6</v>
      </c>
      <c r="D9">
        <v>28.4</v>
      </c>
      <c r="E9">
        <v>31.5</v>
      </c>
    </row>
    <row r="10" spans="1:5" x14ac:dyDescent="0.2">
      <c r="A10">
        <v>29.3</v>
      </c>
      <c r="B10">
        <v>29.7</v>
      </c>
      <c r="C10">
        <v>34.6</v>
      </c>
      <c r="D10">
        <v>32</v>
      </c>
      <c r="E10">
        <v>23.2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843BD-FA85-0040-897C-DFEEF33C90B8}">
  <dimension ref="A1:E40"/>
  <sheetViews>
    <sheetView topLeftCell="A17" zoomScale="118" workbookViewId="0">
      <selection activeCell="D39" sqref="D39"/>
    </sheetView>
  </sheetViews>
  <sheetFormatPr baseColWidth="10" defaultRowHeight="16" x14ac:dyDescent="0.2"/>
  <sheetData>
    <row r="1" spans="1:5" x14ac:dyDescent="0.2">
      <c r="A1">
        <v>30.9</v>
      </c>
      <c r="B1">
        <v>28.7</v>
      </c>
      <c r="C1">
        <v>26</v>
      </c>
      <c r="D1">
        <v>22.9</v>
      </c>
      <c r="E1">
        <v>29</v>
      </c>
    </row>
    <row r="2" spans="1:5" x14ac:dyDescent="0.2">
      <c r="A2">
        <v>30.9</v>
      </c>
      <c r="B2">
        <v>24.8</v>
      </c>
      <c r="C2">
        <v>27</v>
      </c>
      <c r="D2">
        <v>32.4</v>
      </c>
      <c r="E2">
        <v>32.1</v>
      </c>
    </row>
    <row r="3" spans="1:5" x14ac:dyDescent="0.2">
      <c r="A3">
        <v>33.299999999999997</v>
      </c>
      <c r="B3">
        <v>28.5</v>
      </c>
      <c r="C3">
        <v>31.9</v>
      </c>
      <c r="D3">
        <v>26.2</v>
      </c>
      <c r="E3">
        <v>28.1</v>
      </c>
    </row>
    <row r="4" spans="1:5" x14ac:dyDescent="0.2">
      <c r="A4">
        <v>33.5</v>
      </c>
      <c r="B4">
        <v>30.1</v>
      </c>
      <c r="C4">
        <v>33.6</v>
      </c>
      <c r="D4">
        <v>27.9</v>
      </c>
      <c r="E4">
        <v>27.9</v>
      </c>
    </row>
    <row r="5" spans="1:5" x14ac:dyDescent="0.2">
      <c r="A5">
        <v>35.200000000000003</v>
      </c>
      <c r="B5">
        <v>24.3</v>
      </c>
      <c r="C5">
        <v>25.5</v>
      </c>
      <c r="D5">
        <v>28.9</v>
      </c>
      <c r="E5">
        <v>29.4</v>
      </c>
    </row>
    <row r="6" spans="1:5" x14ac:dyDescent="0.2">
      <c r="A6">
        <v>37.799999999999997</v>
      </c>
      <c r="B6">
        <v>29.6</v>
      </c>
      <c r="C6">
        <v>25.7</v>
      </c>
      <c r="D6">
        <v>26.2</v>
      </c>
      <c r="E6">
        <v>29.6</v>
      </c>
    </row>
    <row r="7" spans="1:5" x14ac:dyDescent="0.2">
      <c r="A7">
        <v>25.8</v>
      </c>
      <c r="B7">
        <v>33</v>
      </c>
      <c r="C7">
        <v>30.1</v>
      </c>
      <c r="D7">
        <v>28</v>
      </c>
      <c r="E7">
        <v>28.4</v>
      </c>
    </row>
    <row r="8" spans="1:5" x14ac:dyDescent="0.2">
      <c r="A8">
        <v>28.1</v>
      </c>
      <c r="B8">
        <v>32.4</v>
      </c>
      <c r="C8">
        <v>33</v>
      </c>
      <c r="D8">
        <v>29.6</v>
      </c>
      <c r="E8">
        <v>27.8</v>
      </c>
    </row>
    <row r="9" spans="1:5" x14ac:dyDescent="0.2">
      <c r="A9">
        <v>26.2</v>
      </c>
      <c r="B9">
        <v>32.1</v>
      </c>
      <c r="C9">
        <v>28.6</v>
      </c>
      <c r="D9">
        <v>28.4</v>
      </c>
      <c r="E9">
        <v>31.5</v>
      </c>
    </row>
    <row r="10" spans="1:5" x14ac:dyDescent="0.2">
      <c r="A10">
        <v>29.3</v>
      </c>
      <c r="B10">
        <v>29.7</v>
      </c>
      <c r="C10">
        <v>34.6</v>
      </c>
      <c r="D10">
        <v>32</v>
      </c>
      <c r="E10">
        <v>23.2</v>
      </c>
    </row>
    <row r="12" spans="1:5" x14ac:dyDescent="0.2">
      <c r="B12" t="s">
        <v>0</v>
      </c>
      <c r="C12">
        <f>MIN(A1:E10)</f>
        <v>22.9</v>
      </c>
    </row>
    <row r="13" spans="1:5" x14ac:dyDescent="0.2">
      <c r="B13" t="s">
        <v>2</v>
      </c>
      <c r="C13">
        <f>MAX(A1:E10)</f>
        <v>37.799999999999997</v>
      </c>
    </row>
    <row r="14" spans="1:5" x14ac:dyDescent="0.2">
      <c r="B14" t="s">
        <v>1</v>
      </c>
      <c r="C14">
        <v>6</v>
      </c>
    </row>
    <row r="15" spans="1:5" x14ac:dyDescent="0.2">
      <c r="B15" t="s">
        <v>3</v>
      </c>
      <c r="C15">
        <f>(C13-C12)/6</f>
        <v>2.4833333333333329</v>
      </c>
      <c r="D15" t="s">
        <v>4</v>
      </c>
    </row>
    <row r="16" spans="1:5" x14ac:dyDescent="0.2">
      <c r="C16">
        <f>ROUND(C15,2)</f>
        <v>2.48</v>
      </c>
    </row>
    <row r="18" spans="1:5" x14ac:dyDescent="0.2">
      <c r="A18" t="s">
        <v>8</v>
      </c>
      <c r="B18" s="1" t="s">
        <v>5</v>
      </c>
      <c r="C18" s="1"/>
      <c r="D18" t="s">
        <v>6</v>
      </c>
      <c r="E18" t="s">
        <v>7</v>
      </c>
    </row>
    <row r="19" spans="1:5" x14ac:dyDescent="0.2">
      <c r="A19">
        <f>0.5*(B19+C19)</f>
        <v>24.14</v>
      </c>
      <c r="B19">
        <v>22.9</v>
      </c>
      <c r="C19">
        <f>B19+$C$16</f>
        <v>25.38</v>
      </c>
      <c r="D19">
        <f t="array" ref="D19:D24">FREQUENCY(A1:E10,C19:C24)</f>
        <v>4</v>
      </c>
      <c r="E19">
        <f>D19/$D$25</f>
        <v>0.08</v>
      </c>
    </row>
    <row r="20" spans="1:5" x14ac:dyDescent="0.2">
      <c r="A20">
        <f t="shared" ref="A20:A24" si="0">0.5*(B20+C20)</f>
        <v>26.630000000000003</v>
      </c>
      <c r="B20">
        <f>C19+0.01</f>
        <v>25.39</v>
      </c>
      <c r="C20">
        <f t="shared" ref="C20:C24" si="1">B20+$C$16</f>
        <v>27.87</v>
      </c>
      <c r="D20">
        <v>9</v>
      </c>
      <c r="E20">
        <f t="shared" ref="E20:E24" si="2">D20/$D$25</f>
        <v>0.18</v>
      </c>
    </row>
    <row r="21" spans="1:5" x14ac:dyDescent="0.2">
      <c r="A21">
        <f t="shared" si="0"/>
        <v>29.120000000000005</v>
      </c>
      <c r="B21">
        <f t="shared" ref="B21:B24" si="3">C20+0.01</f>
        <v>27.880000000000003</v>
      </c>
      <c r="C21">
        <f t="shared" si="1"/>
        <v>30.360000000000003</v>
      </c>
      <c r="D21">
        <v>20</v>
      </c>
      <c r="E21">
        <f t="shared" si="2"/>
        <v>0.4</v>
      </c>
    </row>
    <row r="22" spans="1:5" x14ac:dyDescent="0.2">
      <c r="A22">
        <f t="shared" si="0"/>
        <v>31.610000000000003</v>
      </c>
      <c r="B22">
        <f t="shared" si="3"/>
        <v>30.370000000000005</v>
      </c>
      <c r="C22">
        <f t="shared" si="1"/>
        <v>32.85</v>
      </c>
      <c r="D22">
        <v>9</v>
      </c>
      <c r="E22">
        <f t="shared" si="2"/>
        <v>0.18</v>
      </c>
    </row>
    <row r="23" spans="1:5" x14ac:dyDescent="0.2">
      <c r="A23">
        <f t="shared" si="0"/>
        <v>34.099999999999994</v>
      </c>
      <c r="B23">
        <f t="shared" si="3"/>
        <v>32.86</v>
      </c>
      <c r="C23">
        <f t="shared" si="1"/>
        <v>35.339999999999996</v>
      </c>
      <c r="D23">
        <v>7</v>
      </c>
      <c r="E23">
        <f t="shared" si="2"/>
        <v>0.14000000000000001</v>
      </c>
    </row>
    <row r="24" spans="1:5" x14ac:dyDescent="0.2">
      <c r="A24">
        <f t="shared" si="0"/>
        <v>36.589999999999989</v>
      </c>
      <c r="B24">
        <f t="shared" si="3"/>
        <v>35.349999999999994</v>
      </c>
      <c r="C24">
        <f t="shared" si="1"/>
        <v>37.829999999999991</v>
      </c>
      <c r="D24">
        <v>1</v>
      </c>
      <c r="E24">
        <f t="shared" si="2"/>
        <v>0.02</v>
      </c>
    </row>
    <row r="25" spans="1:5" x14ac:dyDescent="0.2">
      <c r="D25">
        <f>SUM(D19:D24)</f>
        <v>50</v>
      </c>
      <c r="E25">
        <f>SUM(E19:E24)</f>
        <v>1</v>
      </c>
    </row>
    <row r="27" spans="1:5" x14ac:dyDescent="0.2">
      <c r="B27" t="s">
        <v>12</v>
      </c>
      <c r="C27" t="s">
        <v>13</v>
      </c>
      <c r="D27" t="s">
        <v>15</v>
      </c>
    </row>
    <row r="28" spans="1:5" x14ac:dyDescent="0.2">
      <c r="B28">
        <v>24.14</v>
      </c>
      <c r="C28">
        <v>0.08</v>
      </c>
      <c r="D28">
        <f>POWER(B28-$B$36,2)</f>
        <v>29.465355240000044</v>
      </c>
    </row>
    <row r="29" spans="1:5" x14ac:dyDescent="0.2">
      <c r="B29">
        <v>26.630000000000003</v>
      </c>
      <c r="C29">
        <v>0.18</v>
      </c>
      <c r="D29">
        <f t="shared" ref="D29:D33" si="4">POWER(B29-$B$36,2)</f>
        <v>8.6330192400000119</v>
      </c>
    </row>
    <row r="30" spans="1:5" x14ac:dyDescent="0.2">
      <c r="B30">
        <v>29.120000000000005</v>
      </c>
      <c r="C30">
        <v>0.4</v>
      </c>
      <c r="D30">
        <f t="shared" si="4"/>
        <v>0.20088323999999994</v>
      </c>
    </row>
    <row r="31" spans="1:5" x14ac:dyDescent="0.2">
      <c r="B31">
        <v>31.610000000000003</v>
      </c>
      <c r="C31">
        <v>0.18</v>
      </c>
      <c r="D31">
        <f t="shared" si="4"/>
        <v>4.1689472399999943</v>
      </c>
    </row>
    <row r="32" spans="1:5" x14ac:dyDescent="0.2">
      <c r="B32">
        <v>34.099999999999994</v>
      </c>
      <c r="C32">
        <v>0.14000000000000001</v>
      </c>
      <c r="D32">
        <f t="shared" si="4"/>
        <v>20.537211239999909</v>
      </c>
    </row>
    <row r="33" spans="1:4" x14ac:dyDescent="0.2">
      <c r="B33">
        <v>36.589999999999989</v>
      </c>
      <c r="C33">
        <v>0.02</v>
      </c>
      <c r="D33">
        <f t="shared" si="4"/>
        <v>49.305675239999786</v>
      </c>
    </row>
    <row r="36" spans="1:4" x14ac:dyDescent="0.2">
      <c r="A36" t="s">
        <v>9</v>
      </c>
      <c r="B36">
        <f>SUMPRODUCT(B28:B33,C28:C33)</f>
        <v>29.568200000000004</v>
      </c>
      <c r="C36" t="s">
        <v>11</v>
      </c>
    </row>
    <row r="37" spans="1:4" x14ac:dyDescent="0.2">
      <c r="A37" t="s">
        <v>10</v>
      </c>
      <c r="B37">
        <f>AVERAGE(A1:E10)</f>
        <v>29.393999999999995</v>
      </c>
    </row>
    <row r="39" spans="1:4" x14ac:dyDescent="0.2">
      <c r="A39" t="s">
        <v>14</v>
      </c>
      <c r="B39">
        <f>SUMPRODUCT(C28:C33,D28:D33)</f>
        <v>8.6032587599999868</v>
      </c>
    </row>
    <row r="40" spans="1:4" x14ac:dyDescent="0.2">
      <c r="A40" t="s">
        <v>16</v>
      </c>
      <c r="B40">
        <f>SQRT(B39)</f>
        <v>2.9331312210673404</v>
      </c>
    </row>
  </sheetData>
  <mergeCells count="1">
    <mergeCell ref="B18:C1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698B-3FA8-6E4A-B77B-8233B0765853}">
  <dimension ref="A1:F61"/>
  <sheetViews>
    <sheetView tabSelected="1" topLeftCell="A40" workbookViewId="0">
      <selection activeCell="K53" sqref="K53"/>
    </sheetView>
  </sheetViews>
  <sheetFormatPr baseColWidth="10" defaultRowHeight="16" x14ac:dyDescent="0.2"/>
  <sheetData>
    <row r="1" spans="1:6" x14ac:dyDescent="0.2">
      <c r="B1" t="s">
        <v>17</v>
      </c>
      <c r="C1" t="s">
        <v>19</v>
      </c>
      <c r="D1" t="s">
        <v>18</v>
      </c>
      <c r="E1" t="s">
        <v>21</v>
      </c>
      <c r="F1" t="s">
        <v>22</v>
      </c>
    </row>
    <row r="2" spans="1:6" x14ac:dyDescent="0.2">
      <c r="A2">
        <v>1</v>
      </c>
      <c r="B2">
        <v>22.9</v>
      </c>
      <c r="C2">
        <f>(B2-29.56)/2.93</f>
        <v>-2.2730375426621161</v>
      </c>
      <c r="D2">
        <f>_xlfn.NORM.S.DIST(C2,TRUE)</f>
        <v>1.1511958822721567E-2</v>
      </c>
      <c r="E2">
        <f>ABS(A2/50-D2)</f>
        <v>8.4880411772784332E-3</v>
      </c>
      <c r="F2">
        <f>ABS(D2-((A2-1)/50))</f>
        <v>1.1511958822721567E-2</v>
      </c>
    </row>
    <row r="3" spans="1:6" x14ac:dyDescent="0.2">
      <c r="A3">
        <v>2</v>
      </c>
      <c r="B3">
        <v>23.2</v>
      </c>
      <c r="C3">
        <f t="shared" ref="C3:C51" si="0">(B3-29.56)/2.93</f>
        <v>-2.1706484641638224</v>
      </c>
      <c r="D3">
        <f t="shared" ref="D3:D51" si="1">_xlfn.NORM.S.DIST(C3,TRUE)</f>
        <v>1.4978877814919684E-2</v>
      </c>
      <c r="E3">
        <f t="shared" ref="E3:E51" si="2">ABS(A3/50-D3)</f>
        <v>2.5021122185080319E-2</v>
      </c>
      <c r="F3">
        <f t="shared" ref="F3:F51" si="3">ABS(D3-((A3-1)/50))</f>
        <v>5.0211221850803168E-3</v>
      </c>
    </row>
    <row r="4" spans="1:6" x14ac:dyDescent="0.2">
      <c r="A4">
        <v>3</v>
      </c>
      <c r="B4">
        <v>24.3</v>
      </c>
      <c r="C4">
        <f t="shared" si="0"/>
        <v>-1.7952218430034121</v>
      </c>
      <c r="D4">
        <f t="shared" si="1"/>
        <v>3.6309180824924424E-2</v>
      </c>
      <c r="E4">
        <f t="shared" si="2"/>
        <v>2.3690819175075574E-2</v>
      </c>
      <c r="F4">
        <f t="shared" si="3"/>
        <v>3.690819175075577E-3</v>
      </c>
    </row>
    <row r="5" spans="1:6" x14ac:dyDescent="0.2">
      <c r="A5">
        <v>4</v>
      </c>
      <c r="B5">
        <v>24.8</v>
      </c>
      <c r="C5">
        <f t="shared" si="0"/>
        <v>-1.6245733788395897</v>
      </c>
      <c r="D5">
        <f t="shared" si="1"/>
        <v>5.2126746651891799E-2</v>
      </c>
      <c r="E5">
        <f t="shared" si="2"/>
        <v>2.7873253348108203E-2</v>
      </c>
      <c r="F5">
        <f t="shared" si="3"/>
        <v>7.8732533481081987E-3</v>
      </c>
    </row>
    <row r="6" spans="1:6" x14ac:dyDescent="0.2">
      <c r="A6">
        <v>5</v>
      </c>
      <c r="B6">
        <v>25.5</v>
      </c>
      <c r="C6">
        <f t="shared" si="0"/>
        <v>-1.3856655290102384</v>
      </c>
      <c r="D6">
        <f t="shared" si="1"/>
        <v>8.2924529311809159E-2</v>
      </c>
      <c r="E6">
        <f t="shared" si="2"/>
        <v>1.7075470688190847E-2</v>
      </c>
      <c r="F6">
        <f t="shared" si="3"/>
        <v>2.924529311809157E-3</v>
      </c>
    </row>
    <row r="7" spans="1:6" x14ac:dyDescent="0.2">
      <c r="A7">
        <v>6</v>
      </c>
      <c r="B7">
        <v>25.7</v>
      </c>
      <c r="C7">
        <f t="shared" si="0"/>
        <v>-1.3174061433447097</v>
      </c>
      <c r="D7">
        <f t="shared" si="1"/>
        <v>9.3851261400931307E-2</v>
      </c>
      <c r="E7">
        <f t="shared" si="2"/>
        <v>2.6148738599068688E-2</v>
      </c>
      <c r="F7">
        <f t="shared" si="3"/>
        <v>6.1487385990686982E-3</v>
      </c>
    </row>
    <row r="8" spans="1:6" x14ac:dyDescent="0.2">
      <c r="A8">
        <v>7</v>
      </c>
      <c r="B8">
        <v>25.8</v>
      </c>
      <c r="C8">
        <f t="shared" si="0"/>
        <v>-1.2832764505119447</v>
      </c>
      <c r="D8">
        <f t="shared" si="1"/>
        <v>9.9697620048440669E-2</v>
      </c>
      <c r="E8">
        <f t="shared" si="2"/>
        <v>4.0302379951559344E-2</v>
      </c>
      <c r="F8">
        <f t="shared" si="3"/>
        <v>2.0302379951559327E-2</v>
      </c>
    </row>
    <row r="9" spans="1:6" x14ac:dyDescent="0.2">
      <c r="A9">
        <v>8</v>
      </c>
      <c r="B9">
        <v>26</v>
      </c>
      <c r="C9">
        <f t="shared" si="0"/>
        <v>-1.2150170648464158</v>
      </c>
      <c r="D9">
        <f t="shared" si="1"/>
        <v>0.11217979144956491</v>
      </c>
      <c r="E9">
        <f t="shared" si="2"/>
        <v>4.7820208550435089E-2</v>
      </c>
      <c r="F9">
        <f t="shared" si="3"/>
        <v>2.7820208550435099E-2</v>
      </c>
    </row>
    <row r="10" spans="1:6" x14ac:dyDescent="0.2">
      <c r="A10">
        <v>9</v>
      </c>
      <c r="B10">
        <v>26.2</v>
      </c>
      <c r="C10">
        <f t="shared" si="0"/>
        <v>-1.1467576791808871</v>
      </c>
      <c r="D10">
        <f t="shared" si="1"/>
        <v>0.12574089230156921</v>
      </c>
      <c r="E10">
        <f t="shared" si="2"/>
        <v>5.4259107698430786E-2</v>
      </c>
      <c r="F10">
        <f t="shared" si="3"/>
        <v>3.4259107698430796E-2</v>
      </c>
    </row>
    <row r="11" spans="1:6" x14ac:dyDescent="0.2">
      <c r="A11">
        <v>10</v>
      </c>
      <c r="B11">
        <v>26.2</v>
      </c>
      <c r="C11">
        <f t="shared" si="0"/>
        <v>-1.1467576791808871</v>
      </c>
      <c r="D11">
        <f t="shared" si="1"/>
        <v>0.12574089230156921</v>
      </c>
      <c r="E11">
        <f t="shared" si="2"/>
        <v>7.4259107698430804E-2</v>
      </c>
      <c r="F11">
        <f t="shared" si="3"/>
        <v>5.4259107698430786E-2</v>
      </c>
    </row>
    <row r="12" spans="1:6" x14ac:dyDescent="0.2">
      <c r="A12">
        <v>11</v>
      </c>
      <c r="B12">
        <v>26.2</v>
      </c>
      <c r="C12">
        <f t="shared" si="0"/>
        <v>-1.1467576791808871</v>
      </c>
      <c r="D12">
        <f t="shared" si="1"/>
        <v>0.12574089230156921</v>
      </c>
      <c r="E12">
        <f t="shared" si="2"/>
        <v>9.4259107698430794E-2</v>
      </c>
      <c r="F12">
        <f t="shared" si="3"/>
        <v>7.4259107698430804E-2</v>
      </c>
    </row>
    <row r="13" spans="1:6" x14ac:dyDescent="0.2">
      <c r="A13">
        <v>12</v>
      </c>
      <c r="B13">
        <v>27</v>
      </c>
      <c r="C13">
        <f t="shared" si="0"/>
        <v>-0.8737201365187709</v>
      </c>
      <c r="D13">
        <f t="shared" si="1"/>
        <v>0.19113534105490967</v>
      </c>
      <c r="E13">
        <f t="shared" si="2"/>
        <v>4.8864658945090317E-2</v>
      </c>
      <c r="F13">
        <f t="shared" si="3"/>
        <v>2.8864658945090327E-2</v>
      </c>
    </row>
    <row r="14" spans="1:6" x14ac:dyDescent="0.2">
      <c r="A14">
        <v>13</v>
      </c>
      <c r="B14">
        <v>27.8</v>
      </c>
      <c r="C14">
        <f t="shared" si="0"/>
        <v>-0.60068259385665457</v>
      </c>
      <c r="D14">
        <f t="shared" si="1"/>
        <v>0.27402570727279207</v>
      </c>
      <c r="E14">
        <f t="shared" si="2"/>
        <v>1.4025707272792065E-2</v>
      </c>
      <c r="F14">
        <f t="shared" si="3"/>
        <v>3.4025707272792083E-2</v>
      </c>
    </row>
    <row r="15" spans="1:6" x14ac:dyDescent="0.2">
      <c r="A15">
        <v>14</v>
      </c>
      <c r="B15">
        <v>27.9</v>
      </c>
      <c r="C15">
        <f t="shared" si="0"/>
        <v>-0.56655290102389078</v>
      </c>
      <c r="D15">
        <f t="shared" si="1"/>
        <v>0.28550899100107219</v>
      </c>
      <c r="E15">
        <f t="shared" si="2"/>
        <v>5.508991001072161E-3</v>
      </c>
      <c r="F15">
        <f t="shared" si="3"/>
        <v>2.5508991001072179E-2</v>
      </c>
    </row>
    <row r="16" spans="1:6" x14ac:dyDescent="0.2">
      <c r="A16">
        <v>15</v>
      </c>
      <c r="B16">
        <v>27.9</v>
      </c>
      <c r="C16">
        <f t="shared" si="0"/>
        <v>-0.56655290102389078</v>
      </c>
      <c r="D16">
        <f t="shared" si="1"/>
        <v>0.28550899100107219</v>
      </c>
      <c r="E16">
        <f t="shared" si="2"/>
        <v>1.4491008998927801E-2</v>
      </c>
      <c r="F16">
        <f t="shared" si="3"/>
        <v>5.508991001072161E-3</v>
      </c>
    </row>
    <row r="17" spans="1:6" x14ac:dyDescent="0.2">
      <c r="A17">
        <v>16</v>
      </c>
      <c r="B17">
        <v>28</v>
      </c>
      <c r="C17">
        <f t="shared" si="0"/>
        <v>-0.53242320819112576</v>
      </c>
      <c r="D17">
        <f t="shared" si="1"/>
        <v>0.29721645736041014</v>
      </c>
      <c r="E17">
        <f t="shared" si="2"/>
        <v>2.2783542639589871E-2</v>
      </c>
      <c r="F17">
        <f t="shared" si="3"/>
        <v>2.7835426395898533E-3</v>
      </c>
    </row>
    <row r="18" spans="1:6" x14ac:dyDescent="0.2">
      <c r="A18">
        <v>17</v>
      </c>
      <c r="B18">
        <v>28.1</v>
      </c>
      <c r="C18">
        <f t="shared" si="0"/>
        <v>-0.49829351535836081</v>
      </c>
      <c r="D18">
        <f t="shared" si="1"/>
        <v>0.30913858889156165</v>
      </c>
      <c r="E18">
        <f t="shared" si="2"/>
        <v>3.0861411108438375E-2</v>
      </c>
      <c r="F18">
        <f t="shared" si="3"/>
        <v>1.0861411108438357E-2</v>
      </c>
    </row>
    <row r="19" spans="1:6" x14ac:dyDescent="0.2">
      <c r="A19">
        <v>18</v>
      </c>
      <c r="B19">
        <v>28.1</v>
      </c>
      <c r="C19">
        <f t="shared" si="0"/>
        <v>-0.49829351535836081</v>
      </c>
      <c r="D19">
        <f t="shared" si="1"/>
        <v>0.30913858889156165</v>
      </c>
      <c r="E19">
        <f t="shared" si="2"/>
        <v>5.0861411108438337E-2</v>
      </c>
      <c r="F19">
        <f t="shared" si="3"/>
        <v>3.0861411108438375E-2</v>
      </c>
    </row>
    <row r="20" spans="1:6" x14ac:dyDescent="0.2">
      <c r="A20">
        <v>19</v>
      </c>
      <c r="B20">
        <v>28.4</v>
      </c>
      <c r="C20">
        <f t="shared" si="0"/>
        <v>-0.39590443686006827</v>
      </c>
      <c r="D20">
        <f t="shared" si="1"/>
        <v>0.34608776390101181</v>
      </c>
      <c r="E20">
        <f t="shared" si="2"/>
        <v>3.3912236098988191E-2</v>
      </c>
      <c r="F20">
        <f t="shared" si="3"/>
        <v>1.3912236098988173E-2</v>
      </c>
    </row>
    <row r="21" spans="1:6" x14ac:dyDescent="0.2">
      <c r="A21">
        <v>20</v>
      </c>
      <c r="B21">
        <v>28.4</v>
      </c>
      <c r="C21">
        <f t="shared" si="0"/>
        <v>-0.39590443686006827</v>
      </c>
      <c r="D21">
        <f t="shared" si="1"/>
        <v>0.34608776390101181</v>
      </c>
      <c r="E21">
        <f t="shared" si="2"/>
        <v>5.3912236098988209E-2</v>
      </c>
      <c r="F21">
        <f t="shared" si="3"/>
        <v>3.3912236098988191E-2</v>
      </c>
    </row>
    <row r="22" spans="1:6" x14ac:dyDescent="0.2">
      <c r="A22">
        <v>21</v>
      </c>
      <c r="B22">
        <v>28.5</v>
      </c>
      <c r="C22">
        <f t="shared" si="0"/>
        <v>-0.36177474402730331</v>
      </c>
      <c r="D22">
        <f t="shared" si="1"/>
        <v>0.35876018345965027</v>
      </c>
      <c r="E22">
        <f t="shared" si="2"/>
        <v>6.1239816540349712E-2</v>
      </c>
      <c r="F22">
        <f t="shared" si="3"/>
        <v>4.123981654034975E-2</v>
      </c>
    </row>
    <row r="23" spans="1:6" x14ac:dyDescent="0.2">
      <c r="A23">
        <v>22</v>
      </c>
      <c r="B23">
        <v>28.6</v>
      </c>
      <c r="C23">
        <f t="shared" si="0"/>
        <v>-0.32764505119453829</v>
      </c>
      <c r="D23">
        <f t="shared" si="1"/>
        <v>0.37159002728613788</v>
      </c>
      <c r="E23">
        <f t="shared" si="2"/>
        <v>6.8409972713862122E-2</v>
      </c>
      <c r="F23">
        <f t="shared" si="3"/>
        <v>4.8409972713862104E-2</v>
      </c>
    </row>
    <row r="24" spans="1:6" x14ac:dyDescent="0.2">
      <c r="A24">
        <v>23</v>
      </c>
      <c r="B24">
        <v>28.7</v>
      </c>
      <c r="C24">
        <f t="shared" si="0"/>
        <v>-0.29351535836177456</v>
      </c>
      <c r="D24">
        <f t="shared" si="1"/>
        <v>0.38456413095869729</v>
      </c>
      <c r="E24">
        <f t="shared" si="2"/>
        <v>7.5435869041302728E-2</v>
      </c>
      <c r="F24">
        <f t="shared" si="3"/>
        <v>5.543586904130271E-2</v>
      </c>
    </row>
    <row r="25" spans="1:6" x14ac:dyDescent="0.2">
      <c r="A25">
        <v>24</v>
      </c>
      <c r="B25">
        <v>28.9</v>
      </c>
      <c r="C25">
        <f t="shared" si="0"/>
        <v>-0.22525597269624578</v>
      </c>
      <c r="D25">
        <f t="shared" si="1"/>
        <v>0.41089007409812006</v>
      </c>
      <c r="E25">
        <f t="shared" si="2"/>
        <v>6.9109925901879921E-2</v>
      </c>
      <c r="F25">
        <f t="shared" si="3"/>
        <v>4.9109925901879958E-2</v>
      </c>
    </row>
    <row r="26" spans="1:6" x14ac:dyDescent="0.2">
      <c r="A26">
        <v>25</v>
      </c>
      <c r="B26">
        <v>29</v>
      </c>
      <c r="C26">
        <f t="shared" si="0"/>
        <v>-0.19112627986348077</v>
      </c>
      <c r="D26">
        <f t="shared" si="1"/>
        <v>0.42421332939517664</v>
      </c>
      <c r="E26">
        <f t="shared" si="2"/>
        <v>7.5786670604823358E-2</v>
      </c>
      <c r="F26">
        <f t="shared" si="3"/>
        <v>5.5786670604823341E-2</v>
      </c>
    </row>
    <row r="27" spans="1:6" x14ac:dyDescent="0.2">
      <c r="A27">
        <v>26</v>
      </c>
      <c r="B27">
        <v>29.3</v>
      </c>
      <c r="C27">
        <f t="shared" si="0"/>
        <v>-8.8737201365187035E-2</v>
      </c>
      <c r="D27">
        <f t="shared" si="1"/>
        <v>0.46464538336370848</v>
      </c>
      <c r="E27">
        <f t="shared" si="2"/>
        <v>5.5354616636291543E-2</v>
      </c>
      <c r="F27">
        <f t="shared" si="3"/>
        <v>3.5354616636291525E-2</v>
      </c>
    </row>
    <row r="28" spans="1:6" x14ac:dyDescent="0.2">
      <c r="A28">
        <v>27</v>
      </c>
      <c r="B28">
        <v>29.4</v>
      </c>
      <c r="C28">
        <f t="shared" si="0"/>
        <v>-5.460750853242325E-2</v>
      </c>
      <c r="D28">
        <f t="shared" si="1"/>
        <v>0.47822557837137986</v>
      </c>
      <c r="E28">
        <f t="shared" si="2"/>
        <v>6.177442162862018E-2</v>
      </c>
      <c r="F28">
        <f t="shared" si="3"/>
        <v>4.1774421628620162E-2</v>
      </c>
    </row>
    <row r="29" spans="1:6" x14ac:dyDescent="0.2">
      <c r="A29">
        <v>28</v>
      </c>
      <c r="B29">
        <v>29.6</v>
      </c>
      <c r="C29">
        <f t="shared" si="0"/>
        <v>1.3651877133106723E-2</v>
      </c>
      <c r="D29">
        <f t="shared" si="1"/>
        <v>0.50544614182507108</v>
      </c>
      <c r="E29">
        <f t="shared" si="2"/>
        <v>5.4553858174928971E-2</v>
      </c>
      <c r="F29">
        <f t="shared" si="3"/>
        <v>3.4553858174928953E-2</v>
      </c>
    </row>
    <row r="30" spans="1:6" x14ac:dyDescent="0.2">
      <c r="A30">
        <v>29</v>
      </c>
      <c r="B30">
        <v>29.6</v>
      </c>
      <c r="C30">
        <f t="shared" si="0"/>
        <v>1.3651877133106723E-2</v>
      </c>
      <c r="D30">
        <f t="shared" si="1"/>
        <v>0.50544614182507108</v>
      </c>
      <c r="E30">
        <f t="shared" si="2"/>
        <v>7.4553858174928878E-2</v>
      </c>
      <c r="F30">
        <f t="shared" si="3"/>
        <v>5.4553858174928971E-2</v>
      </c>
    </row>
    <row r="31" spans="1:6" x14ac:dyDescent="0.2">
      <c r="A31">
        <v>30</v>
      </c>
      <c r="B31">
        <v>29.6</v>
      </c>
      <c r="C31">
        <f t="shared" si="0"/>
        <v>1.3651877133106723E-2</v>
      </c>
      <c r="D31">
        <f t="shared" si="1"/>
        <v>0.50544614182507108</v>
      </c>
      <c r="E31">
        <f t="shared" si="2"/>
        <v>9.4553858174928895E-2</v>
      </c>
      <c r="F31">
        <f t="shared" si="3"/>
        <v>7.4553858174928878E-2</v>
      </c>
    </row>
    <row r="32" spans="1:6" x14ac:dyDescent="0.2">
      <c r="A32">
        <v>31</v>
      </c>
      <c r="B32">
        <v>29.7</v>
      </c>
      <c r="C32">
        <f t="shared" si="0"/>
        <v>4.7781569965870498E-2</v>
      </c>
      <c r="D32">
        <f t="shared" si="1"/>
        <v>0.5190548375928371</v>
      </c>
      <c r="E32">
        <f t="shared" si="2"/>
        <v>0.10094516240716289</v>
      </c>
      <c r="F32">
        <f t="shared" si="3"/>
        <v>8.0945162407162874E-2</v>
      </c>
    </row>
    <row r="33" spans="1:6" x14ac:dyDescent="0.2">
      <c r="A33">
        <v>32</v>
      </c>
      <c r="B33">
        <v>30.1</v>
      </c>
      <c r="C33">
        <f t="shared" si="0"/>
        <v>0.18430034129692924</v>
      </c>
      <c r="D33">
        <f t="shared" si="1"/>
        <v>0.5731110769016019</v>
      </c>
      <c r="E33">
        <f t="shared" si="2"/>
        <v>6.6888923098398112E-2</v>
      </c>
      <c r="F33">
        <f t="shared" si="3"/>
        <v>4.6888923098398094E-2</v>
      </c>
    </row>
    <row r="34" spans="1:6" x14ac:dyDescent="0.2">
      <c r="A34">
        <v>33</v>
      </c>
      <c r="B34">
        <v>30.1</v>
      </c>
      <c r="C34">
        <f t="shared" si="0"/>
        <v>0.18430034129692924</v>
      </c>
      <c r="D34">
        <f t="shared" si="1"/>
        <v>0.5731110769016019</v>
      </c>
      <c r="E34">
        <f t="shared" si="2"/>
        <v>8.688892309839813E-2</v>
      </c>
      <c r="F34">
        <f t="shared" si="3"/>
        <v>6.6888923098398112E-2</v>
      </c>
    </row>
    <row r="35" spans="1:6" x14ac:dyDescent="0.2">
      <c r="A35">
        <v>34</v>
      </c>
      <c r="B35">
        <v>30.9</v>
      </c>
      <c r="C35">
        <f t="shared" si="0"/>
        <v>0.45733788395904429</v>
      </c>
      <c r="D35">
        <f t="shared" si="1"/>
        <v>0.67628589805624295</v>
      </c>
      <c r="E35">
        <f t="shared" si="2"/>
        <v>3.7141019437570977E-3</v>
      </c>
      <c r="F35">
        <f t="shared" si="3"/>
        <v>1.628589805624292E-2</v>
      </c>
    </row>
    <row r="36" spans="1:6" x14ac:dyDescent="0.2">
      <c r="A36">
        <v>35</v>
      </c>
      <c r="B36">
        <v>30.9</v>
      </c>
      <c r="C36">
        <f t="shared" si="0"/>
        <v>0.45733788395904429</v>
      </c>
      <c r="D36">
        <f t="shared" si="1"/>
        <v>0.67628589805624295</v>
      </c>
      <c r="E36">
        <f t="shared" si="2"/>
        <v>2.3714101943757004E-2</v>
      </c>
      <c r="F36">
        <f t="shared" si="3"/>
        <v>3.7141019437570977E-3</v>
      </c>
    </row>
    <row r="37" spans="1:6" x14ac:dyDescent="0.2">
      <c r="A37">
        <v>36</v>
      </c>
      <c r="B37">
        <v>31.5</v>
      </c>
      <c r="C37">
        <f t="shared" si="0"/>
        <v>0.66211604095563181</v>
      </c>
      <c r="D37">
        <f t="shared" si="1"/>
        <v>0.74605157187907323</v>
      </c>
      <c r="E37">
        <f t="shared" si="2"/>
        <v>2.6051571879073254E-2</v>
      </c>
      <c r="F37">
        <f t="shared" si="3"/>
        <v>4.6051571879073272E-2</v>
      </c>
    </row>
    <row r="38" spans="1:6" x14ac:dyDescent="0.2">
      <c r="A38">
        <v>37</v>
      </c>
      <c r="B38">
        <v>31.9</v>
      </c>
      <c r="C38">
        <f t="shared" si="0"/>
        <v>0.79863481228668931</v>
      </c>
      <c r="D38">
        <f t="shared" si="1"/>
        <v>0.78774890214882398</v>
      </c>
      <c r="E38">
        <f t="shared" si="2"/>
        <v>4.7748902148823991E-2</v>
      </c>
      <c r="F38">
        <f t="shared" si="3"/>
        <v>6.7748902148824008E-2</v>
      </c>
    </row>
    <row r="39" spans="1:6" x14ac:dyDescent="0.2">
      <c r="A39">
        <v>38</v>
      </c>
      <c r="B39">
        <v>32</v>
      </c>
      <c r="C39">
        <f t="shared" si="0"/>
        <v>0.83276450511945432</v>
      </c>
      <c r="D39">
        <f t="shared" si="1"/>
        <v>0.79751122160337107</v>
      </c>
      <c r="E39">
        <f t="shared" si="2"/>
        <v>3.7511221603371059E-2</v>
      </c>
      <c r="F39">
        <f t="shared" si="3"/>
        <v>5.7511221603371077E-2</v>
      </c>
    </row>
    <row r="40" spans="1:6" x14ac:dyDescent="0.2">
      <c r="A40">
        <v>39</v>
      </c>
      <c r="B40">
        <v>32.1</v>
      </c>
      <c r="C40">
        <f t="shared" si="0"/>
        <v>0.86689419795221934</v>
      </c>
      <c r="D40">
        <f t="shared" si="1"/>
        <v>0.80700000857997389</v>
      </c>
      <c r="E40">
        <f t="shared" si="2"/>
        <v>2.7000008579973866E-2</v>
      </c>
      <c r="F40">
        <f t="shared" si="3"/>
        <v>4.7000008579973884E-2</v>
      </c>
    </row>
    <row r="41" spans="1:6" x14ac:dyDescent="0.2">
      <c r="A41">
        <v>40</v>
      </c>
      <c r="B41">
        <v>32.1</v>
      </c>
      <c r="C41">
        <f t="shared" si="0"/>
        <v>0.86689419795221934</v>
      </c>
      <c r="D41">
        <f t="shared" si="1"/>
        <v>0.80700000857997389</v>
      </c>
      <c r="E41">
        <f t="shared" si="2"/>
        <v>7.0000085799738487E-3</v>
      </c>
      <c r="F41">
        <f t="shared" si="3"/>
        <v>2.7000008579973866E-2</v>
      </c>
    </row>
    <row r="42" spans="1:6" x14ac:dyDescent="0.2">
      <c r="A42">
        <v>41</v>
      </c>
      <c r="B42">
        <v>32.4</v>
      </c>
      <c r="C42">
        <f t="shared" si="0"/>
        <v>0.96928327645051182</v>
      </c>
      <c r="D42">
        <f t="shared" si="1"/>
        <v>0.83379806451685146</v>
      </c>
      <c r="E42">
        <f t="shared" si="2"/>
        <v>1.3798064516851505E-2</v>
      </c>
      <c r="F42">
        <f t="shared" si="3"/>
        <v>3.3798064516851412E-2</v>
      </c>
    </row>
    <row r="43" spans="1:6" x14ac:dyDescent="0.2">
      <c r="A43">
        <v>42</v>
      </c>
      <c r="B43">
        <v>32.4</v>
      </c>
      <c r="C43">
        <f t="shared" si="0"/>
        <v>0.96928327645051182</v>
      </c>
      <c r="D43">
        <f t="shared" si="1"/>
        <v>0.83379806451685146</v>
      </c>
      <c r="E43">
        <f t="shared" si="2"/>
        <v>6.201935483148513E-3</v>
      </c>
      <c r="F43">
        <f t="shared" si="3"/>
        <v>1.3798064516851505E-2</v>
      </c>
    </row>
    <row r="44" spans="1:6" x14ac:dyDescent="0.2">
      <c r="A44">
        <v>43</v>
      </c>
      <c r="B44">
        <v>33</v>
      </c>
      <c r="C44">
        <f t="shared" si="0"/>
        <v>1.1740614334470993</v>
      </c>
      <c r="D44">
        <f t="shared" si="1"/>
        <v>0.87981479017099296</v>
      </c>
      <c r="E44">
        <f t="shared" si="2"/>
        <v>1.9814790170992969E-2</v>
      </c>
      <c r="F44">
        <f t="shared" si="3"/>
        <v>3.9814790170992986E-2</v>
      </c>
    </row>
    <row r="45" spans="1:6" x14ac:dyDescent="0.2">
      <c r="A45">
        <v>44</v>
      </c>
      <c r="B45">
        <v>33</v>
      </c>
      <c r="C45">
        <f t="shared" si="0"/>
        <v>1.1740614334470993</v>
      </c>
      <c r="D45">
        <f t="shared" si="1"/>
        <v>0.87981479017099296</v>
      </c>
      <c r="E45">
        <f t="shared" si="2"/>
        <v>1.8520982900704919E-4</v>
      </c>
      <c r="F45">
        <f t="shared" si="3"/>
        <v>1.9814790170992969E-2</v>
      </c>
    </row>
    <row r="46" spans="1:6" x14ac:dyDescent="0.2">
      <c r="A46">
        <v>45</v>
      </c>
      <c r="B46">
        <v>33.299999999999997</v>
      </c>
      <c r="C46">
        <f t="shared" si="0"/>
        <v>1.2764505119453919</v>
      </c>
      <c r="D46">
        <f t="shared" si="1"/>
        <v>0.89910184495161061</v>
      </c>
      <c r="E46">
        <f t="shared" si="2"/>
        <v>8.9815504838941518E-4</v>
      </c>
      <c r="F46">
        <f t="shared" si="3"/>
        <v>1.9101844951610603E-2</v>
      </c>
    </row>
    <row r="47" spans="1:6" x14ac:dyDescent="0.2">
      <c r="A47">
        <v>46</v>
      </c>
      <c r="B47">
        <v>33.5</v>
      </c>
      <c r="C47">
        <f t="shared" si="0"/>
        <v>1.344709897610922</v>
      </c>
      <c r="D47">
        <f t="shared" si="1"/>
        <v>0.91064053145206691</v>
      </c>
      <c r="E47">
        <f t="shared" si="2"/>
        <v>9.3594685479331252E-3</v>
      </c>
      <c r="F47">
        <f t="shared" si="3"/>
        <v>1.0640531452066893E-2</v>
      </c>
    </row>
    <row r="48" spans="1:6" x14ac:dyDescent="0.2">
      <c r="A48">
        <v>47</v>
      </c>
      <c r="B48">
        <v>33.6</v>
      </c>
      <c r="C48">
        <f t="shared" si="0"/>
        <v>1.3788395904436868</v>
      </c>
      <c r="D48">
        <f t="shared" si="1"/>
        <v>0.91602789144921559</v>
      </c>
      <c r="E48">
        <f t="shared" si="2"/>
        <v>2.3972108550784355E-2</v>
      </c>
      <c r="F48">
        <f t="shared" si="3"/>
        <v>3.9721085507844478E-3</v>
      </c>
    </row>
    <row r="49" spans="1:6" x14ac:dyDescent="0.2">
      <c r="A49">
        <v>48</v>
      </c>
      <c r="B49">
        <v>34.6</v>
      </c>
      <c r="C49">
        <f t="shared" si="0"/>
        <v>1.7201365187713318</v>
      </c>
      <c r="D49">
        <f t="shared" si="1"/>
        <v>0.9572961855307025</v>
      </c>
      <c r="E49">
        <f t="shared" si="2"/>
        <v>2.7038144692974608E-3</v>
      </c>
      <c r="F49">
        <f t="shared" si="3"/>
        <v>1.7296185530702557E-2</v>
      </c>
    </row>
    <row r="50" spans="1:6" x14ac:dyDescent="0.2">
      <c r="A50">
        <v>49</v>
      </c>
      <c r="B50">
        <v>35.200000000000003</v>
      </c>
      <c r="C50">
        <f t="shared" si="0"/>
        <v>1.9249146757679194</v>
      </c>
      <c r="D50">
        <f t="shared" si="1"/>
        <v>0.97287998320643987</v>
      </c>
      <c r="E50">
        <f t="shared" si="2"/>
        <v>7.1200167935601133E-3</v>
      </c>
      <c r="F50">
        <f t="shared" si="3"/>
        <v>1.2879983206439904E-2</v>
      </c>
    </row>
    <row r="51" spans="1:6" x14ac:dyDescent="0.2">
      <c r="A51">
        <v>50</v>
      </c>
      <c r="B51">
        <v>37.799999999999997</v>
      </c>
      <c r="C51">
        <f t="shared" si="0"/>
        <v>2.8122866894197944</v>
      </c>
      <c r="D51">
        <f t="shared" si="1"/>
        <v>0.99754046808701391</v>
      </c>
      <c r="E51">
        <f t="shared" si="2"/>
        <v>2.4595319129860904E-3</v>
      </c>
      <c r="F51">
        <f t="shared" si="3"/>
        <v>1.7540468087013927E-2</v>
      </c>
    </row>
    <row r="52" spans="1:6" x14ac:dyDescent="0.2">
      <c r="D52" t="s">
        <v>21</v>
      </c>
      <c r="E52">
        <f>MAX(E2:E51)</f>
        <v>0.10094516240716289</v>
      </c>
    </row>
    <row r="53" spans="1:6" x14ac:dyDescent="0.2">
      <c r="D53" t="s">
        <v>22</v>
      </c>
      <c r="E53">
        <f>MAX(F2:F51)</f>
        <v>8.0945162407162874E-2</v>
      </c>
    </row>
    <row r="54" spans="1:6" x14ac:dyDescent="0.2">
      <c r="D54" t="s">
        <v>23</v>
      </c>
      <c r="E54">
        <f>MAX(E52:E53)</f>
        <v>0.10094516240716289</v>
      </c>
    </row>
    <row r="57" spans="1:6" x14ac:dyDescent="0.2">
      <c r="D57" t="s">
        <v>24</v>
      </c>
      <c r="E57">
        <f>E54*(SQRT(50)-0.01+(0.85/SQRT(50)))</f>
        <v>0.7249150685439848</v>
      </c>
    </row>
    <row r="58" spans="1:6" x14ac:dyDescent="0.2">
      <c r="D58" t="s">
        <v>25</v>
      </c>
    </row>
    <row r="59" spans="1:6" x14ac:dyDescent="0.2">
      <c r="D59" t="s">
        <v>26</v>
      </c>
    </row>
    <row r="61" spans="1:6" x14ac:dyDescent="0.2">
      <c r="C61" t="s">
        <v>20</v>
      </c>
    </row>
  </sheetData>
  <sortState xmlns:xlrd2="http://schemas.microsoft.com/office/spreadsheetml/2017/richdata2" ref="B2:B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2022-04-01T17:13:51Z</dcterms:created>
  <dcterms:modified xsi:type="dcterms:W3CDTF">2022-04-02T20:09:09Z</dcterms:modified>
</cp:coreProperties>
</file>