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f138d049f110aa/Área de Trabalho/JULIO/TCC/"/>
    </mc:Choice>
  </mc:AlternateContent>
  <xr:revisionPtr revIDLastSave="126" documentId="8_{C8E147EF-5D50-417F-821C-DBE1FFBE48C0}" xr6:coauthVersionLast="47" xr6:coauthVersionMax="47" xr10:uidLastSave="{CCBA9D72-864D-4EB6-9867-F1DF37BE30AF}"/>
  <bookViews>
    <workbookView xWindow="-120" yWindow="-120" windowWidth="29040" windowHeight="15720" activeTab="2" xr2:uid="{902EDEFF-FA73-4CDA-B984-442BFAC16CE0}"/>
  </bookViews>
  <sheets>
    <sheet name="BALANÇO PATRIMONIAL CONSOLIDADO" sheetId="1" r:id="rId1"/>
    <sheet name="DRE CONSOLIDADO" sheetId="2" r:id="rId2"/>
    <sheet name="PREMISSAS" sheetId="4" r:id="rId3"/>
    <sheet name="PREÇ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5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4" i="3"/>
</calcChain>
</file>

<file path=xl/sharedStrings.xml><?xml version="1.0" encoding="utf-8"?>
<sst xmlns="http://schemas.openxmlformats.org/spreadsheetml/2006/main" count="158" uniqueCount="115">
  <si>
    <t>Ativo</t>
  </si>
  <si>
    <t>ATIVO CIRCULANTE</t>
  </si>
  <si>
    <t>  Caixa e equivalentes de caixa</t>
  </si>
  <si>
    <t>  Contas a receber de clientes</t>
  </si>
  <si>
    <t>  Estoques</t>
  </si>
  <si>
    <t>-</t>
  </si>
  <si>
    <t>  Dividendos a receber</t>
  </si>
  <si>
    <t>  Combustível a reembolsar</t>
  </si>
  <si>
    <t>  Depósitos vinculados</t>
  </si>
  <si>
    <t>  Instrumentos financeiros derivativos - hedge</t>
  </si>
  <si>
    <t>  Instrumentos financeiros derivativos - trading</t>
  </si>
  <si>
    <t>  Repactuação de risco hidrológico a apropriar</t>
  </si>
  <si>
    <t>  Ativo financeiro de concessão</t>
  </si>
  <si>
    <t>  Ativo não circulante mantido para venda</t>
  </si>
  <si>
    <t>  Ativo de contrato</t>
  </si>
  <si>
    <t>  Outros ativos circulantes</t>
  </si>
  <si>
    <t>  </t>
  </si>
  <si>
    <t>ATIVO NÃO CIRCULANTE</t>
  </si>
  <si>
    <t>REALIZÁVEL A LONGO PRAZO</t>
  </si>
  <si>
    <t>  Depósitos judiciais</t>
  </si>
  <si>
    <t>  Outros ativos não circulantes</t>
  </si>
  <si>
    <t>INVESTIMENTOS</t>
  </si>
  <si>
    <t>IMOBILIZADO</t>
  </si>
  <si>
    <t>INTANGÍVEL</t>
  </si>
  <si>
    <t>DIREITO DE USO DE ARRENDAMENTOS</t>
  </si>
  <si>
    <t>TOTAL</t>
  </si>
  <si>
    <t>Passivo</t>
  </si>
  <si>
    <t>PASSIVO CIRCULANTE</t>
  </si>
  <si>
    <t>   Fornecedores</t>
  </si>
  <si>
    <t>   Dividendos e juros sobre o capital próprio</t>
  </si>
  <si>
    <t>   Empréstimos e financiamentos</t>
  </si>
  <si>
    <t>   Debêntures e notas promissórias</t>
  </si>
  <si>
    <t>   Ações preferenciais resgatáveis</t>
  </si>
  <si>
    <t>  Arrendamentos a pagar</t>
  </si>
  <si>
    <t>   Concessões a pagar</t>
  </si>
  <si>
    <t>   Imposto de renda e contribuição social a pagar</t>
  </si>
  <si>
    <t>   Outras obrigações fiscais e regulatórias</t>
  </si>
  <si>
    <t>   Obrigações trabalhistas</t>
  </si>
  <si>
    <t>   Instrumentos financeiros derivativos - trading</t>
  </si>
  <si>
    <t>   Provisões</t>
  </si>
  <si>
    <t>   Obrigações com benefícios de aposentadoria</t>
  </si>
  <si>
    <t>   Passivos relacionados a ativos não circulantes mantidos para venda</t>
  </si>
  <si>
    <t>   Outros passivos circulantes</t>
  </si>
  <si>
    <t>PASSIVO NÃO CIRCULANTE</t>
  </si>
  <si>
    <t>   Debêntures</t>
  </si>
  <si>
    <t>  Ações preferenciais resgatáveis</t>
  </si>
  <si>
    <t>   Imposto de renda e contribuição social diferidos</t>
  </si>
  <si>
    <t>   Outros passivos não circulantes</t>
  </si>
  <si>
    <t>PATRIMÔNIO LÍQUIDO</t>
  </si>
  <si>
    <t>   Capital social</t>
  </si>
  <si>
    <t>   Reserva de capital</t>
  </si>
  <si>
    <t>   Reservas de lucros</t>
  </si>
  <si>
    <t>   Dividendos adicionais propostos</t>
  </si>
  <si>
    <t>   Ajustes de avaliação patrimonial</t>
  </si>
  <si>
    <t>   Lucros acumulados</t>
  </si>
  <si>
    <t>   Participação de acionista não controlador</t>
  </si>
  <si>
    <t>DRE</t>
  </si>
  <si>
    <t>RECEITA LÍQUIDA DE VENDAS E/OU SERVIÇOS</t>
  </si>
  <si>
    <t>CUSTO DOS BENS E/OU SERVIÇOS VENDIDOS</t>
  </si>
  <si>
    <t>RESULTADO BRUTO</t>
  </si>
  <si>
    <t>RECEITAS (DESPESAS) OPERACIONAIS</t>
  </si>
  <si>
    <t>RESULTADO DE PARTICIPAÇÕES SOCIETÁRIAS</t>
  </si>
  <si>
    <t>RESULTADO DO SERVIÇO</t>
  </si>
  <si>
    <t>RESULTADO FINANCEIRO</t>
  </si>
  <si>
    <t>RESULTADO OPERACIONAL E ANTES DOS TRIBUTOS</t>
  </si>
  <si>
    <t>LUCRO LÍQUIDO DO PERÍODO</t>
  </si>
  <si>
    <t>Número de ações ordinárias</t>
  </si>
  <si>
    <t> Compras de energia</t>
  </si>
  <si>
    <t> Transações no mercado de energia de curto prazo</t>
  </si>
  <si>
    <t> Encargos de uso da rede elétrica e conexão</t>
  </si>
  <si>
    <t> Combustível para geração</t>
  </si>
  <si>
    <t> Compensação financ. utilização de rec. hídricos</t>
  </si>
  <si>
    <t> Pessoal</t>
  </si>
  <si>
    <t> Materiais e serviços de terceiros</t>
  </si>
  <si>
    <t> Depreciação / amortização</t>
  </si>
  <si>
    <t> Reversão (Constituição) de provisões operacionais</t>
  </si>
  <si>
    <t> Custo da implementação de infraestrutura de transmissão</t>
  </si>
  <si>
    <t> Custo da venda de painéis solares fotovoltaicos</t>
  </si>
  <si>
    <t> Recuperação de custos de energia - Repactuação do risco hidrológico</t>
  </si>
  <si>
    <t> Extensão de prazo de concessão</t>
  </si>
  <si>
    <t> Outros</t>
  </si>
  <si>
    <t> Despesas com vendas, gerais e administrativas</t>
  </si>
  <si>
    <t> Provisão para redução ao valor recuperável de ativos</t>
  </si>
  <si>
    <t> Outras receitas (despesas) operacionais, líquidas</t>
  </si>
  <si>
    <t> Equivalência patrimonial</t>
  </si>
  <si>
    <t> Receitas Financeiras</t>
  </si>
  <si>
    <t> Despesas Financeiras</t>
  </si>
  <si>
    <t> Despesas de concessões a pagar (Uso de Bem Público)</t>
  </si>
  <si>
    <t> Imposto de Renda</t>
  </si>
  <si>
    <t> Contribuição Social</t>
  </si>
  <si>
    <t> Atribuído aos sócios da empresa controladora</t>
  </si>
  <si>
    <t> Atribuído aos sócios não controladores</t>
  </si>
  <si>
    <t> Lucro por ação</t>
  </si>
  <si>
    <t>PREMISSAS VALUATION</t>
  </si>
  <si>
    <t>Impostos</t>
  </si>
  <si>
    <t>Premio Renda Variável</t>
  </si>
  <si>
    <t>Beta</t>
  </si>
  <si>
    <t>EMBI</t>
  </si>
  <si>
    <t>Número Ações</t>
  </si>
  <si>
    <t>PREMISSAS MACRO</t>
  </si>
  <si>
    <t>IPCA 2025</t>
  </si>
  <si>
    <t>IPCA 2026</t>
  </si>
  <si>
    <t>PIB LP</t>
  </si>
  <si>
    <t>IPCA LP</t>
  </si>
  <si>
    <t>IBOV</t>
  </si>
  <si>
    <t>PX_LAST</t>
  </si>
  <si>
    <t>PCT_CHG</t>
  </si>
  <si>
    <t>ENGIE</t>
  </si>
  <si>
    <t>Risk-free rate</t>
  </si>
  <si>
    <t>NTNB-45</t>
  </si>
  <si>
    <t>JGP</t>
  </si>
  <si>
    <t>média analistas</t>
  </si>
  <si>
    <t>covar</t>
  </si>
  <si>
    <t>var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</si>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</sst>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14" fontId="16" fillId="0" borderId="10" xfId="0" applyNumberFormat="1" applyFon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44" fontId="0" fillId="33" borderId="10" xfId="1" applyFont="1" applyFill="1" applyBorder="1" applyAlignment="1">
      <alignment horizontal="center" wrapText="1"/>
    </xf>
    <xf numFmtId="44" fontId="0" fillId="0" borderId="10" xfId="1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44" fontId="18" fillId="33" borderId="10" xfId="1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44" fontId="16" fillId="33" borderId="10" xfId="1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 wrapText="1"/>
    </xf>
    <xf numFmtId="44" fontId="16" fillId="34" borderId="10" xfId="1" applyFont="1" applyFill="1" applyBorder="1" applyAlignment="1">
      <alignment horizontal="center" wrapText="1"/>
    </xf>
    <xf numFmtId="0" fontId="0" fillId="0" borderId="18" xfId="0" applyBorder="1"/>
    <xf numFmtId="3" fontId="0" fillId="0" borderId="19" xfId="0" applyNumberFormat="1" applyBorder="1"/>
    <xf numFmtId="164" fontId="0" fillId="0" borderId="18" xfId="2" applyNumberFormat="1" applyFont="1" applyBorder="1"/>
    <xf numFmtId="0" fontId="0" fillId="0" borderId="19" xfId="0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left" vertical="center"/>
    </xf>
    <xf numFmtId="10" fontId="20" fillId="0" borderId="0" xfId="2" applyNumberFormat="1" applyFont="1" applyAlignment="1">
      <alignment horizontal="right" vertical="center"/>
    </xf>
    <xf numFmtId="0" fontId="20" fillId="0" borderId="0" xfId="0" applyFont="1"/>
    <xf numFmtId="10" fontId="20" fillId="0" borderId="0" xfId="2" applyNumberFormat="1" applyFont="1"/>
    <xf numFmtId="0" fontId="18" fillId="0" borderId="10" xfId="0" applyFont="1" applyBorder="1" applyAlignment="1">
      <alignment horizontal="center" wrapText="1"/>
    </xf>
    <xf numFmtId="44" fontId="18" fillId="0" borderId="10" xfId="1" applyFont="1" applyBorder="1" applyAlignment="1">
      <alignment horizontal="center" wrapText="1"/>
    </xf>
    <xf numFmtId="2" fontId="0" fillId="0" borderId="18" xfId="2" applyNumberFormat="1" applyFont="1" applyBorder="1"/>
    <xf numFmtId="164" fontId="18" fillId="0" borderId="18" xfId="0" applyNumberFormat="1" applyFont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1" builtinId="4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4D03-A2FA-4395-A73D-E79720C02421}">
  <dimension ref="A1:E71"/>
  <sheetViews>
    <sheetView showGridLines="0" workbookViewId="0">
      <selection activeCell="B1" sqref="B1:E1"/>
    </sheetView>
  </sheetViews>
  <sheetFormatPr defaultRowHeight="15" x14ac:dyDescent="0.25"/>
  <cols>
    <col min="1" max="1" width="36.5703125" bestFit="1" customWidth="1"/>
    <col min="2" max="5" width="16.28515625" bestFit="1" customWidth="1"/>
  </cols>
  <sheetData>
    <row r="1" spans="1:5" x14ac:dyDescent="0.25">
      <c r="A1" s="2" t="s">
        <v>0</v>
      </c>
      <c r="B1" s="3">
        <v>45657</v>
      </c>
      <c r="C1" s="3">
        <v>45291</v>
      </c>
      <c r="D1" s="3">
        <v>44926</v>
      </c>
      <c r="E1" s="3">
        <v>44561</v>
      </c>
    </row>
    <row r="2" spans="1:5" x14ac:dyDescent="0.25">
      <c r="A2" s="10" t="s">
        <v>1</v>
      </c>
      <c r="B2" s="11">
        <v>7198390</v>
      </c>
      <c r="C2" s="11">
        <v>8913451</v>
      </c>
      <c r="D2" s="11">
        <v>7378528</v>
      </c>
      <c r="E2" s="11">
        <v>8517934</v>
      </c>
    </row>
    <row r="3" spans="1:5" x14ac:dyDescent="0.25">
      <c r="A3" s="5" t="s">
        <v>2</v>
      </c>
      <c r="B3" s="6">
        <v>3958758</v>
      </c>
      <c r="C3" s="6">
        <v>5255767</v>
      </c>
      <c r="D3" s="6">
        <v>2235887</v>
      </c>
      <c r="E3" s="6">
        <v>5156406</v>
      </c>
    </row>
    <row r="4" spans="1:5" x14ac:dyDescent="0.25">
      <c r="A4" s="5" t="s">
        <v>3</v>
      </c>
      <c r="B4" s="6">
        <v>1174405</v>
      </c>
      <c r="C4" s="6">
        <v>1132836</v>
      </c>
      <c r="D4" s="6">
        <v>1143117</v>
      </c>
      <c r="E4" s="6">
        <v>1114105</v>
      </c>
    </row>
    <row r="5" spans="1:5" x14ac:dyDescent="0.25">
      <c r="A5" s="5" t="s">
        <v>4</v>
      </c>
      <c r="B5" s="6" t="s">
        <v>5</v>
      </c>
      <c r="C5" s="6" t="s">
        <v>5</v>
      </c>
      <c r="D5" s="6">
        <v>59313</v>
      </c>
      <c r="E5" s="6">
        <v>151146</v>
      </c>
    </row>
    <row r="6" spans="1:5" x14ac:dyDescent="0.25">
      <c r="A6" s="5" t="s">
        <v>6</v>
      </c>
      <c r="B6" s="6" t="s">
        <v>5</v>
      </c>
      <c r="C6" s="6">
        <v>325000</v>
      </c>
      <c r="D6" s="6"/>
      <c r="E6" s="6"/>
    </row>
    <row r="7" spans="1:5" x14ac:dyDescent="0.25">
      <c r="A7" s="1" t="s">
        <v>7</v>
      </c>
      <c r="B7" s="7" t="s">
        <v>5</v>
      </c>
      <c r="C7" s="7" t="s">
        <v>5</v>
      </c>
      <c r="D7" s="7" t="s">
        <v>5</v>
      </c>
      <c r="E7" s="7" t="s">
        <v>5</v>
      </c>
    </row>
    <row r="8" spans="1:5" x14ac:dyDescent="0.25">
      <c r="A8" s="1" t="s">
        <v>8</v>
      </c>
      <c r="B8" s="7">
        <v>37274</v>
      </c>
      <c r="C8" s="7">
        <v>36177</v>
      </c>
      <c r="D8" s="7">
        <v>34527</v>
      </c>
      <c r="E8" s="7">
        <v>638606</v>
      </c>
    </row>
    <row r="9" spans="1:5" ht="30" x14ac:dyDescent="0.25">
      <c r="A9" s="1" t="s">
        <v>9</v>
      </c>
      <c r="B9" s="7">
        <v>54670</v>
      </c>
      <c r="C9" s="7" t="s">
        <v>5</v>
      </c>
      <c r="D9" s="7" t="s">
        <v>5</v>
      </c>
      <c r="E9" s="7">
        <v>42577</v>
      </c>
    </row>
    <row r="10" spans="1:5" ht="30" x14ac:dyDescent="0.25">
      <c r="A10" s="1" t="s">
        <v>10</v>
      </c>
      <c r="B10" s="7">
        <v>34844</v>
      </c>
      <c r="C10" s="7">
        <v>74532</v>
      </c>
      <c r="D10" s="7">
        <v>209928</v>
      </c>
      <c r="E10" s="7">
        <v>206647</v>
      </c>
    </row>
    <row r="11" spans="1:5" ht="30" x14ac:dyDescent="0.25">
      <c r="A11" s="1" t="s">
        <v>11</v>
      </c>
      <c r="B11" s="7" t="s">
        <v>5</v>
      </c>
      <c r="C11" s="7" t="s">
        <v>5</v>
      </c>
      <c r="D11" s="7">
        <v>15089</v>
      </c>
      <c r="E11" s="7">
        <v>15089</v>
      </c>
    </row>
    <row r="12" spans="1:5" x14ac:dyDescent="0.25">
      <c r="A12" s="1" t="s">
        <v>12</v>
      </c>
      <c r="B12" s="7">
        <v>395040</v>
      </c>
      <c r="C12" s="7">
        <v>377543</v>
      </c>
      <c r="D12" s="7">
        <v>363802</v>
      </c>
      <c r="E12" s="7">
        <v>333638</v>
      </c>
    </row>
    <row r="13" spans="1:5" ht="30" x14ac:dyDescent="0.25">
      <c r="A13" s="1" t="s">
        <v>13</v>
      </c>
      <c r="B13" s="7">
        <v>4577</v>
      </c>
      <c r="C13" s="7">
        <v>4577</v>
      </c>
      <c r="D13" s="7">
        <v>2332778</v>
      </c>
      <c r="E13" s="7">
        <v>4577</v>
      </c>
    </row>
    <row r="14" spans="1:5" x14ac:dyDescent="0.25">
      <c r="A14" s="1" t="s">
        <v>14</v>
      </c>
      <c r="B14" s="7">
        <v>646028</v>
      </c>
      <c r="C14" s="7">
        <v>615096</v>
      </c>
      <c r="D14" s="7">
        <v>558179</v>
      </c>
      <c r="E14" s="7">
        <v>387529</v>
      </c>
    </row>
    <row r="15" spans="1:5" x14ac:dyDescent="0.25">
      <c r="A15" s="5" t="s">
        <v>15</v>
      </c>
      <c r="B15" s="6">
        <v>892794</v>
      </c>
      <c r="C15" s="6">
        <v>1091923</v>
      </c>
      <c r="D15" s="6">
        <v>425908</v>
      </c>
      <c r="E15" s="6">
        <v>467614</v>
      </c>
    </row>
    <row r="16" spans="1:5" x14ac:dyDescent="0.25">
      <c r="A16" s="1" t="s">
        <v>16</v>
      </c>
      <c r="B16" s="7"/>
      <c r="C16" s="7"/>
      <c r="D16" s="7"/>
      <c r="E16" s="7"/>
    </row>
    <row r="17" spans="1:5" x14ac:dyDescent="0.25">
      <c r="A17" s="10" t="s">
        <v>17</v>
      </c>
      <c r="B17" s="11">
        <v>42913911</v>
      </c>
      <c r="C17" s="11">
        <v>33311022</v>
      </c>
      <c r="D17" s="11">
        <v>30808224</v>
      </c>
      <c r="E17" s="11">
        <v>29597791</v>
      </c>
    </row>
    <row r="18" spans="1:5" x14ac:dyDescent="0.25">
      <c r="A18" s="1" t="s">
        <v>16</v>
      </c>
      <c r="B18" s="7"/>
      <c r="C18" s="7"/>
      <c r="D18" s="7"/>
      <c r="E18" s="7"/>
    </row>
    <row r="19" spans="1:5" x14ac:dyDescent="0.25">
      <c r="A19" s="1" t="s">
        <v>18</v>
      </c>
      <c r="B19" s="7">
        <v>11387786</v>
      </c>
      <c r="C19" s="7">
        <v>9942777</v>
      </c>
      <c r="D19" s="7">
        <v>9469898</v>
      </c>
      <c r="E19" s="7">
        <v>8668982</v>
      </c>
    </row>
    <row r="20" spans="1:5" x14ac:dyDescent="0.25">
      <c r="A20" s="1" t="s">
        <v>8</v>
      </c>
      <c r="B20" s="7">
        <v>360682</v>
      </c>
      <c r="C20" s="7">
        <v>322021</v>
      </c>
      <c r="D20" s="7">
        <v>235970</v>
      </c>
      <c r="E20" s="7">
        <v>265432</v>
      </c>
    </row>
    <row r="21" spans="1:5" x14ac:dyDescent="0.25">
      <c r="A21" s="1" t="s">
        <v>19</v>
      </c>
      <c r="B21" s="7">
        <v>72591</v>
      </c>
      <c r="C21" s="7">
        <v>59005</v>
      </c>
      <c r="D21" s="7">
        <v>71435</v>
      </c>
      <c r="E21" s="7">
        <v>79198</v>
      </c>
    </row>
    <row r="22" spans="1:5" ht="30" x14ac:dyDescent="0.25">
      <c r="A22" s="1" t="s">
        <v>9</v>
      </c>
      <c r="B22" s="7">
        <v>55305</v>
      </c>
      <c r="C22" s="7">
        <v>12921</v>
      </c>
      <c r="D22" s="7">
        <v>31981</v>
      </c>
      <c r="E22" s="7">
        <v>184155</v>
      </c>
    </row>
    <row r="23" spans="1:5" ht="30" x14ac:dyDescent="0.25">
      <c r="A23" s="1" t="s">
        <v>10</v>
      </c>
      <c r="B23" s="7">
        <v>7289</v>
      </c>
      <c r="C23" s="7">
        <v>30110</v>
      </c>
      <c r="D23" s="7">
        <v>45638</v>
      </c>
      <c r="E23" s="7">
        <v>100523</v>
      </c>
    </row>
    <row r="24" spans="1:5" ht="30" x14ac:dyDescent="0.25">
      <c r="A24" s="1" t="s">
        <v>11</v>
      </c>
      <c r="B24" s="7">
        <v>43234</v>
      </c>
      <c r="C24" s="7">
        <v>55328</v>
      </c>
      <c r="D24" s="7">
        <v>70418</v>
      </c>
      <c r="E24" s="7">
        <v>85507</v>
      </c>
    </row>
    <row r="25" spans="1:5" x14ac:dyDescent="0.25">
      <c r="A25" s="1" t="s">
        <v>12</v>
      </c>
      <c r="B25" s="7">
        <v>3070039</v>
      </c>
      <c r="C25" s="7">
        <v>2955998</v>
      </c>
      <c r="D25" s="7">
        <v>2856475</v>
      </c>
      <c r="E25" s="7">
        <v>2729112</v>
      </c>
    </row>
    <row r="26" spans="1:5" x14ac:dyDescent="0.25">
      <c r="A26" s="1" t="s">
        <v>14</v>
      </c>
      <c r="B26" s="7">
        <v>7028394</v>
      </c>
      <c r="C26" s="7">
        <v>6214341</v>
      </c>
      <c r="D26" s="7">
        <v>5895776</v>
      </c>
      <c r="E26" s="7">
        <v>4936101</v>
      </c>
    </row>
    <row r="27" spans="1:5" x14ac:dyDescent="0.25">
      <c r="A27" s="1" t="s">
        <v>20</v>
      </c>
      <c r="B27" s="7">
        <v>750252</v>
      </c>
      <c r="C27" s="7">
        <v>293053</v>
      </c>
      <c r="D27" s="7">
        <v>262205</v>
      </c>
      <c r="E27" s="7">
        <v>288954</v>
      </c>
    </row>
    <row r="28" spans="1:5" x14ac:dyDescent="0.25">
      <c r="A28" s="1" t="s">
        <v>21</v>
      </c>
      <c r="B28" s="7">
        <v>1250625</v>
      </c>
      <c r="C28" s="7">
        <v>2713065</v>
      </c>
      <c r="D28" s="7">
        <v>3006423</v>
      </c>
      <c r="E28" s="7">
        <v>2366708</v>
      </c>
    </row>
    <row r="29" spans="1:5" x14ac:dyDescent="0.25">
      <c r="A29" s="1" t="s">
        <v>22</v>
      </c>
      <c r="B29" s="7">
        <v>24857228</v>
      </c>
      <c r="C29" s="7">
        <v>16317245</v>
      </c>
      <c r="D29" s="7">
        <v>14025476</v>
      </c>
      <c r="E29" s="7">
        <v>14378787</v>
      </c>
    </row>
    <row r="30" spans="1:5" x14ac:dyDescent="0.25">
      <c r="A30" s="1" t="s">
        <v>23</v>
      </c>
      <c r="B30" s="7">
        <v>5088963</v>
      </c>
      <c r="C30" s="7">
        <v>4091783</v>
      </c>
      <c r="D30" s="7">
        <v>4134944</v>
      </c>
      <c r="E30" s="7">
        <v>4038156</v>
      </c>
    </row>
    <row r="31" spans="1:5" x14ac:dyDescent="0.25">
      <c r="A31" s="1" t="s">
        <v>24</v>
      </c>
      <c r="B31" s="7">
        <v>329309</v>
      </c>
      <c r="C31" s="7">
        <v>246152</v>
      </c>
      <c r="D31" s="7">
        <v>171483</v>
      </c>
      <c r="E31" s="7">
        <v>145158</v>
      </c>
    </row>
    <row r="32" spans="1:5" x14ac:dyDescent="0.25">
      <c r="A32" s="12" t="s">
        <v>25</v>
      </c>
      <c r="B32" s="13">
        <v>50112301</v>
      </c>
      <c r="C32" s="13">
        <v>42224473</v>
      </c>
      <c r="D32" s="13">
        <v>38186752</v>
      </c>
      <c r="E32" s="13">
        <v>38115725</v>
      </c>
    </row>
    <row r="33" spans="1:5" x14ac:dyDescent="0.25">
      <c r="A33" s="34"/>
      <c r="B33" s="35"/>
      <c r="C33" s="35"/>
      <c r="D33" s="35"/>
      <c r="E33" s="36"/>
    </row>
    <row r="34" spans="1:5" x14ac:dyDescent="0.25">
      <c r="A34" s="2" t="s">
        <v>26</v>
      </c>
      <c r="B34" s="3">
        <v>45657</v>
      </c>
      <c r="C34" s="3">
        <v>45291</v>
      </c>
      <c r="D34" s="3">
        <v>44926</v>
      </c>
      <c r="E34" s="3">
        <v>44561</v>
      </c>
    </row>
    <row r="35" spans="1:5" x14ac:dyDescent="0.25">
      <c r="A35" s="10" t="s">
        <v>27</v>
      </c>
      <c r="B35" s="11">
        <v>7273026</v>
      </c>
      <c r="C35" s="11">
        <v>6113665</v>
      </c>
      <c r="D35" s="11">
        <v>5890219</v>
      </c>
      <c r="E35" s="11">
        <v>5775159</v>
      </c>
    </row>
    <row r="36" spans="1:5" x14ac:dyDescent="0.25">
      <c r="A36" s="5" t="s">
        <v>28</v>
      </c>
      <c r="B36" s="6">
        <v>1061422</v>
      </c>
      <c r="C36" s="6">
        <v>798963</v>
      </c>
      <c r="D36" s="6">
        <v>511408</v>
      </c>
      <c r="E36" s="6">
        <v>649962</v>
      </c>
    </row>
    <row r="37" spans="1:5" ht="30" x14ac:dyDescent="0.25">
      <c r="A37" s="5" t="s">
        <v>29</v>
      </c>
      <c r="B37" s="6">
        <v>1595587</v>
      </c>
      <c r="C37" s="6">
        <v>411578</v>
      </c>
      <c r="D37" s="6">
        <v>181104</v>
      </c>
      <c r="E37" s="6">
        <v>56558</v>
      </c>
    </row>
    <row r="38" spans="1:5" x14ac:dyDescent="0.25">
      <c r="A38" s="5" t="s">
        <v>30</v>
      </c>
      <c r="B38" s="6">
        <v>911871</v>
      </c>
      <c r="C38" s="6">
        <v>1411534</v>
      </c>
      <c r="D38" s="6">
        <v>979862</v>
      </c>
      <c r="E38" s="6">
        <v>2848070</v>
      </c>
    </row>
    <row r="39" spans="1:5" x14ac:dyDescent="0.25">
      <c r="A39" s="1" t="s">
        <v>31</v>
      </c>
      <c r="B39" s="7">
        <v>1698919</v>
      </c>
      <c r="C39" s="7">
        <v>1043498</v>
      </c>
      <c r="D39" s="7">
        <v>673106</v>
      </c>
      <c r="E39" s="7">
        <v>542864</v>
      </c>
    </row>
    <row r="40" spans="1:5" x14ac:dyDescent="0.25">
      <c r="A40" s="1" t="s">
        <v>32</v>
      </c>
      <c r="B40" s="7">
        <v>10142</v>
      </c>
      <c r="C40" s="7">
        <v>94831</v>
      </c>
      <c r="D40" s="7">
        <v>107148</v>
      </c>
      <c r="E40" s="7" t="s">
        <v>5</v>
      </c>
    </row>
    <row r="41" spans="1:5" x14ac:dyDescent="0.25">
      <c r="A41" s="1" t="s">
        <v>33</v>
      </c>
      <c r="B41" s="7">
        <v>38459</v>
      </c>
      <c r="C41" s="7">
        <v>29902</v>
      </c>
      <c r="D41" s="7">
        <v>23990</v>
      </c>
      <c r="E41" s="7">
        <v>19568</v>
      </c>
    </row>
    <row r="42" spans="1:5" x14ac:dyDescent="0.25">
      <c r="A42" s="1" t="s">
        <v>34</v>
      </c>
      <c r="B42" s="7">
        <v>796725</v>
      </c>
      <c r="C42" s="7">
        <v>762588</v>
      </c>
      <c r="D42" s="7">
        <v>406871</v>
      </c>
      <c r="E42" s="7">
        <v>274071</v>
      </c>
    </row>
    <row r="43" spans="1:5" ht="30" x14ac:dyDescent="0.25">
      <c r="A43" s="5" t="s">
        <v>35</v>
      </c>
      <c r="B43" s="6">
        <v>323212</v>
      </c>
      <c r="C43" s="6">
        <v>171180</v>
      </c>
      <c r="D43" s="6">
        <v>143288</v>
      </c>
      <c r="E43" s="6">
        <v>82443</v>
      </c>
    </row>
    <row r="44" spans="1:5" ht="30" x14ac:dyDescent="0.25">
      <c r="A44" s="1" t="s">
        <v>36</v>
      </c>
      <c r="B44" s="7">
        <v>142120</v>
      </c>
      <c r="C44" s="7">
        <v>148736</v>
      </c>
      <c r="D44" s="7">
        <v>120970</v>
      </c>
      <c r="E44" s="7">
        <v>106555</v>
      </c>
    </row>
    <row r="45" spans="1:5" x14ac:dyDescent="0.25">
      <c r="A45" s="1" t="s">
        <v>37</v>
      </c>
      <c r="B45" s="7">
        <v>130989</v>
      </c>
      <c r="C45" s="7">
        <v>136387</v>
      </c>
      <c r="D45" s="7">
        <v>153809</v>
      </c>
      <c r="E45" s="7">
        <v>171232</v>
      </c>
    </row>
    <row r="46" spans="1:5" ht="30" x14ac:dyDescent="0.25">
      <c r="A46" s="1" t="s">
        <v>38</v>
      </c>
      <c r="B46" s="7">
        <v>29139</v>
      </c>
      <c r="C46" s="7">
        <v>64008</v>
      </c>
      <c r="D46" s="7">
        <v>189932</v>
      </c>
      <c r="E46" s="7">
        <v>190348</v>
      </c>
    </row>
    <row r="47" spans="1:5" x14ac:dyDescent="0.25">
      <c r="A47" s="1" t="s">
        <v>39</v>
      </c>
      <c r="B47" s="7">
        <v>5819</v>
      </c>
      <c r="C47" s="7">
        <v>951</v>
      </c>
      <c r="D47" s="7">
        <v>4144</v>
      </c>
      <c r="E47" s="7">
        <v>22060</v>
      </c>
    </row>
    <row r="48" spans="1:5" ht="30" x14ac:dyDescent="0.25">
      <c r="A48" s="1" t="s">
        <v>40</v>
      </c>
      <c r="B48" s="7">
        <v>32284</v>
      </c>
      <c r="C48" s="7">
        <v>34127</v>
      </c>
      <c r="D48" s="7">
        <v>54015</v>
      </c>
      <c r="E48" s="7">
        <v>42064</v>
      </c>
    </row>
    <row r="49" spans="1:5" ht="30" x14ac:dyDescent="0.25">
      <c r="A49" s="1" t="s">
        <v>41</v>
      </c>
      <c r="B49" s="7" t="s">
        <v>5</v>
      </c>
      <c r="C49" s="7" t="s">
        <v>5</v>
      </c>
      <c r="D49" s="7">
        <v>2005671</v>
      </c>
      <c r="E49" s="7" t="s">
        <v>5</v>
      </c>
    </row>
    <row r="50" spans="1:5" x14ac:dyDescent="0.25">
      <c r="A50" s="1" t="s">
        <v>42</v>
      </c>
      <c r="B50" s="7">
        <v>496338</v>
      </c>
      <c r="C50" s="7">
        <v>1005382</v>
      </c>
      <c r="D50" s="7">
        <v>442049</v>
      </c>
      <c r="E50" s="7">
        <v>769364</v>
      </c>
    </row>
    <row r="51" spans="1:5" x14ac:dyDescent="0.25">
      <c r="A51" s="10" t="s">
        <v>43</v>
      </c>
      <c r="B51" s="11">
        <v>30558877</v>
      </c>
      <c r="C51" s="11">
        <v>26294598</v>
      </c>
      <c r="D51" s="11">
        <v>23856361</v>
      </c>
      <c r="E51" s="11">
        <v>24407969</v>
      </c>
    </row>
    <row r="52" spans="1:5" x14ac:dyDescent="0.25">
      <c r="A52" s="5" t="s">
        <v>30</v>
      </c>
      <c r="B52" s="6">
        <v>12931409</v>
      </c>
      <c r="C52" s="6">
        <v>11008698</v>
      </c>
      <c r="D52" s="6">
        <v>10930652</v>
      </c>
      <c r="E52" s="6">
        <v>10749031</v>
      </c>
    </row>
    <row r="53" spans="1:5" x14ac:dyDescent="0.25">
      <c r="A53" s="5" t="s">
        <v>44</v>
      </c>
      <c r="B53" s="6">
        <v>8105450</v>
      </c>
      <c r="C53" s="6">
        <v>6642526</v>
      </c>
      <c r="D53" s="6">
        <v>4880587</v>
      </c>
      <c r="E53" s="6">
        <v>5994752</v>
      </c>
    </row>
    <row r="54" spans="1:5" x14ac:dyDescent="0.25">
      <c r="A54" s="1" t="s">
        <v>45</v>
      </c>
      <c r="B54" s="7">
        <v>477145</v>
      </c>
      <c r="C54" s="7">
        <v>476157</v>
      </c>
      <c r="D54" s="7">
        <v>476918</v>
      </c>
      <c r="E54" s="7">
        <v>510160</v>
      </c>
    </row>
    <row r="55" spans="1:5" x14ac:dyDescent="0.25">
      <c r="A55" s="1" t="s">
        <v>33</v>
      </c>
      <c r="B55" s="7">
        <v>315538</v>
      </c>
      <c r="C55" s="7">
        <v>209918</v>
      </c>
      <c r="D55" s="7">
        <v>131708</v>
      </c>
      <c r="E55" s="7">
        <v>106816</v>
      </c>
    </row>
    <row r="56" spans="1:5" ht="30" x14ac:dyDescent="0.25">
      <c r="A56" s="1" t="s">
        <v>38</v>
      </c>
      <c r="B56" s="7">
        <v>6986</v>
      </c>
      <c r="C56" s="7">
        <v>23004</v>
      </c>
      <c r="D56" s="7">
        <v>31527</v>
      </c>
      <c r="E56" s="7">
        <v>80414</v>
      </c>
    </row>
    <row r="57" spans="1:5" x14ac:dyDescent="0.25">
      <c r="A57" s="1" t="s">
        <v>34</v>
      </c>
      <c r="B57" s="7">
        <v>4572379</v>
      </c>
      <c r="C57" s="7">
        <v>4657314</v>
      </c>
      <c r="D57" s="7">
        <v>4849081</v>
      </c>
      <c r="E57" s="7">
        <v>4544720</v>
      </c>
    </row>
    <row r="58" spans="1:5" x14ac:dyDescent="0.25">
      <c r="A58" s="1" t="s">
        <v>39</v>
      </c>
      <c r="B58" s="7">
        <v>598429</v>
      </c>
      <c r="C58" s="7">
        <v>507607</v>
      </c>
      <c r="D58" s="7">
        <v>425659</v>
      </c>
      <c r="E58" s="7">
        <v>370767</v>
      </c>
    </row>
    <row r="59" spans="1:5" ht="30" x14ac:dyDescent="0.25">
      <c r="A59" s="1" t="s">
        <v>40</v>
      </c>
      <c r="B59" s="7">
        <v>231977</v>
      </c>
      <c r="C59" s="7">
        <v>366076</v>
      </c>
      <c r="D59" s="7">
        <v>218959</v>
      </c>
      <c r="E59" s="7">
        <v>421947</v>
      </c>
    </row>
    <row r="60" spans="1:5" ht="30" x14ac:dyDescent="0.25">
      <c r="A60" s="5" t="s">
        <v>46</v>
      </c>
      <c r="B60" s="6">
        <v>2519353</v>
      </c>
      <c r="C60" s="6">
        <v>2087298</v>
      </c>
      <c r="D60" s="6">
        <v>1505352</v>
      </c>
      <c r="E60" s="6">
        <v>1504825</v>
      </c>
    </row>
    <row r="61" spans="1:5" x14ac:dyDescent="0.25">
      <c r="A61" s="5" t="s">
        <v>47</v>
      </c>
      <c r="B61" s="6">
        <v>800211</v>
      </c>
      <c r="C61" s="6">
        <v>316000</v>
      </c>
      <c r="D61" s="6">
        <v>405918</v>
      </c>
      <c r="E61" s="6">
        <v>124537</v>
      </c>
    </row>
    <row r="62" spans="1:5" x14ac:dyDescent="0.25">
      <c r="A62" s="1"/>
      <c r="B62" s="7"/>
      <c r="C62" s="7"/>
      <c r="D62" s="7"/>
      <c r="E62" s="7"/>
    </row>
    <row r="63" spans="1:5" x14ac:dyDescent="0.25">
      <c r="A63" s="10" t="s">
        <v>48</v>
      </c>
      <c r="B63" s="11">
        <v>12280398</v>
      </c>
      <c r="C63" s="11">
        <v>9816210</v>
      </c>
      <c r="D63" s="11">
        <v>8440172</v>
      </c>
      <c r="E63" s="11">
        <v>7932597</v>
      </c>
    </row>
    <row r="64" spans="1:5" x14ac:dyDescent="0.25">
      <c r="A64" s="5" t="s">
        <v>49</v>
      </c>
      <c r="B64" s="6">
        <v>4902648</v>
      </c>
      <c r="C64" s="6">
        <v>4902648</v>
      </c>
      <c r="D64" s="6">
        <v>4902648</v>
      </c>
      <c r="E64" s="6">
        <v>4902648</v>
      </c>
    </row>
    <row r="65" spans="1:5" x14ac:dyDescent="0.25">
      <c r="A65" s="5" t="s">
        <v>50</v>
      </c>
      <c r="B65" s="6">
        <v>-176543</v>
      </c>
      <c r="C65" s="6">
        <v>-176543</v>
      </c>
      <c r="D65" s="6">
        <v>-156743</v>
      </c>
      <c r="E65" s="6" t="s">
        <v>5</v>
      </c>
    </row>
    <row r="66" spans="1:5" x14ac:dyDescent="0.25">
      <c r="A66" s="5" t="s">
        <v>51</v>
      </c>
      <c r="B66" s="6">
        <v>6386073</v>
      </c>
      <c r="C66" s="6">
        <v>3950408</v>
      </c>
      <c r="D66" s="6">
        <v>2381683</v>
      </c>
      <c r="E66" s="6">
        <v>2695290</v>
      </c>
    </row>
    <row r="67" spans="1:5" x14ac:dyDescent="0.25">
      <c r="A67" s="1" t="s">
        <v>52</v>
      </c>
      <c r="B67" s="7">
        <v>348033</v>
      </c>
      <c r="C67" s="7">
        <v>721661</v>
      </c>
      <c r="D67" s="7">
        <v>1455160</v>
      </c>
      <c r="E67" s="7"/>
    </row>
    <row r="68" spans="1:5" x14ac:dyDescent="0.25">
      <c r="A68" s="1" t="s">
        <v>53</v>
      </c>
      <c r="B68" s="7">
        <v>-193510</v>
      </c>
      <c r="C68" s="7">
        <v>-535403</v>
      </c>
      <c r="D68" s="7">
        <v>-146226</v>
      </c>
      <c r="E68" s="7">
        <v>331070</v>
      </c>
    </row>
    <row r="69" spans="1:5" x14ac:dyDescent="0.25">
      <c r="A69" s="1" t="s">
        <v>54</v>
      </c>
      <c r="B69" s="7" t="s">
        <v>5</v>
      </c>
      <c r="C69" s="7" t="s">
        <v>5</v>
      </c>
      <c r="D69" s="7" t="s">
        <v>5</v>
      </c>
      <c r="E69" s="7" t="s">
        <v>5</v>
      </c>
    </row>
    <row r="70" spans="1:5" ht="30" x14ac:dyDescent="0.25">
      <c r="A70" s="5" t="s">
        <v>55</v>
      </c>
      <c r="B70" s="6">
        <v>1013697</v>
      </c>
      <c r="C70" s="6">
        <v>953439</v>
      </c>
      <c r="D70" s="6">
        <v>3650</v>
      </c>
      <c r="E70" s="6">
        <v>3589</v>
      </c>
    </row>
    <row r="71" spans="1:5" x14ac:dyDescent="0.25">
      <c r="A71" s="12" t="s">
        <v>25</v>
      </c>
      <c r="B71" s="13">
        <v>50112301</v>
      </c>
      <c r="C71" s="13">
        <v>42224473</v>
      </c>
      <c r="D71" s="13">
        <v>38186752</v>
      </c>
      <c r="E71" s="13">
        <v>38115725</v>
      </c>
    </row>
  </sheetData>
  <mergeCells count="1">
    <mergeCell ref="A33:E33"/>
  </mergeCell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33B4-20E7-4B59-B6B3-3AC688A7A472}">
  <dimension ref="A1:E38"/>
  <sheetViews>
    <sheetView workbookViewId="0">
      <selection activeCell="I2" sqref="I2"/>
    </sheetView>
  </sheetViews>
  <sheetFormatPr defaultRowHeight="15" x14ac:dyDescent="0.25"/>
  <cols>
    <col min="1" max="1" width="36.5703125" bestFit="1" customWidth="1"/>
    <col min="2" max="5" width="16.28515625" bestFit="1" customWidth="1"/>
  </cols>
  <sheetData>
    <row r="1" spans="1:5" x14ac:dyDescent="0.25">
      <c r="A1" s="2" t="s">
        <v>56</v>
      </c>
      <c r="B1" s="3">
        <v>45657</v>
      </c>
      <c r="C1" s="3">
        <v>45291</v>
      </c>
      <c r="D1" s="3">
        <v>44926</v>
      </c>
      <c r="E1" s="3">
        <v>44561</v>
      </c>
    </row>
    <row r="2" spans="1:5" ht="30" x14ac:dyDescent="0.25">
      <c r="A2" s="5" t="s">
        <v>57</v>
      </c>
      <c r="B2" s="6">
        <v>11218635</v>
      </c>
      <c r="C2" s="6">
        <v>10747784</v>
      </c>
      <c r="D2" s="6">
        <v>11906605</v>
      </c>
      <c r="E2" s="6">
        <v>12540673</v>
      </c>
    </row>
    <row r="3" spans="1:5" ht="30" x14ac:dyDescent="0.25">
      <c r="A3" s="5" t="s">
        <v>58</v>
      </c>
      <c r="B3" s="6">
        <v>-5112053</v>
      </c>
      <c r="C3" s="6">
        <v>-4840645</v>
      </c>
      <c r="D3" s="6">
        <v>-6317412</v>
      </c>
      <c r="E3" s="6">
        <v>-6629461</v>
      </c>
    </row>
    <row r="4" spans="1:5" x14ac:dyDescent="0.25">
      <c r="A4" s="30" t="s">
        <v>67</v>
      </c>
      <c r="B4" s="31">
        <v>-1563232</v>
      </c>
      <c r="C4" s="31">
        <v>-1927007</v>
      </c>
      <c r="D4" s="31">
        <v>-2368882</v>
      </c>
      <c r="E4" s="31">
        <v>-2099447</v>
      </c>
    </row>
    <row r="5" spans="1:5" ht="30" x14ac:dyDescent="0.25">
      <c r="A5" s="30" t="s">
        <v>68</v>
      </c>
      <c r="B5" s="31">
        <v>-133521</v>
      </c>
      <c r="C5" s="31">
        <v>-200695</v>
      </c>
      <c r="D5" s="31">
        <v>-166753</v>
      </c>
      <c r="E5" s="31">
        <v>-628632</v>
      </c>
    </row>
    <row r="6" spans="1:5" ht="30" x14ac:dyDescent="0.25">
      <c r="A6" s="30" t="s">
        <v>69</v>
      </c>
      <c r="B6" s="31">
        <v>-706434</v>
      </c>
      <c r="C6" s="31">
        <v>-668063</v>
      </c>
      <c r="D6" s="31">
        <v>-625137</v>
      </c>
      <c r="E6" s="31">
        <v>-606253</v>
      </c>
    </row>
    <row r="7" spans="1:5" x14ac:dyDescent="0.25">
      <c r="A7" s="30" t="s">
        <v>70</v>
      </c>
      <c r="B7" s="31" t="s">
        <v>5</v>
      </c>
      <c r="C7" s="31">
        <v>-66032</v>
      </c>
      <c r="D7" s="31">
        <v>-115457</v>
      </c>
      <c r="E7" s="31">
        <v>-334578</v>
      </c>
    </row>
    <row r="8" spans="1:5" ht="30" x14ac:dyDescent="0.25">
      <c r="A8" s="30" t="s">
        <v>71</v>
      </c>
      <c r="B8" s="31">
        <v>-224602</v>
      </c>
      <c r="C8" s="31">
        <v>-168604</v>
      </c>
      <c r="D8" s="31">
        <v>-154069</v>
      </c>
      <c r="E8" s="31">
        <v>-94568</v>
      </c>
    </row>
    <row r="9" spans="1:5" x14ac:dyDescent="0.25">
      <c r="A9" s="30" t="s">
        <v>72</v>
      </c>
      <c r="B9" s="31">
        <v>-254733</v>
      </c>
      <c r="C9" s="31">
        <v>-248561</v>
      </c>
      <c r="D9" s="31">
        <v>-235594</v>
      </c>
      <c r="E9" s="31">
        <v>-306126</v>
      </c>
    </row>
    <row r="10" spans="1:5" x14ac:dyDescent="0.25">
      <c r="A10" s="30" t="s">
        <v>73</v>
      </c>
      <c r="B10" s="31">
        <v>-514365</v>
      </c>
      <c r="C10" s="31">
        <v>-413918</v>
      </c>
      <c r="D10" s="31">
        <v>-434127</v>
      </c>
      <c r="E10" s="31">
        <v>-407703</v>
      </c>
    </row>
    <row r="11" spans="1:5" x14ac:dyDescent="0.25">
      <c r="A11" s="8" t="s">
        <v>74</v>
      </c>
      <c r="B11" s="9">
        <v>-1031423</v>
      </c>
      <c r="C11" s="9">
        <v>-881946</v>
      </c>
      <c r="D11" s="9">
        <v>-953346</v>
      </c>
      <c r="E11" s="9">
        <v>-1012205</v>
      </c>
    </row>
    <row r="12" spans="1:5" ht="30" x14ac:dyDescent="0.25">
      <c r="A12" s="30" t="s">
        <v>75</v>
      </c>
      <c r="B12" s="31">
        <v>8495</v>
      </c>
      <c r="C12" s="31">
        <v>-4562</v>
      </c>
      <c r="D12" s="31">
        <v>9012</v>
      </c>
      <c r="E12" s="31">
        <v>1432</v>
      </c>
    </row>
    <row r="13" spans="1:5" ht="30" x14ac:dyDescent="0.25">
      <c r="A13" s="30" t="s">
        <v>76</v>
      </c>
      <c r="B13" s="31">
        <v>-462567</v>
      </c>
      <c r="C13" s="31">
        <v>-228289</v>
      </c>
      <c r="D13" s="31">
        <v>-1120351</v>
      </c>
      <c r="E13" s="31">
        <v>-2563993</v>
      </c>
    </row>
    <row r="14" spans="1:5" ht="30" x14ac:dyDescent="0.25">
      <c r="A14" s="30" t="s">
        <v>77</v>
      </c>
      <c r="B14" s="31" t="s">
        <v>5</v>
      </c>
      <c r="C14" s="31" t="s">
        <v>5</v>
      </c>
      <c r="D14" s="31" t="s">
        <v>5</v>
      </c>
      <c r="E14" s="31">
        <v>-31020</v>
      </c>
    </row>
    <row r="15" spans="1:5" ht="30" x14ac:dyDescent="0.25">
      <c r="A15" s="30" t="s">
        <v>78</v>
      </c>
      <c r="B15" s="31" t="s">
        <v>5</v>
      </c>
      <c r="C15" s="31" t="s">
        <v>5</v>
      </c>
      <c r="D15" s="31" t="s">
        <v>5</v>
      </c>
      <c r="E15" s="31">
        <v>1590825</v>
      </c>
    </row>
    <row r="16" spans="1:5" x14ac:dyDescent="0.25">
      <c r="A16" s="30" t="s">
        <v>79</v>
      </c>
      <c r="B16" s="31" t="s">
        <v>5</v>
      </c>
      <c r="C16" s="31">
        <v>114508</v>
      </c>
      <c r="D16" s="31"/>
      <c r="E16" s="31"/>
    </row>
    <row r="17" spans="1:5" x14ac:dyDescent="0.25">
      <c r="A17" s="30" t="s">
        <v>80</v>
      </c>
      <c r="B17" s="31">
        <v>-229671</v>
      </c>
      <c r="C17" s="31">
        <v>-147477</v>
      </c>
      <c r="D17" s="31">
        <v>-152708</v>
      </c>
      <c r="E17" s="31">
        <v>-137193</v>
      </c>
    </row>
    <row r="18" spans="1:5" x14ac:dyDescent="0.25">
      <c r="A18" s="10" t="s">
        <v>59</v>
      </c>
      <c r="B18" s="11">
        <v>6106582</v>
      </c>
      <c r="C18" s="11">
        <v>5907139</v>
      </c>
      <c r="D18" s="11">
        <v>5589193</v>
      </c>
      <c r="E18" s="11">
        <v>5911212</v>
      </c>
    </row>
    <row r="19" spans="1:5" x14ac:dyDescent="0.25">
      <c r="A19" s="5" t="s">
        <v>60</v>
      </c>
      <c r="B19" s="6">
        <v>861354</v>
      </c>
      <c r="C19" s="6">
        <v>-539958</v>
      </c>
      <c r="D19" s="6">
        <v>-515745</v>
      </c>
      <c r="E19" s="6">
        <v>-1615073</v>
      </c>
    </row>
    <row r="20" spans="1:5" ht="30" x14ac:dyDescent="0.25">
      <c r="A20" s="1" t="s">
        <v>81</v>
      </c>
      <c r="B20" s="7">
        <v>-508070</v>
      </c>
      <c r="C20" s="7">
        <v>-432012</v>
      </c>
      <c r="D20" s="7">
        <v>-366184</v>
      </c>
      <c r="E20" s="7">
        <v>-329656</v>
      </c>
    </row>
    <row r="21" spans="1:5" ht="30" x14ac:dyDescent="0.25">
      <c r="A21" s="1" t="s">
        <v>82</v>
      </c>
      <c r="B21" s="7">
        <v>45061</v>
      </c>
      <c r="C21" s="7">
        <v>1198494</v>
      </c>
      <c r="D21" s="7">
        <v>-66078</v>
      </c>
      <c r="E21" s="7">
        <v>-1076158</v>
      </c>
    </row>
    <row r="22" spans="1:5" ht="30" x14ac:dyDescent="0.25">
      <c r="A22" s="5" t="s">
        <v>83</v>
      </c>
      <c r="B22" s="6">
        <v>1324363</v>
      </c>
      <c r="C22" s="6">
        <v>-1306440</v>
      </c>
      <c r="D22" s="6">
        <v>-83483</v>
      </c>
      <c r="E22" s="6">
        <v>-209259</v>
      </c>
    </row>
    <row r="23" spans="1:5" ht="30" x14ac:dyDescent="0.25">
      <c r="A23" s="1" t="s">
        <v>61</v>
      </c>
      <c r="B23" s="7">
        <v>714115</v>
      </c>
      <c r="C23" s="7">
        <v>993117</v>
      </c>
      <c r="D23" s="7">
        <v>727136</v>
      </c>
      <c r="E23" s="7">
        <v>601985</v>
      </c>
    </row>
    <row r="24" spans="1:5" x14ac:dyDescent="0.25">
      <c r="A24" s="1" t="s">
        <v>84</v>
      </c>
      <c r="B24" s="7">
        <v>714115</v>
      </c>
      <c r="C24" s="7">
        <v>993117</v>
      </c>
      <c r="D24" s="7">
        <v>727136</v>
      </c>
      <c r="E24" s="7">
        <v>601985</v>
      </c>
    </row>
    <row r="25" spans="1:5" x14ac:dyDescent="0.25">
      <c r="A25" s="1" t="s">
        <v>62</v>
      </c>
      <c r="B25" s="7">
        <v>7682051</v>
      </c>
      <c r="C25" s="7">
        <v>6360298</v>
      </c>
      <c r="D25" s="7">
        <v>5800584</v>
      </c>
      <c r="E25" s="7">
        <v>4898124</v>
      </c>
    </row>
    <row r="26" spans="1:5" x14ac:dyDescent="0.25">
      <c r="A26" s="5" t="s">
        <v>63</v>
      </c>
      <c r="B26" s="6">
        <v>-1976080</v>
      </c>
      <c r="C26" s="6">
        <v>-1962998</v>
      </c>
      <c r="D26" s="6">
        <v>-2515290</v>
      </c>
      <c r="E26" s="6">
        <v>-3078690</v>
      </c>
    </row>
    <row r="27" spans="1:5" x14ac:dyDescent="0.25">
      <c r="A27" s="1" t="s">
        <v>85</v>
      </c>
      <c r="B27" s="7">
        <v>622113</v>
      </c>
      <c r="C27" s="7">
        <v>448980</v>
      </c>
      <c r="D27" s="7">
        <v>585191</v>
      </c>
      <c r="E27" s="7">
        <v>280849</v>
      </c>
    </row>
    <row r="28" spans="1:5" x14ac:dyDescent="0.25">
      <c r="A28" s="1" t="s">
        <v>86</v>
      </c>
      <c r="B28" s="7">
        <v>-1842511</v>
      </c>
      <c r="C28" s="7">
        <v>-1813081</v>
      </c>
      <c r="D28" s="7">
        <v>-2373763</v>
      </c>
      <c r="E28" s="7">
        <v>-3359539</v>
      </c>
    </row>
    <row r="29" spans="1:5" ht="30" x14ac:dyDescent="0.25">
      <c r="A29" s="1" t="s">
        <v>87</v>
      </c>
      <c r="B29" s="7">
        <v>-755682</v>
      </c>
      <c r="C29" s="7">
        <v>-598897</v>
      </c>
      <c r="D29" s="7">
        <v>-726718</v>
      </c>
      <c r="E29" s="7"/>
    </row>
    <row r="30" spans="1:5" ht="30" x14ac:dyDescent="0.25">
      <c r="A30" s="5" t="s">
        <v>64</v>
      </c>
      <c r="B30" s="6">
        <v>5705971</v>
      </c>
      <c r="C30" s="6">
        <v>4397300</v>
      </c>
      <c r="D30" s="6">
        <v>3285294</v>
      </c>
      <c r="E30" s="6">
        <v>1819434</v>
      </c>
    </row>
    <row r="31" spans="1:5" x14ac:dyDescent="0.25">
      <c r="A31" s="5" t="s">
        <v>88</v>
      </c>
      <c r="B31" s="6">
        <v>-983859</v>
      </c>
      <c r="C31" s="6">
        <v>-682259</v>
      </c>
      <c r="D31" s="6">
        <v>-425992</v>
      </c>
      <c r="E31" s="6">
        <v>-156510</v>
      </c>
    </row>
    <row r="32" spans="1:5" x14ac:dyDescent="0.25">
      <c r="A32" s="5" t="s">
        <v>89</v>
      </c>
      <c r="B32" s="6">
        <v>-419271</v>
      </c>
      <c r="C32" s="6">
        <v>-285981</v>
      </c>
      <c r="D32" s="6">
        <v>-194734</v>
      </c>
      <c r="E32" s="6">
        <v>-97954</v>
      </c>
    </row>
    <row r="33" spans="1:5" x14ac:dyDescent="0.25">
      <c r="A33" s="10" t="s">
        <v>65</v>
      </c>
      <c r="B33" s="11">
        <v>4302841</v>
      </c>
      <c r="C33" s="11">
        <v>3429060</v>
      </c>
      <c r="D33" s="11">
        <v>2664568</v>
      </c>
      <c r="E33" s="11">
        <v>1564970</v>
      </c>
    </row>
    <row r="34" spans="1:5" ht="30" x14ac:dyDescent="0.25">
      <c r="A34" s="1" t="s">
        <v>90</v>
      </c>
      <c r="B34" s="7">
        <v>4279349</v>
      </c>
      <c r="C34" s="7">
        <v>3429555</v>
      </c>
      <c r="D34" s="7">
        <v>2663079</v>
      </c>
      <c r="E34" s="7">
        <v>1563725</v>
      </c>
    </row>
    <row r="35" spans="1:5" ht="30" x14ac:dyDescent="0.25">
      <c r="A35" s="1" t="s">
        <v>91</v>
      </c>
      <c r="B35" s="7">
        <v>23492</v>
      </c>
      <c r="C35" s="7">
        <v>-495</v>
      </c>
      <c r="D35" s="7">
        <v>1489</v>
      </c>
      <c r="E35" s="7">
        <v>1245</v>
      </c>
    </row>
    <row r="36" spans="1:5" x14ac:dyDescent="0.25">
      <c r="A36" s="1" t="s">
        <v>92</v>
      </c>
      <c r="B36" s="7">
        <v>5.2447999999999997</v>
      </c>
      <c r="C36" s="7">
        <v>4.2032999999999996</v>
      </c>
      <c r="D36" s="7">
        <v>3.2639</v>
      </c>
      <c r="E36" s="7">
        <v>1.9165000000000001</v>
      </c>
    </row>
    <row r="37" spans="1:5" x14ac:dyDescent="0.25">
      <c r="A37" s="1"/>
      <c r="B37" s="1"/>
      <c r="C37" s="1"/>
      <c r="D37" s="1"/>
      <c r="E37" s="1"/>
    </row>
    <row r="38" spans="1:5" x14ac:dyDescent="0.25">
      <c r="A38" s="1" t="s">
        <v>66</v>
      </c>
      <c r="B38" s="4">
        <v>815927740</v>
      </c>
      <c r="C38" s="4">
        <v>815927740</v>
      </c>
      <c r="D38" s="4">
        <v>815927740</v>
      </c>
      <c r="E38" s="4">
        <v>815927740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1BA8-B680-4A18-B1F0-28F172059CD5}">
  <dimension ref="B1:D15"/>
  <sheetViews>
    <sheetView showGridLines="0" tabSelected="1" workbookViewId="0">
      <selection activeCell="E8" sqref="E8"/>
    </sheetView>
  </sheetViews>
  <sheetFormatPr defaultRowHeight="15" x14ac:dyDescent="0.25"/>
  <cols>
    <col min="2" max="2" width="22.140625" customWidth="1"/>
    <col min="3" max="3" width="13.85546875" customWidth="1"/>
    <col min="4" max="4" width="15.42578125" bestFit="1" customWidth="1"/>
  </cols>
  <sheetData>
    <row r="1" spans="2:4" ht="15.75" thickBot="1" x14ac:dyDescent="0.3"/>
    <row r="2" spans="2:4" ht="15.75" thickBot="1" x14ac:dyDescent="0.3">
      <c r="B2" s="37" t="s">
        <v>93</v>
      </c>
      <c r="C2" s="38"/>
    </row>
    <row r="3" spans="2:4" x14ac:dyDescent="0.25">
      <c r="B3" s="18" t="s">
        <v>94</v>
      </c>
      <c r="C3" s="33">
        <v>0.27</v>
      </c>
    </row>
    <row r="4" spans="2:4" x14ac:dyDescent="0.25">
      <c r="B4" s="18" t="s">
        <v>108</v>
      </c>
      <c r="C4" s="32">
        <v>7.0000000000000007E-2</v>
      </c>
      <c r="D4" t="s">
        <v>109</v>
      </c>
    </row>
    <row r="5" spans="2:4" x14ac:dyDescent="0.25">
      <c r="B5" s="18" t="s">
        <v>95</v>
      </c>
      <c r="C5" s="16">
        <v>0.08</v>
      </c>
      <c r="D5" t="s">
        <v>111</v>
      </c>
    </row>
    <row r="6" spans="2:4" x14ac:dyDescent="0.25">
      <c r="B6" s="18" t="s">
        <v>96</v>
      </c>
      <c r="C6" s="33">
        <v>0.54900000000000004</v>
      </c>
    </row>
    <row r="7" spans="2:4" x14ac:dyDescent="0.25">
      <c r="B7" s="18" t="s">
        <v>97</v>
      </c>
      <c r="C7" s="16">
        <v>0.03</v>
      </c>
      <c r="D7" t="s">
        <v>110</v>
      </c>
    </row>
    <row r="8" spans="2:4" ht="15.75" thickBot="1" x14ac:dyDescent="0.3">
      <c r="B8" s="19" t="s">
        <v>98</v>
      </c>
      <c r="C8" s="15">
        <v>815927740</v>
      </c>
    </row>
    <row r="10" spans="2:4" ht="15.75" thickBot="1" x14ac:dyDescent="0.3"/>
    <row r="11" spans="2:4" ht="15.75" thickBot="1" x14ac:dyDescent="0.3">
      <c r="B11" s="37" t="s">
        <v>99</v>
      </c>
      <c r="C11" s="38"/>
    </row>
    <row r="12" spans="2:4" x14ac:dyDescent="0.25">
      <c r="B12" s="20" t="s">
        <v>102</v>
      </c>
      <c r="C12" s="16">
        <v>2.5000000000000001E-2</v>
      </c>
    </row>
    <row r="13" spans="2:4" x14ac:dyDescent="0.25">
      <c r="B13" s="20" t="s">
        <v>100</v>
      </c>
      <c r="C13" s="14">
        <v>1.0449999999999999</v>
      </c>
    </row>
    <row r="14" spans="2:4" x14ac:dyDescent="0.25">
      <c r="B14" s="20" t="s">
        <v>101</v>
      </c>
      <c r="C14" s="14">
        <v>1.04</v>
      </c>
    </row>
    <row r="15" spans="2:4" ht="15.75" thickBot="1" x14ac:dyDescent="0.3">
      <c r="B15" s="21" t="s">
        <v>103</v>
      </c>
      <c r="C15" s="17">
        <v>1.0349999999999999</v>
      </c>
    </row>
  </sheetData>
  <mergeCells count="2">
    <mergeCell ref="B2:C2"/>
    <mergeCell ref="B11:C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CAE5-9EAE-47BA-9537-EA224BF4AE2C}">
  <dimension ref="A1:J73"/>
  <sheetViews>
    <sheetView zoomScale="85" zoomScaleNormal="85" workbookViewId="0">
      <selection activeCell="I7" sqref="I7"/>
    </sheetView>
  </sheetViews>
  <sheetFormatPr defaultRowHeight="14.25" x14ac:dyDescent="0.2"/>
  <cols>
    <col min="1" max="1" width="12" style="28" bestFit="1" customWidth="1"/>
    <col min="2" max="2" width="10" style="28" bestFit="1" customWidth="1"/>
    <col min="3" max="3" width="11" style="28" bestFit="1" customWidth="1"/>
    <col min="4" max="4" width="10" style="28" bestFit="1" customWidth="1"/>
    <col min="5" max="6" width="11" style="28" bestFit="1" customWidth="1"/>
    <col min="7" max="8" width="9.140625" style="28"/>
    <col min="9" max="9" width="12.28515625" style="28" bestFit="1" customWidth="1"/>
    <col min="10" max="10" width="11.5703125" style="28" bestFit="1" customWidth="1"/>
    <col min="11" max="16384" width="9.140625" style="28"/>
  </cols>
  <sheetData>
    <row r="1" spans="1:10" x14ac:dyDescent="0.2">
      <c r="B1" s="28" t="s">
        <v>107</v>
      </c>
      <c r="E1" s="28" t="s">
        <v>104</v>
      </c>
    </row>
    <row r="2" spans="1:10" x14ac:dyDescent="0.2">
      <c r="B2" s="28" t="s">
        <v>105</v>
      </c>
      <c r="C2" s="28" t="s">
        <v>106</v>
      </c>
      <c r="D2" s="28" t="s">
        <v>105</v>
      </c>
      <c r="E2" s="28" t="s">
        <v>106</v>
      </c>
    </row>
    <row r="3" spans="1:10" x14ac:dyDescent="0.2">
      <c r="A3" s="26">
        <v>43831</v>
      </c>
      <c r="B3" s="25">
        <v>52.05</v>
      </c>
      <c r="D3" s="25">
        <v>113761</v>
      </c>
      <c r="E3" s="25"/>
    </row>
    <row r="4" spans="1:10" x14ac:dyDescent="0.2">
      <c r="A4" s="26">
        <v>43862</v>
      </c>
      <c r="B4" s="25">
        <v>47.53</v>
      </c>
      <c r="C4" s="29">
        <f>B4/B3-1</f>
        <v>-8.6839577329490769E-2</v>
      </c>
      <c r="D4" s="25">
        <v>104172</v>
      </c>
      <c r="E4" s="27">
        <f>D4/D3-1</f>
        <v>-8.429074990550367E-2</v>
      </c>
      <c r="H4" s="28" t="s">
        <v>112</v>
      </c>
      <c r="I4" s="28">
        <f>COVAR(E4:E62,$C$4:$C$62)</f>
        <v>2.7172166117589674E-3</v>
      </c>
    </row>
    <row r="5" spans="1:10" x14ac:dyDescent="0.2">
      <c r="A5" s="26">
        <v>43891</v>
      </c>
      <c r="B5" s="25">
        <v>38.92</v>
      </c>
      <c r="C5" s="29">
        <f t="shared" ref="C5:C62" si="0">B5/B4-1</f>
        <v>-0.18114874815905746</v>
      </c>
      <c r="D5" s="25">
        <v>73020</v>
      </c>
      <c r="E5" s="27">
        <f t="shared" ref="E5:E62" si="1">D5/D4-1</f>
        <v>-0.29904388895288558</v>
      </c>
      <c r="H5" s="28" t="s">
        <v>113</v>
      </c>
      <c r="I5" s="28">
        <f>VAR(E4:E62)</f>
        <v>4.9512855809584772E-3</v>
      </c>
    </row>
    <row r="6" spans="1:10" x14ac:dyDescent="0.2">
      <c r="A6" s="26">
        <v>43922</v>
      </c>
      <c r="B6" s="25">
        <v>39.119999999999997</v>
      </c>
      <c r="C6" s="29">
        <f t="shared" si="0"/>
        <v>5.1387461459402317E-3</v>
      </c>
      <c r="D6" s="25">
        <v>80506</v>
      </c>
      <c r="E6" s="27">
        <f t="shared" si="1"/>
        <v>0.10251985757326754</v>
      </c>
      <c r="H6" s="28" t="s">
        <v>114</v>
      </c>
      <c r="I6" s="28">
        <f>I4/I5</f>
        <v>0.54879012073324285</v>
      </c>
    </row>
    <row r="7" spans="1:10" x14ac:dyDescent="0.2">
      <c r="A7" s="26">
        <v>43952</v>
      </c>
      <c r="B7" s="25">
        <v>42.41</v>
      </c>
      <c r="C7" s="29">
        <f t="shared" si="0"/>
        <v>8.4100204498977593E-2</v>
      </c>
      <c r="D7" s="25">
        <v>87403</v>
      </c>
      <c r="E7" s="27">
        <f t="shared" si="1"/>
        <v>8.5670633244727012E-2</v>
      </c>
    </row>
    <row r="8" spans="1:10" x14ac:dyDescent="0.2">
      <c r="A8" s="26">
        <v>43983</v>
      </c>
      <c r="B8" s="25">
        <v>42.09</v>
      </c>
      <c r="C8" s="29">
        <f t="shared" si="0"/>
        <v>-7.5453902381512616E-3</v>
      </c>
      <c r="D8" s="25">
        <v>95056</v>
      </c>
      <c r="E8" s="27">
        <f t="shared" si="1"/>
        <v>8.7559923572417375E-2</v>
      </c>
    </row>
    <row r="9" spans="1:10" x14ac:dyDescent="0.2">
      <c r="A9" s="26">
        <v>44013</v>
      </c>
      <c r="B9" s="25">
        <v>46.17</v>
      </c>
      <c r="C9" s="29">
        <f t="shared" si="0"/>
        <v>9.6935138987882974E-2</v>
      </c>
      <c r="D9" s="25">
        <v>102912</v>
      </c>
      <c r="E9" s="27">
        <f t="shared" si="1"/>
        <v>8.2646019188688857E-2</v>
      </c>
    </row>
    <row r="10" spans="1:10" x14ac:dyDescent="0.2">
      <c r="A10" s="26">
        <v>44044</v>
      </c>
      <c r="B10" s="25">
        <v>42.63</v>
      </c>
      <c r="C10" s="29">
        <f t="shared" si="0"/>
        <v>-7.6673164392462634E-2</v>
      </c>
      <c r="D10" s="25">
        <v>99369</v>
      </c>
      <c r="E10" s="27">
        <f t="shared" si="1"/>
        <v>-3.4427472014925353E-2</v>
      </c>
    </row>
    <row r="11" spans="1:10" x14ac:dyDescent="0.2">
      <c r="A11" s="26">
        <v>44075</v>
      </c>
      <c r="B11" s="25">
        <v>40.35</v>
      </c>
      <c r="C11" s="29">
        <f t="shared" si="0"/>
        <v>-5.3483462350457422E-2</v>
      </c>
      <c r="D11" s="25">
        <v>94603</v>
      </c>
      <c r="E11" s="27">
        <f t="shared" si="1"/>
        <v>-4.7962644285441169E-2</v>
      </c>
    </row>
    <row r="12" spans="1:10" x14ac:dyDescent="0.2">
      <c r="A12" s="26">
        <v>44105</v>
      </c>
      <c r="B12" s="25">
        <v>39.89</v>
      </c>
      <c r="C12" s="29">
        <f t="shared" si="0"/>
        <v>-1.1400247831474641E-2</v>
      </c>
      <c r="D12" s="25">
        <v>93952</v>
      </c>
      <c r="E12" s="27">
        <f t="shared" si="1"/>
        <v>-6.8813885394755081E-3</v>
      </c>
    </row>
    <row r="13" spans="1:10" ht="15" x14ac:dyDescent="0.2">
      <c r="A13" s="26">
        <v>44136</v>
      </c>
      <c r="B13" s="25">
        <v>42.34</v>
      </c>
      <c r="C13" s="29">
        <f t="shared" si="0"/>
        <v>6.1418901980446305E-2</v>
      </c>
      <c r="D13" s="25">
        <v>108888</v>
      </c>
      <c r="E13" s="27">
        <f t="shared" si="1"/>
        <v>0.1589747956403269</v>
      </c>
      <c r="I13" s="22"/>
      <c r="J13" s="23"/>
    </row>
    <row r="14" spans="1:10" x14ac:dyDescent="0.2">
      <c r="A14" s="26">
        <v>44166</v>
      </c>
      <c r="B14" s="25">
        <v>43.94</v>
      </c>
      <c r="C14" s="29">
        <f t="shared" si="0"/>
        <v>3.7789324515824063E-2</v>
      </c>
      <c r="D14" s="25">
        <v>119306</v>
      </c>
      <c r="E14" s="27">
        <f t="shared" si="1"/>
        <v>9.5676291235030408E-2</v>
      </c>
      <c r="I14" s="24"/>
      <c r="J14" s="25"/>
    </row>
    <row r="15" spans="1:10" x14ac:dyDescent="0.2">
      <c r="A15" s="26">
        <v>44197</v>
      </c>
      <c r="B15" s="25">
        <v>42.96</v>
      </c>
      <c r="C15" s="29">
        <f t="shared" si="0"/>
        <v>-2.2303140646335873E-2</v>
      </c>
      <c r="D15" s="25">
        <v>116007</v>
      </c>
      <c r="E15" s="27">
        <f t="shared" si="1"/>
        <v>-2.7651584999916157E-2</v>
      </c>
      <c r="I15" s="24"/>
      <c r="J15" s="25"/>
    </row>
    <row r="16" spans="1:10" x14ac:dyDescent="0.2">
      <c r="A16" s="26">
        <v>44228</v>
      </c>
      <c r="B16" s="25">
        <v>41.15</v>
      </c>
      <c r="C16" s="29">
        <f t="shared" si="0"/>
        <v>-4.2132216014897583E-2</v>
      </c>
      <c r="D16" s="25">
        <v>110035</v>
      </c>
      <c r="E16" s="27">
        <f t="shared" si="1"/>
        <v>-5.1479652089960082E-2</v>
      </c>
      <c r="I16" s="24"/>
      <c r="J16" s="25"/>
    </row>
    <row r="17" spans="1:10" x14ac:dyDescent="0.2">
      <c r="A17" s="26">
        <v>44256</v>
      </c>
      <c r="B17" s="25">
        <v>41.83</v>
      </c>
      <c r="C17" s="29">
        <f t="shared" si="0"/>
        <v>1.652490886998792E-2</v>
      </c>
      <c r="D17" s="25">
        <v>116634</v>
      </c>
      <c r="E17" s="27">
        <f t="shared" si="1"/>
        <v>5.9971827145908208E-2</v>
      </c>
      <c r="I17" s="24"/>
      <c r="J17" s="25"/>
    </row>
    <row r="18" spans="1:10" x14ac:dyDescent="0.2">
      <c r="A18" s="26">
        <v>44287</v>
      </c>
      <c r="B18" s="25">
        <v>40.67</v>
      </c>
      <c r="C18" s="29">
        <f t="shared" si="0"/>
        <v>-2.773129333014579E-2</v>
      </c>
      <c r="D18" s="25">
        <v>118894</v>
      </c>
      <c r="E18" s="27">
        <f t="shared" si="1"/>
        <v>1.9376854090573881E-2</v>
      </c>
      <c r="I18" s="24"/>
      <c r="J18" s="25"/>
    </row>
    <row r="19" spans="1:10" x14ac:dyDescent="0.2">
      <c r="A19" s="26">
        <v>44317</v>
      </c>
      <c r="B19" s="25">
        <v>39.79</v>
      </c>
      <c r="C19" s="29">
        <f t="shared" si="0"/>
        <v>-2.1637570690927088E-2</v>
      </c>
      <c r="D19" s="25">
        <v>126216</v>
      </c>
      <c r="E19" s="27">
        <f t="shared" si="1"/>
        <v>6.1584268339865744E-2</v>
      </c>
      <c r="I19" s="24"/>
      <c r="J19" s="25"/>
    </row>
    <row r="20" spans="1:10" x14ac:dyDescent="0.2">
      <c r="A20" s="26">
        <v>44348</v>
      </c>
      <c r="B20" s="25">
        <v>39.15</v>
      </c>
      <c r="C20" s="29">
        <f t="shared" si="0"/>
        <v>-1.6084443327469278E-2</v>
      </c>
      <c r="D20" s="25">
        <v>126802</v>
      </c>
      <c r="E20" s="27">
        <f t="shared" si="1"/>
        <v>4.6428345059263965E-3</v>
      </c>
      <c r="I20" s="24"/>
      <c r="J20" s="25"/>
    </row>
    <row r="21" spans="1:10" x14ac:dyDescent="0.2">
      <c r="A21" s="26">
        <v>44378</v>
      </c>
      <c r="B21" s="25">
        <v>37.93</v>
      </c>
      <c r="C21" s="29">
        <f t="shared" si="0"/>
        <v>-3.1162196679437981E-2</v>
      </c>
      <c r="D21" s="25">
        <v>121801</v>
      </c>
      <c r="E21" s="27">
        <f t="shared" si="1"/>
        <v>-3.9439441018280452E-2</v>
      </c>
      <c r="I21" s="24"/>
      <c r="J21" s="25"/>
    </row>
    <row r="22" spans="1:10" x14ac:dyDescent="0.2">
      <c r="A22" s="26">
        <v>44409</v>
      </c>
      <c r="B22" s="25">
        <v>37.549999999999997</v>
      </c>
      <c r="C22" s="29">
        <f t="shared" si="0"/>
        <v>-1.0018455048774078E-2</v>
      </c>
      <c r="D22" s="25">
        <v>118781</v>
      </c>
      <c r="E22" s="27">
        <f t="shared" si="1"/>
        <v>-2.4794541916733026E-2</v>
      </c>
      <c r="I22" s="24"/>
      <c r="J22" s="25"/>
    </row>
    <row r="23" spans="1:10" x14ac:dyDescent="0.2">
      <c r="A23" s="26">
        <v>44440</v>
      </c>
      <c r="B23" s="25">
        <v>37.46</v>
      </c>
      <c r="C23" s="29">
        <f t="shared" si="0"/>
        <v>-2.396804260985208E-3</v>
      </c>
      <c r="D23" s="25">
        <v>110979</v>
      </c>
      <c r="E23" s="27">
        <f t="shared" si="1"/>
        <v>-6.5683905675150034E-2</v>
      </c>
      <c r="I23" s="24"/>
      <c r="J23" s="25"/>
    </row>
    <row r="24" spans="1:10" x14ac:dyDescent="0.2">
      <c r="A24" s="26">
        <v>44470</v>
      </c>
      <c r="B24" s="25">
        <v>38.909999999999997</v>
      </c>
      <c r="C24" s="29">
        <f t="shared" si="0"/>
        <v>3.8707955152162299E-2</v>
      </c>
      <c r="D24" s="25">
        <v>103501</v>
      </c>
      <c r="E24" s="27">
        <f t="shared" si="1"/>
        <v>-6.7382117337514313E-2</v>
      </c>
      <c r="I24" s="24"/>
      <c r="J24" s="25"/>
    </row>
    <row r="25" spans="1:10" x14ac:dyDescent="0.2">
      <c r="A25" s="26">
        <v>44501</v>
      </c>
      <c r="B25" s="25">
        <v>38.53</v>
      </c>
      <c r="C25" s="29">
        <f t="shared" si="0"/>
        <v>-9.7661269596504008E-3</v>
      </c>
      <c r="D25" s="25">
        <v>101915</v>
      </c>
      <c r="E25" s="27">
        <f t="shared" si="1"/>
        <v>-1.5323523444217946E-2</v>
      </c>
      <c r="I25" s="24"/>
      <c r="J25" s="25"/>
    </row>
    <row r="26" spans="1:10" x14ac:dyDescent="0.2">
      <c r="A26" s="26">
        <v>44531</v>
      </c>
      <c r="B26" s="25">
        <v>38.68</v>
      </c>
      <c r="C26" s="29">
        <f t="shared" si="0"/>
        <v>3.8930703348039053E-3</v>
      </c>
      <c r="D26" s="25">
        <v>104822</v>
      </c>
      <c r="E26" s="27">
        <f t="shared" si="1"/>
        <v>2.8523769808173505E-2</v>
      </c>
      <c r="I26" s="24"/>
      <c r="J26" s="25"/>
    </row>
    <row r="27" spans="1:10" x14ac:dyDescent="0.2">
      <c r="A27" s="26">
        <v>44562</v>
      </c>
      <c r="B27" s="25">
        <v>40.700000000000003</v>
      </c>
      <c r="C27" s="29">
        <f t="shared" si="0"/>
        <v>5.2223371251292727E-2</v>
      </c>
      <c r="D27" s="25">
        <v>112388</v>
      </c>
      <c r="E27" s="27">
        <f t="shared" si="1"/>
        <v>7.2179504302531949E-2</v>
      </c>
      <c r="I27" s="24"/>
      <c r="J27" s="25"/>
    </row>
    <row r="28" spans="1:10" x14ac:dyDescent="0.2">
      <c r="A28" s="26">
        <v>44593</v>
      </c>
      <c r="B28" s="25">
        <v>39.869999999999997</v>
      </c>
      <c r="C28" s="29">
        <f t="shared" si="0"/>
        <v>-2.0393120393120578E-2</v>
      </c>
      <c r="D28" s="25">
        <v>113142</v>
      </c>
      <c r="E28" s="27">
        <f t="shared" si="1"/>
        <v>6.7089013061891745E-3</v>
      </c>
      <c r="I28" s="24"/>
      <c r="J28" s="25"/>
    </row>
    <row r="29" spans="1:10" x14ac:dyDescent="0.2">
      <c r="A29" s="26">
        <v>44621</v>
      </c>
      <c r="B29" s="25">
        <v>43.24</v>
      </c>
      <c r="C29" s="29">
        <f t="shared" si="0"/>
        <v>8.4524705292199798E-2</v>
      </c>
      <c r="D29" s="25">
        <v>119999</v>
      </c>
      <c r="E29" s="27">
        <f t="shared" si="1"/>
        <v>6.0605257110533772E-2</v>
      </c>
      <c r="I29" s="24"/>
      <c r="J29" s="25"/>
    </row>
    <row r="30" spans="1:10" x14ac:dyDescent="0.2">
      <c r="A30" s="26">
        <v>44652</v>
      </c>
      <c r="B30" s="25">
        <v>41.9</v>
      </c>
      <c r="C30" s="29">
        <f t="shared" si="0"/>
        <v>-3.0989824236817842E-2</v>
      </c>
      <c r="D30" s="25">
        <v>107876</v>
      </c>
      <c r="E30" s="27">
        <f t="shared" si="1"/>
        <v>-0.10102584188201569</v>
      </c>
      <c r="I30" s="24"/>
      <c r="J30" s="25"/>
    </row>
    <row r="31" spans="1:10" x14ac:dyDescent="0.2">
      <c r="A31" s="26">
        <v>44682</v>
      </c>
      <c r="B31" s="25">
        <v>43.9</v>
      </c>
      <c r="C31" s="29">
        <f t="shared" si="0"/>
        <v>4.7732696897374804E-2</v>
      </c>
      <c r="D31" s="25">
        <v>111351</v>
      </c>
      <c r="E31" s="27">
        <f t="shared" si="1"/>
        <v>3.2212911120174992E-2</v>
      </c>
      <c r="I31" s="24"/>
      <c r="J31" s="25"/>
    </row>
    <row r="32" spans="1:10" x14ac:dyDescent="0.2">
      <c r="A32" s="26">
        <v>44713</v>
      </c>
      <c r="B32" s="25">
        <v>41.3</v>
      </c>
      <c r="C32" s="29">
        <f t="shared" si="0"/>
        <v>-5.9225512528473856E-2</v>
      </c>
      <c r="D32" s="25">
        <v>98542</v>
      </c>
      <c r="E32" s="27">
        <f t="shared" si="1"/>
        <v>-0.11503264452048023</v>
      </c>
      <c r="I32" s="24"/>
      <c r="J32" s="25"/>
    </row>
    <row r="33" spans="1:10" x14ac:dyDescent="0.2">
      <c r="A33" s="26">
        <v>44743</v>
      </c>
      <c r="B33" s="25">
        <v>44.22</v>
      </c>
      <c r="C33" s="29">
        <f t="shared" si="0"/>
        <v>7.0702179176755475E-2</v>
      </c>
      <c r="D33" s="25">
        <v>103165</v>
      </c>
      <c r="E33" s="27">
        <f t="shared" si="1"/>
        <v>4.6914006210549752E-2</v>
      </c>
      <c r="I33" s="24"/>
      <c r="J33" s="25"/>
    </row>
    <row r="34" spans="1:10" x14ac:dyDescent="0.2">
      <c r="A34" s="26">
        <v>44774</v>
      </c>
      <c r="B34" s="25">
        <v>40.5</v>
      </c>
      <c r="C34" s="29">
        <f t="shared" si="0"/>
        <v>-8.412483039348706E-2</v>
      </c>
      <c r="D34" s="25">
        <v>109523</v>
      </c>
      <c r="E34" s="27">
        <f t="shared" si="1"/>
        <v>6.1629428585276091E-2</v>
      </c>
      <c r="I34" s="24"/>
      <c r="J34" s="25"/>
    </row>
    <row r="35" spans="1:10" x14ac:dyDescent="0.2">
      <c r="A35" s="26">
        <v>44805</v>
      </c>
      <c r="B35" s="25">
        <v>38.51</v>
      </c>
      <c r="C35" s="29">
        <f t="shared" si="0"/>
        <v>-4.9135802469135847E-2</v>
      </c>
      <c r="D35" s="25">
        <v>110037</v>
      </c>
      <c r="E35" s="27">
        <f t="shared" si="1"/>
        <v>4.6930781662299914E-3</v>
      </c>
      <c r="I35" s="24"/>
      <c r="J35" s="25"/>
    </row>
    <row r="36" spans="1:10" x14ac:dyDescent="0.2">
      <c r="A36" s="26">
        <v>44835</v>
      </c>
      <c r="B36" s="25">
        <v>40.22</v>
      </c>
      <c r="C36" s="29">
        <f t="shared" si="0"/>
        <v>4.4404050895871183E-2</v>
      </c>
      <c r="D36" s="25">
        <v>116037</v>
      </c>
      <c r="E36" s="27">
        <f t="shared" si="1"/>
        <v>5.4527113607241162E-2</v>
      </c>
      <c r="I36" s="24"/>
      <c r="J36" s="25"/>
    </row>
    <row r="37" spans="1:10" x14ac:dyDescent="0.2">
      <c r="A37" s="26">
        <v>44866</v>
      </c>
      <c r="B37" s="25">
        <v>39.5</v>
      </c>
      <c r="C37" s="29">
        <f t="shared" si="0"/>
        <v>-1.7901541521631037E-2</v>
      </c>
      <c r="D37" s="25">
        <v>112486</v>
      </c>
      <c r="E37" s="27">
        <f t="shared" si="1"/>
        <v>-3.0602307884554092E-2</v>
      </c>
      <c r="I37" s="24"/>
      <c r="J37" s="25"/>
    </row>
    <row r="38" spans="1:10" x14ac:dyDescent="0.2">
      <c r="A38" s="26">
        <v>44896</v>
      </c>
      <c r="B38" s="25">
        <v>37.880000000000003</v>
      </c>
      <c r="C38" s="29">
        <f t="shared" si="0"/>
        <v>-4.1012658227848053E-2</v>
      </c>
      <c r="D38" s="25">
        <v>110031</v>
      </c>
      <c r="E38" s="27">
        <f t="shared" si="1"/>
        <v>-2.1824938214533351E-2</v>
      </c>
      <c r="I38" s="24"/>
      <c r="J38" s="25"/>
    </row>
    <row r="39" spans="1:10" x14ac:dyDescent="0.2">
      <c r="A39" s="26">
        <v>44927</v>
      </c>
      <c r="B39" s="25">
        <v>39.35</v>
      </c>
      <c r="C39" s="29">
        <f t="shared" si="0"/>
        <v>3.8806758183738133E-2</v>
      </c>
      <c r="D39" s="25">
        <v>113532</v>
      </c>
      <c r="E39" s="27">
        <f t="shared" si="1"/>
        <v>3.1818305750197728E-2</v>
      </c>
      <c r="I39" s="24"/>
      <c r="J39" s="25"/>
    </row>
    <row r="40" spans="1:10" x14ac:dyDescent="0.2">
      <c r="A40" s="26">
        <v>44958</v>
      </c>
      <c r="B40" s="25">
        <v>39.28</v>
      </c>
      <c r="C40" s="29">
        <f t="shared" si="0"/>
        <v>-1.7789072426938057E-3</v>
      </c>
      <c r="D40" s="25">
        <v>104932</v>
      </c>
      <c r="E40" s="27">
        <f t="shared" si="1"/>
        <v>-7.5749568403621903E-2</v>
      </c>
      <c r="I40" s="24"/>
      <c r="J40" s="25"/>
    </row>
    <row r="41" spans="1:10" x14ac:dyDescent="0.2">
      <c r="A41" s="26">
        <v>44986</v>
      </c>
      <c r="B41" s="25">
        <v>40.17</v>
      </c>
      <c r="C41" s="29">
        <f t="shared" si="0"/>
        <v>2.26578411405296E-2</v>
      </c>
      <c r="D41" s="25">
        <v>101882</v>
      </c>
      <c r="E41" s="27">
        <f t="shared" si="1"/>
        <v>-2.9066443029771682E-2</v>
      </c>
      <c r="I41" s="24"/>
      <c r="J41" s="25"/>
    </row>
    <row r="42" spans="1:10" x14ac:dyDescent="0.2">
      <c r="A42" s="26">
        <v>45017</v>
      </c>
      <c r="B42" s="25">
        <v>41.23</v>
      </c>
      <c r="C42" s="29">
        <f t="shared" si="0"/>
        <v>2.6387851630570003E-2</v>
      </c>
      <c r="D42" s="25">
        <v>104432</v>
      </c>
      <c r="E42" s="27">
        <f t="shared" si="1"/>
        <v>2.502895506566416E-2</v>
      </c>
      <c r="I42" s="24"/>
      <c r="J42" s="25"/>
    </row>
    <row r="43" spans="1:10" x14ac:dyDescent="0.2">
      <c r="A43" s="26">
        <v>45047</v>
      </c>
      <c r="B43" s="25">
        <v>42.03</v>
      </c>
      <c r="C43" s="29">
        <f t="shared" si="0"/>
        <v>1.9403347077370903E-2</v>
      </c>
      <c r="D43" s="25">
        <v>108335</v>
      </c>
      <c r="E43" s="27">
        <f t="shared" si="1"/>
        <v>3.7373601961084635E-2</v>
      </c>
      <c r="I43" s="24"/>
      <c r="J43" s="25"/>
    </row>
    <row r="44" spans="1:10" x14ac:dyDescent="0.2">
      <c r="A44" s="26">
        <v>45078</v>
      </c>
      <c r="B44" s="25">
        <v>45.69</v>
      </c>
      <c r="C44" s="29">
        <f t="shared" si="0"/>
        <v>8.7080656673804269E-2</v>
      </c>
      <c r="D44" s="25">
        <v>118087</v>
      </c>
      <c r="E44" s="27">
        <f t="shared" si="1"/>
        <v>9.0017076660358963E-2</v>
      </c>
      <c r="I44" s="24"/>
      <c r="J44" s="25"/>
    </row>
    <row r="45" spans="1:10" x14ac:dyDescent="0.2">
      <c r="A45" s="26">
        <v>45108</v>
      </c>
      <c r="B45" s="25">
        <v>44.04</v>
      </c>
      <c r="C45" s="29">
        <f t="shared" si="0"/>
        <v>-3.6112934996716972E-2</v>
      </c>
      <c r="D45" s="25">
        <v>121943</v>
      </c>
      <c r="E45" s="27">
        <f t="shared" si="1"/>
        <v>3.2653890775445227E-2</v>
      </c>
      <c r="I45" s="24"/>
      <c r="J45" s="25"/>
    </row>
    <row r="46" spans="1:10" x14ac:dyDescent="0.2">
      <c r="A46" s="26">
        <v>45139</v>
      </c>
      <c r="B46" s="25">
        <v>42.12</v>
      </c>
      <c r="C46" s="29">
        <f t="shared" si="0"/>
        <v>-4.3596730245231696E-2</v>
      </c>
      <c r="D46" s="25">
        <v>115742</v>
      </c>
      <c r="E46" s="27">
        <f t="shared" si="1"/>
        <v>-5.0851627399686739E-2</v>
      </c>
      <c r="I46" s="24"/>
      <c r="J46" s="25"/>
    </row>
    <row r="47" spans="1:10" x14ac:dyDescent="0.2">
      <c r="A47" s="26">
        <v>45170</v>
      </c>
      <c r="B47" s="25">
        <v>41.43</v>
      </c>
      <c r="C47" s="29">
        <f t="shared" si="0"/>
        <v>-1.6381766381766361E-2</v>
      </c>
      <c r="D47" s="25">
        <v>116565</v>
      </c>
      <c r="E47" s="27">
        <f t="shared" si="1"/>
        <v>7.1106426362081976E-3</v>
      </c>
      <c r="I47" s="24"/>
      <c r="J47" s="25"/>
    </row>
    <row r="48" spans="1:10" x14ac:dyDescent="0.2">
      <c r="A48" s="26">
        <v>45200</v>
      </c>
      <c r="B48" s="25">
        <v>39.299999999999997</v>
      </c>
      <c r="C48" s="29">
        <f t="shared" si="0"/>
        <v>-5.1412020275163006E-2</v>
      </c>
      <c r="D48" s="25">
        <v>113144</v>
      </c>
      <c r="E48" s="27">
        <f t="shared" si="1"/>
        <v>-2.9348432205207442E-2</v>
      </c>
      <c r="I48" s="24"/>
      <c r="J48" s="25"/>
    </row>
    <row r="49" spans="1:10" x14ac:dyDescent="0.2">
      <c r="A49" s="26">
        <v>45231</v>
      </c>
      <c r="B49" s="25">
        <v>43.5</v>
      </c>
      <c r="C49" s="29">
        <f t="shared" si="0"/>
        <v>0.10687022900763377</v>
      </c>
      <c r="D49" s="25">
        <v>127331</v>
      </c>
      <c r="E49" s="27">
        <f t="shared" si="1"/>
        <v>0.12538888496075806</v>
      </c>
      <c r="I49" s="24"/>
      <c r="J49" s="25"/>
    </row>
    <row r="50" spans="1:10" x14ac:dyDescent="0.2">
      <c r="A50" s="26">
        <v>45261</v>
      </c>
      <c r="B50" s="25">
        <v>45.33</v>
      </c>
      <c r="C50" s="29">
        <f t="shared" si="0"/>
        <v>4.2068965517241264E-2</v>
      </c>
      <c r="D50" s="25">
        <v>134185</v>
      </c>
      <c r="E50" s="27">
        <f t="shared" si="1"/>
        <v>5.3828211511729229E-2</v>
      </c>
      <c r="I50" s="24"/>
      <c r="J50" s="25"/>
    </row>
    <row r="51" spans="1:10" x14ac:dyDescent="0.2">
      <c r="A51" s="26">
        <v>45292</v>
      </c>
      <c r="B51" s="25">
        <v>40.58</v>
      </c>
      <c r="C51" s="29">
        <f t="shared" si="0"/>
        <v>-0.10478711669975738</v>
      </c>
      <c r="D51" s="25">
        <v>127752</v>
      </c>
      <c r="E51" s="27">
        <f t="shared" si="1"/>
        <v>-4.7941275105265135E-2</v>
      </c>
      <c r="I51" s="24"/>
      <c r="J51" s="25"/>
    </row>
    <row r="52" spans="1:10" x14ac:dyDescent="0.2">
      <c r="A52" s="26">
        <v>45323</v>
      </c>
      <c r="B52" s="25">
        <v>42.02</v>
      </c>
      <c r="C52" s="29">
        <f t="shared" si="0"/>
        <v>3.5485460818137193E-2</v>
      </c>
      <c r="D52" s="25">
        <v>129020</v>
      </c>
      <c r="E52" s="27">
        <f t="shared" si="1"/>
        <v>9.9254806186988009E-3</v>
      </c>
      <c r="I52" s="24"/>
      <c r="J52" s="25"/>
    </row>
    <row r="53" spans="1:10" x14ac:dyDescent="0.2">
      <c r="A53" s="26">
        <v>45352</v>
      </c>
      <c r="B53" s="25">
        <v>40.26</v>
      </c>
      <c r="C53" s="29">
        <f t="shared" si="0"/>
        <v>-4.1884816753926857E-2</v>
      </c>
      <c r="D53" s="25">
        <v>128106</v>
      </c>
      <c r="E53" s="27">
        <f t="shared" si="1"/>
        <v>-7.0841729964347122E-3</v>
      </c>
      <c r="I53" s="24"/>
      <c r="J53" s="25"/>
    </row>
    <row r="54" spans="1:10" x14ac:dyDescent="0.2">
      <c r="A54" s="26">
        <v>45383</v>
      </c>
      <c r="B54" s="25">
        <v>40.9</v>
      </c>
      <c r="C54" s="29">
        <f t="shared" si="0"/>
        <v>1.5896671634376469E-2</v>
      </c>
      <c r="D54" s="25">
        <v>125924</v>
      </c>
      <c r="E54" s="27">
        <f t="shared" si="1"/>
        <v>-1.7032769737561071E-2</v>
      </c>
      <c r="I54" s="24"/>
      <c r="J54" s="25"/>
    </row>
    <row r="55" spans="1:10" x14ac:dyDescent="0.2">
      <c r="A55" s="26">
        <v>45413</v>
      </c>
      <c r="B55" s="25">
        <v>43.34</v>
      </c>
      <c r="C55" s="29">
        <f t="shared" si="0"/>
        <v>5.9657701711491651E-2</v>
      </c>
      <c r="D55" s="25">
        <v>122098</v>
      </c>
      <c r="E55" s="27">
        <f t="shared" si="1"/>
        <v>-3.0383405863854351E-2</v>
      </c>
      <c r="I55" s="24"/>
      <c r="J55" s="25"/>
    </row>
    <row r="56" spans="1:10" x14ac:dyDescent="0.2">
      <c r="A56" s="26">
        <v>45444</v>
      </c>
      <c r="B56" s="25">
        <v>44.29</v>
      </c>
      <c r="C56" s="29">
        <f t="shared" si="0"/>
        <v>2.1919704660821271E-2</v>
      </c>
      <c r="D56" s="25">
        <v>123907</v>
      </c>
      <c r="E56" s="27">
        <f t="shared" si="1"/>
        <v>1.4815967501515148E-2</v>
      </c>
      <c r="I56" s="24"/>
      <c r="J56" s="25"/>
    </row>
    <row r="57" spans="1:10" x14ac:dyDescent="0.2">
      <c r="A57" s="26">
        <v>45474</v>
      </c>
      <c r="B57" s="25">
        <v>44.23</v>
      </c>
      <c r="C57" s="29">
        <f t="shared" si="0"/>
        <v>-1.3547076089410748E-3</v>
      </c>
      <c r="D57" s="25">
        <v>127652</v>
      </c>
      <c r="E57" s="27">
        <f t="shared" si="1"/>
        <v>3.0224281114061391E-2</v>
      </c>
      <c r="I57" s="24"/>
      <c r="J57" s="25"/>
    </row>
    <row r="58" spans="1:10" x14ac:dyDescent="0.2">
      <c r="A58" s="26">
        <v>45505</v>
      </c>
      <c r="B58" s="25">
        <v>45.16</v>
      </c>
      <c r="C58" s="29">
        <f t="shared" si="0"/>
        <v>2.1026452633958748E-2</v>
      </c>
      <c r="D58" s="25">
        <v>136004</v>
      </c>
      <c r="E58" s="27">
        <f t="shared" si="1"/>
        <v>6.5427882054335251E-2</v>
      </c>
      <c r="I58" s="24"/>
      <c r="J58" s="25"/>
    </row>
    <row r="59" spans="1:10" x14ac:dyDescent="0.2">
      <c r="A59" s="26">
        <v>45536</v>
      </c>
      <c r="B59" s="25">
        <v>42.45</v>
      </c>
      <c r="C59" s="29">
        <f t="shared" si="0"/>
        <v>-6.000885739592543E-2</v>
      </c>
      <c r="D59" s="25">
        <v>131816</v>
      </c>
      <c r="E59" s="27">
        <f t="shared" si="1"/>
        <v>-3.0793211964354028E-2</v>
      </c>
      <c r="I59" s="24"/>
      <c r="J59" s="25"/>
    </row>
    <row r="60" spans="1:10" x14ac:dyDescent="0.2">
      <c r="A60" s="26">
        <v>45566</v>
      </c>
      <c r="B60" s="25">
        <v>41.47</v>
      </c>
      <c r="C60" s="29">
        <f t="shared" si="0"/>
        <v>-2.3085983510011898E-2</v>
      </c>
      <c r="D60" s="25">
        <v>129713</v>
      </c>
      <c r="E60" s="27">
        <f t="shared" si="1"/>
        <v>-1.5954057170601499E-2</v>
      </c>
      <c r="I60" s="24"/>
      <c r="J60" s="25"/>
    </row>
    <row r="61" spans="1:10" x14ac:dyDescent="0.2">
      <c r="A61" s="26">
        <v>45597</v>
      </c>
      <c r="B61" s="25">
        <v>38</v>
      </c>
      <c r="C61" s="29">
        <f t="shared" si="0"/>
        <v>-8.3674945743911211E-2</v>
      </c>
      <c r="D61" s="25">
        <v>125668</v>
      </c>
      <c r="E61" s="27">
        <f t="shared" si="1"/>
        <v>-3.1184229799634533E-2</v>
      </c>
      <c r="I61" s="24"/>
      <c r="J61" s="25"/>
    </row>
    <row r="62" spans="1:10" x14ac:dyDescent="0.2">
      <c r="A62" s="26">
        <v>45627</v>
      </c>
      <c r="B62" s="25">
        <v>35.5</v>
      </c>
      <c r="C62" s="29">
        <f t="shared" si="0"/>
        <v>-6.5789473684210509E-2</v>
      </c>
      <c r="D62" s="25">
        <v>120283</v>
      </c>
      <c r="E62" s="27">
        <f t="shared" si="1"/>
        <v>-4.2851004233376844E-2</v>
      </c>
      <c r="I62" s="24"/>
      <c r="J62" s="25"/>
    </row>
    <row r="63" spans="1:10" x14ac:dyDescent="0.2">
      <c r="I63" s="24"/>
      <c r="J63" s="25"/>
    </row>
    <row r="64" spans="1:10" x14ac:dyDescent="0.2">
      <c r="I64" s="24"/>
      <c r="J64" s="25"/>
    </row>
    <row r="65" spans="9:10" x14ac:dyDescent="0.2">
      <c r="I65" s="24"/>
      <c r="J65" s="25"/>
    </row>
    <row r="66" spans="9:10" x14ac:dyDescent="0.2">
      <c r="I66" s="24"/>
      <c r="J66" s="25"/>
    </row>
    <row r="67" spans="9:10" x14ac:dyDescent="0.2">
      <c r="I67" s="24"/>
      <c r="J67" s="25"/>
    </row>
    <row r="68" spans="9:10" x14ac:dyDescent="0.2">
      <c r="I68" s="24"/>
      <c r="J68" s="25"/>
    </row>
    <row r="69" spans="9:10" x14ac:dyDescent="0.2">
      <c r="I69" s="24"/>
      <c r="J69" s="25"/>
    </row>
    <row r="70" spans="9:10" x14ac:dyDescent="0.2">
      <c r="I70" s="24"/>
      <c r="J70" s="25"/>
    </row>
    <row r="71" spans="9:10" x14ac:dyDescent="0.2">
      <c r="I71" s="24"/>
      <c r="J71" s="25"/>
    </row>
    <row r="72" spans="9:10" x14ac:dyDescent="0.2">
      <c r="I72" s="24"/>
      <c r="J72" s="25"/>
    </row>
    <row r="73" spans="9:10" x14ac:dyDescent="0.2">
      <c r="I73" s="24"/>
      <c r="J73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BALANÇO PATRIMONIAL CONSOLIDADO</vt:lpstr>
      <vt:lpstr>DRE CONSOLIDADO</vt:lpstr>
      <vt:lpstr>PREMISSAS</vt:lpstr>
      <vt:lpstr>PREÇO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Baroni</dc:creator>
  <cp:lastModifiedBy>Julio Baroni</cp:lastModifiedBy>
  <dcterms:created xsi:type="dcterms:W3CDTF">2025-03-25T02:57:11Z</dcterms:created>
  <dcterms:modified xsi:type="dcterms:W3CDTF">2025-03-27T02:25:56Z</dcterms:modified>
</cp:coreProperties>
</file>